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4" l="1"/>
  <c r="K10" i="4"/>
  <c r="K11" i="4"/>
  <c r="K12" i="4"/>
  <c r="K13" i="4"/>
  <c r="K14" i="4"/>
  <c r="K15" i="4"/>
  <c r="K16" i="4"/>
  <c r="K17" i="4"/>
  <c r="K18" i="4"/>
  <c r="K19" i="4"/>
  <c r="K20" i="4"/>
  <c r="K8" i="4"/>
  <c r="K21" i="4" s="1"/>
  <c r="E8" i="4"/>
  <c r="H9" i="4" l="1"/>
  <c r="H10" i="4"/>
  <c r="H11" i="4"/>
  <c r="H12" i="4"/>
  <c r="I12" i="4" s="1"/>
  <c r="H13" i="4"/>
  <c r="H14" i="4"/>
  <c r="H15" i="4"/>
  <c r="H16" i="4"/>
  <c r="H17" i="4"/>
  <c r="H18" i="4"/>
  <c r="H19" i="4"/>
  <c r="H20" i="4"/>
  <c r="H8" i="4"/>
  <c r="F21" i="4"/>
  <c r="G12" i="4"/>
  <c r="G16" i="4"/>
  <c r="G20" i="4"/>
  <c r="D9" i="4"/>
  <c r="G9" i="4" s="1"/>
  <c r="D10" i="4"/>
  <c r="G10" i="4" s="1"/>
  <c r="D11" i="4"/>
  <c r="G11" i="4" s="1"/>
  <c r="D12" i="4"/>
  <c r="D13" i="4"/>
  <c r="G13" i="4" s="1"/>
  <c r="D14" i="4"/>
  <c r="G14" i="4" s="1"/>
  <c r="D15" i="4"/>
  <c r="G15" i="4" s="1"/>
  <c r="D16" i="4"/>
  <c r="D17" i="4"/>
  <c r="G17" i="4" s="1"/>
  <c r="D18" i="4"/>
  <c r="G18" i="4" s="1"/>
  <c r="D19" i="4"/>
  <c r="G19" i="4" s="1"/>
  <c r="D20" i="4"/>
  <c r="D8" i="4"/>
  <c r="G8" i="4" s="1"/>
  <c r="G21" i="4" l="1"/>
  <c r="I19" i="4"/>
  <c r="I11" i="4"/>
  <c r="I18" i="4"/>
  <c r="I14" i="4"/>
  <c r="I10" i="4"/>
  <c r="I8" i="4"/>
  <c r="I21" i="4" s="1"/>
  <c r="I17" i="4"/>
  <c r="I13" i="4"/>
  <c r="I9" i="4"/>
  <c r="I15" i="4"/>
  <c r="I20" i="4"/>
  <c r="I16" i="4"/>
  <c r="H21" i="4"/>
  <c r="I23" i="3"/>
  <c r="I24" i="3"/>
  <c r="F21" i="3"/>
  <c r="P12" i="3" l="1"/>
  <c r="R12" i="3" s="1"/>
  <c r="P16" i="3"/>
  <c r="R16" i="3" s="1"/>
  <c r="I10" i="3"/>
  <c r="I12" i="3"/>
  <c r="I14" i="3"/>
  <c r="I16" i="3"/>
  <c r="I18" i="3"/>
  <c r="I19" i="3"/>
  <c r="G17" i="3"/>
  <c r="G11" i="3"/>
  <c r="I11" i="3" s="1"/>
  <c r="G9" i="3"/>
  <c r="I9" i="3" s="1"/>
  <c r="M20" i="3"/>
  <c r="O20" i="3" s="1"/>
  <c r="M19" i="3"/>
  <c r="O19" i="3" s="1"/>
  <c r="M18" i="3"/>
  <c r="O18" i="3" s="1"/>
  <c r="M17" i="3"/>
  <c r="O17" i="3" s="1"/>
  <c r="M15" i="3"/>
  <c r="O15" i="3" s="1"/>
  <c r="M14" i="3"/>
  <c r="M13" i="3"/>
  <c r="O13" i="3" s="1"/>
  <c r="M11" i="3"/>
  <c r="O11" i="3" s="1"/>
  <c r="M10" i="3"/>
  <c r="M9" i="3"/>
  <c r="O9" i="3" s="1"/>
  <c r="M8" i="3"/>
  <c r="O8" i="3" s="1"/>
  <c r="J8" i="3"/>
  <c r="P8" i="3" s="1"/>
  <c r="R8" i="3" s="1"/>
  <c r="E9" i="3"/>
  <c r="E11" i="3"/>
  <c r="E12" i="3"/>
  <c r="J12" i="3" s="1"/>
  <c r="E14" i="3"/>
  <c r="J14" i="3" s="1"/>
  <c r="P14" i="3" s="1"/>
  <c r="R14" i="3" s="1"/>
  <c r="E16" i="3"/>
  <c r="J16" i="3" s="1"/>
  <c r="E17" i="3"/>
  <c r="E20" i="3"/>
  <c r="J20" i="3" s="1"/>
  <c r="P20" i="3" s="1"/>
  <c r="R20" i="3" s="1"/>
  <c r="E8" i="3"/>
  <c r="O10" i="3"/>
  <c r="O12" i="3"/>
  <c r="O14" i="3"/>
  <c r="O16" i="3"/>
  <c r="G20" i="3"/>
  <c r="I20" i="3" s="1"/>
  <c r="G15" i="3"/>
  <c r="I15" i="3" s="1"/>
  <c r="G13" i="3"/>
  <c r="I13" i="3" s="1"/>
  <c r="G8" i="3"/>
  <c r="I8" i="3" s="1"/>
  <c r="D20" i="3"/>
  <c r="D19" i="3"/>
  <c r="E19" i="3" s="1"/>
  <c r="J19" i="3" s="1"/>
  <c r="P19" i="3" s="1"/>
  <c r="R19" i="3" s="1"/>
  <c r="C18" i="3"/>
  <c r="E18" i="3" s="1"/>
  <c r="J18" i="3" s="1"/>
  <c r="P18" i="3" s="1"/>
  <c r="R18" i="3" s="1"/>
  <c r="D15" i="3"/>
  <c r="E15" i="3" s="1"/>
  <c r="J15" i="3" s="1"/>
  <c r="P15" i="3" s="1"/>
  <c r="R15" i="3" s="1"/>
  <c r="D13" i="3"/>
  <c r="E13" i="3" s="1"/>
  <c r="D10" i="3"/>
  <c r="E10" i="3" s="1"/>
  <c r="J10" i="3" s="1"/>
  <c r="P10" i="3" s="1"/>
  <c r="R10" i="3" s="1"/>
  <c r="H15" i="2"/>
  <c r="H16" i="2"/>
  <c r="H11" i="2"/>
  <c r="H9" i="2"/>
  <c r="G14" i="2"/>
  <c r="H6" i="2"/>
  <c r="J13" i="3" l="1"/>
  <c r="J11" i="3"/>
  <c r="J17" i="3"/>
  <c r="P17" i="3" s="1"/>
  <c r="J9" i="3"/>
  <c r="P13" i="3"/>
  <c r="R13" i="3" s="1"/>
  <c r="P11" i="3"/>
  <c r="R11" i="3" s="1"/>
  <c r="P9" i="3"/>
  <c r="R9" i="3" s="1"/>
  <c r="I17" i="3"/>
  <c r="I21" i="3" s="1"/>
  <c r="G21" i="3"/>
  <c r="O21" i="3"/>
  <c r="K11" i="2"/>
  <c r="L11" i="2" s="1"/>
  <c r="K15" i="2"/>
  <c r="L15" i="2" s="1"/>
  <c r="J5" i="2"/>
  <c r="K5" i="2" s="1"/>
  <c r="L5" i="2" s="1"/>
  <c r="J6" i="2"/>
  <c r="K6" i="2" s="1"/>
  <c r="L6" i="2" s="1"/>
  <c r="J7" i="2"/>
  <c r="K7" i="2" s="1"/>
  <c r="L7" i="2" s="1"/>
  <c r="K8" i="2"/>
  <c r="L8" i="2" s="1"/>
  <c r="J9" i="2"/>
  <c r="K9" i="2" s="1"/>
  <c r="L9" i="2" s="1"/>
  <c r="J10" i="2"/>
  <c r="K10" i="2" s="1"/>
  <c r="L10" i="2" s="1"/>
  <c r="J11" i="2"/>
  <c r="J12" i="2"/>
  <c r="K12" i="2" s="1"/>
  <c r="L12" i="2" s="1"/>
  <c r="J13" i="2"/>
  <c r="K13" i="2" s="1"/>
  <c r="L13" i="2" s="1"/>
  <c r="J14" i="2"/>
  <c r="K14" i="2" s="1"/>
  <c r="L14" i="2" s="1"/>
  <c r="J15" i="2"/>
  <c r="J16" i="2"/>
  <c r="K16" i="2" s="1"/>
  <c r="L16" i="2" s="1"/>
  <c r="J4" i="2"/>
  <c r="K4" i="2" s="1"/>
  <c r="L4" i="2" s="1"/>
  <c r="I17" i="2"/>
  <c r="D5" i="2"/>
  <c r="F5" i="2" s="1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16" i="2"/>
  <c r="F16" i="2" s="1"/>
  <c r="D4" i="2"/>
  <c r="F4" i="2" s="1"/>
  <c r="B17" i="2"/>
  <c r="O20" i="1"/>
  <c r="O8" i="1"/>
  <c r="O9" i="1"/>
  <c r="O10" i="1"/>
  <c r="O11" i="1"/>
  <c r="O12" i="1"/>
  <c r="O13" i="1"/>
  <c r="O14" i="1"/>
  <c r="O15" i="1"/>
  <c r="O16" i="1"/>
  <c r="O17" i="1"/>
  <c r="O18" i="1"/>
  <c r="O19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7" i="1"/>
  <c r="R21" i="3" l="1"/>
  <c r="P21" i="3"/>
  <c r="R17" i="3"/>
  <c r="L17" i="2"/>
  <c r="F17" i="2"/>
  <c r="H8" i="1"/>
  <c r="G9" i="1"/>
  <c r="G10" i="1"/>
  <c r="G11" i="1"/>
  <c r="G12" i="1"/>
  <c r="G13" i="1"/>
  <c r="G14" i="1"/>
  <c r="G15" i="1"/>
  <c r="G16" i="1"/>
  <c r="G17" i="1"/>
  <c r="G18" i="1"/>
  <c r="H18" i="1" s="1"/>
  <c r="G19" i="1"/>
  <c r="H19" i="1" s="1"/>
  <c r="G8" i="1"/>
  <c r="G7" i="1"/>
  <c r="F20" i="1"/>
  <c r="I20" i="1"/>
  <c r="J20" i="1"/>
  <c r="K20" i="1"/>
  <c r="E20" i="1"/>
  <c r="H9" i="1"/>
  <c r="H10" i="1"/>
  <c r="H11" i="1"/>
  <c r="H13" i="1"/>
  <c r="H14" i="1"/>
  <c r="H15" i="1"/>
  <c r="H16" i="1"/>
  <c r="H17" i="1"/>
  <c r="H7" i="1"/>
  <c r="M10" i="1"/>
  <c r="M11" i="1"/>
  <c r="M12" i="1"/>
  <c r="M14" i="1"/>
  <c r="M17" i="1"/>
  <c r="M18" i="1"/>
  <c r="M19" i="1"/>
  <c r="M7" i="1"/>
  <c r="K8" i="1"/>
  <c r="M8" i="1" s="1"/>
  <c r="K9" i="1"/>
  <c r="M9" i="1" s="1"/>
  <c r="K10" i="1"/>
  <c r="K11" i="1"/>
  <c r="K12" i="1"/>
  <c r="K13" i="1"/>
  <c r="M13" i="1" s="1"/>
  <c r="K14" i="1"/>
  <c r="K15" i="1"/>
  <c r="M15" i="1" s="1"/>
  <c r="K16" i="1"/>
  <c r="M16" i="1" s="1"/>
  <c r="K17" i="1"/>
  <c r="K18" i="1"/>
  <c r="K19" i="1"/>
  <c r="K7" i="1"/>
  <c r="G20" i="1" l="1"/>
  <c r="H12" i="1"/>
  <c r="H20" i="1" s="1"/>
  <c r="M20" i="1"/>
</calcChain>
</file>

<file path=xl/sharedStrings.xml><?xml version="1.0" encoding="utf-8"?>
<sst xmlns="http://schemas.openxmlformats.org/spreadsheetml/2006/main" count="109" uniqueCount="59">
  <si>
    <t>1CX45</t>
  </si>
  <si>
    <t>1CX90</t>
  </si>
  <si>
    <t>2CX45</t>
  </si>
  <si>
    <t>2CX90</t>
  </si>
  <si>
    <t>3CX45</t>
  </si>
  <si>
    <t>3CX90</t>
  </si>
  <si>
    <t>BCX45</t>
  </si>
  <si>
    <t>BCX90</t>
  </si>
  <si>
    <t>GCX45</t>
  </si>
  <si>
    <t>GCX90</t>
  </si>
  <si>
    <t>TĐ90</t>
  </si>
  <si>
    <t>GC90</t>
  </si>
  <si>
    <t>SN45</t>
  </si>
  <si>
    <t>HỘP/THÙNG</t>
  </si>
  <si>
    <t>HỘP</t>
  </si>
  <si>
    <t>Đơn giá</t>
  </si>
  <si>
    <t>Thành tiền</t>
  </si>
  <si>
    <t>Trong kho (Thùng) date sau T8</t>
  </si>
  <si>
    <t>Kho</t>
  </si>
  <si>
    <t>CH</t>
  </si>
  <si>
    <t>Cần nhập (Thùng)</t>
  </si>
  <si>
    <t>Tạo đơn Lào Cai (THÙNG)</t>
  </si>
  <si>
    <t>Nhập hàng (thùng)</t>
  </si>
  <si>
    <t xml:space="preserve">Hộp </t>
  </si>
  <si>
    <t>thành tiền</t>
  </si>
  <si>
    <t>Nhập hàng</t>
  </si>
  <si>
    <t>Đơn hàng cho Lào Cai</t>
  </si>
  <si>
    <t>SL hộp</t>
  </si>
  <si>
    <t>Số lương (thùng)</t>
  </si>
  <si>
    <t>Kho thực tế CH</t>
  </si>
  <si>
    <t>Kho thực tế CT</t>
  </si>
  <si>
    <t>Lào cai</t>
  </si>
  <si>
    <t>12th +21</t>
  </si>
  <si>
    <t>8th +20</t>
  </si>
  <si>
    <t>30th+10</t>
  </si>
  <si>
    <t>3th</t>
  </si>
  <si>
    <t>24th+5</t>
  </si>
  <si>
    <t>1th+4</t>
  </si>
  <si>
    <t>8th+8</t>
  </si>
  <si>
    <t>10th+23</t>
  </si>
  <si>
    <t>20th+9</t>
  </si>
  <si>
    <t>30th + 2</t>
  </si>
  <si>
    <t>30th</t>
  </si>
  <si>
    <t>Kho thực tế cửa hàng</t>
  </si>
  <si>
    <t>Kho thực tế công ty</t>
  </si>
  <si>
    <t>Tổng tồn kho</t>
  </si>
  <si>
    <t>Dự kiến nhập</t>
  </si>
  <si>
    <t>20th</t>
  </si>
  <si>
    <t>thùng</t>
  </si>
  <si>
    <t>hộp</t>
  </si>
  <si>
    <t xml:space="preserve">Cả tồn kho và nhập </t>
  </si>
  <si>
    <t>Hộp</t>
  </si>
  <si>
    <t>Đơn gias</t>
  </si>
  <si>
    <t>Sau đơn lào cai công ty còn</t>
  </si>
  <si>
    <t>Đơn Lào Cai (thùng)</t>
  </si>
  <si>
    <t>Tồn (Kho+CH)</t>
  </si>
  <si>
    <t>Còn lại (thùng)</t>
  </si>
  <si>
    <t>Còn lại (Hộp)</t>
  </si>
  <si>
    <t>Đơn giá thùng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</si>
</sst>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2" xfId="0" applyFont="1" applyBorder="1"/>
    <xf numFmtId="164" fontId="2" fillId="0" borderId="2" xfId="1" applyNumberFormat="1" applyFont="1" applyBorder="1"/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vertical="center"/>
    </xf>
    <xf numFmtId="0" fontId="3" fillId="4" borderId="3" xfId="0" applyFont="1" applyFill="1" applyBorder="1"/>
    <xf numFmtId="0" fontId="3" fillId="4" borderId="3" xfId="0" applyFont="1" applyFill="1" applyBorder="1" applyAlignment="1">
      <alignment horizontal="center" vertical="center"/>
    </xf>
    <xf numFmtId="164" fontId="3" fillId="4" borderId="3" xfId="0" applyNumberFormat="1" applyFont="1" applyFill="1" applyBorder="1"/>
    <xf numFmtId="164" fontId="0" fillId="0" borderId="0" xfId="0" applyNumberFormat="1"/>
    <xf numFmtId="0" fontId="3" fillId="0" borderId="4" xfId="0" applyFont="1" applyBorder="1" applyAlignment="1">
      <alignment horizontal="center"/>
    </xf>
    <xf numFmtId="0" fontId="0" fillId="0" borderId="0" xfId="0" applyAlignment="1"/>
    <xf numFmtId="0" fontId="2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164" fontId="2" fillId="5" borderId="4" xfId="1" applyNumberFormat="1" applyFont="1" applyFill="1" applyBorder="1" applyAlignment="1">
      <alignment horizontal="center"/>
    </xf>
    <xf numFmtId="164" fontId="2" fillId="5" borderId="4" xfId="0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164" fontId="3" fillId="5" borderId="4" xfId="0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/>
    </xf>
    <xf numFmtId="164" fontId="2" fillId="6" borderId="4" xfId="0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64" fontId="3" fillId="6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164" fontId="2" fillId="0" borderId="4" xfId="0" applyNumberFormat="1" applyFont="1" applyFill="1" applyBorder="1"/>
    <xf numFmtId="164" fontId="3" fillId="0" borderId="4" xfId="0" applyNumberFormat="1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 vertical="center"/>
    </xf>
    <xf numFmtId="0" fontId="2" fillId="7" borderId="4" xfId="0" applyFont="1" applyFill="1" applyBorder="1"/>
    <xf numFmtId="164" fontId="2" fillId="7" borderId="4" xfId="1" applyNumberFormat="1" applyFont="1" applyFill="1" applyBorder="1" applyAlignment="1">
      <alignment horizontal="center"/>
    </xf>
    <xf numFmtId="164" fontId="2" fillId="7" borderId="4" xfId="0" applyNumberFormat="1" applyFont="1" applyFill="1" applyBorder="1"/>
    <xf numFmtId="0" fontId="3" fillId="6" borderId="4" xfId="0" applyFont="1" applyFill="1" applyBorder="1" applyAlignment="1">
      <alignment vertical="center" wrapText="1"/>
    </xf>
    <xf numFmtId="0" fontId="2" fillId="6" borderId="4" xfId="0" applyFont="1" applyFill="1" applyBorder="1"/>
    <xf numFmtId="164" fontId="2" fillId="6" borderId="4" xfId="1" applyNumberFormat="1" applyFont="1" applyFill="1" applyBorder="1" applyAlignment="1">
      <alignment horizontal="center"/>
    </xf>
    <xf numFmtId="164" fontId="2" fillId="6" borderId="4" xfId="0" applyNumberFormat="1" applyFont="1" applyFill="1" applyBorder="1"/>
    <xf numFmtId="0" fontId="3" fillId="0" borderId="4" xfId="0" applyFont="1" applyFill="1" applyBorder="1"/>
    <xf numFmtId="0" fontId="3" fillId="6" borderId="4" xfId="0" applyFont="1" applyFill="1" applyBorder="1"/>
    <xf numFmtId="164" fontId="3" fillId="6" borderId="4" xfId="0" applyNumberFormat="1" applyFont="1" applyFill="1" applyBorder="1"/>
    <xf numFmtId="0" fontId="2" fillId="0" borderId="0" xfId="0" applyFont="1"/>
    <xf numFmtId="0" fontId="3" fillId="0" borderId="0" xfId="0" applyFont="1"/>
    <xf numFmtId="0" fontId="3" fillId="7" borderId="4" xfId="0" applyFont="1" applyFill="1" applyBorder="1"/>
    <xf numFmtId="164" fontId="3" fillId="7" borderId="4" xfId="0" applyNumberFormat="1" applyFont="1" applyFill="1" applyBorder="1"/>
    <xf numFmtId="164" fontId="2" fillId="5" borderId="4" xfId="0" applyNumberFormat="1" applyFont="1" applyFill="1" applyBorder="1"/>
    <xf numFmtId="164" fontId="2" fillId="5" borderId="4" xfId="1" applyNumberFormat="1" applyFont="1" applyFill="1" applyBorder="1"/>
    <xf numFmtId="164" fontId="3" fillId="5" borderId="4" xfId="0" applyNumberFormat="1" applyFont="1" applyFill="1" applyBorder="1"/>
    <xf numFmtId="0" fontId="3" fillId="5" borderId="4" xfId="0" applyFont="1" applyFill="1" applyBorder="1"/>
    <xf numFmtId="164" fontId="2" fillId="0" borderId="0" xfId="0" applyNumberFormat="1" applyFont="1"/>
    <xf numFmtId="164" fontId="0" fillId="0" borderId="0" xfId="1" applyNumberFormat="1" applyFont="1"/>
    <xf numFmtId="0" fontId="3" fillId="5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/>
    </xf>
    <xf numFmtId="164" fontId="5" fillId="6" borderId="4" xfId="1" applyNumberFormat="1" applyFont="1" applyFill="1" applyBorder="1" applyAlignment="1">
      <alignment horizontal="center"/>
    </xf>
    <xf numFmtId="0" fontId="5" fillId="0" borderId="4" xfId="0" applyFont="1" applyBorder="1"/>
    <xf numFmtId="164" fontId="5" fillId="0" borderId="4" xfId="0" applyNumberFormat="1" applyFont="1" applyBorder="1"/>
    <xf numFmtId="0" fontId="5" fillId="5" borderId="4" xfId="0" applyFont="1" applyFill="1" applyBorder="1"/>
    <xf numFmtId="164" fontId="5" fillId="5" borderId="4" xfId="0" applyNumberFormat="1" applyFont="1" applyFill="1" applyBorder="1"/>
    <xf numFmtId="164" fontId="5" fillId="0" borderId="4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O20"/>
  <sheetViews>
    <sheetView topLeftCell="A7" workbookViewId="0">
      <selection activeCell="G6" sqref="G6:G20"/>
    </sheetView>
  </sheetViews>
  <sheetFormatPr defaultRowHeight="15" x14ac:dyDescent="0.25"/>
  <cols>
    <col min="4" max="4" width="7.28515625" bestFit="1" customWidth="1"/>
    <col min="5" max="5" width="0" hidden="1" customWidth="1"/>
    <col min="6" max="6" width="4.28515625" hidden="1" customWidth="1"/>
    <col min="7" max="7" width="10.85546875" bestFit="1" customWidth="1"/>
    <col min="8" max="8" width="9.7109375" bestFit="1" customWidth="1"/>
    <col min="9" max="9" width="11.140625" customWidth="1"/>
    <col min="10" max="10" width="14.28515625" customWidth="1"/>
    <col min="11" max="11" width="5.7109375" customWidth="1"/>
    <col min="12" max="12" width="11.5703125" bestFit="1" customWidth="1"/>
    <col min="13" max="13" width="15.28515625" bestFit="1" customWidth="1"/>
    <col min="15" max="15" width="12.5703125" bestFit="1" customWidth="1"/>
  </cols>
  <sheetData>
    <row r="6" spans="4:15" ht="57.75" x14ac:dyDescent="0.25">
      <c r="D6" s="3"/>
      <c r="E6" s="3" t="s">
        <v>18</v>
      </c>
      <c r="F6" s="3" t="s">
        <v>19</v>
      </c>
      <c r="G6" s="6" t="s">
        <v>17</v>
      </c>
      <c r="H6" s="8" t="s">
        <v>20</v>
      </c>
      <c r="I6" s="5" t="s">
        <v>21</v>
      </c>
      <c r="J6" s="3" t="s">
        <v>13</v>
      </c>
      <c r="K6" s="3" t="s">
        <v>14</v>
      </c>
      <c r="L6" s="3" t="s">
        <v>15</v>
      </c>
      <c r="M6" s="3" t="s">
        <v>16</v>
      </c>
    </row>
    <row r="7" spans="4:15" x14ac:dyDescent="0.25">
      <c r="D7" s="1" t="s">
        <v>0</v>
      </c>
      <c r="E7" s="4">
        <v>2</v>
      </c>
      <c r="F7" s="1"/>
      <c r="G7" s="7">
        <f>E7+F7</f>
        <v>2</v>
      </c>
      <c r="H7" s="9">
        <f>I7-G7</f>
        <v>8</v>
      </c>
      <c r="I7" s="4">
        <v>10</v>
      </c>
      <c r="J7" s="4">
        <v>24</v>
      </c>
      <c r="K7" s="4">
        <f>I7*J7</f>
        <v>240</v>
      </c>
      <c r="L7" s="2">
        <v>225000</v>
      </c>
      <c r="M7" s="2">
        <f>K7*L7</f>
        <v>54000000</v>
      </c>
      <c r="N7">
        <f>H7*J7</f>
        <v>192</v>
      </c>
      <c r="O7" s="13">
        <f>L7*N7</f>
        <v>43200000</v>
      </c>
    </row>
    <row r="8" spans="4:15" x14ac:dyDescent="0.25">
      <c r="D8" s="1" t="s">
        <v>1</v>
      </c>
      <c r="E8" s="4"/>
      <c r="F8" s="1"/>
      <c r="G8" s="7">
        <f>F8+E8</f>
        <v>0</v>
      </c>
      <c r="H8" s="9">
        <f t="shared" ref="H8:H19" si="0">I8-G8</f>
        <v>20</v>
      </c>
      <c r="I8" s="4">
        <v>20</v>
      </c>
      <c r="J8" s="4">
        <v>12</v>
      </c>
      <c r="K8" s="4">
        <f t="shared" ref="K8:K19" si="1">I8*J8</f>
        <v>240</v>
      </c>
      <c r="L8" s="2">
        <v>455000</v>
      </c>
      <c r="M8" s="2">
        <f t="shared" ref="M8:M19" si="2">K8*L8</f>
        <v>109200000</v>
      </c>
      <c r="N8">
        <f t="shared" ref="N8:N19" si="3">H8*J8</f>
        <v>240</v>
      </c>
      <c r="O8" s="13">
        <f t="shared" ref="O8:O19" si="4">L8*N8</f>
        <v>109200000</v>
      </c>
    </row>
    <row r="9" spans="4:15" x14ac:dyDescent="0.25">
      <c r="D9" s="1" t="s">
        <v>2</v>
      </c>
      <c r="E9" s="4">
        <v>8</v>
      </c>
      <c r="F9" s="1"/>
      <c r="G9" s="7">
        <f t="shared" ref="G9:G19" si="5">F9+E9</f>
        <v>8</v>
      </c>
      <c r="H9" s="9">
        <f t="shared" si="0"/>
        <v>2</v>
      </c>
      <c r="I9" s="4">
        <v>10</v>
      </c>
      <c r="J9" s="4">
        <v>24</v>
      </c>
      <c r="K9" s="4">
        <f t="shared" si="1"/>
        <v>240</v>
      </c>
      <c r="L9" s="2">
        <v>235000</v>
      </c>
      <c r="M9" s="2">
        <f t="shared" si="2"/>
        <v>56400000</v>
      </c>
      <c r="N9">
        <f t="shared" si="3"/>
        <v>48</v>
      </c>
      <c r="O9" s="13">
        <f t="shared" si="4"/>
        <v>11280000</v>
      </c>
    </row>
    <row r="10" spans="4:15" x14ac:dyDescent="0.25">
      <c r="D10" s="1" t="s">
        <v>3</v>
      </c>
      <c r="E10" s="4"/>
      <c r="F10" s="1"/>
      <c r="G10" s="7">
        <f t="shared" si="5"/>
        <v>0</v>
      </c>
      <c r="H10" s="9">
        <f t="shared" si="0"/>
        <v>20</v>
      </c>
      <c r="I10" s="4">
        <v>20</v>
      </c>
      <c r="J10" s="4">
        <v>12</v>
      </c>
      <c r="K10" s="4">
        <f t="shared" si="1"/>
        <v>240</v>
      </c>
      <c r="L10" s="2">
        <v>465000</v>
      </c>
      <c r="M10" s="2">
        <f t="shared" si="2"/>
        <v>111600000</v>
      </c>
      <c r="N10">
        <f t="shared" si="3"/>
        <v>240</v>
      </c>
      <c r="O10" s="13">
        <f t="shared" si="4"/>
        <v>111600000</v>
      </c>
    </row>
    <row r="11" spans="4:15" x14ac:dyDescent="0.25">
      <c r="D11" s="1" t="s">
        <v>4</v>
      </c>
      <c r="E11" s="4"/>
      <c r="F11" s="1"/>
      <c r="G11" s="7">
        <f t="shared" si="5"/>
        <v>0</v>
      </c>
      <c r="H11" s="9">
        <f t="shared" si="0"/>
        <v>0</v>
      </c>
      <c r="I11" s="4"/>
      <c r="J11" s="4">
        <v>24</v>
      </c>
      <c r="K11" s="4">
        <f t="shared" si="1"/>
        <v>0</v>
      </c>
      <c r="L11" s="2">
        <v>245000</v>
      </c>
      <c r="M11" s="2">
        <f t="shared" si="2"/>
        <v>0</v>
      </c>
      <c r="N11">
        <f t="shared" si="3"/>
        <v>0</v>
      </c>
      <c r="O11" s="13">
        <f t="shared" si="4"/>
        <v>0</v>
      </c>
    </row>
    <row r="12" spans="4:15" x14ac:dyDescent="0.25">
      <c r="D12" s="1" t="s">
        <v>5</v>
      </c>
      <c r="E12" s="4">
        <v>14</v>
      </c>
      <c r="F12" s="1">
        <v>1</v>
      </c>
      <c r="G12" s="7">
        <f t="shared" si="5"/>
        <v>15</v>
      </c>
      <c r="H12" s="9">
        <f t="shared" si="0"/>
        <v>5</v>
      </c>
      <c r="I12" s="4">
        <v>20</v>
      </c>
      <c r="J12" s="4">
        <v>12</v>
      </c>
      <c r="K12" s="4">
        <f t="shared" si="1"/>
        <v>240</v>
      </c>
      <c r="L12" s="2">
        <v>475000</v>
      </c>
      <c r="M12" s="2">
        <f t="shared" si="2"/>
        <v>114000000</v>
      </c>
      <c r="N12">
        <f t="shared" si="3"/>
        <v>60</v>
      </c>
      <c r="O12" s="13">
        <f t="shared" si="4"/>
        <v>28500000</v>
      </c>
    </row>
    <row r="13" spans="4:15" x14ac:dyDescent="0.25">
      <c r="D13" s="1" t="s">
        <v>6</v>
      </c>
      <c r="E13" s="4">
        <v>2</v>
      </c>
      <c r="F13" s="1">
        <v>1</v>
      </c>
      <c r="G13" s="7">
        <f t="shared" si="5"/>
        <v>3</v>
      </c>
      <c r="H13" s="9">
        <f t="shared" si="0"/>
        <v>2</v>
      </c>
      <c r="I13" s="4">
        <v>5</v>
      </c>
      <c r="J13" s="4">
        <v>24</v>
      </c>
      <c r="K13" s="4">
        <f t="shared" si="1"/>
        <v>120</v>
      </c>
      <c r="L13" s="2">
        <v>255000</v>
      </c>
      <c r="M13" s="2">
        <f t="shared" si="2"/>
        <v>30600000</v>
      </c>
      <c r="N13">
        <f t="shared" si="3"/>
        <v>48</v>
      </c>
      <c r="O13" s="13">
        <f t="shared" si="4"/>
        <v>12240000</v>
      </c>
    </row>
    <row r="14" spans="4:15" x14ac:dyDescent="0.25">
      <c r="D14" s="1" t="s">
        <v>7</v>
      </c>
      <c r="E14" s="4">
        <v>5</v>
      </c>
      <c r="F14" s="1"/>
      <c r="G14" s="7">
        <f t="shared" si="5"/>
        <v>5</v>
      </c>
      <c r="H14" s="9">
        <f t="shared" si="0"/>
        <v>15</v>
      </c>
      <c r="I14" s="4">
        <v>20</v>
      </c>
      <c r="J14" s="4">
        <v>12</v>
      </c>
      <c r="K14" s="4">
        <f t="shared" si="1"/>
        <v>240</v>
      </c>
      <c r="L14" s="2">
        <v>485000</v>
      </c>
      <c r="M14" s="2">
        <f t="shared" si="2"/>
        <v>116400000</v>
      </c>
      <c r="N14">
        <f t="shared" si="3"/>
        <v>180</v>
      </c>
      <c r="O14" s="13">
        <f t="shared" si="4"/>
        <v>87300000</v>
      </c>
    </row>
    <row r="15" spans="4:15" x14ac:dyDescent="0.25">
      <c r="D15" s="1" t="s">
        <v>8</v>
      </c>
      <c r="E15" s="4">
        <v>1</v>
      </c>
      <c r="F15" s="1"/>
      <c r="G15" s="7">
        <f t="shared" si="5"/>
        <v>1</v>
      </c>
      <c r="H15" s="9">
        <f t="shared" si="0"/>
        <v>4</v>
      </c>
      <c r="I15" s="4">
        <v>5</v>
      </c>
      <c r="J15" s="4">
        <v>24</v>
      </c>
      <c r="K15" s="4">
        <f t="shared" si="1"/>
        <v>120</v>
      </c>
      <c r="L15" s="2">
        <v>255000</v>
      </c>
      <c r="M15" s="2">
        <f t="shared" si="2"/>
        <v>30600000</v>
      </c>
      <c r="N15">
        <f t="shared" si="3"/>
        <v>96</v>
      </c>
      <c r="O15" s="13">
        <f t="shared" si="4"/>
        <v>24480000</v>
      </c>
    </row>
    <row r="16" spans="4:15" x14ac:dyDescent="0.25">
      <c r="D16" s="1" t="s">
        <v>9</v>
      </c>
      <c r="E16" s="4"/>
      <c r="F16" s="1"/>
      <c r="G16" s="7">
        <f t="shared" si="5"/>
        <v>0</v>
      </c>
      <c r="H16" s="9">
        <f t="shared" si="0"/>
        <v>25</v>
      </c>
      <c r="I16" s="4">
        <v>25</v>
      </c>
      <c r="J16" s="4">
        <v>12</v>
      </c>
      <c r="K16" s="4">
        <f t="shared" si="1"/>
        <v>300</v>
      </c>
      <c r="L16" s="2">
        <v>485000</v>
      </c>
      <c r="M16" s="2">
        <f t="shared" si="2"/>
        <v>145500000</v>
      </c>
      <c r="N16">
        <f t="shared" si="3"/>
        <v>300</v>
      </c>
      <c r="O16" s="13">
        <f t="shared" si="4"/>
        <v>145500000</v>
      </c>
    </row>
    <row r="17" spans="4:15" x14ac:dyDescent="0.25">
      <c r="D17" s="1" t="s">
        <v>11</v>
      </c>
      <c r="E17" s="4">
        <v>1</v>
      </c>
      <c r="F17" s="1">
        <v>4</v>
      </c>
      <c r="G17" s="7">
        <f t="shared" si="5"/>
        <v>5</v>
      </c>
      <c r="H17" s="9">
        <f t="shared" si="0"/>
        <v>15</v>
      </c>
      <c r="I17" s="4">
        <v>20</v>
      </c>
      <c r="J17" s="4">
        <v>12</v>
      </c>
      <c r="K17" s="4">
        <f t="shared" si="1"/>
        <v>240</v>
      </c>
      <c r="L17" s="2">
        <v>455000</v>
      </c>
      <c r="M17" s="2">
        <f t="shared" si="2"/>
        <v>109200000</v>
      </c>
      <c r="N17">
        <f t="shared" si="3"/>
        <v>180</v>
      </c>
      <c r="O17" s="13">
        <f t="shared" si="4"/>
        <v>81900000</v>
      </c>
    </row>
    <row r="18" spans="4:15" x14ac:dyDescent="0.25">
      <c r="D18" s="1" t="s">
        <v>12</v>
      </c>
      <c r="E18" s="4">
        <v>1</v>
      </c>
      <c r="F18" s="1">
        <v>7</v>
      </c>
      <c r="G18" s="7">
        <f t="shared" si="5"/>
        <v>8</v>
      </c>
      <c r="H18" s="9">
        <f t="shared" si="0"/>
        <v>2</v>
      </c>
      <c r="I18" s="4">
        <v>10</v>
      </c>
      <c r="J18" s="4">
        <v>24</v>
      </c>
      <c r="K18" s="4">
        <f t="shared" si="1"/>
        <v>240</v>
      </c>
      <c r="L18" s="2">
        <v>550000</v>
      </c>
      <c r="M18" s="2">
        <f t="shared" si="2"/>
        <v>132000000</v>
      </c>
      <c r="N18">
        <f t="shared" si="3"/>
        <v>48</v>
      </c>
      <c r="O18" s="13">
        <f t="shared" si="4"/>
        <v>26400000</v>
      </c>
    </row>
    <row r="19" spans="4:15" x14ac:dyDescent="0.25">
      <c r="D19" s="1" t="s">
        <v>10</v>
      </c>
      <c r="E19" s="4">
        <v>9</v>
      </c>
      <c r="F19" s="1">
        <v>1</v>
      </c>
      <c r="G19" s="7">
        <f t="shared" si="5"/>
        <v>10</v>
      </c>
      <c r="H19" s="9">
        <f t="shared" si="0"/>
        <v>10</v>
      </c>
      <c r="I19" s="4">
        <v>20</v>
      </c>
      <c r="J19" s="4">
        <v>12</v>
      </c>
      <c r="K19" s="4">
        <f t="shared" si="1"/>
        <v>240</v>
      </c>
      <c r="L19" s="2">
        <v>455000</v>
      </c>
      <c r="M19" s="2">
        <f t="shared" si="2"/>
        <v>109200000</v>
      </c>
      <c r="N19">
        <f t="shared" si="3"/>
        <v>120</v>
      </c>
      <c r="O19" s="13">
        <f t="shared" si="4"/>
        <v>54600000</v>
      </c>
    </row>
    <row r="20" spans="4:15" x14ac:dyDescent="0.25">
      <c r="D20" s="10"/>
      <c r="E20" s="11">
        <f>SUM(E7:E19)</f>
        <v>43</v>
      </c>
      <c r="F20" s="11">
        <f t="shared" ref="F20:K20" si="6">SUM(F7:F19)</f>
        <v>14</v>
      </c>
      <c r="G20" s="11">
        <f t="shared" si="6"/>
        <v>57</v>
      </c>
      <c r="H20" s="11">
        <f t="shared" si="6"/>
        <v>128</v>
      </c>
      <c r="I20" s="11">
        <f t="shared" si="6"/>
        <v>185</v>
      </c>
      <c r="J20" s="11">
        <f t="shared" si="6"/>
        <v>228</v>
      </c>
      <c r="K20" s="11">
        <f t="shared" si="6"/>
        <v>2700</v>
      </c>
      <c r="L20" s="10"/>
      <c r="M20" s="12">
        <f>SUM(M7:M19)</f>
        <v>1118700000</v>
      </c>
      <c r="O20" s="13">
        <f>SUM(O7:O19)</f>
        <v>736200000</v>
      </c>
    </row>
  </sheetData>
  <pageMargins left="0.7" right="0.7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7"/>
  <sheetViews>
    <sheetView workbookViewId="0">
      <selection activeCell="B14" sqref="B14"/>
    </sheetView>
  </sheetViews>
  <sheetFormatPr defaultRowHeight="15" x14ac:dyDescent="0.25"/>
  <cols>
    <col min="2" max="2" width="17.7109375" customWidth="1"/>
    <col min="3" max="4" width="9.140625" hidden="1" customWidth="1"/>
    <col min="5" max="5" width="9.28515625" bestFit="1" customWidth="1"/>
    <col min="6" max="6" width="14" bestFit="1" customWidth="1"/>
    <col min="7" max="8" width="14" customWidth="1"/>
    <col min="9" max="10" width="9.28515625" bestFit="1" customWidth="1"/>
    <col min="11" max="11" width="9.28515625" hidden="1" customWidth="1"/>
    <col min="12" max="12" width="15.7109375" bestFit="1" customWidth="1"/>
  </cols>
  <sheetData>
    <row r="2" spans="1:13" ht="37.5" customHeight="1" x14ac:dyDescent="0.25">
      <c r="A2" s="56" t="s">
        <v>25</v>
      </c>
      <c r="B2" s="56"/>
      <c r="C2" s="56"/>
      <c r="D2" s="56"/>
      <c r="E2" s="56"/>
      <c r="F2" s="56"/>
      <c r="G2" s="62" t="s">
        <v>29</v>
      </c>
      <c r="H2" s="62" t="s">
        <v>30</v>
      </c>
      <c r="I2" s="57" t="s">
        <v>17</v>
      </c>
      <c r="J2" s="59" t="s">
        <v>26</v>
      </c>
      <c r="K2" s="60"/>
      <c r="L2" s="61"/>
      <c r="M2" s="15"/>
    </row>
    <row r="3" spans="1:13" ht="72" customHeight="1" x14ac:dyDescent="0.25">
      <c r="A3" s="17"/>
      <c r="B3" s="17" t="s">
        <v>22</v>
      </c>
      <c r="C3" s="17" t="s">
        <v>23</v>
      </c>
      <c r="D3" s="17" t="s">
        <v>27</v>
      </c>
      <c r="E3" s="17" t="s">
        <v>15</v>
      </c>
      <c r="F3" s="17" t="s">
        <v>24</v>
      </c>
      <c r="G3" s="63"/>
      <c r="H3" s="63"/>
      <c r="I3" s="58"/>
      <c r="J3" s="24" t="s">
        <v>28</v>
      </c>
      <c r="K3" s="25"/>
      <c r="L3" s="25" t="s">
        <v>16</v>
      </c>
    </row>
    <row r="4" spans="1:13" x14ac:dyDescent="0.25">
      <c r="A4" s="18" t="s">
        <v>0</v>
      </c>
      <c r="B4" s="18">
        <v>10</v>
      </c>
      <c r="C4" s="19">
        <v>24</v>
      </c>
      <c r="D4" s="19">
        <f>B4*C4</f>
        <v>240</v>
      </c>
      <c r="E4" s="20">
        <v>225000</v>
      </c>
      <c r="F4" s="21">
        <f>D4*E4</f>
        <v>54000000</v>
      </c>
      <c r="G4" s="21">
        <v>21</v>
      </c>
      <c r="H4" s="21">
        <v>48</v>
      </c>
      <c r="I4" s="16">
        <v>2</v>
      </c>
      <c r="J4" s="26">
        <f>B4+I4</f>
        <v>12</v>
      </c>
      <c r="K4" s="26">
        <f>J4*C4</f>
        <v>288</v>
      </c>
      <c r="L4" s="27">
        <f>K4*E4</f>
        <v>64800000</v>
      </c>
    </row>
    <row r="5" spans="1:13" x14ac:dyDescent="0.25">
      <c r="A5" s="18" t="s">
        <v>1</v>
      </c>
      <c r="B5" s="18">
        <v>30</v>
      </c>
      <c r="C5" s="19">
        <v>12</v>
      </c>
      <c r="D5" s="19">
        <f t="shared" ref="D5:D16" si="0">B5*C5</f>
        <v>360</v>
      </c>
      <c r="E5" s="20">
        <v>455000</v>
      </c>
      <c r="F5" s="21">
        <f t="shared" ref="F5:F16" si="1">D5*E5</f>
        <v>163800000</v>
      </c>
      <c r="G5" s="21">
        <v>2</v>
      </c>
      <c r="H5" s="21"/>
      <c r="I5" s="16"/>
      <c r="J5" s="26">
        <f t="shared" ref="J5:J16" si="2">B5+I5</f>
        <v>30</v>
      </c>
      <c r="K5" s="26">
        <f t="shared" ref="K5:K16" si="3">J5*C5</f>
        <v>360</v>
      </c>
      <c r="L5" s="27">
        <f t="shared" ref="L5:L16" si="4">K5*E5</f>
        <v>163800000</v>
      </c>
    </row>
    <row r="6" spans="1:13" x14ac:dyDescent="0.25">
      <c r="A6" s="18" t="s">
        <v>2</v>
      </c>
      <c r="B6" s="18"/>
      <c r="C6" s="19">
        <v>24</v>
      </c>
      <c r="D6" s="19">
        <f t="shared" si="0"/>
        <v>0</v>
      </c>
      <c r="E6" s="20">
        <v>235000</v>
      </c>
      <c r="F6" s="21">
        <f t="shared" si="1"/>
        <v>0</v>
      </c>
      <c r="G6" s="21">
        <v>20</v>
      </c>
      <c r="H6" s="21">
        <f>8*24</f>
        <v>192</v>
      </c>
      <c r="I6" s="16">
        <v>8</v>
      </c>
      <c r="J6" s="26">
        <f t="shared" si="2"/>
        <v>8</v>
      </c>
      <c r="K6" s="26">
        <f t="shared" si="3"/>
        <v>192</v>
      </c>
      <c r="L6" s="27">
        <f t="shared" si="4"/>
        <v>45120000</v>
      </c>
    </row>
    <row r="7" spans="1:13" x14ac:dyDescent="0.25">
      <c r="A7" s="18" t="s">
        <v>3</v>
      </c>
      <c r="B7" s="18">
        <v>30</v>
      </c>
      <c r="C7" s="19">
        <v>12</v>
      </c>
      <c r="D7" s="19">
        <f t="shared" si="0"/>
        <v>360</v>
      </c>
      <c r="E7" s="20">
        <v>465000</v>
      </c>
      <c r="F7" s="21">
        <f t="shared" si="1"/>
        <v>167400000</v>
      </c>
      <c r="G7" s="21"/>
      <c r="H7" s="21"/>
      <c r="I7" s="16"/>
      <c r="J7" s="26">
        <f t="shared" si="2"/>
        <v>30</v>
      </c>
      <c r="K7" s="26">
        <f t="shared" si="3"/>
        <v>360</v>
      </c>
      <c r="L7" s="27">
        <f t="shared" si="4"/>
        <v>167400000</v>
      </c>
    </row>
    <row r="8" spans="1:13" x14ac:dyDescent="0.25">
      <c r="A8" s="18" t="s">
        <v>4</v>
      </c>
      <c r="B8" s="18"/>
      <c r="C8" s="19">
        <v>24</v>
      </c>
      <c r="D8" s="19">
        <f t="shared" si="0"/>
        <v>0</v>
      </c>
      <c r="E8" s="20">
        <v>245000</v>
      </c>
      <c r="F8" s="21">
        <f t="shared" si="1"/>
        <v>0</v>
      </c>
      <c r="G8" s="21"/>
      <c r="H8" s="21"/>
      <c r="I8" s="16"/>
      <c r="J8" s="26"/>
      <c r="K8" s="26">
        <f t="shared" si="3"/>
        <v>0</v>
      </c>
      <c r="L8" s="27">
        <f t="shared" si="4"/>
        <v>0</v>
      </c>
    </row>
    <row r="9" spans="1:13" x14ac:dyDescent="0.25">
      <c r="A9" s="18" t="s">
        <v>5</v>
      </c>
      <c r="B9" s="18">
        <v>15</v>
      </c>
      <c r="C9" s="19">
        <v>12</v>
      </c>
      <c r="D9" s="19">
        <f t="shared" si="0"/>
        <v>180</v>
      </c>
      <c r="E9" s="20">
        <v>475000</v>
      </c>
      <c r="F9" s="21">
        <f t="shared" si="1"/>
        <v>85500000</v>
      </c>
      <c r="G9" s="21">
        <v>22</v>
      </c>
      <c r="H9" s="21">
        <f>14*12</f>
        <v>168</v>
      </c>
      <c r="I9" s="16">
        <v>15</v>
      </c>
      <c r="J9" s="26">
        <f t="shared" si="2"/>
        <v>30</v>
      </c>
      <c r="K9" s="26">
        <f t="shared" si="3"/>
        <v>360</v>
      </c>
      <c r="L9" s="27">
        <f t="shared" si="4"/>
        <v>171000000</v>
      </c>
    </row>
    <row r="10" spans="1:13" x14ac:dyDescent="0.25">
      <c r="A10" s="18" t="s">
        <v>6</v>
      </c>
      <c r="B10" s="18"/>
      <c r="C10" s="19">
        <v>24</v>
      </c>
      <c r="D10" s="19">
        <f t="shared" si="0"/>
        <v>0</v>
      </c>
      <c r="E10" s="20">
        <v>255000</v>
      </c>
      <c r="F10" s="21">
        <f t="shared" si="1"/>
        <v>0</v>
      </c>
      <c r="G10" s="21">
        <v>24</v>
      </c>
      <c r="H10" s="21">
        <v>48</v>
      </c>
      <c r="I10" s="16">
        <v>3</v>
      </c>
      <c r="J10" s="26">
        <f t="shared" si="2"/>
        <v>3</v>
      </c>
      <c r="K10" s="26">
        <f t="shared" si="3"/>
        <v>72</v>
      </c>
      <c r="L10" s="27">
        <f t="shared" si="4"/>
        <v>18360000</v>
      </c>
    </row>
    <row r="11" spans="1:13" x14ac:dyDescent="0.25">
      <c r="A11" s="18" t="s">
        <v>7</v>
      </c>
      <c r="B11" s="18">
        <v>15</v>
      </c>
      <c r="C11" s="19">
        <v>12</v>
      </c>
      <c r="D11" s="19">
        <f t="shared" si="0"/>
        <v>180</v>
      </c>
      <c r="E11" s="20">
        <v>485000</v>
      </c>
      <c r="F11" s="21">
        <f t="shared" si="1"/>
        <v>87300000</v>
      </c>
      <c r="G11" s="21">
        <v>17</v>
      </c>
      <c r="H11" s="21">
        <f>8*12</f>
        <v>96</v>
      </c>
      <c r="I11" s="16">
        <v>5</v>
      </c>
      <c r="J11" s="26">
        <f t="shared" si="2"/>
        <v>20</v>
      </c>
      <c r="K11" s="26">
        <f t="shared" si="3"/>
        <v>240</v>
      </c>
      <c r="L11" s="27">
        <f t="shared" si="4"/>
        <v>116400000</v>
      </c>
    </row>
    <row r="12" spans="1:13" x14ac:dyDescent="0.25">
      <c r="A12" s="18" t="s">
        <v>8</v>
      </c>
      <c r="B12" s="18"/>
      <c r="C12" s="19">
        <v>24</v>
      </c>
      <c r="D12" s="19">
        <f t="shared" si="0"/>
        <v>0</v>
      </c>
      <c r="E12" s="20">
        <v>255000</v>
      </c>
      <c r="F12" s="21">
        <f t="shared" si="1"/>
        <v>0</v>
      </c>
      <c r="G12" s="21">
        <v>4</v>
      </c>
      <c r="H12" s="21">
        <v>24</v>
      </c>
      <c r="I12" s="16">
        <v>1</v>
      </c>
      <c r="J12" s="26">
        <f t="shared" si="2"/>
        <v>1</v>
      </c>
      <c r="K12" s="26">
        <f t="shared" si="3"/>
        <v>24</v>
      </c>
      <c r="L12" s="27">
        <f t="shared" si="4"/>
        <v>6120000</v>
      </c>
    </row>
    <row r="13" spans="1:13" x14ac:dyDescent="0.25">
      <c r="A13" s="18" t="s">
        <v>9</v>
      </c>
      <c r="B13" s="18">
        <v>20</v>
      </c>
      <c r="C13" s="19">
        <v>12</v>
      </c>
      <c r="D13" s="19">
        <f t="shared" si="0"/>
        <v>240</v>
      </c>
      <c r="E13" s="20">
        <v>485000</v>
      </c>
      <c r="F13" s="21">
        <f t="shared" si="1"/>
        <v>116400000</v>
      </c>
      <c r="G13" s="21"/>
      <c r="H13" s="21"/>
      <c r="I13" s="16"/>
      <c r="J13" s="26">
        <f t="shared" si="2"/>
        <v>20</v>
      </c>
      <c r="K13" s="26">
        <f t="shared" si="3"/>
        <v>240</v>
      </c>
      <c r="L13" s="27">
        <f t="shared" si="4"/>
        <v>116400000</v>
      </c>
    </row>
    <row r="14" spans="1:13" x14ac:dyDescent="0.25">
      <c r="A14" s="18" t="s">
        <v>11</v>
      </c>
      <c r="B14" s="18"/>
      <c r="C14" s="19">
        <v>12</v>
      </c>
      <c r="D14" s="19">
        <f t="shared" si="0"/>
        <v>0</v>
      </c>
      <c r="E14" s="20">
        <v>455000</v>
      </c>
      <c r="F14" s="21">
        <f t="shared" si="1"/>
        <v>0</v>
      </c>
      <c r="G14" s="21">
        <f>64+28</f>
        <v>92</v>
      </c>
      <c r="H14" s="21">
        <v>12</v>
      </c>
      <c r="I14" s="16">
        <v>5</v>
      </c>
      <c r="J14" s="26">
        <f t="shared" si="2"/>
        <v>5</v>
      </c>
      <c r="K14" s="26">
        <f t="shared" si="3"/>
        <v>60</v>
      </c>
      <c r="L14" s="27">
        <f t="shared" si="4"/>
        <v>27300000</v>
      </c>
    </row>
    <row r="15" spans="1:13" x14ac:dyDescent="0.25">
      <c r="A15" s="18" t="s">
        <v>12</v>
      </c>
      <c r="B15" s="18"/>
      <c r="C15" s="19">
        <v>24</v>
      </c>
      <c r="D15" s="19">
        <f t="shared" si="0"/>
        <v>0</v>
      </c>
      <c r="E15" s="20">
        <v>550000</v>
      </c>
      <c r="F15" s="21">
        <f t="shared" si="1"/>
        <v>0</v>
      </c>
      <c r="G15" s="21">
        <v>191</v>
      </c>
      <c r="H15" s="21">
        <f>3*24</f>
        <v>72</v>
      </c>
      <c r="I15" s="16">
        <v>8</v>
      </c>
      <c r="J15" s="26">
        <f t="shared" si="2"/>
        <v>8</v>
      </c>
      <c r="K15" s="26">
        <f t="shared" si="3"/>
        <v>192</v>
      </c>
      <c r="L15" s="27">
        <f t="shared" si="4"/>
        <v>105600000</v>
      </c>
    </row>
    <row r="16" spans="1:13" x14ac:dyDescent="0.25">
      <c r="A16" s="18" t="s">
        <v>10</v>
      </c>
      <c r="B16" s="18">
        <v>10</v>
      </c>
      <c r="C16" s="19">
        <v>12</v>
      </c>
      <c r="D16" s="19">
        <f t="shared" si="0"/>
        <v>120</v>
      </c>
      <c r="E16" s="20">
        <v>455000</v>
      </c>
      <c r="F16" s="21">
        <f t="shared" si="1"/>
        <v>54600000</v>
      </c>
      <c r="G16" s="21">
        <v>21</v>
      </c>
      <c r="H16" s="21">
        <f>9*12</f>
        <v>108</v>
      </c>
      <c r="I16" s="16">
        <v>10</v>
      </c>
      <c r="J16" s="26">
        <f t="shared" si="2"/>
        <v>20</v>
      </c>
      <c r="K16" s="26">
        <f t="shared" si="3"/>
        <v>240</v>
      </c>
      <c r="L16" s="27">
        <f t="shared" si="4"/>
        <v>109200000</v>
      </c>
    </row>
    <row r="17" spans="1:12" x14ac:dyDescent="0.25">
      <c r="A17" s="22"/>
      <c r="B17" s="22">
        <f>SUM(B4:B16)</f>
        <v>130</v>
      </c>
      <c r="C17" s="22"/>
      <c r="D17" s="22"/>
      <c r="E17" s="22"/>
      <c r="F17" s="23">
        <f>SUM(F4:F16)</f>
        <v>729000000</v>
      </c>
      <c r="G17" s="23"/>
      <c r="H17" s="23"/>
      <c r="I17" s="14">
        <f>SUM(I4:I16)</f>
        <v>57</v>
      </c>
      <c r="J17" s="28"/>
      <c r="K17" s="28"/>
      <c r="L17" s="29">
        <f>SUM(L4:L16)</f>
        <v>1111500000</v>
      </c>
    </row>
  </sheetData>
  <mergeCells count="5">
    <mergeCell ref="A2:F2"/>
    <mergeCell ref="I2:I3"/>
    <mergeCell ref="J2:L2"/>
    <mergeCell ref="G2:G3"/>
    <mergeCell ref="H2:H3"/>
  </mergeCells>
  <pageMargins left="0.7" right="0.7" top="0.75" bottom="0.75" header="0.3" footer="0.3"/>
  <pageSetup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R24"/>
  <sheetViews>
    <sheetView topLeftCell="B5" workbookViewId="0">
      <selection activeCell="H8" sqref="H8:H20"/>
    </sheetView>
  </sheetViews>
  <sheetFormatPr defaultRowHeight="15" x14ac:dyDescent="0.25"/>
  <cols>
    <col min="1" max="1" width="0" style="46" hidden="1" customWidth="1"/>
    <col min="2" max="2" width="7.7109375" style="46" customWidth="1"/>
    <col min="3" max="3" width="6.7109375" style="46" customWidth="1"/>
    <col min="4" max="4" width="6.42578125" style="46" customWidth="1"/>
    <col min="5" max="6" width="6.140625" style="46" customWidth="1"/>
    <col min="7" max="7" width="5.42578125" style="46" customWidth="1"/>
    <col min="8" max="8" width="9.28515625" style="46" bestFit="1" customWidth="1"/>
    <col min="9" max="9" width="14" style="46" bestFit="1" customWidth="1"/>
    <col min="10" max="10" width="6" style="46" customWidth="1"/>
    <col min="11" max="11" width="8.28515625" style="46" customWidth="1"/>
    <col min="12" max="12" width="4.7109375" style="46" customWidth="1"/>
    <col min="13" max="13" width="7" style="46" customWidth="1"/>
    <col min="14" max="14" width="9.28515625" style="46" bestFit="1" customWidth="1"/>
    <col min="15" max="15" width="15.7109375" style="46" bestFit="1" customWidth="1"/>
    <col min="16" max="16" width="5.85546875" style="46" bestFit="1" customWidth="1"/>
    <col min="17" max="17" width="8.85546875" style="46" customWidth="1"/>
    <col min="18" max="18" width="14.42578125" style="46" bestFit="1" customWidth="1"/>
    <col min="19" max="16384" width="9.140625" style="46"/>
  </cols>
  <sheetData>
    <row r="6" spans="2:18" ht="45.75" customHeight="1" x14ac:dyDescent="0.25">
      <c r="B6" s="64"/>
      <c r="C6" s="69" t="s">
        <v>43</v>
      </c>
      <c r="D6" s="69" t="s">
        <v>44</v>
      </c>
      <c r="E6" s="69" t="s">
        <v>45</v>
      </c>
      <c r="F6" s="30"/>
      <c r="G6" s="65" t="s">
        <v>46</v>
      </c>
      <c r="H6" s="65"/>
      <c r="I6" s="65"/>
      <c r="J6" s="69" t="s">
        <v>50</v>
      </c>
      <c r="K6" s="69"/>
      <c r="L6" s="70" t="s">
        <v>31</v>
      </c>
      <c r="M6" s="70"/>
      <c r="N6" s="70"/>
      <c r="O6" s="70"/>
      <c r="P6" s="66" t="s">
        <v>53</v>
      </c>
      <c r="Q6" s="67"/>
      <c r="R6" s="68"/>
    </row>
    <row r="7" spans="2:18" x14ac:dyDescent="0.25">
      <c r="B7" s="64"/>
      <c r="C7" s="69"/>
      <c r="D7" s="69"/>
      <c r="E7" s="69"/>
      <c r="F7" s="30"/>
      <c r="G7" s="39" t="s">
        <v>51</v>
      </c>
      <c r="H7" s="25" t="s">
        <v>52</v>
      </c>
      <c r="I7" s="24" t="s">
        <v>16</v>
      </c>
      <c r="J7" s="30" t="s">
        <v>51</v>
      </c>
      <c r="K7" s="30" t="s">
        <v>48</v>
      </c>
      <c r="L7" s="35" t="s">
        <v>48</v>
      </c>
      <c r="M7" s="35" t="s">
        <v>49</v>
      </c>
      <c r="N7" s="35" t="s">
        <v>52</v>
      </c>
      <c r="O7" s="35" t="s">
        <v>16</v>
      </c>
      <c r="P7" s="17" t="s">
        <v>51</v>
      </c>
      <c r="Q7" s="17" t="s">
        <v>52</v>
      </c>
      <c r="R7" s="17" t="s">
        <v>16</v>
      </c>
    </row>
    <row r="8" spans="2:18" x14ac:dyDescent="0.25">
      <c r="B8" s="31" t="s">
        <v>0</v>
      </c>
      <c r="C8" s="32">
        <v>21</v>
      </c>
      <c r="D8" s="32">
        <v>48</v>
      </c>
      <c r="E8" s="32">
        <f>C8+D8</f>
        <v>69</v>
      </c>
      <c r="F8" s="32">
        <v>10</v>
      </c>
      <c r="G8" s="40">
        <f>10*24</f>
        <v>240</v>
      </c>
      <c r="H8" s="41">
        <v>225000</v>
      </c>
      <c r="I8" s="42">
        <f>G8*H8</f>
        <v>54000000</v>
      </c>
      <c r="J8" s="33">
        <f>E8+G8</f>
        <v>309</v>
      </c>
      <c r="K8" s="33" t="s">
        <v>32</v>
      </c>
      <c r="L8" s="38">
        <v>12</v>
      </c>
      <c r="M8" s="38">
        <f>L8*24</f>
        <v>288</v>
      </c>
      <c r="N8" s="37">
        <v>225000</v>
      </c>
      <c r="O8" s="38">
        <f>M8*N8</f>
        <v>64800000</v>
      </c>
      <c r="P8" s="50">
        <f>J8-M8</f>
        <v>21</v>
      </c>
      <c r="Q8" s="20">
        <v>225000</v>
      </c>
      <c r="R8" s="51">
        <f>P8*Q8</f>
        <v>4725000</v>
      </c>
    </row>
    <row r="9" spans="2:18" x14ac:dyDescent="0.25">
      <c r="B9" s="31" t="s">
        <v>1</v>
      </c>
      <c r="C9" s="32">
        <v>2</v>
      </c>
      <c r="D9" s="32"/>
      <c r="E9" s="32">
        <f t="shared" ref="E9:E20" si="0">C9+D9</f>
        <v>2</v>
      </c>
      <c r="F9" s="32">
        <v>25</v>
      </c>
      <c r="G9" s="40">
        <f>30*12</f>
        <v>360</v>
      </c>
      <c r="H9" s="41">
        <v>455000</v>
      </c>
      <c r="I9" s="42">
        <f t="shared" ref="I9:I20" si="1">G9*H9</f>
        <v>163800000</v>
      </c>
      <c r="J9" s="33">
        <f t="shared" ref="J9:J20" si="2">E9+G9</f>
        <v>362</v>
      </c>
      <c r="K9" s="33" t="s">
        <v>41</v>
      </c>
      <c r="L9" s="38">
        <v>26</v>
      </c>
      <c r="M9" s="38">
        <f>L9*12</f>
        <v>312</v>
      </c>
      <c r="N9" s="37">
        <v>455000</v>
      </c>
      <c r="O9" s="38">
        <f t="shared" ref="O9:O20" si="3">M9*N9</f>
        <v>141960000</v>
      </c>
      <c r="P9" s="50">
        <f t="shared" ref="P9:P20" si="4">J9-M9</f>
        <v>50</v>
      </c>
      <c r="Q9" s="20">
        <v>455000</v>
      </c>
      <c r="R9" s="51">
        <f t="shared" ref="R9:R20" si="5">P9*Q9</f>
        <v>22750000</v>
      </c>
    </row>
    <row r="10" spans="2:18" x14ac:dyDescent="0.25">
      <c r="B10" s="31" t="s">
        <v>2</v>
      </c>
      <c r="C10" s="32">
        <v>20</v>
      </c>
      <c r="D10" s="32">
        <f>8*24</f>
        <v>192</v>
      </c>
      <c r="E10" s="32">
        <f t="shared" si="0"/>
        <v>212</v>
      </c>
      <c r="F10" s="32"/>
      <c r="G10" s="40"/>
      <c r="H10" s="41">
        <v>235000</v>
      </c>
      <c r="I10" s="42">
        <f t="shared" si="1"/>
        <v>0</v>
      </c>
      <c r="J10" s="33">
        <f t="shared" si="2"/>
        <v>212</v>
      </c>
      <c r="K10" s="33" t="s">
        <v>33</v>
      </c>
      <c r="L10" s="38">
        <v>8</v>
      </c>
      <c r="M10" s="38">
        <f>L10*24</f>
        <v>192</v>
      </c>
      <c r="N10" s="37">
        <v>235000</v>
      </c>
      <c r="O10" s="38">
        <f t="shared" si="3"/>
        <v>45120000</v>
      </c>
      <c r="P10" s="50">
        <f t="shared" si="4"/>
        <v>20</v>
      </c>
      <c r="Q10" s="20">
        <v>235000</v>
      </c>
      <c r="R10" s="51">
        <f t="shared" si="5"/>
        <v>4700000</v>
      </c>
    </row>
    <row r="11" spans="2:18" x14ac:dyDescent="0.25">
      <c r="B11" s="31" t="s">
        <v>3</v>
      </c>
      <c r="C11" s="32"/>
      <c r="D11" s="32"/>
      <c r="E11" s="32">
        <f t="shared" si="0"/>
        <v>0</v>
      </c>
      <c r="F11" s="32">
        <v>25</v>
      </c>
      <c r="G11" s="40">
        <f>30*12</f>
        <v>360</v>
      </c>
      <c r="H11" s="41">
        <v>465000</v>
      </c>
      <c r="I11" s="42">
        <f t="shared" si="1"/>
        <v>167400000</v>
      </c>
      <c r="J11" s="33">
        <f t="shared" si="2"/>
        <v>360</v>
      </c>
      <c r="K11" s="33" t="s">
        <v>42</v>
      </c>
      <c r="L11" s="38">
        <v>26</v>
      </c>
      <c r="M11" s="38">
        <f>L11*12</f>
        <v>312</v>
      </c>
      <c r="N11" s="37">
        <v>465000</v>
      </c>
      <c r="O11" s="38">
        <f t="shared" si="3"/>
        <v>145080000</v>
      </c>
      <c r="P11" s="50">
        <f t="shared" si="4"/>
        <v>48</v>
      </c>
      <c r="Q11" s="20">
        <v>465000</v>
      </c>
      <c r="R11" s="51">
        <f t="shared" si="5"/>
        <v>22320000</v>
      </c>
    </row>
    <row r="12" spans="2:18" x14ac:dyDescent="0.25">
      <c r="B12" s="31" t="s">
        <v>4</v>
      </c>
      <c r="C12" s="32"/>
      <c r="D12" s="32"/>
      <c r="E12" s="32">
        <f t="shared" si="0"/>
        <v>0</v>
      </c>
      <c r="F12" s="32"/>
      <c r="G12" s="40"/>
      <c r="H12" s="41">
        <v>245000</v>
      </c>
      <c r="I12" s="42">
        <f t="shared" si="1"/>
        <v>0</v>
      </c>
      <c r="J12" s="33">
        <f t="shared" si="2"/>
        <v>0</v>
      </c>
      <c r="K12" s="33"/>
      <c r="L12" s="38"/>
      <c r="M12" s="36"/>
      <c r="N12" s="37">
        <v>245000</v>
      </c>
      <c r="O12" s="38">
        <f t="shared" si="3"/>
        <v>0</v>
      </c>
      <c r="P12" s="50">
        <f t="shared" si="4"/>
        <v>0</v>
      </c>
      <c r="Q12" s="20">
        <v>245000</v>
      </c>
      <c r="R12" s="51">
        <f t="shared" si="5"/>
        <v>0</v>
      </c>
    </row>
    <row r="13" spans="2:18" x14ac:dyDescent="0.25">
      <c r="B13" s="31" t="s">
        <v>5</v>
      </c>
      <c r="C13" s="32">
        <v>22</v>
      </c>
      <c r="D13" s="32">
        <f>14*12</f>
        <v>168</v>
      </c>
      <c r="E13" s="32">
        <f t="shared" si="0"/>
        <v>190</v>
      </c>
      <c r="F13" s="32">
        <v>15</v>
      </c>
      <c r="G13" s="40">
        <f>15*12</f>
        <v>180</v>
      </c>
      <c r="H13" s="41">
        <v>475000</v>
      </c>
      <c r="I13" s="42">
        <f t="shared" si="1"/>
        <v>85500000</v>
      </c>
      <c r="J13" s="33">
        <f t="shared" si="2"/>
        <v>370</v>
      </c>
      <c r="K13" s="33" t="s">
        <v>34</v>
      </c>
      <c r="L13" s="38">
        <v>27</v>
      </c>
      <c r="M13" s="38">
        <f>L13*12</f>
        <v>324</v>
      </c>
      <c r="N13" s="37">
        <v>475000</v>
      </c>
      <c r="O13" s="38">
        <f t="shared" si="3"/>
        <v>153900000</v>
      </c>
      <c r="P13" s="50">
        <f t="shared" si="4"/>
        <v>46</v>
      </c>
      <c r="Q13" s="20">
        <v>475000</v>
      </c>
      <c r="R13" s="51">
        <f t="shared" si="5"/>
        <v>21850000</v>
      </c>
    </row>
    <row r="14" spans="2:18" x14ac:dyDescent="0.25">
      <c r="B14" s="31" t="s">
        <v>6</v>
      </c>
      <c r="C14" s="32">
        <v>24</v>
      </c>
      <c r="D14" s="32">
        <v>48</v>
      </c>
      <c r="E14" s="32">
        <f t="shared" si="0"/>
        <v>72</v>
      </c>
      <c r="F14" s="32"/>
      <c r="G14" s="40"/>
      <c r="H14" s="41">
        <v>255000</v>
      </c>
      <c r="I14" s="42">
        <f t="shared" si="1"/>
        <v>0</v>
      </c>
      <c r="J14" s="33">
        <f t="shared" si="2"/>
        <v>72</v>
      </c>
      <c r="K14" s="33" t="s">
        <v>35</v>
      </c>
      <c r="L14" s="38">
        <v>3</v>
      </c>
      <c r="M14" s="38">
        <f>L14*24</f>
        <v>72</v>
      </c>
      <c r="N14" s="37">
        <v>255000</v>
      </c>
      <c r="O14" s="38">
        <f t="shared" si="3"/>
        <v>18360000</v>
      </c>
      <c r="P14" s="50">
        <f t="shared" si="4"/>
        <v>0</v>
      </c>
      <c r="Q14" s="20">
        <v>255000</v>
      </c>
      <c r="R14" s="51">
        <f t="shared" si="5"/>
        <v>0</v>
      </c>
    </row>
    <row r="15" spans="2:18" x14ac:dyDescent="0.25">
      <c r="B15" s="31" t="s">
        <v>7</v>
      </c>
      <c r="C15" s="32">
        <v>17</v>
      </c>
      <c r="D15" s="32">
        <f>8*12</f>
        <v>96</v>
      </c>
      <c r="E15" s="32">
        <f t="shared" si="0"/>
        <v>113</v>
      </c>
      <c r="F15" s="32">
        <v>15</v>
      </c>
      <c r="G15" s="40">
        <f>15*12</f>
        <v>180</v>
      </c>
      <c r="H15" s="41">
        <v>485000</v>
      </c>
      <c r="I15" s="42">
        <f t="shared" si="1"/>
        <v>87300000</v>
      </c>
      <c r="J15" s="33">
        <f t="shared" si="2"/>
        <v>293</v>
      </c>
      <c r="K15" s="33" t="s">
        <v>36</v>
      </c>
      <c r="L15" s="38">
        <v>23</v>
      </c>
      <c r="M15" s="38">
        <f>L15*12</f>
        <v>276</v>
      </c>
      <c r="N15" s="37">
        <v>485000</v>
      </c>
      <c r="O15" s="38">
        <f t="shared" si="3"/>
        <v>133860000</v>
      </c>
      <c r="P15" s="50">
        <f t="shared" si="4"/>
        <v>17</v>
      </c>
      <c r="Q15" s="20">
        <v>485000</v>
      </c>
      <c r="R15" s="51">
        <f t="shared" si="5"/>
        <v>8245000</v>
      </c>
    </row>
    <row r="16" spans="2:18" x14ac:dyDescent="0.25">
      <c r="B16" s="31" t="s">
        <v>8</v>
      </c>
      <c r="C16" s="32">
        <v>4</v>
      </c>
      <c r="D16" s="32">
        <v>24</v>
      </c>
      <c r="E16" s="32">
        <f t="shared" si="0"/>
        <v>28</v>
      </c>
      <c r="F16" s="32"/>
      <c r="G16" s="40"/>
      <c r="H16" s="41">
        <v>255000</v>
      </c>
      <c r="I16" s="42">
        <f t="shared" si="1"/>
        <v>0</v>
      </c>
      <c r="J16" s="33">
        <f t="shared" si="2"/>
        <v>28</v>
      </c>
      <c r="K16" s="33" t="s">
        <v>37</v>
      </c>
      <c r="L16" s="38"/>
      <c r="M16" s="36"/>
      <c r="N16" s="37">
        <v>255000</v>
      </c>
      <c r="O16" s="38">
        <f t="shared" si="3"/>
        <v>0</v>
      </c>
      <c r="P16" s="50">
        <f t="shared" si="4"/>
        <v>28</v>
      </c>
      <c r="Q16" s="20">
        <v>255000</v>
      </c>
      <c r="R16" s="51">
        <f t="shared" si="5"/>
        <v>7140000</v>
      </c>
    </row>
    <row r="17" spans="2:18" x14ac:dyDescent="0.25">
      <c r="B17" s="31" t="s">
        <v>9</v>
      </c>
      <c r="C17" s="32"/>
      <c r="D17" s="32"/>
      <c r="E17" s="32">
        <f t="shared" si="0"/>
        <v>0</v>
      </c>
      <c r="F17" s="32">
        <v>15</v>
      </c>
      <c r="G17" s="40">
        <f>20*12</f>
        <v>240</v>
      </c>
      <c r="H17" s="41">
        <v>485000</v>
      </c>
      <c r="I17" s="42">
        <f t="shared" si="1"/>
        <v>116400000</v>
      </c>
      <c r="J17" s="33">
        <f t="shared" si="2"/>
        <v>240</v>
      </c>
      <c r="K17" s="33" t="s">
        <v>47</v>
      </c>
      <c r="L17" s="38">
        <v>15</v>
      </c>
      <c r="M17" s="38">
        <f>L17*12</f>
        <v>180</v>
      </c>
      <c r="N17" s="37">
        <v>485000</v>
      </c>
      <c r="O17" s="38">
        <f t="shared" si="3"/>
        <v>87300000</v>
      </c>
      <c r="P17" s="50">
        <f t="shared" si="4"/>
        <v>60</v>
      </c>
      <c r="Q17" s="20">
        <v>485000</v>
      </c>
      <c r="R17" s="51">
        <f t="shared" si="5"/>
        <v>29100000</v>
      </c>
    </row>
    <row r="18" spans="2:18" x14ac:dyDescent="0.25">
      <c r="B18" s="31" t="s">
        <v>11</v>
      </c>
      <c r="C18" s="32">
        <f>64+28</f>
        <v>92</v>
      </c>
      <c r="D18" s="32">
        <v>12</v>
      </c>
      <c r="E18" s="32">
        <f t="shared" si="0"/>
        <v>104</v>
      </c>
      <c r="F18" s="32"/>
      <c r="G18" s="40"/>
      <c r="H18" s="41">
        <v>455000</v>
      </c>
      <c r="I18" s="42">
        <f t="shared" si="1"/>
        <v>0</v>
      </c>
      <c r="J18" s="33">
        <f t="shared" si="2"/>
        <v>104</v>
      </c>
      <c r="K18" s="33" t="s">
        <v>38</v>
      </c>
      <c r="L18" s="38">
        <v>7</v>
      </c>
      <c r="M18" s="38">
        <f>L18*12</f>
        <v>84</v>
      </c>
      <c r="N18" s="37">
        <v>455000</v>
      </c>
      <c r="O18" s="38">
        <f t="shared" si="3"/>
        <v>38220000</v>
      </c>
      <c r="P18" s="50">
        <f t="shared" si="4"/>
        <v>20</v>
      </c>
      <c r="Q18" s="20">
        <v>455000</v>
      </c>
      <c r="R18" s="51">
        <f t="shared" si="5"/>
        <v>9100000</v>
      </c>
    </row>
    <row r="19" spans="2:18" x14ac:dyDescent="0.25">
      <c r="B19" s="31" t="s">
        <v>12</v>
      </c>
      <c r="C19" s="32">
        <v>191</v>
      </c>
      <c r="D19" s="32">
        <f>3*24</f>
        <v>72</v>
      </c>
      <c r="E19" s="32">
        <f t="shared" si="0"/>
        <v>263</v>
      </c>
      <c r="F19" s="32"/>
      <c r="G19" s="40"/>
      <c r="H19" s="41">
        <v>550000</v>
      </c>
      <c r="I19" s="42">
        <f t="shared" si="1"/>
        <v>0</v>
      </c>
      <c r="J19" s="33">
        <f t="shared" si="2"/>
        <v>263</v>
      </c>
      <c r="K19" s="33" t="s">
        <v>39</v>
      </c>
      <c r="L19" s="38">
        <v>9</v>
      </c>
      <c r="M19" s="38">
        <f>L19*24</f>
        <v>216</v>
      </c>
      <c r="N19" s="37">
        <v>550000</v>
      </c>
      <c r="O19" s="38">
        <f t="shared" si="3"/>
        <v>118800000</v>
      </c>
      <c r="P19" s="50">
        <f t="shared" si="4"/>
        <v>47</v>
      </c>
      <c r="Q19" s="20">
        <v>550000</v>
      </c>
      <c r="R19" s="51">
        <f t="shared" si="5"/>
        <v>25850000</v>
      </c>
    </row>
    <row r="20" spans="2:18" x14ac:dyDescent="0.25">
      <c r="B20" s="31" t="s">
        <v>10</v>
      </c>
      <c r="C20" s="32">
        <v>21</v>
      </c>
      <c r="D20" s="32">
        <f>9*12</f>
        <v>108</v>
      </c>
      <c r="E20" s="32">
        <f t="shared" si="0"/>
        <v>129</v>
      </c>
      <c r="F20" s="32">
        <v>10</v>
      </c>
      <c r="G20" s="40">
        <f>10*12</f>
        <v>120</v>
      </c>
      <c r="H20" s="41">
        <v>455000</v>
      </c>
      <c r="I20" s="42">
        <f t="shared" si="1"/>
        <v>54600000</v>
      </c>
      <c r="J20" s="33">
        <f t="shared" si="2"/>
        <v>249</v>
      </c>
      <c r="K20" s="33" t="s">
        <v>40</v>
      </c>
      <c r="L20" s="38">
        <v>19</v>
      </c>
      <c r="M20" s="38">
        <f>L20*12</f>
        <v>228</v>
      </c>
      <c r="N20" s="37">
        <v>455000</v>
      </c>
      <c r="O20" s="38">
        <f t="shared" si="3"/>
        <v>103740000</v>
      </c>
      <c r="P20" s="50">
        <f t="shared" si="4"/>
        <v>21</v>
      </c>
      <c r="Q20" s="20">
        <v>455000</v>
      </c>
      <c r="R20" s="51">
        <f t="shared" si="5"/>
        <v>9555000</v>
      </c>
    </row>
    <row r="21" spans="2:18" s="47" customFormat="1" ht="14.25" x14ac:dyDescent="0.2">
      <c r="B21" s="43"/>
      <c r="C21" s="34"/>
      <c r="D21" s="34"/>
      <c r="E21" s="34"/>
      <c r="F21" s="34">
        <f>SUM(F8:F20)</f>
        <v>115</v>
      </c>
      <c r="G21" s="44">
        <f>SUM(G8:G20)</f>
        <v>1680</v>
      </c>
      <c r="H21" s="44"/>
      <c r="I21" s="45">
        <f>SUM(I8:I20)</f>
        <v>729000000</v>
      </c>
      <c r="J21" s="43"/>
      <c r="K21" s="43"/>
      <c r="L21" s="48"/>
      <c r="M21" s="48"/>
      <c r="N21" s="48"/>
      <c r="O21" s="49">
        <f>SUM(O8:O20)</f>
        <v>1051140000</v>
      </c>
      <c r="P21" s="52">
        <f>SUM(P8:P20)</f>
        <v>378</v>
      </c>
      <c r="Q21" s="53"/>
      <c r="R21" s="52">
        <f>SUM(R8:R20)</f>
        <v>165335000</v>
      </c>
    </row>
    <row r="23" spans="2:18" x14ac:dyDescent="0.25">
      <c r="I23" s="54">
        <f>G8*H8+F9*12*H9+F11*12*H11+G13*H13+G15*H15+F17*12*H17+G20*H20</f>
        <v>644700000</v>
      </c>
    </row>
    <row r="24" spans="2:18" x14ac:dyDescent="0.25">
      <c r="I24" s="54">
        <f>F21*1650</f>
        <v>189750</v>
      </c>
    </row>
  </sheetData>
  <mergeCells count="8">
    <mergeCell ref="B6:B7"/>
    <mergeCell ref="G6:I6"/>
    <mergeCell ref="P6:R6"/>
    <mergeCell ref="C6:C7"/>
    <mergeCell ref="D6:D7"/>
    <mergeCell ref="E6:E7"/>
    <mergeCell ref="L6:O6"/>
    <mergeCell ref="J6:K6"/>
  </mergeCells>
  <pageMargins left="0.23" right="0.2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21"/>
  <sheetViews>
    <sheetView tabSelected="1" topLeftCell="A6" workbookViewId="0">
      <selection activeCell="H14" sqref="H14"/>
    </sheetView>
  </sheetViews>
  <sheetFormatPr defaultRowHeight="15" x14ac:dyDescent="0.25"/>
  <cols>
    <col min="2" max="3" width="9.140625" hidden="1" customWidth="1"/>
    <col min="4" max="4" width="14.85546875" bestFit="1" customWidth="1"/>
    <col min="5" max="5" width="7" customWidth="1"/>
    <col min="6" max="6" width="8.42578125" customWidth="1"/>
    <col min="7" max="7" width="16.140625" bestFit="1" customWidth="1"/>
    <col min="8" max="8" width="9.42578125" bestFit="1" customWidth="1"/>
    <col min="9" max="9" width="16.28515625" style="55" bestFit="1" customWidth="1"/>
    <col min="10" max="10" width="9.42578125" bestFit="1" customWidth="1"/>
    <col min="11" max="11" width="14.85546875" bestFit="1" customWidth="1"/>
  </cols>
  <sheetData>
    <row r="7" spans="1:11" ht="46.5" customHeight="1" x14ac:dyDescent="0.25">
      <c r="A7" s="71"/>
      <c r="B7" s="71"/>
      <c r="C7" s="71"/>
      <c r="D7" s="72" t="s">
        <v>58</v>
      </c>
      <c r="E7" s="72" t="s">
        <v>55</v>
      </c>
      <c r="F7" s="73" t="s">
        <v>54</v>
      </c>
      <c r="G7" s="74"/>
      <c r="H7" s="75" t="s">
        <v>56</v>
      </c>
      <c r="I7" s="76"/>
      <c r="J7" s="77" t="s">
        <v>57</v>
      </c>
      <c r="K7" s="77"/>
    </row>
    <row r="8" spans="1:11" ht="18.75" x14ac:dyDescent="0.3">
      <c r="A8" s="78" t="s">
        <v>0</v>
      </c>
      <c r="B8" s="79">
        <v>225000</v>
      </c>
      <c r="C8" s="80">
        <v>24</v>
      </c>
      <c r="D8" s="81">
        <f>B8*C8</f>
        <v>5400000</v>
      </c>
      <c r="E8" s="81">
        <f>11</f>
        <v>11</v>
      </c>
      <c r="F8" s="82">
        <v>10</v>
      </c>
      <c r="G8" s="83">
        <f>D8*F8</f>
        <v>54000000</v>
      </c>
      <c r="H8" s="81">
        <f>E8-F8</f>
        <v>1</v>
      </c>
      <c r="I8" s="84">
        <f>H8*D8</f>
        <v>5400000</v>
      </c>
      <c r="J8" s="80">
        <v>12</v>
      </c>
      <c r="K8" s="81">
        <f>J8*B8</f>
        <v>2700000</v>
      </c>
    </row>
    <row r="9" spans="1:11" ht="18.75" x14ac:dyDescent="0.3">
      <c r="A9" s="78" t="s">
        <v>1</v>
      </c>
      <c r="B9" s="79">
        <v>455000</v>
      </c>
      <c r="C9" s="80">
        <v>12</v>
      </c>
      <c r="D9" s="81">
        <f t="shared" ref="D9:D20" si="0">B9*C9</f>
        <v>5460000</v>
      </c>
      <c r="E9" s="81">
        <v>28</v>
      </c>
      <c r="F9" s="82">
        <v>25</v>
      </c>
      <c r="G9" s="83">
        <f t="shared" ref="G9:G20" si="1">D9*F9</f>
        <v>136500000</v>
      </c>
      <c r="H9" s="81">
        <f t="shared" ref="H9:H20" si="2">E9-F9</f>
        <v>3</v>
      </c>
      <c r="I9" s="84">
        <f t="shared" ref="I9:I20" si="3">H9*D9</f>
        <v>16380000</v>
      </c>
      <c r="J9" s="80">
        <v>5</v>
      </c>
      <c r="K9" s="81">
        <f t="shared" ref="K9:K20" si="4">J9*B9</f>
        <v>2275000</v>
      </c>
    </row>
    <row r="10" spans="1:11" ht="18.75" x14ac:dyDescent="0.3">
      <c r="A10" s="78" t="s">
        <v>2</v>
      </c>
      <c r="B10" s="79">
        <v>235000</v>
      </c>
      <c r="C10" s="80">
        <v>24</v>
      </c>
      <c r="D10" s="81">
        <f t="shared" si="0"/>
        <v>5640000</v>
      </c>
      <c r="E10" s="81">
        <v>8</v>
      </c>
      <c r="F10" s="82">
        <v>5</v>
      </c>
      <c r="G10" s="83">
        <f t="shared" si="1"/>
        <v>28200000</v>
      </c>
      <c r="H10" s="81">
        <f t="shared" si="2"/>
        <v>3</v>
      </c>
      <c r="I10" s="84">
        <f t="shared" si="3"/>
        <v>16920000</v>
      </c>
      <c r="J10" s="80">
        <v>14</v>
      </c>
      <c r="K10" s="81">
        <f t="shared" si="4"/>
        <v>3290000</v>
      </c>
    </row>
    <row r="11" spans="1:11" ht="18.75" x14ac:dyDescent="0.3">
      <c r="A11" s="78" t="s">
        <v>3</v>
      </c>
      <c r="B11" s="79">
        <v>465000</v>
      </c>
      <c r="C11" s="80">
        <v>12</v>
      </c>
      <c r="D11" s="81">
        <f t="shared" si="0"/>
        <v>5580000</v>
      </c>
      <c r="E11" s="81">
        <v>23</v>
      </c>
      <c r="F11" s="82">
        <v>15</v>
      </c>
      <c r="G11" s="83">
        <f t="shared" si="1"/>
        <v>83700000</v>
      </c>
      <c r="H11" s="81">
        <f t="shared" si="2"/>
        <v>8</v>
      </c>
      <c r="I11" s="84">
        <f t="shared" si="3"/>
        <v>44640000</v>
      </c>
      <c r="J11" s="80">
        <v>9</v>
      </c>
      <c r="K11" s="81">
        <f t="shared" si="4"/>
        <v>4185000</v>
      </c>
    </row>
    <row r="12" spans="1:11" ht="18.75" x14ac:dyDescent="0.3">
      <c r="A12" s="78" t="s">
        <v>4</v>
      </c>
      <c r="B12" s="79">
        <v>245000</v>
      </c>
      <c r="C12" s="80">
        <v>24</v>
      </c>
      <c r="D12" s="81">
        <f t="shared" si="0"/>
        <v>5880000</v>
      </c>
      <c r="E12" s="81"/>
      <c r="F12" s="82"/>
      <c r="G12" s="83">
        <f t="shared" si="1"/>
        <v>0</v>
      </c>
      <c r="H12" s="81">
        <f t="shared" si="2"/>
        <v>0</v>
      </c>
      <c r="I12" s="84">
        <f t="shared" si="3"/>
        <v>0</v>
      </c>
      <c r="J12" s="80"/>
      <c r="K12" s="81">
        <f t="shared" si="4"/>
        <v>0</v>
      </c>
    </row>
    <row r="13" spans="1:11" ht="18.75" x14ac:dyDescent="0.3">
      <c r="A13" s="78" t="s">
        <v>5</v>
      </c>
      <c r="B13" s="79">
        <v>475000</v>
      </c>
      <c r="C13" s="80">
        <v>12</v>
      </c>
      <c r="D13" s="81">
        <f t="shared" si="0"/>
        <v>5700000</v>
      </c>
      <c r="E13" s="81">
        <v>30</v>
      </c>
      <c r="F13" s="82">
        <v>25</v>
      </c>
      <c r="G13" s="83">
        <f t="shared" si="1"/>
        <v>142500000</v>
      </c>
      <c r="H13" s="81">
        <f t="shared" si="2"/>
        <v>5</v>
      </c>
      <c r="I13" s="84">
        <f t="shared" si="3"/>
        <v>28500000</v>
      </c>
      <c r="J13" s="80">
        <v>10</v>
      </c>
      <c r="K13" s="81">
        <f t="shared" si="4"/>
        <v>4750000</v>
      </c>
    </row>
    <row r="14" spans="1:11" ht="18.75" x14ac:dyDescent="0.3">
      <c r="A14" s="78" t="s">
        <v>6</v>
      </c>
      <c r="B14" s="79">
        <v>255000</v>
      </c>
      <c r="C14" s="80">
        <v>24</v>
      </c>
      <c r="D14" s="81">
        <f t="shared" si="0"/>
        <v>6120000</v>
      </c>
      <c r="E14" s="81">
        <v>2</v>
      </c>
      <c r="F14" s="82">
        <v>2</v>
      </c>
      <c r="G14" s="83">
        <f t="shared" si="1"/>
        <v>12240000</v>
      </c>
      <c r="H14" s="81">
        <f t="shared" si="2"/>
        <v>0</v>
      </c>
      <c r="I14" s="84">
        <f t="shared" si="3"/>
        <v>0</v>
      </c>
      <c r="J14" s="80">
        <v>23</v>
      </c>
      <c r="K14" s="81">
        <f t="shared" si="4"/>
        <v>5865000</v>
      </c>
    </row>
    <row r="15" spans="1:11" ht="18.75" x14ac:dyDescent="0.3">
      <c r="A15" s="78" t="s">
        <v>7</v>
      </c>
      <c r="B15" s="79">
        <v>485000</v>
      </c>
      <c r="C15" s="80">
        <v>12</v>
      </c>
      <c r="D15" s="81">
        <f t="shared" si="0"/>
        <v>5820000</v>
      </c>
      <c r="E15" s="81">
        <v>22</v>
      </c>
      <c r="F15" s="82">
        <v>15</v>
      </c>
      <c r="G15" s="83">
        <f t="shared" si="1"/>
        <v>87300000</v>
      </c>
      <c r="H15" s="81">
        <f t="shared" si="2"/>
        <v>7</v>
      </c>
      <c r="I15" s="84">
        <f t="shared" si="3"/>
        <v>40740000</v>
      </c>
      <c r="J15" s="80">
        <v>5</v>
      </c>
      <c r="K15" s="81">
        <f t="shared" si="4"/>
        <v>2425000</v>
      </c>
    </row>
    <row r="16" spans="1:11" ht="18.75" x14ac:dyDescent="0.3">
      <c r="A16" s="78" t="s">
        <v>8</v>
      </c>
      <c r="B16" s="79">
        <v>255000</v>
      </c>
      <c r="C16" s="80">
        <v>24</v>
      </c>
      <c r="D16" s="81">
        <f t="shared" si="0"/>
        <v>6120000</v>
      </c>
      <c r="E16" s="81">
        <v>1</v>
      </c>
      <c r="F16" s="82"/>
      <c r="G16" s="83">
        <f t="shared" si="1"/>
        <v>0</v>
      </c>
      <c r="H16" s="81">
        <f t="shared" si="2"/>
        <v>1</v>
      </c>
      <c r="I16" s="84">
        <f t="shared" si="3"/>
        <v>6120000</v>
      </c>
      <c r="J16" s="80"/>
      <c r="K16" s="81">
        <f t="shared" si="4"/>
        <v>0</v>
      </c>
    </row>
    <row r="17" spans="1:11" ht="18.75" x14ac:dyDescent="0.3">
      <c r="A17" s="78" t="s">
        <v>9</v>
      </c>
      <c r="B17" s="79">
        <v>485000</v>
      </c>
      <c r="C17" s="80">
        <v>12</v>
      </c>
      <c r="D17" s="81">
        <f t="shared" si="0"/>
        <v>5820000</v>
      </c>
      <c r="E17" s="81">
        <v>12</v>
      </c>
      <c r="F17" s="82">
        <v>10</v>
      </c>
      <c r="G17" s="83">
        <f t="shared" si="1"/>
        <v>58200000</v>
      </c>
      <c r="H17" s="81">
        <f t="shared" si="2"/>
        <v>2</v>
      </c>
      <c r="I17" s="84">
        <f t="shared" si="3"/>
        <v>11640000</v>
      </c>
      <c r="J17" s="80">
        <v>8</v>
      </c>
      <c r="K17" s="81">
        <f t="shared" si="4"/>
        <v>3880000</v>
      </c>
    </row>
    <row r="18" spans="1:11" ht="18.75" x14ac:dyDescent="0.3">
      <c r="A18" s="78" t="s">
        <v>11</v>
      </c>
      <c r="B18" s="79">
        <v>455000</v>
      </c>
      <c r="C18" s="80">
        <v>12</v>
      </c>
      <c r="D18" s="81">
        <f t="shared" si="0"/>
        <v>5460000</v>
      </c>
      <c r="E18" s="81">
        <v>5</v>
      </c>
      <c r="F18" s="82">
        <v>3</v>
      </c>
      <c r="G18" s="83">
        <f t="shared" si="1"/>
        <v>16380000</v>
      </c>
      <c r="H18" s="81">
        <f t="shared" si="2"/>
        <v>2</v>
      </c>
      <c r="I18" s="84">
        <f t="shared" si="3"/>
        <v>10920000</v>
      </c>
      <c r="J18" s="80">
        <v>47</v>
      </c>
      <c r="K18" s="81">
        <f t="shared" si="4"/>
        <v>21385000</v>
      </c>
    </row>
    <row r="19" spans="1:11" ht="18.75" x14ac:dyDescent="0.3">
      <c r="A19" s="78" t="s">
        <v>12</v>
      </c>
      <c r="B19" s="79">
        <v>550000</v>
      </c>
      <c r="C19" s="80">
        <v>24</v>
      </c>
      <c r="D19" s="81">
        <f t="shared" si="0"/>
        <v>13200000</v>
      </c>
      <c r="E19" s="81">
        <v>10</v>
      </c>
      <c r="F19" s="82">
        <v>3</v>
      </c>
      <c r="G19" s="83">
        <f t="shared" si="1"/>
        <v>39600000</v>
      </c>
      <c r="H19" s="81">
        <f t="shared" si="2"/>
        <v>7</v>
      </c>
      <c r="I19" s="84">
        <f t="shared" si="3"/>
        <v>92400000</v>
      </c>
      <c r="J19" s="80">
        <v>13</v>
      </c>
      <c r="K19" s="81">
        <f t="shared" si="4"/>
        <v>7150000</v>
      </c>
    </row>
    <row r="20" spans="1:11" ht="18.75" x14ac:dyDescent="0.3">
      <c r="A20" s="78" t="s">
        <v>10</v>
      </c>
      <c r="B20" s="79">
        <v>455000</v>
      </c>
      <c r="C20" s="80">
        <v>12</v>
      </c>
      <c r="D20" s="81">
        <f t="shared" si="0"/>
        <v>5460000</v>
      </c>
      <c r="E20" s="81">
        <v>18</v>
      </c>
      <c r="F20" s="82">
        <v>10</v>
      </c>
      <c r="G20" s="83">
        <f t="shared" si="1"/>
        <v>54600000</v>
      </c>
      <c r="H20" s="81">
        <f t="shared" si="2"/>
        <v>8</v>
      </c>
      <c r="I20" s="84">
        <f t="shared" si="3"/>
        <v>43680000</v>
      </c>
      <c r="J20" s="80">
        <v>6</v>
      </c>
      <c r="K20" s="81">
        <f t="shared" si="4"/>
        <v>2730000</v>
      </c>
    </row>
    <row r="21" spans="1:11" ht="18.75" x14ac:dyDescent="0.3">
      <c r="A21" s="80"/>
      <c r="B21" s="80"/>
      <c r="C21" s="80"/>
      <c r="D21" s="80"/>
      <c r="E21" s="80"/>
      <c r="F21" s="82">
        <f>SUM(F8:F20)</f>
        <v>123</v>
      </c>
      <c r="G21" s="83">
        <f>SUM(G8:G20)</f>
        <v>713220000</v>
      </c>
      <c r="H21" s="81">
        <f>SUM(H8:H20)</f>
        <v>47</v>
      </c>
      <c r="I21" s="84">
        <f>SUM(I8:I20)</f>
        <v>317340000</v>
      </c>
      <c r="J21" s="80"/>
      <c r="K21" s="81">
        <f>SUM(K8:K20)</f>
        <v>60635000</v>
      </c>
    </row>
  </sheetData>
  <mergeCells count="3">
    <mergeCell ref="H7:I7"/>
    <mergeCell ref="J7:K7"/>
    <mergeCell ref="F7:G7"/>
  </mergeCells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2020-12-15T09:24:00Z</dcterms:modified>
</cp:coreProperties>
</file>