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6" sheetId="1" r:id="rId1"/>
    <sheet name="T7" sheetId="2" r:id="rId2"/>
    <sheet name="T8" sheetId="3" r:id="rId3"/>
  </sheets>
  <calcPr calcId="162913"/>
</workbook>
</file>

<file path=xl/calcChain.xml><?xml version="1.0" encoding="utf-8"?>
<calcChain xmlns="http://schemas.openxmlformats.org/spreadsheetml/2006/main">
  <c r="AF39" i="3" l="1"/>
  <c r="AA30" i="3"/>
  <c r="O30" i="3"/>
  <c r="K30" i="3"/>
  <c r="G30" i="3"/>
  <c r="AB29" i="3" l="1"/>
  <c r="T29" i="3"/>
  <c r="P29" i="3"/>
  <c r="Z29" i="3"/>
  <c r="X29" i="3"/>
  <c r="R29" i="3"/>
  <c r="N29" i="3"/>
  <c r="J29" i="3"/>
  <c r="F29" i="3"/>
  <c r="S23" i="3" l="1"/>
  <c r="S24" i="3"/>
  <c r="S21" i="3"/>
  <c r="E23" i="3" l="1"/>
  <c r="G23" i="3"/>
  <c r="AA21" i="3" l="1"/>
  <c r="Y21" i="3"/>
  <c r="Z20" i="3"/>
  <c r="X20" i="3"/>
  <c r="R20" i="3"/>
  <c r="N20" i="3"/>
  <c r="F20" i="3"/>
  <c r="AG18" i="3" l="1"/>
  <c r="AF18" i="3"/>
  <c r="AG32" i="3"/>
  <c r="AG33" i="3"/>
  <c r="AG34" i="3"/>
  <c r="AG35" i="3"/>
  <c r="AF32" i="3"/>
  <c r="AF33" i="3"/>
  <c r="AF34" i="3"/>
  <c r="AF35" i="3"/>
  <c r="AG10" i="2" l="1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B9" i="3"/>
  <c r="Z9" i="3"/>
  <c r="Z38" i="3" s="1"/>
  <c r="Z39" i="3" s="1"/>
  <c r="V9" i="3"/>
  <c r="R9" i="3"/>
  <c r="N9" i="3"/>
  <c r="N38" i="3" s="1"/>
  <c r="N39" i="3" s="1"/>
  <c r="J9" i="3"/>
  <c r="AG9" i="3" s="1"/>
  <c r="F9" i="3"/>
  <c r="D9" i="3"/>
  <c r="V38" i="3"/>
  <c r="V39" i="3" s="1"/>
  <c r="D38" i="3"/>
  <c r="AF38" i="3"/>
  <c r="AD38" i="3"/>
  <c r="AB38" i="3"/>
  <c r="AB39" i="3" s="1"/>
  <c r="X38" i="3"/>
  <c r="X39" i="3" s="1"/>
  <c r="T38" i="3"/>
  <c r="T39" i="3" s="1"/>
  <c r="P38" i="3"/>
  <c r="P39" i="3" s="1"/>
  <c r="L38" i="3"/>
  <c r="L39" i="3" s="1"/>
  <c r="H38" i="3"/>
  <c r="H39" i="3" s="1"/>
  <c r="F38" i="3"/>
  <c r="F39" i="3" s="1"/>
  <c r="AG37" i="3"/>
  <c r="AF37" i="3"/>
  <c r="AG36" i="3"/>
  <c r="AF36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F25" i="3"/>
  <c r="R38" i="3"/>
  <c r="R39" i="3" s="1"/>
  <c r="AG24" i="3"/>
  <c r="AF24" i="3"/>
  <c r="AG23" i="3"/>
  <c r="AF23" i="3"/>
  <c r="AG22" i="3"/>
  <c r="AF22" i="3"/>
  <c r="AG21" i="3"/>
  <c r="AF21" i="3"/>
  <c r="AG20" i="3"/>
  <c r="AF20" i="3"/>
  <c r="AG19" i="3"/>
  <c r="AF19" i="3"/>
  <c r="AG17" i="3"/>
  <c r="AF17" i="3"/>
  <c r="AG16" i="3"/>
  <c r="AF16" i="3"/>
  <c r="AG15" i="3"/>
  <c r="AF15" i="3"/>
  <c r="AG14" i="3"/>
  <c r="AF14" i="3"/>
  <c r="AG13" i="3"/>
  <c r="AF13" i="3"/>
  <c r="AG12" i="3"/>
  <c r="AF12" i="3"/>
  <c r="AG11" i="3"/>
  <c r="AF11" i="3"/>
  <c r="AG10" i="3"/>
  <c r="AF10" i="3"/>
  <c r="AF9" i="3"/>
  <c r="D35" i="2"/>
  <c r="F35" i="2"/>
  <c r="V35" i="2"/>
  <c r="J38" i="3" l="1"/>
  <c r="J39" i="3" s="1"/>
  <c r="AF40" i="3"/>
  <c r="AG38" i="3"/>
  <c r="D39" i="3"/>
  <c r="AG25" i="3"/>
  <c r="AG40" i="3" s="1"/>
  <c r="K26" i="2"/>
  <c r="AF41" i="3" l="1"/>
  <c r="Z25" i="2"/>
  <c r="AB25" i="2" l="1"/>
  <c r="V25" i="2"/>
  <c r="R25" i="2"/>
  <c r="N25" i="2"/>
  <c r="J25" i="2"/>
  <c r="H37" i="1" l="1"/>
  <c r="L37" i="1"/>
  <c r="P37" i="1"/>
  <c r="T37" i="1"/>
  <c r="T40" i="2" l="1"/>
  <c r="T41" i="2" s="1"/>
  <c r="P40" i="2"/>
  <c r="P41" i="2" s="1"/>
  <c r="L40" i="2"/>
  <c r="L41" i="2" s="1"/>
  <c r="H40" i="2"/>
  <c r="H41" i="2" s="1"/>
  <c r="D40" i="2"/>
  <c r="Z40" i="2"/>
  <c r="Z41" i="2" s="1"/>
  <c r="V40" i="2"/>
  <c r="V41" i="2" s="1"/>
  <c r="R40" i="2"/>
  <c r="R41" i="2" s="1"/>
  <c r="N40" i="2"/>
  <c r="N41" i="2" s="1"/>
  <c r="J40" i="2"/>
  <c r="J41" i="2" s="1"/>
  <c r="F40" i="2"/>
  <c r="F41" i="2" s="1"/>
  <c r="AF9" i="2"/>
  <c r="AD40" i="2"/>
  <c r="AB40" i="2"/>
  <c r="AB41" i="2" s="1"/>
  <c r="X40" i="2"/>
  <c r="X41" i="2" s="1"/>
  <c r="AG9" i="2"/>
  <c r="AG42" i="2" l="1"/>
  <c r="AF42" i="2"/>
  <c r="D41" i="2"/>
  <c r="AF43" i="2" l="1"/>
  <c r="S32" i="1" l="1"/>
  <c r="G32" i="1"/>
  <c r="Z35" i="1"/>
  <c r="Z37" i="1" s="1"/>
  <c r="V35" i="1"/>
  <c r="V37" i="1" s="1"/>
  <c r="R35" i="1"/>
  <c r="R37" i="1" s="1"/>
  <c r="N35" i="1"/>
  <c r="N37" i="1" s="1"/>
  <c r="J35" i="1"/>
  <c r="J37" i="1" s="1"/>
  <c r="F35" i="1"/>
  <c r="AC32" i="1" l="1"/>
  <c r="G26" i="1" l="1"/>
  <c r="AG26" i="1"/>
  <c r="AF26" i="1"/>
  <c r="F25" i="1" l="1"/>
  <c r="F37" i="1" s="1"/>
  <c r="X9" i="1" l="1"/>
  <c r="X37" i="1" s="1"/>
  <c r="AD9" i="1" l="1"/>
  <c r="AD37" i="1" s="1"/>
  <c r="D9" i="1"/>
  <c r="D37" i="1" s="1"/>
  <c r="AB9" i="1"/>
  <c r="AB37" i="1" s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<sst xmlns="http://schemas.openxmlformats.org/spreadsheetml/2006/main" count="267" uniqueCount="99">
  <si>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</si>
  <si>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</si>
  <si>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</si>
  <si>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</si>
  <si>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</si>
  <si>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</si>
  <si>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</si>
  <si>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</si>
  <si>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</si>
  <si>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</si>
  <si>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</si>
  <si>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</si>
  <si>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</si>
  <si>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</si>
  <si>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</si>
  <si>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</si>
  <si>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</si>
  <si>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</si>
  <si>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</si>
  <si>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</si>
  <si>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</si>
  <si>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</si>
  <si>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</si>
  <si>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</si>
  <si>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</si>
  <si>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</si>
  <si>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</si>
  <si>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</si>
  <si>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</si>
  <si>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</si>
  <si>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</si>
  <si>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</si>
  <si>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</si>
  <si>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</si>
  <si>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</si>
  <si>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</si>
  <si>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</si>
  <si>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</si>
  <si>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</si>
  <si>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</si>
  <si>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</si>
  <si>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</si>
  <si>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</si>
  <si>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</si>
  <si>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</si>
  <si>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</si>
  <si>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</si>
  <si>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</si>
  <si>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</si>
  <si>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</si>
  <si>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</si>
  <si>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</si>
  <si>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</si>
  <si>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</si>
  <si>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</si>
  <si>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</si>
  <si>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</si>
  <si>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</si>
  <si>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</si>
  <si>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</si>
  <si>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</si>
  <si>
    <t>Huệ điện Biên</t>
  </si>
  <si>
    <t>Thủy vy</t>
  </si>
  <si>
    <t>hải vui</t>
  </si>
  <si>
    <t>Hải vui trả hàng</t>
  </si>
  <si>
    <t>Anh Minh gia lâm</t>
  </si>
  <si>
    <t>Xuất hàng đl duy nhất</t>
  </si>
  <si>
    <t>xuất an khánh</t>
  </si>
  <si>
    <t xml:space="preserve">Nhập hàng </t>
  </si>
  <si>
    <t>Sài gòn</t>
  </si>
  <si>
    <t>Anh Sơn</t>
  </si>
  <si>
    <t>Duy nhất</t>
  </si>
  <si>
    <t>Chị Huệ</t>
  </si>
  <si>
    <t>Nhập từ thủy vy</t>
  </si>
  <si>
    <t>Thủy vy trả hàng</t>
  </si>
  <si>
    <t>Xuât Đl Thanh Hóa Hà Linh</t>
  </si>
  <si>
    <t>Thanh Hòa Lập Thạch</t>
  </si>
  <si>
    <t>ĐL Nhất Nhất</t>
  </si>
  <si>
    <t>Cuất Quỳnh Trang</t>
  </si>
  <si>
    <t>Anh Giáp</t>
  </si>
  <si>
    <t>Tháng 8</t>
  </si>
  <si>
    <t>Chị Hà Việt Trì Phú Thọ</t>
  </si>
  <si>
    <t>Xuất ra an khánh</t>
  </si>
  <si>
    <t>Thanh Hà</t>
  </si>
  <si>
    <t>Hà Linh Thanh Hóa</t>
  </si>
  <si>
    <t>Đại Lý 3s</t>
  </si>
  <si>
    <t>Chị Hải Lào Cai</t>
  </si>
  <si>
    <t>Thanh hà trả hàng</t>
  </si>
  <si>
    <t>Chị Hà TP ViệtTrif</t>
  </si>
  <si>
    <t>5 áo 5 bộ cốc</t>
  </si>
  <si>
    <t>5 bộ cốc 6 áo</t>
  </si>
  <si>
    <t>chị Huệ điện biên</t>
  </si>
  <si>
    <t>4 bộ cốc</t>
  </si>
  <si>
    <t>ĐL Thanh Hà</t>
  </si>
  <si>
    <t>Chị tuyết SG</t>
  </si>
  <si>
    <t>Quỳnh trang về kho</t>
  </si>
  <si>
    <t>Trả hàng cho chị tuyết (na)</t>
  </si>
  <si>
    <t>An Khánh về kho</t>
  </si>
  <si>
    <t>Thanh Hòa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</si>
</sst>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C32" sqref="C32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85" t="s">
        <v>0</v>
      </c>
      <c r="B1" s="85"/>
      <c r="C1" s="85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86" t="s">
        <v>2</v>
      </c>
      <c r="B2" s="86"/>
      <c r="C2" s="86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87" t="s">
        <v>39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</row>
    <row r="4" spans="1:34" x14ac:dyDescent="0.25">
      <c r="A4" s="87" t="s">
        <v>38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</row>
    <row r="5" spans="1:34" x14ac:dyDescent="0.25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11"/>
      <c r="AG5" s="11"/>
      <c r="AH5" s="11"/>
    </row>
    <row r="6" spans="1:34" x14ac:dyDescent="0.25">
      <c r="A6" s="79" t="s">
        <v>4</v>
      </c>
      <c r="B6" s="88" t="s">
        <v>5</v>
      </c>
      <c r="C6" s="79" t="s">
        <v>6</v>
      </c>
      <c r="D6" s="89" t="s">
        <v>7</v>
      </c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1"/>
      <c r="AH6" s="79" t="s">
        <v>8</v>
      </c>
    </row>
    <row r="7" spans="1:34" x14ac:dyDescent="0.25">
      <c r="A7" s="79"/>
      <c r="B7" s="88"/>
      <c r="C7" s="79"/>
      <c r="D7" s="92" t="s">
        <v>9</v>
      </c>
      <c r="E7" s="92"/>
      <c r="F7" s="79" t="s">
        <v>10</v>
      </c>
      <c r="G7" s="79"/>
      <c r="H7" s="93" t="s">
        <v>11</v>
      </c>
      <c r="I7" s="93"/>
      <c r="J7" s="79" t="s">
        <v>12</v>
      </c>
      <c r="K7" s="79"/>
      <c r="L7" s="94" t="s">
        <v>13</v>
      </c>
      <c r="M7" s="94"/>
      <c r="N7" s="79" t="s">
        <v>14</v>
      </c>
      <c r="O7" s="79"/>
      <c r="P7" s="82" t="s">
        <v>15</v>
      </c>
      <c r="Q7" s="82"/>
      <c r="R7" s="79" t="s">
        <v>16</v>
      </c>
      <c r="S7" s="79"/>
      <c r="T7" s="83" t="s">
        <v>17</v>
      </c>
      <c r="U7" s="83"/>
      <c r="V7" s="79" t="s">
        <v>18</v>
      </c>
      <c r="W7" s="79"/>
      <c r="X7" s="84" t="s">
        <v>19</v>
      </c>
      <c r="Y7" s="84"/>
      <c r="Z7" s="79" t="s">
        <v>20</v>
      </c>
      <c r="AA7" s="79"/>
      <c r="AB7" s="78" t="s">
        <v>21</v>
      </c>
      <c r="AC7" s="78"/>
      <c r="AD7" s="79" t="s">
        <v>22</v>
      </c>
      <c r="AE7" s="79"/>
      <c r="AF7" s="80" t="s">
        <v>23</v>
      </c>
      <c r="AG7" s="80" t="s">
        <v>24</v>
      </c>
      <c r="AH7" s="79"/>
    </row>
    <row r="8" spans="1:34" x14ac:dyDescent="0.25">
      <c r="A8" s="79"/>
      <c r="B8" s="88"/>
      <c r="C8" s="79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81"/>
      <c r="AG8" s="81"/>
      <c r="AH8" s="79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68">
        <f>SUM(D9:D36)-SUM(E9:E36)</f>
        <v>16</v>
      </c>
      <c r="E37" s="68"/>
      <c r="F37" s="68">
        <f t="shared" ref="F37" si="2">SUM(F9:F36)-SUM(G9:G36)</f>
        <v>396</v>
      </c>
      <c r="G37" s="68"/>
      <c r="H37" s="68">
        <f t="shared" ref="H37" si="3">SUM(H9:H36)-SUM(I9:I36)</f>
        <v>5</v>
      </c>
      <c r="I37" s="68"/>
      <c r="J37" s="68">
        <f t="shared" ref="J37" si="4">SUM(J9:J36)-SUM(K9:K36)</f>
        <v>36</v>
      </c>
      <c r="K37" s="68"/>
      <c r="L37" s="68">
        <f t="shared" ref="L37" si="5">SUM(L9:L36)-SUM(M9:M36)</f>
        <v>13</v>
      </c>
      <c r="M37" s="68"/>
      <c r="N37" s="68">
        <f t="shared" ref="N37" si="6">SUM(N9:N36)-SUM(O9:O36)</f>
        <v>0</v>
      </c>
      <c r="O37" s="68"/>
      <c r="P37" s="68">
        <f t="shared" ref="P37" si="7">SUM(P9:P36)-SUM(Q9:Q36)</f>
        <v>0</v>
      </c>
      <c r="Q37" s="68"/>
      <c r="R37" s="68">
        <f t="shared" ref="R37" si="8">SUM(R9:R36)-SUM(S9:S36)</f>
        <v>48</v>
      </c>
      <c r="S37" s="68"/>
      <c r="T37" s="68">
        <f t="shared" ref="T37" si="9">SUM(T9:T36)-SUM(U9:U36)</f>
        <v>7</v>
      </c>
      <c r="U37" s="68"/>
      <c r="V37" s="68">
        <f t="shared" ref="V37" si="10">SUM(V9:V36)-SUM(W9:W36)</f>
        <v>24</v>
      </c>
      <c r="W37" s="68"/>
      <c r="X37" s="68">
        <f t="shared" ref="X37" si="11">SUM(X9:X36)-SUM(Y9:Y36)</f>
        <v>39</v>
      </c>
      <c r="Y37" s="68"/>
      <c r="Z37" s="68">
        <f t="shared" ref="Z37" si="12">SUM(Z9:Z36)-SUM(AA9:AA36)</f>
        <v>60</v>
      </c>
      <c r="AA37" s="68"/>
      <c r="AB37" s="68">
        <f t="shared" ref="AB37" si="13">SUM(AB9:AB36)-SUM(AC9:AC36)</f>
        <v>0</v>
      </c>
      <c r="AC37" s="68"/>
      <c r="AD37" s="68">
        <f t="shared" ref="AD37" si="14">SUM(AD9:AD36)-SUM(AE9:AE36)</f>
        <v>127</v>
      </c>
      <c r="AE37" s="68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74">
        <f>D37/24</f>
        <v>0.66666666666666663</v>
      </c>
      <c r="E38" s="74"/>
      <c r="F38" s="75">
        <f>F37/12</f>
        <v>33</v>
      </c>
      <c r="G38" s="75"/>
      <c r="H38" s="76">
        <f>H37/24</f>
        <v>0.20833333333333334</v>
      </c>
      <c r="I38" s="76"/>
      <c r="J38" s="75">
        <f>J37/12</f>
        <v>3</v>
      </c>
      <c r="K38" s="75"/>
      <c r="L38" s="77">
        <f>L37/24</f>
        <v>0.54166666666666663</v>
      </c>
      <c r="M38" s="77"/>
      <c r="N38" s="75">
        <f>N37/12</f>
        <v>0</v>
      </c>
      <c r="O38" s="75"/>
      <c r="P38" s="98">
        <f>P37/24</f>
        <v>0</v>
      </c>
      <c r="Q38" s="98"/>
      <c r="R38" s="75">
        <f>R37/12</f>
        <v>4</v>
      </c>
      <c r="S38" s="75"/>
      <c r="T38" s="99">
        <f>T37/24</f>
        <v>0.29166666666666669</v>
      </c>
      <c r="U38" s="99"/>
      <c r="V38" s="75">
        <f>V37/12</f>
        <v>2</v>
      </c>
      <c r="W38" s="75"/>
      <c r="X38" s="95">
        <f>X37/12</f>
        <v>3.25</v>
      </c>
      <c r="Y38" s="95"/>
      <c r="Z38" s="75">
        <f>Z37/12</f>
        <v>5</v>
      </c>
      <c r="AA38" s="75"/>
      <c r="AB38" s="96">
        <f>AB37/24</f>
        <v>0</v>
      </c>
      <c r="AC38" s="96"/>
      <c r="AD38" s="97"/>
      <c r="AE38" s="97"/>
      <c r="AF38" s="20"/>
      <c r="AG38" s="20"/>
      <c r="AH38" s="42"/>
    </row>
    <row r="39" spans="1:34" s="41" customFormat="1" x14ac:dyDescent="0.25">
      <c r="A39" s="69" t="s">
        <v>27</v>
      </c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1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69" t="s">
        <v>28</v>
      </c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1"/>
      <c r="AF40" s="72">
        <f>AG39-AF39</f>
        <v>855</v>
      </c>
      <c r="AG40" s="73"/>
      <c r="AH40" s="44"/>
    </row>
    <row r="45" spans="1:34" x14ac:dyDescent="0.25">
      <c r="X45" s="6" t="s">
        <v>41</v>
      </c>
    </row>
  </sheetData>
  <mergeCells count="57"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8"/>
  <sheetViews>
    <sheetView workbookViewId="0">
      <pane ySplit="8" topLeftCell="A33" activePane="bottomLeft" state="frozen"/>
      <selection pane="bottomLeft" activeCell="R37" sqref="R37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4" width="4" style="6" bestFit="1" customWidth="1"/>
    <col min="5" max="5" width="3.28515625" style="6" customWidth="1"/>
    <col min="6" max="6" width="4.140625" style="6" customWidth="1"/>
    <col min="7" max="7" width="4" style="6" bestFit="1" customWidth="1"/>
    <col min="8" max="9" width="3.28515625" style="6" customWidth="1"/>
    <col min="10" max="11" width="4" style="6" bestFit="1" customWidth="1"/>
    <col min="12" max="13" width="3.28515625" style="6" customWidth="1"/>
    <col min="14" max="15" width="4" style="6" bestFit="1" customWidth="1"/>
    <col min="16" max="17" width="3.28515625" style="6" customWidth="1"/>
    <col min="18" max="18" width="4" style="6" customWidth="1"/>
    <col min="19" max="19" width="4" style="6" bestFit="1" customWidth="1"/>
    <col min="20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85" t="s">
        <v>0</v>
      </c>
      <c r="B1" s="85"/>
      <c r="C1" s="85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86" t="s">
        <v>2</v>
      </c>
      <c r="B2" s="86"/>
      <c r="C2" s="86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87" t="s">
        <v>39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</row>
    <row r="4" spans="1:34" x14ac:dyDescent="0.25">
      <c r="A4" s="87" t="s">
        <v>57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</row>
    <row r="5" spans="1:34" x14ac:dyDescent="0.25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53"/>
      <c r="AG5" s="53"/>
      <c r="AH5" s="53"/>
    </row>
    <row r="6" spans="1:34" x14ac:dyDescent="0.25">
      <c r="A6" s="79" t="s">
        <v>4</v>
      </c>
      <c r="B6" s="88" t="s">
        <v>5</v>
      </c>
      <c r="C6" s="79" t="s">
        <v>6</v>
      </c>
      <c r="D6" s="89" t="s">
        <v>7</v>
      </c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1"/>
      <c r="AH6" s="79" t="s">
        <v>8</v>
      </c>
    </row>
    <row r="7" spans="1:34" x14ac:dyDescent="0.25">
      <c r="A7" s="79"/>
      <c r="B7" s="88"/>
      <c r="C7" s="79"/>
      <c r="D7" s="92" t="s">
        <v>9</v>
      </c>
      <c r="E7" s="92"/>
      <c r="F7" s="79" t="s">
        <v>10</v>
      </c>
      <c r="G7" s="79"/>
      <c r="H7" s="93" t="s">
        <v>11</v>
      </c>
      <c r="I7" s="93"/>
      <c r="J7" s="79" t="s">
        <v>12</v>
      </c>
      <c r="K7" s="79"/>
      <c r="L7" s="94" t="s">
        <v>13</v>
      </c>
      <c r="M7" s="94"/>
      <c r="N7" s="79" t="s">
        <v>14</v>
      </c>
      <c r="O7" s="79"/>
      <c r="P7" s="82" t="s">
        <v>15</v>
      </c>
      <c r="Q7" s="82"/>
      <c r="R7" s="79" t="s">
        <v>16</v>
      </c>
      <c r="S7" s="79"/>
      <c r="T7" s="83" t="s">
        <v>17</v>
      </c>
      <c r="U7" s="83"/>
      <c r="V7" s="79" t="s">
        <v>18</v>
      </c>
      <c r="W7" s="79"/>
      <c r="X7" s="84" t="s">
        <v>19</v>
      </c>
      <c r="Y7" s="84"/>
      <c r="Z7" s="79" t="s">
        <v>20</v>
      </c>
      <c r="AA7" s="79"/>
      <c r="AB7" s="78" t="s">
        <v>21</v>
      </c>
      <c r="AC7" s="78"/>
      <c r="AD7" s="79" t="s">
        <v>22</v>
      </c>
      <c r="AE7" s="79"/>
      <c r="AF7" s="80" t="s">
        <v>23</v>
      </c>
      <c r="AG7" s="80" t="s">
        <v>24</v>
      </c>
      <c r="AH7" s="79"/>
    </row>
    <row r="8" spans="1:34" x14ac:dyDescent="0.25">
      <c r="A8" s="79"/>
      <c r="B8" s="88"/>
      <c r="C8" s="79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81"/>
      <c r="AG8" s="81"/>
      <c r="AH8" s="79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40" si="0">E10+G10+I10+K10+M10+O10+Q10+S10+U10+W10+Y10+AA10+AC10+AE10</f>
        <v>1</v>
      </c>
      <c r="AG10" s="20">
        <f t="shared" ref="AG10:AG40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44013</v>
      </c>
      <c r="C12" s="31" t="s">
        <v>56</v>
      </c>
      <c r="D12" s="32"/>
      <c r="E12" s="32">
        <v>1</v>
      </c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1</v>
      </c>
      <c r="AG12" s="20">
        <f t="shared" si="1"/>
        <v>0</v>
      </c>
      <c r="AH12" s="31"/>
    </row>
    <row r="13" spans="1:34" x14ac:dyDescent="0.25">
      <c r="A13" s="29"/>
      <c r="B13" s="30">
        <v>44014</v>
      </c>
      <c r="C13" s="31" t="s">
        <v>56</v>
      </c>
      <c r="D13" s="32"/>
      <c r="E13" s="32">
        <v>14</v>
      </c>
      <c r="F13" s="31"/>
      <c r="G13" s="31"/>
      <c r="H13" s="33"/>
      <c r="I13" s="33">
        <v>5</v>
      </c>
      <c r="J13" s="31"/>
      <c r="K13" s="31"/>
      <c r="L13" s="34"/>
      <c r="M13" s="34">
        <v>13</v>
      </c>
      <c r="N13" s="31"/>
      <c r="O13" s="31"/>
      <c r="P13" s="35"/>
      <c r="Q13" s="35"/>
      <c r="R13" s="31"/>
      <c r="S13" s="31"/>
      <c r="T13" s="36"/>
      <c r="U13" s="36">
        <v>7</v>
      </c>
      <c r="V13" s="31"/>
      <c r="W13" s="31"/>
      <c r="X13" s="37"/>
      <c r="Y13" s="37">
        <v>3</v>
      </c>
      <c r="Z13" s="31"/>
      <c r="AA13" s="31"/>
      <c r="AB13" s="38"/>
      <c r="AC13" s="38"/>
      <c r="AD13" s="31"/>
      <c r="AE13" s="31"/>
      <c r="AF13" s="20">
        <f t="shared" si="0"/>
        <v>42</v>
      </c>
      <c r="AG13" s="20">
        <f t="shared" si="1"/>
        <v>0</v>
      </c>
      <c r="AH13" s="31"/>
    </row>
    <row r="14" spans="1:34" x14ac:dyDescent="0.25">
      <c r="A14" s="29"/>
      <c r="B14" s="30">
        <v>44019</v>
      </c>
      <c r="C14" s="31" t="s">
        <v>61</v>
      </c>
      <c r="D14" s="32"/>
      <c r="E14" s="32"/>
      <c r="F14" s="31"/>
      <c r="G14" s="31">
        <v>36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36</v>
      </c>
      <c r="AG14" s="20">
        <f t="shared" si="1"/>
        <v>0</v>
      </c>
      <c r="AH14" s="31"/>
    </row>
    <row r="15" spans="1:34" x14ac:dyDescent="0.25">
      <c r="A15" s="29"/>
      <c r="B15" s="30">
        <v>44020</v>
      </c>
      <c r="C15" s="31" t="s">
        <v>61</v>
      </c>
      <c r="D15" s="32"/>
      <c r="E15" s="32"/>
      <c r="F15" s="31"/>
      <c r="G15" s="31"/>
      <c r="H15" s="33"/>
      <c r="I15" s="33"/>
      <c r="J15" s="31"/>
      <c r="K15" s="31">
        <v>12</v>
      </c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>
        <v>44021</v>
      </c>
      <c r="C16" s="31" t="s">
        <v>32</v>
      </c>
      <c r="D16" s="32">
        <v>31</v>
      </c>
      <c r="E16" s="32"/>
      <c r="F16" s="31">
        <v>12</v>
      </c>
      <c r="G16" s="31"/>
      <c r="H16" s="33"/>
      <c r="I16" s="33"/>
      <c r="J16" s="31">
        <v>12</v>
      </c>
      <c r="K16" s="31"/>
      <c r="L16" s="34"/>
      <c r="M16" s="34"/>
      <c r="N16" s="31">
        <v>12</v>
      </c>
      <c r="O16" s="31"/>
      <c r="P16" s="35"/>
      <c r="Q16" s="35"/>
      <c r="R16" s="31">
        <v>12</v>
      </c>
      <c r="S16" s="31"/>
      <c r="T16" s="36"/>
      <c r="U16" s="36"/>
      <c r="V16" s="31">
        <v>12</v>
      </c>
      <c r="W16" s="31"/>
      <c r="X16" s="37"/>
      <c r="Y16" s="37"/>
      <c r="Z16" s="31">
        <v>12</v>
      </c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103</v>
      </c>
      <c r="AH16" s="31"/>
    </row>
    <row r="17" spans="1:34" x14ac:dyDescent="0.25">
      <c r="A17" s="29"/>
      <c r="B17" s="30">
        <v>44021</v>
      </c>
      <c r="C17" s="31" t="s">
        <v>62</v>
      </c>
      <c r="D17" s="32"/>
      <c r="E17" s="32"/>
      <c r="F17" s="31"/>
      <c r="G17" s="31">
        <v>12</v>
      </c>
      <c r="H17" s="33"/>
      <c r="I17" s="33"/>
      <c r="J17" s="31"/>
      <c r="K17" s="31">
        <v>12</v>
      </c>
      <c r="L17" s="34"/>
      <c r="M17" s="34"/>
      <c r="N17" s="31"/>
      <c r="O17" s="31">
        <v>12</v>
      </c>
      <c r="P17" s="35"/>
      <c r="Q17" s="35"/>
      <c r="R17" s="31"/>
      <c r="S17" s="31">
        <v>12</v>
      </c>
      <c r="T17" s="36"/>
      <c r="U17" s="36"/>
      <c r="V17" s="31"/>
      <c r="W17" s="31">
        <v>12</v>
      </c>
      <c r="X17" s="37"/>
      <c r="Y17" s="37"/>
      <c r="Z17" s="31"/>
      <c r="AA17" s="31">
        <v>12</v>
      </c>
      <c r="AB17" s="38"/>
      <c r="AC17" s="38"/>
      <c r="AD17" s="31"/>
      <c r="AE17" s="31"/>
      <c r="AF17" s="20">
        <f t="shared" si="0"/>
        <v>72</v>
      </c>
      <c r="AG17" s="20">
        <f t="shared" si="1"/>
        <v>0</v>
      </c>
      <c r="AH17" s="31"/>
    </row>
    <row r="18" spans="1:34" x14ac:dyDescent="0.25">
      <c r="A18" s="29"/>
      <c r="B18" s="30">
        <v>44021</v>
      </c>
      <c r="C18" s="31" t="s">
        <v>74</v>
      </c>
      <c r="D18" s="32"/>
      <c r="E18" s="32"/>
      <c r="F18" s="31"/>
      <c r="G18" s="31"/>
      <c r="H18" s="33">
        <v>8</v>
      </c>
      <c r="I18" s="33"/>
      <c r="J18" s="31"/>
      <c r="K18" s="31"/>
      <c r="L18" s="34">
        <v>8</v>
      </c>
      <c r="M18" s="34"/>
      <c r="N18" s="31"/>
      <c r="O18" s="31"/>
      <c r="P18" s="35">
        <v>8</v>
      </c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24</v>
      </c>
      <c r="AH18" s="31"/>
    </row>
    <row r="19" spans="1:34" x14ac:dyDescent="0.25">
      <c r="A19" s="29"/>
      <c r="B19" s="30">
        <v>44021</v>
      </c>
      <c r="C19" s="31" t="s">
        <v>63</v>
      </c>
      <c r="D19" s="32"/>
      <c r="E19" s="32">
        <v>31</v>
      </c>
      <c r="F19" s="31"/>
      <c r="G19" s="31"/>
      <c r="H19" s="33"/>
      <c r="I19" s="33">
        <v>8</v>
      </c>
      <c r="J19" s="31"/>
      <c r="K19" s="31"/>
      <c r="L19" s="34"/>
      <c r="M19" s="34">
        <v>8</v>
      </c>
      <c r="N19" s="31"/>
      <c r="O19" s="31"/>
      <c r="P19" s="35"/>
      <c r="Q19" s="35">
        <v>8</v>
      </c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55</v>
      </c>
      <c r="AG19" s="20">
        <f t="shared" si="1"/>
        <v>0</v>
      </c>
      <c r="AH19" s="31"/>
    </row>
    <row r="20" spans="1:34" x14ac:dyDescent="0.25">
      <c r="A20" s="29"/>
      <c r="B20" s="30">
        <v>44026</v>
      </c>
      <c r="C20" s="31" t="s">
        <v>64</v>
      </c>
      <c r="D20" s="32"/>
      <c r="E20" s="32"/>
      <c r="F20" s="31"/>
      <c r="G20" s="31"/>
      <c r="H20" s="33"/>
      <c r="I20" s="33"/>
      <c r="J20" s="31">
        <v>12</v>
      </c>
      <c r="K20" s="31"/>
      <c r="L20" s="34"/>
      <c r="M20" s="34"/>
      <c r="N20" s="31"/>
      <c r="O20" s="31"/>
      <c r="P20" s="35"/>
      <c r="Q20" s="35"/>
      <c r="R20" s="31">
        <v>12</v>
      </c>
      <c r="S20" s="31"/>
      <c r="T20" s="36"/>
      <c r="U20" s="36"/>
      <c r="V20" s="31"/>
      <c r="W20" s="31"/>
      <c r="X20" s="37">
        <v>12</v>
      </c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36</v>
      </c>
      <c r="AH20" s="31"/>
    </row>
    <row r="21" spans="1:34" x14ac:dyDescent="0.25">
      <c r="A21" s="29"/>
      <c r="B21" s="30">
        <v>44026</v>
      </c>
      <c r="C21" s="31" t="s">
        <v>65</v>
      </c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>
        <v>12</v>
      </c>
      <c r="T21" s="36"/>
      <c r="U21" s="36"/>
      <c r="V21" s="31"/>
      <c r="W21" s="31"/>
      <c r="X21" s="37"/>
      <c r="Y21" s="37"/>
      <c r="Z21" s="31"/>
      <c r="AA21" s="31">
        <v>12</v>
      </c>
      <c r="AB21" s="38"/>
      <c r="AC21" s="38"/>
      <c r="AD21" s="31"/>
      <c r="AE21" s="31"/>
      <c r="AF21" s="20">
        <f t="shared" si="0"/>
        <v>24</v>
      </c>
      <c r="AG21" s="20">
        <f t="shared" si="1"/>
        <v>0</v>
      </c>
      <c r="AH21" s="31"/>
    </row>
    <row r="22" spans="1:34" x14ac:dyDescent="0.25">
      <c r="A22" s="29"/>
      <c r="B22" s="30">
        <v>44029</v>
      </c>
      <c r="C22" s="31" t="s">
        <v>66</v>
      </c>
      <c r="D22" s="32"/>
      <c r="E22" s="32"/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36</v>
      </c>
      <c r="AG22" s="20">
        <f t="shared" si="1"/>
        <v>0</v>
      </c>
      <c r="AH22" s="31"/>
    </row>
    <row r="23" spans="1:34" x14ac:dyDescent="0.25">
      <c r="A23" s="29"/>
      <c r="B23" s="30">
        <v>44028</v>
      </c>
      <c r="C23" s="31" t="s">
        <v>67</v>
      </c>
      <c r="D23" s="32"/>
      <c r="E23" s="32"/>
      <c r="F23" s="31"/>
      <c r="G23" s="31">
        <v>12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12</v>
      </c>
      <c r="T23" s="36"/>
      <c r="U23" s="36"/>
      <c r="V23" s="31"/>
      <c r="W23" s="31"/>
      <c r="X23" s="37"/>
      <c r="Y23" s="37"/>
      <c r="Z23" s="31"/>
      <c r="AA23" s="31">
        <v>12</v>
      </c>
      <c r="AB23" s="38"/>
      <c r="AC23" s="38"/>
      <c r="AD23" s="31"/>
      <c r="AE23" s="31"/>
      <c r="AF23" s="20">
        <f t="shared" si="0"/>
        <v>36</v>
      </c>
      <c r="AG23" s="20">
        <f t="shared" si="1"/>
        <v>0</v>
      </c>
      <c r="AH23" s="31"/>
    </row>
    <row r="24" spans="1:34" x14ac:dyDescent="0.25">
      <c r="A24" s="29"/>
      <c r="B24" s="30">
        <v>44029</v>
      </c>
      <c r="C24" s="31" t="s">
        <v>58</v>
      </c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>
        <v>60</v>
      </c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60</v>
      </c>
      <c r="AH24" s="31"/>
    </row>
    <row r="25" spans="1:34" x14ac:dyDescent="0.25">
      <c r="A25" s="29"/>
      <c r="B25" s="30">
        <v>44031</v>
      </c>
      <c r="C25" s="31" t="s">
        <v>68</v>
      </c>
      <c r="D25" s="32"/>
      <c r="E25" s="32"/>
      <c r="F25" s="31"/>
      <c r="G25" s="31"/>
      <c r="H25" s="33"/>
      <c r="I25" s="33"/>
      <c r="J25" s="31">
        <f>20*12</f>
        <v>240</v>
      </c>
      <c r="K25" s="31"/>
      <c r="L25" s="34"/>
      <c r="M25" s="34"/>
      <c r="N25" s="31">
        <f>20*12</f>
        <v>240</v>
      </c>
      <c r="O25" s="31"/>
      <c r="P25" s="35"/>
      <c r="Q25" s="35"/>
      <c r="R25" s="31">
        <f>12*20</f>
        <v>240</v>
      </c>
      <c r="S25" s="31"/>
      <c r="T25" s="36"/>
      <c r="U25" s="36"/>
      <c r="V25" s="31">
        <f>5*12</f>
        <v>60</v>
      </c>
      <c r="W25" s="31"/>
      <c r="X25" s="37"/>
      <c r="Y25" s="37"/>
      <c r="Z25" s="31">
        <f>20*12</f>
        <v>240</v>
      </c>
      <c r="AA25" s="31"/>
      <c r="AB25" s="38">
        <f>15*24</f>
        <v>360</v>
      </c>
      <c r="AC25" s="38"/>
      <c r="AD25" s="31"/>
      <c r="AE25" s="31"/>
      <c r="AF25" s="20">
        <f t="shared" si="0"/>
        <v>0</v>
      </c>
      <c r="AG25" s="20">
        <f t="shared" si="1"/>
        <v>1380</v>
      </c>
      <c r="AH25" s="31"/>
    </row>
    <row r="26" spans="1:34" x14ac:dyDescent="0.25">
      <c r="A26" s="29"/>
      <c r="B26" s="30">
        <v>44032</v>
      </c>
      <c r="C26" s="31" t="s">
        <v>69</v>
      </c>
      <c r="D26" s="32"/>
      <c r="E26" s="32"/>
      <c r="F26" s="31"/>
      <c r="G26" s="31">
        <v>300</v>
      </c>
      <c r="H26" s="33"/>
      <c r="I26" s="33"/>
      <c r="J26" s="31"/>
      <c r="K26" s="31">
        <f>15*12</f>
        <v>180</v>
      </c>
      <c r="L26" s="34"/>
      <c r="M26" s="34"/>
      <c r="N26" s="31"/>
      <c r="O26" s="31">
        <v>120</v>
      </c>
      <c r="P26" s="35"/>
      <c r="Q26" s="35"/>
      <c r="R26" s="31"/>
      <c r="S26" s="31">
        <v>240</v>
      </c>
      <c r="T26" s="36"/>
      <c r="U26" s="36"/>
      <c r="V26" s="31"/>
      <c r="W26" s="31">
        <v>60</v>
      </c>
      <c r="X26" s="37"/>
      <c r="Y26" s="37">
        <v>84</v>
      </c>
      <c r="Z26" s="31"/>
      <c r="AA26" s="31">
        <v>240</v>
      </c>
      <c r="AB26" s="38"/>
      <c r="AC26" s="38">
        <v>240</v>
      </c>
      <c r="AD26" s="31"/>
      <c r="AE26" s="31"/>
      <c r="AF26" s="20">
        <f t="shared" si="0"/>
        <v>1464</v>
      </c>
      <c r="AG26" s="20">
        <f t="shared" si="1"/>
        <v>0</v>
      </c>
      <c r="AH26" s="31"/>
    </row>
    <row r="27" spans="1:34" x14ac:dyDescent="0.25">
      <c r="A27" s="29"/>
      <c r="B27" s="30">
        <v>43881</v>
      </c>
      <c r="C27" s="31" t="s">
        <v>67</v>
      </c>
      <c r="D27" s="32"/>
      <c r="E27" s="32"/>
      <c r="F27" s="31"/>
      <c r="G27" s="31"/>
      <c r="H27" s="33"/>
      <c r="I27" s="33"/>
      <c r="J27" s="31"/>
      <c r="K27" s="31">
        <v>12</v>
      </c>
      <c r="L27" s="34"/>
      <c r="M27" s="34"/>
      <c r="N27" s="31"/>
      <c r="O27" s="31">
        <v>24</v>
      </c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>
        <v>14</v>
      </c>
      <c r="AD27" s="31"/>
      <c r="AE27" s="31"/>
      <c r="AF27" s="20">
        <f t="shared" si="0"/>
        <v>50</v>
      </c>
      <c r="AG27" s="20">
        <f t="shared" si="1"/>
        <v>0</v>
      </c>
      <c r="AH27" s="31"/>
    </row>
    <row r="28" spans="1:34" x14ac:dyDescent="0.25">
      <c r="A28" s="29"/>
      <c r="B28" s="30">
        <v>44032</v>
      </c>
      <c r="C28" s="31" t="s">
        <v>60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>
        <v>12</v>
      </c>
      <c r="T28" s="36"/>
      <c r="U28" s="36"/>
      <c r="V28" s="31"/>
      <c r="W28" s="31"/>
      <c r="X28" s="37">
        <v>24</v>
      </c>
      <c r="Y28" s="37"/>
      <c r="Z28" s="31"/>
      <c r="AA28" s="31"/>
      <c r="AB28" s="38"/>
      <c r="AC28" s="38"/>
      <c r="AD28" s="31"/>
      <c r="AE28" s="31"/>
      <c r="AF28" s="20">
        <f t="shared" si="0"/>
        <v>12</v>
      </c>
      <c r="AG28" s="20">
        <f t="shared" si="1"/>
        <v>24</v>
      </c>
      <c r="AH28" s="31"/>
    </row>
    <row r="29" spans="1:34" x14ac:dyDescent="0.25">
      <c r="A29" s="29"/>
      <c r="B29" s="30">
        <v>44032</v>
      </c>
      <c r="C29" s="31" t="s">
        <v>70</v>
      </c>
      <c r="D29" s="32"/>
      <c r="E29" s="32"/>
      <c r="F29" s="31"/>
      <c r="G29" s="31">
        <v>12</v>
      </c>
      <c r="H29" s="33"/>
      <c r="I29" s="33"/>
      <c r="J29" s="31"/>
      <c r="K29" s="31">
        <v>12</v>
      </c>
      <c r="L29" s="34"/>
      <c r="M29" s="34"/>
      <c r="N29" s="31"/>
      <c r="O29" s="31">
        <v>12</v>
      </c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>
        <v>12</v>
      </c>
      <c r="Z29" s="31"/>
      <c r="AA29" s="31">
        <v>12</v>
      </c>
      <c r="AB29" s="38"/>
      <c r="AC29" s="38">
        <v>10</v>
      </c>
      <c r="AD29" s="31"/>
      <c r="AE29" s="31"/>
      <c r="AF29" s="20">
        <f t="shared" si="0"/>
        <v>82</v>
      </c>
      <c r="AG29" s="20">
        <f t="shared" si="1"/>
        <v>0</v>
      </c>
      <c r="AH29" s="31"/>
    </row>
    <row r="30" spans="1:34" x14ac:dyDescent="0.25">
      <c r="A30" s="29"/>
      <c r="B30" s="30">
        <v>44036</v>
      </c>
      <c r="C30" s="31" t="s">
        <v>71</v>
      </c>
      <c r="D30" s="32"/>
      <c r="E30" s="32"/>
      <c r="F30" s="31"/>
      <c r="G30" s="31">
        <v>24</v>
      </c>
      <c r="H30" s="33"/>
      <c r="I30" s="33"/>
      <c r="J30" s="31"/>
      <c r="K30" s="31">
        <v>12</v>
      </c>
      <c r="L30" s="34"/>
      <c r="M30" s="34"/>
      <c r="N30" s="31"/>
      <c r="O30" s="31">
        <v>12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48</v>
      </c>
      <c r="AG30" s="20">
        <f t="shared" si="1"/>
        <v>0</v>
      </c>
      <c r="AH30" s="31"/>
    </row>
    <row r="31" spans="1:34" x14ac:dyDescent="0.25">
      <c r="A31" s="29"/>
      <c r="B31" s="30">
        <v>44032</v>
      </c>
      <c r="C31" s="31" t="s">
        <v>72</v>
      </c>
      <c r="D31" s="32"/>
      <c r="E31" s="32"/>
      <c r="F31" s="31"/>
      <c r="G31" s="31"/>
      <c r="H31" s="33"/>
      <c r="I31" s="33"/>
      <c r="J31" s="31"/>
      <c r="K31" s="31">
        <v>12</v>
      </c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>
        <v>12</v>
      </c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24</v>
      </c>
      <c r="AG31" s="20">
        <f t="shared" si="1"/>
        <v>0</v>
      </c>
      <c r="AH31" s="31"/>
    </row>
    <row r="32" spans="1:34" x14ac:dyDescent="0.25">
      <c r="A32" s="29"/>
      <c r="B32" s="30">
        <v>44036</v>
      </c>
      <c r="C32" s="31" t="s">
        <v>58</v>
      </c>
      <c r="D32" s="32"/>
      <c r="E32" s="32"/>
      <c r="F32" s="31">
        <v>12</v>
      </c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12</v>
      </c>
      <c r="AH32" s="31"/>
    </row>
    <row r="33" spans="1:34" x14ac:dyDescent="0.25">
      <c r="A33" s="29"/>
      <c r="B33" s="30">
        <v>44036</v>
      </c>
      <c r="C33" s="31" t="s">
        <v>73</v>
      </c>
      <c r="D33" s="32"/>
      <c r="E33" s="32"/>
      <c r="F33" s="31">
        <v>12</v>
      </c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12</v>
      </c>
      <c r="AH33" s="31"/>
    </row>
    <row r="34" spans="1:34" x14ac:dyDescent="0.25">
      <c r="A34" s="29"/>
      <c r="B34" s="30">
        <v>44040</v>
      </c>
      <c r="C34" s="31" t="s">
        <v>75</v>
      </c>
      <c r="D34" s="32"/>
      <c r="E34" s="32"/>
      <c r="F34" s="31"/>
      <c r="G34" s="31"/>
      <c r="H34" s="33"/>
      <c r="I34" s="33"/>
      <c r="J34" s="31"/>
      <c r="K34" s="31">
        <v>24</v>
      </c>
      <c r="L34" s="34"/>
      <c r="M34" s="34"/>
      <c r="N34" s="31"/>
      <c r="O34" s="31">
        <v>36</v>
      </c>
      <c r="P34" s="35"/>
      <c r="Q34" s="35"/>
      <c r="R34" s="31"/>
      <c r="S34" s="31"/>
      <c r="T34" s="36"/>
      <c r="U34" s="36"/>
      <c r="V34" s="31"/>
      <c r="W34" s="31"/>
      <c r="X34" s="37"/>
      <c r="Y34" s="37">
        <v>36</v>
      </c>
      <c r="Z34" s="31"/>
      <c r="AA34" s="31">
        <v>24</v>
      </c>
      <c r="AB34" s="38"/>
      <c r="AC34" s="38">
        <v>48</v>
      </c>
      <c r="AD34" s="31"/>
      <c r="AE34" s="31"/>
      <c r="AF34" s="20">
        <f t="shared" si="0"/>
        <v>168</v>
      </c>
      <c r="AG34" s="20">
        <f t="shared" si="1"/>
        <v>0</v>
      </c>
      <c r="AH34" s="31"/>
    </row>
    <row r="35" spans="1:34" x14ac:dyDescent="0.25">
      <c r="A35" s="29"/>
      <c r="B35" s="30">
        <v>44041</v>
      </c>
      <c r="C35" s="31" t="s">
        <v>68</v>
      </c>
      <c r="D35" s="32">
        <f>10*24</f>
        <v>240</v>
      </c>
      <c r="E35" s="32"/>
      <c r="F35" s="31">
        <f>30*12</f>
        <v>360</v>
      </c>
      <c r="G35" s="31"/>
      <c r="H35" s="33"/>
      <c r="I35" s="33"/>
      <c r="J35" s="31">
        <v>240</v>
      </c>
      <c r="K35" s="31"/>
      <c r="L35" s="34"/>
      <c r="M35" s="34"/>
      <c r="N35" s="31">
        <v>60</v>
      </c>
      <c r="O35" s="31"/>
      <c r="P35" s="35"/>
      <c r="Q35" s="35"/>
      <c r="R35" s="31"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1200</v>
      </c>
      <c r="AH35" s="31"/>
    </row>
    <row r="36" spans="1:34" x14ac:dyDescent="0.25">
      <c r="A36" s="29"/>
      <c r="B36" s="30">
        <v>44041</v>
      </c>
      <c r="C36" s="31" t="s">
        <v>76</v>
      </c>
      <c r="D36" s="32"/>
      <c r="E36" s="32"/>
      <c r="F36" s="31"/>
      <c r="G36" s="31">
        <v>24</v>
      </c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48</v>
      </c>
      <c r="AG36" s="20">
        <f t="shared" si="1"/>
        <v>0</v>
      </c>
      <c r="AH36" s="31"/>
    </row>
    <row r="37" spans="1:34" x14ac:dyDescent="0.25">
      <c r="A37" s="29"/>
      <c r="B37" s="30">
        <v>44041</v>
      </c>
      <c r="C37" s="31" t="s">
        <v>77</v>
      </c>
      <c r="D37" s="32"/>
      <c r="E37" s="32">
        <v>24</v>
      </c>
      <c r="F37" s="31"/>
      <c r="G37" s="31">
        <v>24</v>
      </c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48</v>
      </c>
      <c r="AG37" s="20">
        <f t="shared" si="1"/>
        <v>0</v>
      </c>
      <c r="AH37" s="31"/>
    </row>
    <row r="38" spans="1:34" x14ac:dyDescent="0.25">
      <c r="A38" s="29"/>
      <c r="B38" s="30">
        <v>44041</v>
      </c>
      <c r="C38" s="31" t="s">
        <v>78</v>
      </c>
      <c r="D38" s="32"/>
      <c r="E38" s="32"/>
      <c r="F38" s="31"/>
      <c r="G38" s="31">
        <v>12</v>
      </c>
      <c r="H38" s="33"/>
      <c r="I38" s="33"/>
      <c r="J38" s="31"/>
      <c r="K38" s="31">
        <v>12</v>
      </c>
      <c r="L38" s="34"/>
      <c r="M38" s="34"/>
      <c r="N38" s="31"/>
      <c r="O38" s="31">
        <v>12</v>
      </c>
      <c r="P38" s="35"/>
      <c r="Q38" s="35"/>
      <c r="R38" s="31"/>
      <c r="S38" s="31">
        <v>12</v>
      </c>
      <c r="T38" s="36"/>
      <c r="U38" s="36"/>
      <c r="V38" s="31"/>
      <c r="W38" s="31">
        <v>12</v>
      </c>
      <c r="X38" s="37"/>
      <c r="Y38" s="37"/>
      <c r="Z38" s="31"/>
      <c r="AA38" s="31">
        <v>12</v>
      </c>
      <c r="AB38" s="38"/>
      <c r="AC38" s="38"/>
      <c r="AD38" s="31"/>
      <c r="AE38" s="31"/>
      <c r="AF38" s="20">
        <f t="shared" si="0"/>
        <v>72</v>
      </c>
      <c r="AG38" s="20">
        <f t="shared" si="1"/>
        <v>0</v>
      </c>
      <c r="AH38" s="31"/>
    </row>
    <row r="39" spans="1:34" x14ac:dyDescent="0.25">
      <c r="A39" s="29"/>
      <c r="B39" s="30">
        <v>44043</v>
      </c>
      <c r="C39" s="31" t="s">
        <v>79</v>
      </c>
      <c r="D39" s="32"/>
      <c r="E39" s="32"/>
      <c r="F39" s="31"/>
      <c r="G39" s="31"/>
      <c r="H39" s="33"/>
      <c r="I39" s="33"/>
      <c r="J39" s="31"/>
      <c r="K39" s="31">
        <v>24</v>
      </c>
      <c r="L39" s="34"/>
      <c r="M39" s="34"/>
      <c r="N39" s="31"/>
      <c r="O39" s="31">
        <v>12</v>
      </c>
      <c r="P39" s="35"/>
      <c r="Q39" s="35"/>
      <c r="R39" s="31"/>
      <c r="S39" s="31">
        <v>12</v>
      </c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48</v>
      </c>
      <c r="AG39" s="20">
        <f t="shared" si="1"/>
        <v>0</v>
      </c>
      <c r="AH39" s="31"/>
    </row>
    <row r="40" spans="1:34" x14ac:dyDescent="0.25">
      <c r="A40" s="39"/>
      <c r="B40" s="40"/>
      <c r="C40" s="41" t="s">
        <v>29</v>
      </c>
      <c r="D40" s="68">
        <f>SUM(D9:D39)-SUM(E9:E39)</f>
        <v>216</v>
      </c>
      <c r="E40" s="68"/>
      <c r="F40" s="97">
        <f>SUM(F9:F39)-SUM(G9:G39)</f>
        <v>300</v>
      </c>
      <c r="G40" s="97"/>
      <c r="H40" s="108">
        <f>SUM(H9:H39)-SUM(I9:I39)</f>
        <v>0</v>
      </c>
      <c r="I40" s="108"/>
      <c r="J40" s="97">
        <f>SUM(J9:J39)-SUM(K9:K39)</f>
        <v>204</v>
      </c>
      <c r="K40" s="97"/>
      <c r="L40" s="109">
        <f>SUM(L9:L39)-SUM(M9:M39)</f>
        <v>0</v>
      </c>
      <c r="M40" s="109"/>
      <c r="N40" s="97">
        <f>SUM(N9:N39)-SUM(O9:O39)</f>
        <v>72</v>
      </c>
      <c r="O40" s="97"/>
      <c r="P40" s="105">
        <f>SUM(P9:P39)-SUM(Q9:Q39)</f>
        <v>0</v>
      </c>
      <c r="Q40" s="105"/>
      <c r="R40" s="97">
        <f>SUM(R9:R39)-SUM(S9:S39)</f>
        <v>72</v>
      </c>
      <c r="S40" s="97"/>
      <c r="T40" s="106">
        <f>SUM(T9:T39)-SUM(U9:U39)</f>
        <v>0</v>
      </c>
      <c r="U40" s="106"/>
      <c r="V40" s="97">
        <f>SUM(V9:V39)-SUM(W9:W39)</f>
        <v>48</v>
      </c>
      <c r="W40" s="97"/>
      <c r="X40" s="107">
        <f>SUM(X9:X39)-SUM(Y9:Y39)</f>
        <v>0</v>
      </c>
      <c r="Y40" s="107"/>
      <c r="Z40" s="97">
        <f>SUM(Z9:Z39)-SUM(AA9:AA39)</f>
        <v>108</v>
      </c>
      <c r="AA40" s="97"/>
      <c r="AB40" s="103">
        <f>SUM(AB9:AB39)-SUM(AC9:AC39)</f>
        <v>48</v>
      </c>
      <c r="AC40" s="103"/>
      <c r="AD40" s="97">
        <f>SUM(AD9:AD39)-SUM(AE9:AE39)</f>
        <v>127</v>
      </c>
      <c r="AE40" s="97"/>
      <c r="AF40" s="20">
        <f t="shared" si="0"/>
        <v>0</v>
      </c>
      <c r="AG40" s="20">
        <f t="shared" si="1"/>
        <v>1195</v>
      </c>
      <c r="AH40" s="42"/>
    </row>
    <row r="41" spans="1:34" x14ac:dyDescent="0.25">
      <c r="A41" s="39"/>
      <c r="B41" s="40"/>
      <c r="C41" s="41" t="s">
        <v>30</v>
      </c>
      <c r="D41" s="74">
        <f>D40/24</f>
        <v>9</v>
      </c>
      <c r="E41" s="74"/>
      <c r="F41" s="75">
        <f>F40/12</f>
        <v>25</v>
      </c>
      <c r="G41" s="75"/>
      <c r="H41" s="76">
        <f>H40/24</f>
        <v>0</v>
      </c>
      <c r="I41" s="76"/>
      <c r="J41" s="104">
        <f>J40/12</f>
        <v>17</v>
      </c>
      <c r="K41" s="104"/>
      <c r="L41" s="77">
        <f>L40/24</f>
        <v>0</v>
      </c>
      <c r="M41" s="77"/>
      <c r="N41" s="75">
        <f>N40/12</f>
        <v>6</v>
      </c>
      <c r="O41" s="75"/>
      <c r="P41" s="98">
        <f>P40/24</f>
        <v>0</v>
      </c>
      <c r="Q41" s="98"/>
      <c r="R41" s="75">
        <f>R40/12</f>
        <v>6</v>
      </c>
      <c r="S41" s="75"/>
      <c r="T41" s="99">
        <f>T40/24</f>
        <v>0</v>
      </c>
      <c r="U41" s="99"/>
      <c r="V41" s="75">
        <f>V40/12</f>
        <v>4</v>
      </c>
      <c r="W41" s="75"/>
      <c r="X41" s="95">
        <f>X40/12</f>
        <v>0</v>
      </c>
      <c r="Y41" s="95"/>
      <c r="Z41" s="102">
        <f>Z40/12</f>
        <v>9</v>
      </c>
      <c r="AA41" s="102"/>
      <c r="AB41" s="96">
        <f>AB40/24</f>
        <v>2</v>
      </c>
      <c r="AC41" s="96"/>
      <c r="AD41" s="97"/>
      <c r="AE41" s="97"/>
      <c r="AF41" s="20"/>
      <c r="AG41" s="20"/>
      <c r="AH41" s="42"/>
    </row>
    <row r="42" spans="1:34" s="41" customFormat="1" x14ac:dyDescent="0.25">
      <c r="A42" s="69" t="s">
        <v>27</v>
      </c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1"/>
      <c r="AF42" s="43">
        <f>SUM(AF9:AF39)</f>
        <v>2427</v>
      </c>
      <c r="AG42" s="43">
        <f>SUM(AG9:AG39)</f>
        <v>3622</v>
      </c>
      <c r="AH42" s="44"/>
    </row>
    <row r="43" spans="1:34" x14ac:dyDescent="0.25">
      <c r="A43" s="69" t="s">
        <v>28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1"/>
      <c r="AF43" s="72">
        <f>AG42-AF42</f>
        <v>1195</v>
      </c>
      <c r="AG43" s="73"/>
      <c r="AH43" s="44"/>
    </row>
    <row r="44" spans="1:34" x14ac:dyDescent="0.25"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1"/>
      <c r="O44" s="101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</row>
    <row r="48" spans="1:34" x14ac:dyDescent="0.25">
      <c r="X48" s="6" t="s">
        <v>41</v>
      </c>
    </row>
  </sheetData>
  <mergeCells count="70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0:E40"/>
    <mergeCell ref="F40:G40"/>
    <mergeCell ref="H40:I40"/>
    <mergeCell ref="J40:K40"/>
    <mergeCell ref="L40:M40"/>
    <mergeCell ref="N40:O40"/>
    <mergeCell ref="P7:Q7"/>
    <mergeCell ref="R7:S7"/>
    <mergeCell ref="T7:U7"/>
    <mergeCell ref="V7:W7"/>
    <mergeCell ref="X7:Y7"/>
    <mergeCell ref="Z7:AA7"/>
    <mergeCell ref="AB40:AC40"/>
    <mergeCell ref="AD40:AE40"/>
    <mergeCell ref="D41:E41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42:AE42"/>
    <mergeCell ref="A43:AE43"/>
    <mergeCell ref="AF43:AG43"/>
    <mergeCell ref="T41:U41"/>
    <mergeCell ref="V41:W41"/>
    <mergeCell ref="X41:Y41"/>
    <mergeCell ref="Z41:AA41"/>
    <mergeCell ref="AB41:AC41"/>
    <mergeCell ref="AD41:AE41"/>
    <mergeCell ref="D44:E44"/>
    <mergeCell ref="F44:G44"/>
    <mergeCell ref="H44:I44"/>
    <mergeCell ref="J44:K44"/>
    <mergeCell ref="L44:M44"/>
    <mergeCell ref="X44:Y44"/>
    <mergeCell ref="Z44:AA44"/>
    <mergeCell ref="AB44:AC44"/>
    <mergeCell ref="N44:O44"/>
    <mergeCell ref="P44:Q44"/>
    <mergeCell ref="R44:S44"/>
    <mergeCell ref="T44:U44"/>
    <mergeCell ref="V44:W4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tabSelected="1" workbookViewId="0">
      <pane ySplit="8" topLeftCell="A33" activePane="bottomLeft" state="frozen"/>
      <selection pane="bottomLeft" activeCell="AG44" sqref="AG44"/>
    </sheetView>
  </sheetViews>
  <sheetFormatPr defaultColWidth="9.140625" defaultRowHeight="15" x14ac:dyDescent="0.25"/>
  <cols>
    <col min="1" max="1" width="1.85546875" style="6" customWidth="1"/>
    <col min="2" max="2" width="10.5703125" style="45" customWidth="1"/>
    <col min="3" max="3" width="19.85546875" style="6" customWidth="1"/>
    <col min="4" max="4" width="3.85546875" style="6" customWidth="1"/>
    <col min="5" max="5" width="3.28515625" style="6" customWidth="1"/>
    <col min="6" max="6" width="4.140625" style="6" customWidth="1"/>
    <col min="7" max="7" width="4" style="6" bestFit="1" customWidth="1"/>
    <col min="8" max="8" width="3.85546875" style="6" customWidth="1"/>
    <col min="9" max="9" width="4.28515625" style="6" customWidth="1"/>
    <col min="10" max="11" width="4" style="6" bestFit="1" customWidth="1"/>
    <col min="12" max="12" width="3.5703125" style="6" customWidth="1"/>
    <col min="13" max="13" width="3.85546875" style="6" customWidth="1"/>
    <col min="14" max="16" width="4" style="6" bestFit="1" customWidth="1"/>
    <col min="17" max="17" width="3.28515625" style="6" customWidth="1"/>
    <col min="18" max="18" width="4" style="6" customWidth="1"/>
    <col min="19" max="20" width="4" style="6" bestFit="1" customWidth="1"/>
    <col min="21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9" width="4" style="6" bestFit="1" customWidth="1"/>
    <col min="30" max="30" width="4" style="6" hidden="1" customWidth="1"/>
    <col min="31" max="31" width="3.28515625" style="6" hidden="1" customWidth="1"/>
    <col min="32" max="32" width="10.42578125" style="6" bestFit="1" customWidth="1"/>
    <col min="33" max="33" width="10.85546875" style="6" bestFit="1" customWidth="1"/>
    <col min="34" max="34" width="9.7109375" style="6" customWidth="1"/>
    <col min="35" max="16384" width="9.140625" style="6"/>
  </cols>
  <sheetData>
    <row r="1" spans="1:34" x14ac:dyDescent="0.25">
      <c r="A1" s="85" t="s">
        <v>0</v>
      </c>
      <c r="B1" s="85"/>
      <c r="C1" s="85"/>
      <c r="D1" s="62"/>
      <c r="E1" s="62"/>
      <c r="F1" s="62"/>
      <c r="G1" s="62"/>
      <c r="H1" s="62"/>
      <c r="I1" s="6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6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86" t="s">
        <v>2</v>
      </c>
      <c r="B2" s="86"/>
      <c r="C2" s="86"/>
      <c r="D2" s="63"/>
      <c r="E2" s="63"/>
      <c r="F2" s="63"/>
      <c r="G2" s="63"/>
      <c r="H2" s="63"/>
      <c r="I2" s="63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63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87" t="s">
        <v>39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</row>
    <row r="4" spans="1:34" x14ac:dyDescent="0.25">
      <c r="A4" s="87" t="s">
        <v>80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</row>
    <row r="5" spans="1:34" x14ac:dyDescent="0.25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64"/>
      <c r="AG5" s="64"/>
      <c r="AH5" s="64"/>
    </row>
    <row r="6" spans="1:34" x14ac:dyDescent="0.25">
      <c r="A6" s="79" t="s">
        <v>4</v>
      </c>
      <c r="B6" s="88" t="s">
        <v>5</v>
      </c>
      <c r="C6" s="79" t="s">
        <v>6</v>
      </c>
      <c r="D6" s="89" t="s">
        <v>7</v>
      </c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1"/>
      <c r="AH6" s="79" t="s">
        <v>8</v>
      </c>
    </row>
    <row r="7" spans="1:34" x14ac:dyDescent="0.25">
      <c r="A7" s="79"/>
      <c r="B7" s="88"/>
      <c r="C7" s="79"/>
      <c r="D7" s="92" t="s">
        <v>9</v>
      </c>
      <c r="E7" s="92"/>
      <c r="F7" s="79" t="s">
        <v>10</v>
      </c>
      <c r="G7" s="79"/>
      <c r="H7" s="93" t="s">
        <v>11</v>
      </c>
      <c r="I7" s="93"/>
      <c r="J7" s="79" t="s">
        <v>12</v>
      </c>
      <c r="K7" s="79"/>
      <c r="L7" s="94" t="s">
        <v>13</v>
      </c>
      <c r="M7" s="94"/>
      <c r="N7" s="79" t="s">
        <v>14</v>
      </c>
      <c r="O7" s="79"/>
      <c r="P7" s="82" t="s">
        <v>15</v>
      </c>
      <c r="Q7" s="82"/>
      <c r="R7" s="79" t="s">
        <v>16</v>
      </c>
      <c r="S7" s="79"/>
      <c r="T7" s="83" t="s">
        <v>17</v>
      </c>
      <c r="U7" s="83"/>
      <c r="V7" s="79" t="s">
        <v>18</v>
      </c>
      <c r="W7" s="79"/>
      <c r="X7" s="84" t="s">
        <v>19</v>
      </c>
      <c r="Y7" s="84"/>
      <c r="Z7" s="79" t="s">
        <v>20</v>
      </c>
      <c r="AA7" s="79"/>
      <c r="AB7" s="78" t="s">
        <v>21</v>
      </c>
      <c r="AC7" s="78"/>
      <c r="AD7" s="79" t="s">
        <v>22</v>
      </c>
      <c r="AE7" s="79"/>
      <c r="AF7" s="110" t="s">
        <v>23</v>
      </c>
      <c r="AG7" s="110" t="s">
        <v>24</v>
      </c>
      <c r="AH7" s="79"/>
    </row>
    <row r="8" spans="1:34" x14ac:dyDescent="0.25">
      <c r="A8" s="79"/>
      <c r="B8" s="88"/>
      <c r="C8" s="79"/>
      <c r="D8" s="65" t="s">
        <v>25</v>
      </c>
      <c r="E8" s="65" t="s">
        <v>26</v>
      </c>
      <c r="F8" s="58" t="s">
        <v>25</v>
      </c>
      <c r="G8" s="58" t="s">
        <v>26</v>
      </c>
      <c r="H8" s="66" t="s">
        <v>25</v>
      </c>
      <c r="I8" s="66" t="s">
        <v>26</v>
      </c>
      <c r="J8" s="58" t="s">
        <v>25</v>
      </c>
      <c r="K8" s="58" t="s">
        <v>26</v>
      </c>
      <c r="L8" s="67" t="s">
        <v>25</v>
      </c>
      <c r="M8" s="67" t="s">
        <v>26</v>
      </c>
      <c r="N8" s="58" t="s">
        <v>25</v>
      </c>
      <c r="O8" s="58" t="s">
        <v>26</v>
      </c>
      <c r="P8" s="59" t="s">
        <v>25</v>
      </c>
      <c r="Q8" s="59" t="s">
        <v>26</v>
      </c>
      <c r="R8" s="58" t="s">
        <v>25</v>
      </c>
      <c r="S8" s="58" t="s">
        <v>26</v>
      </c>
      <c r="T8" s="60" t="s">
        <v>25</v>
      </c>
      <c r="U8" s="60" t="s">
        <v>26</v>
      </c>
      <c r="V8" s="58" t="s">
        <v>25</v>
      </c>
      <c r="W8" s="58" t="s">
        <v>26</v>
      </c>
      <c r="X8" s="61" t="s">
        <v>25</v>
      </c>
      <c r="Y8" s="61" t="s">
        <v>26</v>
      </c>
      <c r="Z8" s="58" t="s">
        <v>25</v>
      </c>
      <c r="AA8" s="58" t="s">
        <v>26</v>
      </c>
      <c r="AB8" s="57" t="s">
        <v>25</v>
      </c>
      <c r="AC8" s="57" t="s">
        <v>26</v>
      </c>
      <c r="AD8" s="58" t="s">
        <v>25</v>
      </c>
      <c r="AE8" s="58" t="s">
        <v>26</v>
      </c>
      <c r="AF8" s="111"/>
      <c r="AG8" s="111"/>
      <c r="AH8" s="79"/>
    </row>
    <row r="9" spans="1:34" x14ac:dyDescent="0.25">
      <c r="A9" s="20"/>
      <c r="B9" s="21">
        <v>44044</v>
      </c>
      <c r="C9" s="20" t="s">
        <v>55</v>
      </c>
      <c r="D9" s="22">
        <f>9*24</f>
        <v>216</v>
      </c>
      <c r="E9" s="22"/>
      <c r="F9" s="20">
        <f>25*12</f>
        <v>300</v>
      </c>
      <c r="G9" s="20"/>
      <c r="H9" s="23"/>
      <c r="I9" s="23"/>
      <c r="J9" s="20">
        <f>17*12</f>
        <v>204</v>
      </c>
      <c r="K9" s="20"/>
      <c r="L9" s="24"/>
      <c r="M9" s="24"/>
      <c r="N9" s="20">
        <f>6*12</f>
        <v>72</v>
      </c>
      <c r="O9" s="20"/>
      <c r="P9" s="25"/>
      <c r="Q9" s="25"/>
      <c r="R9" s="20">
        <f>6*12</f>
        <v>72</v>
      </c>
      <c r="S9" s="20"/>
      <c r="T9" s="26"/>
      <c r="U9" s="26"/>
      <c r="V9" s="20">
        <f>4*12</f>
        <v>48</v>
      </c>
      <c r="W9" s="20"/>
      <c r="X9" s="27"/>
      <c r="Y9" s="27"/>
      <c r="Z9" s="20">
        <f>9*12</f>
        <v>108</v>
      </c>
      <c r="AA9" s="20"/>
      <c r="AB9" s="28">
        <f>24*2</f>
        <v>48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1195</v>
      </c>
      <c r="AH9" s="20"/>
    </row>
    <row r="10" spans="1:34" x14ac:dyDescent="0.25">
      <c r="A10" s="20"/>
      <c r="B10" s="21">
        <v>44045</v>
      </c>
      <c r="C10" s="20" t="s">
        <v>81</v>
      </c>
      <c r="D10" s="22"/>
      <c r="E10" s="22"/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8" si="0">E10+G10+I10+K10+M10+O10+Q10+S10+U10+W10+Y10+AA10+AC10+AE10</f>
        <v>12</v>
      </c>
      <c r="AG10" s="20">
        <f t="shared" ref="AG10:AG38" si="1">D10+F10+H10+J10+L10+N10+P10+R10+T10+V10+X10+Z10+AB10+AD10</f>
        <v>0</v>
      </c>
      <c r="AH10" s="31"/>
    </row>
    <row r="11" spans="1:34" x14ac:dyDescent="0.25">
      <c r="A11" s="29"/>
      <c r="B11" s="30">
        <v>44047</v>
      </c>
      <c r="C11" s="31" t="s">
        <v>82</v>
      </c>
      <c r="D11" s="32"/>
      <c r="E11" s="32"/>
      <c r="F11" s="31"/>
      <c r="G11" s="31">
        <v>12</v>
      </c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>
        <v>12</v>
      </c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44047</v>
      </c>
      <c r="C12" s="31" t="s">
        <v>83</v>
      </c>
      <c r="D12" s="32"/>
      <c r="E12" s="32"/>
      <c r="F12" s="31"/>
      <c r="G12" s="31">
        <v>24</v>
      </c>
      <c r="H12" s="33"/>
      <c r="I12" s="33"/>
      <c r="J12" s="31"/>
      <c r="K12" s="31">
        <v>24</v>
      </c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48</v>
      </c>
      <c r="AG12" s="20">
        <f t="shared" si="1"/>
        <v>0</v>
      </c>
      <c r="AH12" s="31"/>
    </row>
    <row r="13" spans="1:34" x14ac:dyDescent="0.25">
      <c r="A13" s="29"/>
      <c r="B13" s="30">
        <v>44048</v>
      </c>
      <c r="C13" s="31" t="s">
        <v>84</v>
      </c>
      <c r="D13" s="32"/>
      <c r="E13" s="32">
        <v>48</v>
      </c>
      <c r="F13" s="31"/>
      <c r="G13" s="31">
        <v>36</v>
      </c>
      <c r="H13" s="33"/>
      <c r="I13" s="33"/>
      <c r="J13" s="31"/>
      <c r="K13" s="31">
        <v>48</v>
      </c>
      <c r="L13" s="34"/>
      <c r="M13" s="34"/>
      <c r="N13" s="31"/>
      <c r="O13" s="31">
        <v>24</v>
      </c>
      <c r="P13" s="35"/>
      <c r="Q13" s="35"/>
      <c r="R13" s="31"/>
      <c r="S13" s="31">
        <v>36</v>
      </c>
      <c r="T13" s="36"/>
      <c r="U13" s="36"/>
      <c r="V13" s="31"/>
      <c r="W13" s="31">
        <v>24</v>
      </c>
      <c r="X13" s="37"/>
      <c r="Y13" s="37"/>
      <c r="Z13" s="31"/>
      <c r="AA13" s="31">
        <v>24</v>
      </c>
      <c r="AB13" s="38"/>
      <c r="AC13" s="38"/>
      <c r="AD13" s="31"/>
      <c r="AE13" s="31"/>
      <c r="AF13" s="20">
        <f t="shared" si="0"/>
        <v>240</v>
      </c>
      <c r="AG13" s="20">
        <f t="shared" si="1"/>
        <v>0</v>
      </c>
      <c r="AH13" s="31" t="s">
        <v>90</v>
      </c>
    </row>
    <row r="14" spans="1:34" x14ac:dyDescent="0.25">
      <c r="A14" s="29"/>
      <c r="B14" s="30">
        <v>44055</v>
      </c>
      <c r="C14" s="31" t="s">
        <v>85</v>
      </c>
      <c r="D14" s="32"/>
      <c r="E14" s="32">
        <v>48</v>
      </c>
      <c r="F14" s="31"/>
      <c r="G14" s="31">
        <v>36</v>
      </c>
      <c r="H14" s="33"/>
      <c r="I14" s="33"/>
      <c r="J14" s="31"/>
      <c r="K14" s="31">
        <v>36</v>
      </c>
      <c r="L14" s="34"/>
      <c r="M14" s="34"/>
      <c r="N14" s="31"/>
      <c r="O14" s="31">
        <v>24</v>
      </c>
      <c r="P14" s="35"/>
      <c r="Q14" s="35"/>
      <c r="R14" s="31"/>
      <c r="S14" s="31"/>
      <c r="T14" s="36"/>
      <c r="U14" s="36"/>
      <c r="V14" s="31"/>
      <c r="W14" s="31">
        <v>12</v>
      </c>
      <c r="X14" s="37"/>
      <c r="Y14" s="37"/>
      <c r="Z14" s="31"/>
      <c r="AA14" s="31">
        <v>24</v>
      </c>
      <c r="AB14" s="38"/>
      <c r="AC14" s="38">
        <v>48</v>
      </c>
      <c r="AD14" s="31"/>
      <c r="AE14" s="31"/>
      <c r="AF14" s="20">
        <f t="shared" si="0"/>
        <v>228</v>
      </c>
      <c r="AG14" s="20">
        <f t="shared" si="1"/>
        <v>0</v>
      </c>
      <c r="AH14" s="31" t="s">
        <v>89</v>
      </c>
    </row>
    <row r="15" spans="1:34" x14ac:dyDescent="0.25">
      <c r="A15" s="29"/>
      <c r="B15" s="30">
        <v>44055</v>
      </c>
      <c r="C15" s="31" t="s">
        <v>86</v>
      </c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>
        <v>12</v>
      </c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>
        <v>44056</v>
      </c>
      <c r="C16" s="31" t="s">
        <v>87</v>
      </c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>
        <v>24</v>
      </c>
      <c r="S16" s="31"/>
      <c r="T16" s="36"/>
      <c r="U16" s="36"/>
      <c r="V16" s="31"/>
      <c r="W16" s="31"/>
      <c r="X16" s="37">
        <v>5</v>
      </c>
      <c r="Y16" s="37"/>
      <c r="Z16" s="31"/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29</v>
      </c>
      <c r="AH16" s="31"/>
    </row>
    <row r="17" spans="1:34" x14ac:dyDescent="0.25">
      <c r="A17" s="29"/>
      <c r="B17" s="30">
        <v>44056</v>
      </c>
      <c r="C17" s="31" t="s">
        <v>88</v>
      </c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>
        <v>24</v>
      </c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20">
        <f t="shared" si="0"/>
        <v>24</v>
      </c>
      <c r="AG17" s="20">
        <f t="shared" si="1"/>
        <v>0</v>
      </c>
      <c r="AH17" s="31"/>
    </row>
    <row r="18" spans="1:34" x14ac:dyDescent="0.25">
      <c r="A18" s="29"/>
      <c r="B18" s="30">
        <v>44056</v>
      </c>
      <c r="C18" s="31" t="s">
        <v>85</v>
      </c>
      <c r="D18" s="32"/>
      <c r="E18" s="32"/>
      <c r="F18" s="31"/>
      <c r="G18" s="31">
        <v>36</v>
      </c>
      <c r="H18" s="33"/>
      <c r="I18" s="33"/>
      <c r="J18" s="31"/>
      <c r="K18" s="31">
        <v>36</v>
      </c>
      <c r="L18" s="34"/>
      <c r="M18" s="34"/>
      <c r="N18" s="31"/>
      <c r="O18" s="31">
        <v>24</v>
      </c>
      <c r="P18" s="35"/>
      <c r="Q18" s="35"/>
      <c r="R18" s="31"/>
      <c r="S18" s="31"/>
      <c r="T18" s="36"/>
      <c r="U18" s="36"/>
      <c r="V18" s="31"/>
      <c r="W18" s="31">
        <v>12</v>
      </c>
      <c r="X18" s="37"/>
      <c r="Y18" s="37">
        <v>5</v>
      </c>
      <c r="Z18" s="31"/>
      <c r="AA18" s="31">
        <v>24</v>
      </c>
      <c r="AB18" s="38"/>
      <c r="AC18" s="38"/>
      <c r="AD18" s="31"/>
      <c r="AE18" s="31"/>
      <c r="AF18" s="20">
        <f t="shared" si="0"/>
        <v>137</v>
      </c>
      <c r="AG18" s="20">
        <f t="shared" si="1"/>
        <v>0</v>
      </c>
      <c r="AH18" s="31"/>
    </row>
    <row r="19" spans="1:34" x14ac:dyDescent="0.25">
      <c r="A19" s="29"/>
      <c r="B19" s="30">
        <v>44056</v>
      </c>
      <c r="C19" s="31" t="s">
        <v>82</v>
      </c>
      <c r="D19" s="32"/>
      <c r="E19" s="32">
        <v>24</v>
      </c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24</v>
      </c>
      <c r="AG19" s="20">
        <f t="shared" si="1"/>
        <v>0</v>
      </c>
      <c r="AH19" s="31"/>
    </row>
    <row r="20" spans="1:34" x14ac:dyDescent="0.25">
      <c r="A20" s="29"/>
      <c r="B20" s="30">
        <v>44057</v>
      </c>
      <c r="C20" s="31" t="s">
        <v>46</v>
      </c>
      <c r="D20" s="32"/>
      <c r="E20" s="32"/>
      <c r="F20" s="31">
        <f>10*12</f>
        <v>120</v>
      </c>
      <c r="G20" s="31"/>
      <c r="H20" s="33"/>
      <c r="I20" s="33"/>
      <c r="J20" s="31"/>
      <c r="K20" s="31"/>
      <c r="L20" s="34"/>
      <c r="M20" s="34"/>
      <c r="N20" s="31">
        <f>10*12</f>
        <v>120</v>
      </c>
      <c r="O20" s="31"/>
      <c r="P20" s="35"/>
      <c r="Q20" s="35"/>
      <c r="R20" s="31">
        <f>30*12</f>
        <v>360</v>
      </c>
      <c r="S20" s="31"/>
      <c r="T20" s="36"/>
      <c r="U20" s="36"/>
      <c r="V20" s="31"/>
      <c r="W20" s="31"/>
      <c r="X20" s="37">
        <f>10*12</f>
        <v>120</v>
      </c>
      <c r="Y20" s="37"/>
      <c r="Z20" s="31">
        <f>10*12</f>
        <v>120</v>
      </c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840</v>
      </c>
      <c r="AH20" s="31"/>
    </row>
    <row r="21" spans="1:34" x14ac:dyDescent="0.25">
      <c r="A21" s="29"/>
      <c r="B21" s="30">
        <v>44057</v>
      </c>
      <c r="C21" s="31" t="s">
        <v>85</v>
      </c>
      <c r="D21" s="32"/>
      <c r="E21" s="32"/>
      <c r="F21" s="31"/>
      <c r="G21" s="31">
        <v>24</v>
      </c>
      <c r="H21" s="33"/>
      <c r="I21" s="33"/>
      <c r="J21" s="31"/>
      <c r="K21" s="31">
        <v>24</v>
      </c>
      <c r="L21" s="34"/>
      <c r="M21" s="34"/>
      <c r="N21" s="31"/>
      <c r="O21" s="31">
        <v>24</v>
      </c>
      <c r="P21" s="35"/>
      <c r="Q21" s="35"/>
      <c r="R21" s="31"/>
      <c r="S21" s="31">
        <f>6*12</f>
        <v>72</v>
      </c>
      <c r="T21" s="36"/>
      <c r="U21" s="36"/>
      <c r="V21" s="31"/>
      <c r="W21" s="31"/>
      <c r="X21" s="37"/>
      <c r="Y21" s="37">
        <f>3*12</f>
        <v>36</v>
      </c>
      <c r="Z21" s="31"/>
      <c r="AA21" s="31">
        <f>3*12</f>
        <v>36</v>
      </c>
      <c r="AB21" s="38"/>
      <c r="AC21" s="38"/>
      <c r="AD21" s="31"/>
      <c r="AE21" s="31"/>
      <c r="AF21" s="20">
        <f t="shared" si="0"/>
        <v>216</v>
      </c>
      <c r="AG21" s="20">
        <f t="shared" si="1"/>
        <v>0</v>
      </c>
      <c r="AH21" s="31"/>
    </row>
    <row r="22" spans="1:34" x14ac:dyDescent="0.25">
      <c r="A22" s="29"/>
      <c r="B22" s="30">
        <v>44060</v>
      </c>
      <c r="C22" s="31" t="s">
        <v>91</v>
      </c>
      <c r="D22" s="32"/>
      <c r="E22" s="32">
        <v>24</v>
      </c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>
        <v>12</v>
      </c>
      <c r="AB22" s="38"/>
      <c r="AC22" s="38"/>
      <c r="AD22" s="31"/>
      <c r="AE22" s="31"/>
      <c r="AF22" s="20">
        <f t="shared" si="0"/>
        <v>72</v>
      </c>
      <c r="AG22" s="20">
        <f t="shared" si="1"/>
        <v>0</v>
      </c>
      <c r="AH22" s="31" t="s">
        <v>92</v>
      </c>
    </row>
    <row r="23" spans="1:34" x14ac:dyDescent="0.25">
      <c r="A23" s="29"/>
      <c r="B23" s="30">
        <v>44062</v>
      </c>
      <c r="C23" s="31" t="s">
        <v>93</v>
      </c>
      <c r="D23" s="32"/>
      <c r="E23" s="32">
        <f>24*2</f>
        <v>48</v>
      </c>
      <c r="F23" s="31"/>
      <c r="G23" s="31">
        <f>3*12</f>
        <v>36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f>12*3</f>
        <v>36</v>
      </c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20">
        <f t="shared" si="0"/>
        <v>120</v>
      </c>
      <c r="AG23" s="20">
        <f t="shared" si="1"/>
        <v>0</v>
      </c>
      <c r="AH23" s="31"/>
    </row>
    <row r="24" spans="1:34" x14ac:dyDescent="0.25">
      <c r="A24" s="29"/>
      <c r="B24" s="30">
        <v>44061</v>
      </c>
      <c r="C24" s="31" t="s">
        <v>94</v>
      </c>
      <c r="D24" s="32"/>
      <c r="E24" s="32"/>
      <c r="F24" s="31"/>
      <c r="G24" s="31">
        <v>156</v>
      </c>
      <c r="H24" s="33"/>
      <c r="I24" s="33"/>
      <c r="J24" s="31"/>
      <c r="K24" s="31">
        <v>48</v>
      </c>
      <c r="L24" s="34"/>
      <c r="M24" s="34"/>
      <c r="N24" s="31"/>
      <c r="O24" s="31">
        <v>96</v>
      </c>
      <c r="P24" s="35"/>
      <c r="Q24" s="35"/>
      <c r="R24" s="31"/>
      <c r="S24" s="31">
        <f>16*12</f>
        <v>192</v>
      </c>
      <c r="T24" s="36"/>
      <c r="U24" s="36"/>
      <c r="V24" s="31"/>
      <c r="W24" s="31"/>
      <c r="X24" s="37"/>
      <c r="Y24" s="37">
        <v>72</v>
      </c>
      <c r="Z24" s="31"/>
      <c r="AA24" s="31">
        <v>84</v>
      </c>
      <c r="AB24" s="38"/>
      <c r="AC24" s="38"/>
      <c r="AD24" s="31"/>
      <c r="AE24" s="31"/>
      <c r="AF24" s="20">
        <f t="shared" si="0"/>
        <v>648</v>
      </c>
      <c r="AG24" s="20">
        <f t="shared" si="1"/>
        <v>0</v>
      </c>
      <c r="AH24" s="31"/>
    </row>
    <row r="25" spans="1:34" x14ac:dyDescent="0.25">
      <c r="A25" s="29"/>
      <c r="B25" s="30">
        <v>44061</v>
      </c>
      <c r="C25" s="31" t="s">
        <v>95</v>
      </c>
      <c r="D25" s="32"/>
      <c r="E25" s="32"/>
      <c r="F25" s="31"/>
      <c r="G25" s="31"/>
      <c r="H25" s="33"/>
      <c r="I25" s="33"/>
      <c r="J25" s="31">
        <v>12</v>
      </c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12</v>
      </c>
      <c r="AH25" s="31"/>
    </row>
    <row r="26" spans="1:34" x14ac:dyDescent="0.25">
      <c r="A26" s="29"/>
      <c r="B26" s="30">
        <v>44063</v>
      </c>
      <c r="C26" s="31" t="s">
        <v>96</v>
      </c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>
        <v>12</v>
      </c>
      <c r="T26" s="36"/>
      <c r="U26" s="36"/>
      <c r="V26" s="31"/>
      <c r="W26" s="31"/>
      <c r="X26" s="37"/>
      <c r="Y26" s="37">
        <v>12</v>
      </c>
      <c r="Z26" s="31"/>
      <c r="AA26" s="31">
        <v>12</v>
      </c>
      <c r="AB26" s="38"/>
      <c r="AC26" s="38"/>
      <c r="AD26" s="31"/>
      <c r="AE26" s="31"/>
      <c r="AF26" s="20">
        <f t="shared" si="0"/>
        <v>36</v>
      </c>
      <c r="AG26" s="20">
        <f t="shared" si="1"/>
        <v>0</v>
      </c>
      <c r="AH26" s="31"/>
    </row>
    <row r="27" spans="1:34" x14ac:dyDescent="0.25">
      <c r="A27" s="29"/>
      <c r="B27" s="30">
        <v>44063</v>
      </c>
      <c r="C27" s="31" t="s">
        <v>97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>
        <v>12</v>
      </c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0</v>
      </c>
      <c r="AG27" s="20">
        <f t="shared" si="1"/>
        <v>12</v>
      </c>
      <c r="AH27" s="31"/>
    </row>
    <row r="28" spans="1:34" x14ac:dyDescent="0.25">
      <c r="A28" s="29"/>
      <c r="B28" s="30">
        <v>44063</v>
      </c>
      <c r="C28" s="31" t="s">
        <v>91</v>
      </c>
      <c r="D28" s="32"/>
      <c r="E28" s="32"/>
      <c r="F28" s="31"/>
      <c r="G28" s="31">
        <v>12</v>
      </c>
      <c r="H28" s="33"/>
      <c r="I28" s="33"/>
      <c r="J28" s="31"/>
      <c r="K28" s="31"/>
      <c r="L28" s="34"/>
      <c r="M28" s="34"/>
      <c r="N28" s="31"/>
      <c r="O28" s="31">
        <v>12</v>
      </c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24</v>
      </c>
      <c r="AG28" s="20">
        <f t="shared" si="1"/>
        <v>0</v>
      </c>
      <c r="AH28" s="31"/>
    </row>
    <row r="29" spans="1:34" x14ac:dyDescent="0.25">
      <c r="A29" s="29"/>
      <c r="B29" s="30">
        <v>44064</v>
      </c>
      <c r="C29" s="31" t="s">
        <v>46</v>
      </c>
      <c r="D29" s="32"/>
      <c r="E29" s="32"/>
      <c r="F29" s="31">
        <f>25*12</f>
        <v>300</v>
      </c>
      <c r="G29" s="31"/>
      <c r="H29" s="33"/>
      <c r="I29" s="33"/>
      <c r="J29" s="31">
        <f>12*20</f>
        <v>240</v>
      </c>
      <c r="K29" s="31"/>
      <c r="L29" s="34"/>
      <c r="M29" s="34"/>
      <c r="N29" s="31">
        <f>12*10</f>
        <v>120</v>
      </c>
      <c r="O29" s="31"/>
      <c r="P29" s="35">
        <f>5*24</f>
        <v>120</v>
      </c>
      <c r="Q29" s="35"/>
      <c r="R29" s="31">
        <f>12*10</f>
        <v>120</v>
      </c>
      <c r="S29" s="31"/>
      <c r="T29" s="36">
        <f>5*24</f>
        <v>120</v>
      </c>
      <c r="U29" s="36"/>
      <c r="V29" s="31"/>
      <c r="W29" s="31"/>
      <c r="X29" s="37">
        <f>12*10</f>
        <v>120</v>
      </c>
      <c r="Y29" s="37"/>
      <c r="Z29" s="31">
        <f>12*10</f>
        <v>120</v>
      </c>
      <c r="AA29" s="31"/>
      <c r="AB29" s="38">
        <f>10*24</f>
        <v>240</v>
      </c>
      <c r="AC29" s="38"/>
      <c r="AD29" s="31"/>
      <c r="AE29" s="31"/>
      <c r="AF29" s="20">
        <f t="shared" si="0"/>
        <v>0</v>
      </c>
      <c r="AG29" s="20">
        <f t="shared" si="1"/>
        <v>1500</v>
      </c>
      <c r="AH29" s="31"/>
    </row>
    <row r="30" spans="1:34" x14ac:dyDescent="0.25">
      <c r="A30" s="29"/>
      <c r="B30" s="30">
        <v>44065</v>
      </c>
      <c r="C30" s="31" t="s">
        <v>83</v>
      </c>
      <c r="D30" s="32"/>
      <c r="E30" s="32"/>
      <c r="F30" s="31"/>
      <c r="G30" s="31">
        <f>12*1</f>
        <v>12</v>
      </c>
      <c r="H30" s="33"/>
      <c r="I30" s="33"/>
      <c r="J30" s="31"/>
      <c r="K30" s="31">
        <f>12*5</f>
        <v>60</v>
      </c>
      <c r="L30" s="34"/>
      <c r="M30" s="34"/>
      <c r="N30" s="31"/>
      <c r="O30" s="31">
        <f>3*12</f>
        <v>36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>
        <f>12*3</f>
        <v>36</v>
      </c>
      <c r="AB30" s="38"/>
      <c r="AC30" s="38"/>
      <c r="AD30" s="31"/>
      <c r="AE30" s="31"/>
      <c r="AF30" s="20">
        <f t="shared" si="0"/>
        <v>144</v>
      </c>
      <c r="AG30" s="20">
        <f t="shared" si="1"/>
        <v>0</v>
      </c>
      <c r="AH30" s="31"/>
    </row>
    <row r="31" spans="1:34" x14ac:dyDescent="0.25">
      <c r="A31" s="29"/>
      <c r="B31" s="30">
        <v>44065</v>
      </c>
      <c r="C31" s="31" t="s">
        <v>32</v>
      </c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>
        <v>12</v>
      </c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12</v>
      </c>
      <c r="AH31" s="31"/>
    </row>
    <row r="32" spans="1:34" x14ac:dyDescent="0.25">
      <c r="A32" s="29"/>
      <c r="B32" s="30">
        <v>44065</v>
      </c>
      <c r="C32" s="31" t="s">
        <v>98</v>
      </c>
      <c r="D32" s="32"/>
      <c r="E32" s="32">
        <v>24</v>
      </c>
      <c r="F32" s="31"/>
      <c r="G32" s="31">
        <v>12</v>
      </c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>
        <v>12</v>
      </c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48</v>
      </c>
      <c r="AG32" s="20">
        <f t="shared" si="1"/>
        <v>0</v>
      </c>
      <c r="AH32" s="31"/>
    </row>
    <row r="33" spans="1:34" x14ac:dyDescent="0.25">
      <c r="A33" s="29"/>
      <c r="B33" s="30"/>
      <c r="C33" s="31"/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0</v>
      </c>
      <c r="AH33" s="31"/>
    </row>
    <row r="34" spans="1:34" x14ac:dyDescent="0.25">
      <c r="A34" s="29"/>
      <c r="B34" s="30"/>
      <c r="C34" s="31"/>
      <c r="D34" s="32"/>
      <c r="E34" s="32"/>
      <c r="F34" s="31"/>
      <c r="G34" s="31"/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0</v>
      </c>
      <c r="AG34" s="20">
        <f t="shared" si="1"/>
        <v>0</v>
      </c>
      <c r="AH34" s="31"/>
    </row>
    <row r="35" spans="1:34" x14ac:dyDescent="0.25">
      <c r="A35" s="29"/>
      <c r="B35" s="30"/>
      <c r="C35" s="31"/>
      <c r="D35" s="32"/>
      <c r="E35" s="32"/>
      <c r="F35" s="31"/>
      <c r="G35" s="31"/>
      <c r="H35" s="33"/>
      <c r="I35" s="33"/>
      <c r="J35" s="31"/>
      <c r="K35" s="31"/>
      <c r="L35" s="34"/>
      <c r="M35" s="34"/>
      <c r="N35" s="31"/>
      <c r="O35" s="31"/>
      <c r="P35" s="35"/>
      <c r="Q35" s="35"/>
      <c r="R35" s="31"/>
      <c r="S35" s="31"/>
      <c r="T35" s="36"/>
      <c r="U35" s="36"/>
      <c r="V35" s="31"/>
      <c r="W35" s="31"/>
      <c r="X35" s="37"/>
      <c r="Y35" s="37"/>
      <c r="Z35" s="31"/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0</v>
      </c>
      <c r="AH35" s="31"/>
    </row>
    <row r="36" spans="1:34" x14ac:dyDescent="0.25">
      <c r="A36" s="29"/>
      <c r="B36" s="30"/>
      <c r="C36" s="31"/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/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0</v>
      </c>
      <c r="AG36" s="20">
        <f t="shared" si="1"/>
        <v>0</v>
      </c>
      <c r="AH36" s="31"/>
    </row>
    <row r="37" spans="1:34" x14ac:dyDescent="0.25">
      <c r="A37" s="29"/>
      <c r="B37" s="30"/>
      <c r="C37" s="31"/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0</v>
      </c>
      <c r="AG37" s="20">
        <f t="shared" si="1"/>
        <v>0</v>
      </c>
      <c r="AH37" s="31"/>
    </row>
    <row r="38" spans="1:34" x14ac:dyDescent="0.25">
      <c r="A38" s="39"/>
      <c r="B38" s="40"/>
      <c r="C38" s="41" t="s">
        <v>29</v>
      </c>
      <c r="D38" s="68">
        <f>SUM(D9:D37)-SUM(E9:E37)</f>
        <v>0</v>
      </c>
      <c r="E38" s="68"/>
      <c r="F38" s="97">
        <f>SUM(F9:F37)-SUM(G9:G37)</f>
        <v>300</v>
      </c>
      <c r="G38" s="97"/>
      <c r="H38" s="108">
        <f>SUM(H9:H37)-SUM(I9:I37)</f>
        <v>0</v>
      </c>
      <c r="I38" s="108"/>
      <c r="J38" s="97">
        <f>SUM(J9:J37)-SUM(K9:K37)</f>
        <v>180</v>
      </c>
      <c r="K38" s="97"/>
      <c r="L38" s="109">
        <f>SUM(L9:L37)-SUM(M9:M37)</f>
        <v>0</v>
      </c>
      <c r="M38" s="109"/>
      <c r="N38" s="97">
        <f>SUM(N9:N37)-SUM(O9:O37)</f>
        <v>84</v>
      </c>
      <c r="O38" s="97"/>
      <c r="P38" s="105">
        <f>SUM(P9:P37)-SUM(Q9:Q37)</f>
        <v>120</v>
      </c>
      <c r="Q38" s="105"/>
      <c r="R38" s="97">
        <f>SUM(R9:R37)-SUM(S9:S37)</f>
        <v>156</v>
      </c>
      <c r="S38" s="97"/>
      <c r="T38" s="106">
        <f>SUM(T9:T37)-SUM(U9:U37)</f>
        <v>120</v>
      </c>
      <c r="U38" s="106"/>
      <c r="V38" s="97">
        <f>SUM(V9:V37)-SUM(W9:W37)</f>
        <v>0</v>
      </c>
      <c r="W38" s="97"/>
      <c r="X38" s="107">
        <f>SUM(X9:X37)-SUM(Y9:Y37)</f>
        <v>120</v>
      </c>
      <c r="Y38" s="107"/>
      <c r="Z38" s="97">
        <f>SUM(Z9:Z37)-SUM(AA9:AA37)</f>
        <v>84</v>
      </c>
      <c r="AA38" s="97"/>
      <c r="AB38" s="103">
        <f>SUM(AB9:AB37)-SUM(AC9:AC37)</f>
        <v>240</v>
      </c>
      <c r="AC38" s="103"/>
      <c r="AD38" s="97">
        <f>SUM(AD9:AD37)-SUM(AE9:AE37)</f>
        <v>127</v>
      </c>
      <c r="AE38" s="97"/>
      <c r="AF38" s="20">
        <f t="shared" si="0"/>
        <v>0</v>
      </c>
      <c r="AG38" s="20">
        <f t="shared" si="1"/>
        <v>1531</v>
      </c>
      <c r="AH38" s="42"/>
    </row>
    <row r="39" spans="1:34" x14ac:dyDescent="0.25">
      <c r="A39" s="39"/>
      <c r="B39" s="40"/>
      <c r="C39" s="41" t="s">
        <v>30</v>
      </c>
      <c r="D39" s="74">
        <f>D38/24</f>
        <v>0</v>
      </c>
      <c r="E39" s="74"/>
      <c r="F39" s="75">
        <f>F38/12</f>
        <v>25</v>
      </c>
      <c r="G39" s="75"/>
      <c r="H39" s="76">
        <f>H38/24</f>
        <v>0</v>
      </c>
      <c r="I39" s="76"/>
      <c r="J39" s="104">
        <f>J38/12</f>
        <v>15</v>
      </c>
      <c r="K39" s="104"/>
      <c r="L39" s="77">
        <f>L38/24</f>
        <v>0</v>
      </c>
      <c r="M39" s="77"/>
      <c r="N39" s="75">
        <f>N38/12</f>
        <v>7</v>
      </c>
      <c r="O39" s="75"/>
      <c r="P39" s="98">
        <f>P38/24</f>
        <v>5</v>
      </c>
      <c r="Q39" s="98"/>
      <c r="R39" s="75">
        <f>R38/12</f>
        <v>13</v>
      </c>
      <c r="S39" s="75"/>
      <c r="T39" s="99">
        <f>T38/24</f>
        <v>5</v>
      </c>
      <c r="U39" s="99"/>
      <c r="V39" s="75">
        <f>V38/12</f>
        <v>0</v>
      </c>
      <c r="W39" s="75"/>
      <c r="X39" s="95">
        <f>X38/12</f>
        <v>10</v>
      </c>
      <c r="Y39" s="95"/>
      <c r="Z39" s="102">
        <f>Z38/12</f>
        <v>7</v>
      </c>
      <c r="AA39" s="102"/>
      <c r="AB39" s="96">
        <f>AB38/24</f>
        <v>10</v>
      </c>
      <c r="AC39" s="96"/>
      <c r="AD39" s="97"/>
      <c r="AE39" s="97"/>
      <c r="AF39" s="113">
        <f>SUM(D39:AC39)</f>
        <v>97</v>
      </c>
      <c r="AG39" s="112"/>
      <c r="AH39" s="42"/>
    </row>
    <row r="40" spans="1:34" s="41" customFormat="1" x14ac:dyDescent="0.25">
      <c r="A40" s="69" t="s">
        <v>27</v>
      </c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1"/>
      <c r="AF40" s="43">
        <f>SUM(AF9:AF37)</f>
        <v>2069</v>
      </c>
      <c r="AG40" s="43">
        <f>SUM(AG9:AG37)</f>
        <v>3600</v>
      </c>
      <c r="AH40" s="44"/>
    </row>
    <row r="41" spans="1:34" x14ac:dyDescent="0.25">
      <c r="A41" s="69" t="s">
        <v>28</v>
      </c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1"/>
      <c r="AF41" s="72">
        <f>AG40-AF40</f>
        <v>1531</v>
      </c>
      <c r="AG41" s="73"/>
      <c r="AH41" s="44"/>
    </row>
    <row r="42" spans="1:34" x14ac:dyDescent="0.25"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1"/>
      <c r="O42" s="101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</row>
    <row r="46" spans="1:34" x14ac:dyDescent="0.25">
      <c r="X46" s="6" t="s">
        <v>41</v>
      </c>
    </row>
  </sheetData>
  <mergeCells count="71">
    <mergeCell ref="AF39:AG39"/>
    <mergeCell ref="A6:A8"/>
    <mergeCell ref="B6:B8"/>
    <mergeCell ref="C6:C8"/>
    <mergeCell ref="D6:AG6"/>
    <mergeCell ref="AH6:AH8"/>
    <mergeCell ref="X7:Y7"/>
    <mergeCell ref="Z7:AA7"/>
    <mergeCell ref="D7:E7"/>
    <mergeCell ref="F7:G7"/>
    <mergeCell ref="H7:I7"/>
    <mergeCell ref="J7:K7"/>
    <mergeCell ref="L7:M7"/>
    <mergeCell ref="N7:O7"/>
    <mergeCell ref="A1:C1"/>
    <mergeCell ref="A2:C2"/>
    <mergeCell ref="A3:AH3"/>
    <mergeCell ref="A4:AH4"/>
    <mergeCell ref="A5:AE5"/>
    <mergeCell ref="N38:O38"/>
    <mergeCell ref="P7:Q7"/>
    <mergeCell ref="R7:S7"/>
    <mergeCell ref="T7:U7"/>
    <mergeCell ref="V7:W7"/>
    <mergeCell ref="D38:E38"/>
    <mergeCell ref="F38:G38"/>
    <mergeCell ref="H38:I38"/>
    <mergeCell ref="J38:K38"/>
    <mergeCell ref="L38:M38"/>
    <mergeCell ref="Z38:AA38"/>
    <mergeCell ref="AB7:AC7"/>
    <mergeCell ref="AD7:AE7"/>
    <mergeCell ref="AF7:AF8"/>
    <mergeCell ref="AG7:AG8"/>
    <mergeCell ref="AD39:AE39"/>
    <mergeCell ref="AB38:AC38"/>
    <mergeCell ref="AD38:AE38"/>
    <mergeCell ref="D39:E39"/>
    <mergeCell ref="F39:G39"/>
    <mergeCell ref="H39:I39"/>
    <mergeCell ref="J39:K39"/>
    <mergeCell ref="L39:M39"/>
    <mergeCell ref="N39:O39"/>
    <mergeCell ref="P39:Q39"/>
    <mergeCell ref="R39:S39"/>
    <mergeCell ref="P38:Q38"/>
    <mergeCell ref="R38:S38"/>
    <mergeCell ref="T38:U38"/>
    <mergeCell ref="V38:W38"/>
    <mergeCell ref="X38:Y38"/>
    <mergeCell ref="T39:U39"/>
    <mergeCell ref="V39:W39"/>
    <mergeCell ref="X39:Y39"/>
    <mergeCell ref="Z39:AA39"/>
    <mergeCell ref="AB39:AC39"/>
    <mergeCell ref="AB42:AC42"/>
    <mergeCell ref="A40:AE40"/>
    <mergeCell ref="A41:AE41"/>
    <mergeCell ref="AF41:AG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V42:W42"/>
    <mergeCell ref="X42:Y42"/>
    <mergeCell ref="Z42:AA42"/>
  </mergeCells>
  <pageMargins left="0.12" right="0.2" top="0.75" bottom="0.75" header="0.3" footer="0.3"/>
  <pageSetup orientation="landscape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T6</vt:lpstr>
      <vt:lpstr>T7</vt:lpstr>
      <vt:lpstr>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2020-08-25T03:00:10Z</dcterms:modified>
</cp:coreProperties>
</file>