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6" sheetId="1" r:id="rId1"/>
    <sheet name="T7" sheetId="2" r:id="rId2"/>
    <sheet name="T8" sheetId="3" r:id="rId3"/>
  </sheets>
  <calcPr calcId="162913"/>
</workbook>
</file>

<file path=xl/calcChain.xml><?xml version="1.0" encoding="utf-8"?>
<calcChain xmlns="http://schemas.openxmlformats.org/spreadsheetml/2006/main">
  <c r="F43" i="3" l="1"/>
  <c r="F44" i="3" s="1"/>
  <c r="G30" i="3"/>
  <c r="AA30" i="3" l="1"/>
  <c r="O30" i="3"/>
  <c r="K30" i="3"/>
  <c r="AB29" i="3" l="1"/>
  <c r="T29" i="3"/>
  <c r="P29" i="3"/>
  <c r="Z29" i="3"/>
  <c r="X29" i="3"/>
  <c r="R29" i="3"/>
  <c r="N29" i="3"/>
  <c r="J29" i="3"/>
  <c r="F29" i="3"/>
  <c r="S23" i="3" l="1"/>
  <c r="S24" i="3"/>
  <c r="S21" i="3"/>
  <c r="E23" i="3" l="1"/>
  <c r="G23" i="3"/>
  <c r="AA21" i="3" l="1"/>
  <c r="Y21" i="3"/>
  <c r="Z20" i="3"/>
  <c r="X20" i="3"/>
  <c r="R20" i="3"/>
  <c r="N20" i="3"/>
  <c r="F20" i="3"/>
  <c r="AG18" i="3" l="1"/>
  <c r="AF18" i="3"/>
  <c r="AG32" i="3"/>
  <c r="AG33" i="3"/>
  <c r="AG34" i="3"/>
  <c r="AG35" i="3"/>
  <c r="AF32" i="3"/>
  <c r="AF33" i="3"/>
  <c r="AF34" i="3"/>
  <c r="AF35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Z43" i="3" s="1"/>
  <c r="Z44" i="3" s="1"/>
  <c r="V9" i="3"/>
  <c r="R9" i="3"/>
  <c r="N9" i="3"/>
  <c r="N43" i="3" s="1"/>
  <c r="N44" i="3" s="1"/>
  <c r="J9" i="3"/>
  <c r="AG9" i="3" s="1"/>
  <c r="F9" i="3"/>
  <c r="D9" i="3"/>
  <c r="V43" i="3"/>
  <c r="V44" i="3" s="1"/>
  <c r="D43" i="3"/>
  <c r="AF43" i="3"/>
  <c r="AD43" i="3"/>
  <c r="AB43" i="3"/>
  <c r="AB44" i="3" s="1"/>
  <c r="X43" i="3"/>
  <c r="X44" i="3" s="1"/>
  <c r="T43" i="3"/>
  <c r="T44" i="3" s="1"/>
  <c r="P43" i="3"/>
  <c r="P44" i="3" s="1"/>
  <c r="L43" i="3"/>
  <c r="L44" i="3" s="1"/>
  <c r="H43" i="3"/>
  <c r="H44" i="3" s="1"/>
  <c r="AG42" i="3"/>
  <c r="AF42" i="3"/>
  <c r="AG40" i="3"/>
  <c r="AF40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F25" i="3"/>
  <c r="R43" i="3"/>
  <c r="R44" i="3" s="1"/>
  <c r="AG24" i="3"/>
  <c r="AF24" i="3"/>
  <c r="AG23" i="3"/>
  <c r="AF23" i="3"/>
  <c r="AG22" i="3"/>
  <c r="AF22" i="3"/>
  <c r="AG21" i="3"/>
  <c r="AF21" i="3"/>
  <c r="AG20" i="3"/>
  <c r="AF20" i="3"/>
  <c r="AG19" i="3"/>
  <c r="AF19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F9" i="3"/>
  <c r="D35" i="2"/>
  <c r="F35" i="2"/>
  <c r="V35" i="2"/>
  <c r="J43" i="3" l="1"/>
  <c r="J44" i="3" s="1"/>
  <c r="AF44" i="3" s="1"/>
  <c r="AF45" i="3"/>
  <c r="D44" i="3"/>
  <c r="AG25" i="3"/>
  <c r="AG45" i="3" s="1"/>
  <c r="K26" i="2"/>
  <c r="AG43" i="3" l="1"/>
  <c r="AF46" i="3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<sst xmlns="http://schemas.openxmlformats.org/spreadsheetml/2006/main" count="277" uniqueCount="105">
  <si>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</si>
  <si>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</si>
  <si>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</si>
  <si>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</si>
  <si>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</si>
  <si>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</si>
  <si>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</si>
  <si>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</si>
  <si>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</si>
  <si>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</si>
  <si>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</si>
  <si>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</si>
  <si>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</si>
  <si>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</si>
  <si>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</si>
  <si>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</si>
  <si>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</si>
  <si>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</si>
  <si>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</si>
  <si>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</si>
  <si>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</si>
  <si>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</si>
  <si>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</si>
  <si>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</si>
  <si>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</si>
  <si>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</si>
  <si>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</si>
  <si>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</si>
  <si>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</si>
  <si>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</si>
  <si>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</si>
  <si>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</si>
  <si>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</si>
  <si>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</si>
  <si>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</si>
  <si>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</si>
  <si>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</si>
  <si>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</si>
  <si>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</si>
  <si>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</si>
  <si>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</si>
  <si>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</si>
  <si>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</si>
  <si>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</si>
  <si>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</si>
  <si>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</si>
  <si>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</si>
  <si>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</si>
  <si>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</si>
  <si>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</si>
  <si>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</si>
  <si>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</si>
  <si>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</si>
  <si>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</si>
  <si>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</si>
  <si>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</si>
  <si>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</si>
  <si>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</si>
  <si>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</si>
  <si>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</si>
  <si>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</si>
  <si>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</si>
  <si>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</si>
  <si>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</si>
  <si>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</si>
  <si>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</si>
  <si>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</si>
  <si>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</si>
  <si>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</si>
  <si>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</si>
  <si>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</si>
  <si>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</si>
  <si>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</si>
  <si>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</si>
  <si>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</si>
  <si>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</si>
  <si>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</si>
  <si>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</si>
  <si>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</si>
  <si>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</si>
  <si>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</si>
  <si>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</si>
  <si>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</si>
  <si>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</si>
  <si>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</si>
  <si>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</si>
  <si>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</si>
  <si>
    <t>Thanh hà trả hàng</t>
  </si>
  <si>
    <t>Chị Hà TP ViệtTrif</t>
  </si>
  <si>
    <t>5 áo 5 bộ cốc</t>
  </si>
  <si>
    <t>5 bộ cốc 6 áo</t>
  </si>
  <si>
    <t>chị Huệ điện biên</t>
  </si>
  <si>
    <t>4 bộ cốc</t>
  </si>
  <si>
    <t>ĐL Thanh Hà</t>
  </si>
  <si>
    <t>Chị tuyết SG</t>
  </si>
  <si>
    <t>Quỳnh trang về kho</t>
  </si>
  <si>
    <t>Trả hàng cho chị tuyết (na)</t>
  </si>
  <si>
    <t>An Khánh về kho</t>
  </si>
  <si>
    <t>Thanh Hòa</t>
  </si>
  <si>
    <t>kho - an khánh</t>
  </si>
  <si>
    <t xml:space="preserve">Anh sơn </t>
  </si>
  <si>
    <t>Trương tuyết</t>
  </si>
  <si>
    <t>3S</t>
  </si>
  <si>
    <t>Dung phi nhập hàng</t>
  </si>
  <si>
    <t>Dung phi trả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</si>
</sst>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3" fillId="0" borderId="13" xfId="0" applyNumberFormat="1" applyFont="1" applyBorder="1"/>
    <xf numFmtId="0" fontId="3" fillId="0" borderId="13" xfId="0" applyFont="1" applyBorder="1" applyAlignment="1">
      <alignment wrapText="1"/>
    </xf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87" t="s">
        <v>0</v>
      </c>
      <c r="B1" s="87"/>
      <c r="C1" s="87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8" t="s">
        <v>2</v>
      </c>
      <c r="B2" s="88"/>
      <c r="C2" s="88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9" t="s">
        <v>39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pans="1:34" x14ac:dyDescent="0.25">
      <c r="A4" s="89" t="s">
        <v>38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</row>
    <row r="5" spans="1:34" x14ac:dyDescent="0.2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11"/>
      <c r="AG5" s="11"/>
      <c r="AH5" s="11"/>
    </row>
    <row r="6" spans="1:34" x14ac:dyDescent="0.25">
      <c r="A6" s="81" t="s">
        <v>4</v>
      </c>
      <c r="B6" s="90" t="s">
        <v>5</v>
      </c>
      <c r="C6" s="81" t="s">
        <v>6</v>
      </c>
      <c r="D6" s="91" t="s">
        <v>7</v>
      </c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3"/>
      <c r="AH6" s="81" t="s">
        <v>8</v>
      </c>
    </row>
    <row r="7" spans="1:34" x14ac:dyDescent="0.25">
      <c r="A7" s="81"/>
      <c r="B7" s="90"/>
      <c r="C7" s="81"/>
      <c r="D7" s="94" t="s">
        <v>9</v>
      </c>
      <c r="E7" s="94"/>
      <c r="F7" s="81" t="s">
        <v>10</v>
      </c>
      <c r="G7" s="81"/>
      <c r="H7" s="95" t="s">
        <v>11</v>
      </c>
      <c r="I7" s="95"/>
      <c r="J7" s="81" t="s">
        <v>12</v>
      </c>
      <c r="K7" s="81"/>
      <c r="L7" s="96" t="s">
        <v>13</v>
      </c>
      <c r="M7" s="96"/>
      <c r="N7" s="81" t="s">
        <v>14</v>
      </c>
      <c r="O7" s="81"/>
      <c r="P7" s="84" t="s">
        <v>15</v>
      </c>
      <c r="Q7" s="84"/>
      <c r="R7" s="81" t="s">
        <v>16</v>
      </c>
      <c r="S7" s="81"/>
      <c r="T7" s="85" t="s">
        <v>17</v>
      </c>
      <c r="U7" s="85"/>
      <c r="V7" s="81" t="s">
        <v>18</v>
      </c>
      <c r="W7" s="81"/>
      <c r="X7" s="86" t="s">
        <v>19</v>
      </c>
      <c r="Y7" s="86"/>
      <c r="Z7" s="81" t="s">
        <v>20</v>
      </c>
      <c r="AA7" s="81"/>
      <c r="AB7" s="80" t="s">
        <v>21</v>
      </c>
      <c r="AC7" s="80"/>
      <c r="AD7" s="81" t="s">
        <v>22</v>
      </c>
      <c r="AE7" s="81"/>
      <c r="AF7" s="82" t="s">
        <v>23</v>
      </c>
      <c r="AG7" s="82" t="s">
        <v>24</v>
      </c>
      <c r="AH7" s="81"/>
    </row>
    <row r="8" spans="1:34" x14ac:dyDescent="0.25">
      <c r="A8" s="81"/>
      <c r="B8" s="90"/>
      <c r="C8" s="81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83"/>
      <c r="AG8" s="83"/>
      <c r="AH8" s="81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70">
        <f>SUM(D9:D36)-SUM(E9:E36)</f>
        <v>16</v>
      </c>
      <c r="E37" s="70"/>
      <c r="F37" s="70">
        <f t="shared" ref="F37" si="2">SUM(F9:F36)-SUM(G9:G36)</f>
        <v>396</v>
      </c>
      <c r="G37" s="70"/>
      <c r="H37" s="70">
        <f t="shared" ref="H37" si="3">SUM(H9:H36)-SUM(I9:I36)</f>
        <v>5</v>
      </c>
      <c r="I37" s="70"/>
      <c r="J37" s="70">
        <f t="shared" ref="J37" si="4">SUM(J9:J36)-SUM(K9:K36)</f>
        <v>36</v>
      </c>
      <c r="K37" s="70"/>
      <c r="L37" s="70">
        <f t="shared" ref="L37" si="5">SUM(L9:L36)-SUM(M9:M36)</f>
        <v>13</v>
      </c>
      <c r="M37" s="70"/>
      <c r="N37" s="70">
        <f t="shared" ref="N37" si="6">SUM(N9:N36)-SUM(O9:O36)</f>
        <v>0</v>
      </c>
      <c r="O37" s="70"/>
      <c r="P37" s="70">
        <f t="shared" ref="P37" si="7">SUM(P9:P36)-SUM(Q9:Q36)</f>
        <v>0</v>
      </c>
      <c r="Q37" s="70"/>
      <c r="R37" s="70">
        <f t="shared" ref="R37" si="8">SUM(R9:R36)-SUM(S9:S36)</f>
        <v>48</v>
      </c>
      <c r="S37" s="70"/>
      <c r="T37" s="70">
        <f t="shared" ref="T37" si="9">SUM(T9:T36)-SUM(U9:U36)</f>
        <v>7</v>
      </c>
      <c r="U37" s="70"/>
      <c r="V37" s="70">
        <f t="shared" ref="V37" si="10">SUM(V9:V36)-SUM(W9:W36)</f>
        <v>24</v>
      </c>
      <c r="W37" s="70"/>
      <c r="X37" s="70">
        <f t="shared" ref="X37" si="11">SUM(X9:X36)-SUM(Y9:Y36)</f>
        <v>39</v>
      </c>
      <c r="Y37" s="70"/>
      <c r="Z37" s="70">
        <f t="shared" ref="Z37" si="12">SUM(Z9:Z36)-SUM(AA9:AA36)</f>
        <v>60</v>
      </c>
      <c r="AA37" s="70"/>
      <c r="AB37" s="70">
        <f t="shared" ref="AB37" si="13">SUM(AB9:AB36)-SUM(AC9:AC36)</f>
        <v>0</v>
      </c>
      <c r="AC37" s="70"/>
      <c r="AD37" s="70">
        <f t="shared" ref="AD37" si="14">SUM(AD9:AD36)-SUM(AE9:AE36)</f>
        <v>127</v>
      </c>
      <c r="AE37" s="70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76">
        <f>D37/24</f>
        <v>0.66666666666666663</v>
      </c>
      <c r="E38" s="76"/>
      <c r="F38" s="77">
        <f>F37/12</f>
        <v>33</v>
      </c>
      <c r="G38" s="77"/>
      <c r="H38" s="78">
        <f>H37/24</f>
        <v>0.20833333333333334</v>
      </c>
      <c r="I38" s="78"/>
      <c r="J38" s="77">
        <f>J37/12</f>
        <v>3</v>
      </c>
      <c r="K38" s="77"/>
      <c r="L38" s="79">
        <f>L37/24</f>
        <v>0.54166666666666663</v>
      </c>
      <c r="M38" s="79"/>
      <c r="N38" s="77">
        <f>N37/12</f>
        <v>0</v>
      </c>
      <c r="O38" s="77"/>
      <c r="P38" s="100">
        <f>P37/24</f>
        <v>0</v>
      </c>
      <c r="Q38" s="100"/>
      <c r="R38" s="77">
        <f>R37/12</f>
        <v>4</v>
      </c>
      <c r="S38" s="77"/>
      <c r="T38" s="101">
        <f>T37/24</f>
        <v>0.29166666666666669</v>
      </c>
      <c r="U38" s="101"/>
      <c r="V38" s="77">
        <f>V37/12</f>
        <v>2</v>
      </c>
      <c r="W38" s="77"/>
      <c r="X38" s="97">
        <f>X37/12</f>
        <v>3.25</v>
      </c>
      <c r="Y38" s="97"/>
      <c r="Z38" s="77">
        <f>Z37/12</f>
        <v>5</v>
      </c>
      <c r="AA38" s="77"/>
      <c r="AB38" s="98">
        <f>AB37/24</f>
        <v>0</v>
      </c>
      <c r="AC38" s="98"/>
      <c r="AD38" s="99"/>
      <c r="AE38" s="99"/>
      <c r="AF38" s="20"/>
      <c r="AG38" s="20"/>
      <c r="AH38" s="42"/>
    </row>
    <row r="39" spans="1:34" s="41" customFormat="1" x14ac:dyDescent="0.25">
      <c r="A39" s="71" t="s">
        <v>27</v>
      </c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3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71" t="s">
        <v>28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3"/>
      <c r="AF40" s="74">
        <f>AG39-AF39</f>
        <v>855</v>
      </c>
      <c r="AG40" s="75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33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87" t="s">
        <v>0</v>
      </c>
      <c r="B1" s="87"/>
      <c r="C1" s="87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8" t="s">
        <v>2</v>
      </c>
      <c r="B2" s="88"/>
      <c r="C2" s="88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9" t="s">
        <v>39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pans="1:34" x14ac:dyDescent="0.25">
      <c r="A4" s="89" t="s">
        <v>57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</row>
    <row r="5" spans="1:34" x14ac:dyDescent="0.2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53"/>
      <c r="AG5" s="53"/>
      <c r="AH5" s="53"/>
    </row>
    <row r="6" spans="1:34" x14ac:dyDescent="0.25">
      <c r="A6" s="81" t="s">
        <v>4</v>
      </c>
      <c r="B6" s="90" t="s">
        <v>5</v>
      </c>
      <c r="C6" s="81" t="s">
        <v>6</v>
      </c>
      <c r="D6" s="91" t="s">
        <v>7</v>
      </c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3"/>
      <c r="AH6" s="81" t="s">
        <v>8</v>
      </c>
    </row>
    <row r="7" spans="1:34" x14ac:dyDescent="0.25">
      <c r="A7" s="81"/>
      <c r="B7" s="90"/>
      <c r="C7" s="81"/>
      <c r="D7" s="94" t="s">
        <v>9</v>
      </c>
      <c r="E7" s="94"/>
      <c r="F7" s="81" t="s">
        <v>10</v>
      </c>
      <c r="G7" s="81"/>
      <c r="H7" s="95" t="s">
        <v>11</v>
      </c>
      <c r="I7" s="95"/>
      <c r="J7" s="81" t="s">
        <v>12</v>
      </c>
      <c r="K7" s="81"/>
      <c r="L7" s="96" t="s">
        <v>13</v>
      </c>
      <c r="M7" s="96"/>
      <c r="N7" s="81" t="s">
        <v>14</v>
      </c>
      <c r="O7" s="81"/>
      <c r="P7" s="84" t="s">
        <v>15</v>
      </c>
      <c r="Q7" s="84"/>
      <c r="R7" s="81" t="s">
        <v>16</v>
      </c>
      <c r="S7" s="81"/>
      <c r="T7" s="85" t="s">
        <v>17</v>
      </c>
      <c r="U7" s="85"/>
      <c r="V7" s="81" t="s">
        <v>18</v>
      </c>
      <c r="W7" s="81"/>
      <c r="X7" s="86" t="s">
        <v>19</v>
      </c>
      <c r="Y7" s="86"/>
      <c r="Z7" s="81" t="s">
        <v>20</v>
      </c>
      <c r="AA7" s="81"/>
      <c r="AB7" s="80" t="s">
        <v>21</v>
      </c>
      <c r="AC7" s="80"/>
      <c r="AD7" s="81" t="s">
        <v>22</v>
      </c>
      <c r="AE7" s="81"/>
      <c r="AF7" s="82" t="s">
        <v>23</v>
      </c>
      <c r="AG7" s="82" t="s">
        <v>24</v>
      </c>
      <c r="AH7" s="81"/>
    </row>
    <row r="8" spans="1:34" x14ac:dyDescent="0.25">
      <c r="A8" s="81"/>
      <c r="B8" s="90"/>
      <c r="C8" s="81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83"/>
      <c r="AG8" s="83"/>
      <c r="AH8" s="81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70">
        <f>SUM(D9:D39)-SUM(E9:E39)</f>
        <v>216</v>
      </c>
      <c r="E40" s="70"/>
      <c r="F40" s="99">
        <f>SUM(F9:F39)-SUM(G9:G39)</f>
        <v>300</v>
      </c>
      <c r="G40" s="99"/>
      <c r="H40" s="110">
        <f>SUM(H9:H39)-SUM(I9:I39)</f>
        <v>0</v>
      </c>
      <c r="I40" s="110"/>
      <c r="J40" s="99">
        <f>SUM(J9:J39)-SUM(K9:K39)</f>
        <v>204</v>
      </c>
      <c r="K40" s="99"/>
      <c r="L40" s="111">
        <f>SUM(L9:L39)-SUM(M9:M39)</f>
        <v>0</v>
      </c>
      <c r="M40" s="111"/>
      <c r="N40" s="99">
        <f>SUM(N9:N39)-SUM(O9:O39)</f>
        <v>72</v>
      </c>
      <c r="O40" s="99"/>
      <c r="P40" s="107">
        <f>SUM(P9:P39)-SUM(Q9:Q39)</f>
        <v>0</v>
      </c>
      <c r="Q40" s="107"/>
      <c r="R40" s="99">
        <f>SUM(R9:R39)-SUM(S9:S39)</f>
        <v>72</v>
      </c>
      <c r="S40" s="99"/>
      <c r="T40" s="108">
        <f>SUM(T9:T39)-SUM(U9:U39)</f>
        <v>0</v>
      </c>
      <c r="U40" s="108"/>
      <c r="V40" s="99">
        <f>SUM(V9:V39)-SUM(W9:W39)</f>
        <v>48</v>
      </c>
      <c r="W40" s="99"/>
      <c r="X40" s="109">
        <f>SUM(X9:X39)-SUM(Y9:Y39)</f>
        <v>0</v>
      </c>
      <c r="Y40" s="109"/>
      <c r="Z40" s="99">
        <f>SUM(Z9:Z39)-SUM(AA9:AA39)</f>
        <v>108</v>
      </c>
      <c r="AA40" s="99"/>
      <c r="AB40" s="105">
        <f>SUM(AB9:AB39)-SUM(AC9:AC39)</f>
        <v>48</v>
      </c>
      <c r="AC40" s="105"/>
      <c r="AD40" s="99">
        <f>SUM(AD9:AD39)-SUM(AE9:AE39)</f>
        <v>127</v>
      </c>
      <c r="AE40" s="99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76">
        <f>D40/24</f>
        <v>9</v>
      </c>
      <c r="E41" s="76"/>
      <c r="F41" s="77">
        <f>F40/12</f>
        <v>25</v>
      </c>
      <c r="G41" s="77"/>
      <c r="H41" s="78">
        <f>H40/24</f>
        <v>0</v>
      </c>
      <c r="I41" s="78"/>
      <c r="J41" s="106">
        <f>J40/12</f>
        <v>17</v>
      </c>
      <c r="K41" s="106"/>
      <c r="L41" s="79">
        <f>L40/24</f>
        <v>0</v>
      </c>
      <c r="M41" s="79"/>
      <c r="N41" s="77">
        <f>N40/12</f>
        <v>6</v>
      </c>
      <c r="O41" s="77"/>
      <c r="P41" s="100">
        <f>P40/24</f>
        <v>0</v>
      </c>
      <c r="Q41" s="100"/>
      <c r="R41" s="77">
        <f>R40/12</f>
        <v>6</v>
      </c>
      <c r="S41" s="77"/>
      <c r="T41" s="101">
        <f>T40/24</f>
        <v>0</v>
      </c>
      <c r="U41" s="101"/>
      <c r="V41" s="77">
        <f>V40/12</f>
        <v>4</v>
      </c>
      <c r="W41" s="77"/>
      <c r="X41" s="97">
        <f>X40/12</f>
        <v>0</v>
      </c>
      <c r="Y41" s="97"/>
      <c r="Z41" s="104">
        <f>Z40/12</f>
        <v>9</v>
      </c>
      <c r="AA41" s="104"/>
      <c r="AB41" s="98">
        <f>AB40/24</f>
        <v>2</v>
      </c>
      <c r="AC41" s="98"/>
      <c r="AD41" s="99"/>
      <c r="AE41" s="99"/>
      <c r="AF41" s="20"/>
      <c r="AG41" s="20"/>
      <c r="AH41" s="42"/>
    </row>
    <row r="42" spans="1:34" s="41" customFormat="1" x14ac:dyDescent="0.25">
      <c r="A42" s="71" t="s">
        <v>27</v>
      </c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3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71" t="s">
        <v>28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3"/>
      <c r="AF43" s="74">
        <f>AG42-AF42</f>
        <v>1195</v>
      </c>
      <c r="AG43" s="75"/>
      <c r="AH43" s="44"/>
    </row>
    <row r="44" spans="1:34" x14ac:dyDescent="0.25"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3"/>
      <c r="O44" s="103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</row>
    <row r="48" spans="1:34" x14ac:dyDescent="0.25">
      <c r="X48" s="6" t="s">
        <v>41</v>
      </c>
    </row>
  </sheetData>
  <mergeCells count="70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D44:E44"/>
    <mergeCell ref="F44:G44"/>
    <mergeCell ref="H44:I44"/>
    <mergeCell ref="J44:K44"/>
    <mergeCell ref="L44:M44"/>
    <mergeCell ref="X44:Y44"/>
    <mergeCell ref="Z44:AA44"/>
    <mergeCell ref="AB44:AC44"/>
    <mergeCell ref="N44:O44"/>
    <mergeCell ref="P44:Q44"/>
    <mergeCell ref="R44:S44"/>
    <mergeCell ref="T44:U44"/>
    <mergeCell ref="V44:W4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abSelected="1" workbookViewId="0">
      <pane ySplit="8" topLeftCell="A39" activePane="bottomLeft" state="frozen"/>
      <selection pane="bottomLeft" activeCell="Z44" sqref="Z44:AA44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10.42578125" style="6" bestFit="1" customWidth="1"/>
    <col min="33" max="33" width="10.85546875" style="6" bestFit="1" customWidth="1"/>
    <col min="34" max="34" width="9.7109375" style="6" customWidth="1"/>
    <col min="35" max="16384" width="9.140625" style="6"/>
  </cols>
  <sheetData>
    <row r="1" spans="1:34" x14ac:dyDescent="0.25">
      <c r="A1" s="87" t="s">
        <v>0</v>
      </c>
      <c r="B1" s="87"/>
      <c r="C1" s="87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8" t="s">
        <v>2</v>
      </c>
      <c r="B2" s="88"/>
      <c r="C2" s="88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9" t="s">
        <v>39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pans="1:34" x14ac:dyDescent="0.25">
      <c r="A4" s="89" t="s">
        <v>80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</row>
    <row r="5" spans="1:34" x14ac:dyDescent="0.2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64"/>
      <c r="AG5" s="64"/>
      <c r="AH5" s="64"/>
    </row>
    <row r="6" spans="1:34" x14ac:dyDescent="0.25">
      <c r="A6" s="81" t="s">
        <v>4</v>
      </c>
      <c r="B6" s="90" t="s">
        <v>5</v>
      </c>
      <c r="C6" s="81" t="s">
        <v>6</v>
      </c>
      <c r="D6" s="91" t="s">
        <v>7</v>
      </c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3"/>
      <c r="AH6" s="81" t="s">
        <v>8</v>
      </c>
    </row>
    <row r="7" spans="1:34" x14ac:dyDescent="0.25">
      <c r="A7" s="81"/>
      <c r="B7" s="90"/>
      <c r="C7" s="81"/>
      <c r="D7" s="94" t="s">
        <v>9</v>
      </c>
      <c r="E7" s="94"/>
      <c r="F7" s="81" t="s">
        <v>10</v>
      </c>
      <c r="G7" s="81"/>
      <c r="H7" s="95" t="s">
        <v>11</v>
      </c>
      <c r="I7" s="95"/>
      <c r="J7" s="81" t="s">
        <v>12</v>
      </c>
      <c r="K7" s="81"/>
      <c r="L7" s="96" t="s">
        <v>13</v>
      </c>
      <c r="M7" s="96"/>
      <c r="N7" s="81" t="s">
        <v>14</v>
      </c>
      <c r="O7" s="81"/>
      <c r="P7" s="84" t="s">
        <v>15</v>
      </c>
      <c r="Q7" s="84"/>
      <c r="R7" s="81" t="s">
        <v>16</v>
      </c>
      <c r="S7" s="81"/>
      <c r="T7" s="85" t="s">
        <v>17</v>
      </c>
      <c r="U7" s="85"/>
      <c r="V7" s="81" t="s">
        <v>18</v>
      </c>
      <c r="W7" s="81"/>
      <c r="X7" s="86" t="s">
        <v>19</v>
      </c>
      <c r="Y7" s="86"/>
      <c r="Z7" s="81" t="s">
        <v>20</v>
      </c>
      <c r="AA7" s="81"/>
      <c r="AB7" s="80" t="s">
        <v>21</v>
      </c>
      <c r="AC7" s="80"/>
      <c r="AD7" s="81" t="s">
        <v>22</v>
      </c>
      <c r="AE7" s="81"/>
      <c r="AF7" s="112" t="s">
        <v>23</v>
      </c>
      <c r="AG7" s="112" t="s">
        <v>24</v>
      </c>
      <c r="AH7" s="81"/>
    </row>
    <row r="8" spans="1:34" x14ac:dyDescent="0.25">
      <c r="A8" s="81"/>
      <c r="B8" s="90"/>
      <c r="C8" s="81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113"/>
      <c r="AG8" s="113"/>
      <c r="AH8" s="81"/>
    </row>
    <row r="9" spans="1:34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1195</v>
      </c>
      <c r="AH9" s="20"/>
    </row>
    <row r="10" spans="1:34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3" si="0">E10+G10+I10+K10+M10+O10+Q10+S10+U10+W10+Y10+AA10+AC10+AE10</f>
        <v>12</v>
      </c>
      <c r="AG10" s="20">
        <f t="shared" ref="AG10:AG43" si="1">D10+F10+H10+J10+L10+N10+P10+R10+T10+V10+X10+Z10+AB10+AD10</f>
        <v>0</v>
      </c>
      <c r="AH10" s="31"/>
    </row>
    <row r="11" spans="1:34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48</v>
      </c>
      <c r="AG12" s="20">
        <f t="shared" si="1"/>
        <v>0</v>
      </c>
      <c r="AH12" s="31"/>
    </row>
    <row r="13" spans="1:34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20">
        <f t="shared" si="0"/>
        <v>240</v>
      </c>
      <c r="AG13" s="20">
        <f t="shared" si="1"/>
        <v>0</v>
      </c>
      <c r="AH13" s="31" t="s">
        <v>90</v>
      </c>
    </row>
    <row r="14" spans="1:34" x14ac:dyDescent="0.25">
      <c r="A14" s="29"/>
      <c r="B14" s="30">
        <v>44055</v>
      </c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20">
        <f t="shared" si="0"/>
        <v>228</v>
      </c>
      <c r="AG14" s="20">
        <f t="shared" si="1"/>
        <v>0</v>
      </c>
      <c r="AH14" s="31" t="s">
        <v>89</v>
      </c>
    </row>
    <row r="15" spans="1:34" x14ac:dyDescent="0.25">
      <c r="A15" s="29"/>
      <c r="B15" s="30">
        <v>44055</v>
      </c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44056</v>
      </c>
      <c r="C16" s="31" t="s">
        <v>87</v>
      </c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>
        <v>24</v>
      </c>
      <c r="S16" s="31"/>
      <c r="T16" s="36"/>
      <c r="U16" s="36"/>
      <c r="V16" s="31"/>
      <c r="W16" s="31"/>
      <c r="X16" s="37">
        <v>5</v>
      </c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29</v>
      </c>
      <c r="AH16" s="31"/>
    </row>
    <row r="17" spans="1:34" x14ac:dyDescent="0.25">
      <c r="A17" s="29"/>
      <c r="B17" s="30">
        <v>44056</v>
      </c>
      <c r="C17" s="31" t="s">
        <v>88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24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24</v>
      </c>
      <c r="AG17" s="20">
        <f t="shared" si="1"/>
        <v>0</v>
      </c>
      <c r="AH17" s="31"/>
    </row>
    <row r="18" spans="1:34" x14ac:dyDescent="0.25">
      <c r="A18" s="29"/>
      <c r="B18" s="30">
        <v>44056</v>
      </c>
      <c r="C18" s="31" t="s">
        <v>85</v>
      </c>
      <c r="D18" s="32"/>
      <c r="E18" s="32"/>
      <c r="F18" s="31"/>
      <c r="G18" s="31">
        <v>36</v>
      </c>
      <c r="H18" s="33"/>
      <c r="I18" s="33"/>
      <c r="J18" s="31"/>
      <c r="K18" s="31">
        <v>36</v>
      </c>
      <c r="L18" s="34"/>
      <c r="M18" s="34"/>
      <c r="N18" s="31"/>
      <c r="O18" s="31">
        <v>24</v>
      </c>
      <c r="P18" s="35"/>
      <c r="Q18" s="35"/>
      <c r="R18" s="31"/>
      <c r="S18" s="31"/>
      <c r="T18" s="36"/>
      <c r="U18" s="36"/>
      <c r="V18" s="31"/>
      <c r="W18" s="31">
        <v>12</v>
      </c>
      <c r="X18" s="37"/>
      <c r="Y18" s="37">
        <v>5</v>
      </c>
      <c r="Z18" s="31"/>
      <c r="AA18" s="31">
        <v>24</v>
      </c>
      <c r="AB18" s="38"/>
      <c r="AC18" s="38"/>
      <c r="AD18" s="31"/>
      <c r="AE18" s="31"/>
      <c r="AF18" s="20">
        <f t="shared" si="0"/>
        <v>137</v>
      </c>
      <c r="AG18" s="20">
        <f t="shared" si="1"/>
        <v>0</v>
      </c>
      <c r="AH18" s="31"/>
    </row>
    <row r="19" spans="1:34" x14ac:dyDescent="0.25">
      <c r="A19" s="29"/>
      <c r="B19" s="30">
        <v>44056</v>
      </c>
      <c r="C19" s="31" t="s">
        <v>82</v>
      </c>
      <c r="D19" s="32"/>
      <c r="E19" s="32">
        <v>24</v>
      </c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24</v>
      </c>
      <c r="AG19" s="20">
        <f t="shared" si="1"/>
        <v>0</v>
      </c>
      <c r="AH19" s="31"/>
    </row>
    <row r="20" spans="1:34" x14ac:dyDescent="0.25">
      <c r="A20" s="29"/>
      <c r="B20" s="30">
        <v>44057</v>
      </c>
      <c r="C20" s="31" t="s">
        <v>46</v>
      </c>
      <c r="D20" s="32"/>
      <c r="E20" s="32"/>
      <c r="F20" s="31">
        <f>10*12</f>
        <v>120</v>
      </c>
      <c r="G20" s="31"/>
      <c r="H20" s="33"/>
      <c r="I20" s="33"/>
      <c r="J20" s="31"/>
      <c r="K20" s="31"/>
      <c r="L20" s="34"/>
      <c r="M20" s="34"/>
      <c r="N20" s="31">
        <f>10*12</f>
        <v>120</v>
      </c>
      <c r="O20" s="31"/>
      <c r="P20" s="35"/>
      <c r="Q20" s="35"/>
      <c r="R20" s="31">
        <f>30*12</f>
        <v>360</v>
      </c>
      <c r="S20" s="31"/>
      <c r="T20" s="36"/>
      <c r="U20" s="36"/>
      <c r="V20" s="31"/>
      <c r="W20" s="31"/>
      <c r="X20" s="37">
        <f>10*12</f>
        <v>120</v>
      </c>
      <c r="Y20" s="37"/>
      <c r="Z20" s="31">
        <f>10*12</f>
        <v>120</v>
      </c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840</v>
      </c>
      <c r="AH20" s="31"/>
    </row>
    <row r="21" spans="1:34" x14ac:dyDescent="0.25">
      <c r="A21" s="29"/>
      <c r="B21" s="30">
        <v>44057</v>
      </c>
      <c r="C21" s="31" t="s">
        <v>85</v>
      </c>
      <c r="D21" s="32"/>
      <c r="E21" s="32"/>
      <c r="F21" s="31"/>
      <c r="G21" s="31">
        <v>24</v>
      </c>
      <c r="H21" s="33"/>
      <c r="I21" s="33"/>
      <c r="J21" s="31"/>
      <c r="K21" s="31">
        <v>24</v>
      </c>
      <c r="L21" s="34"/>
      <c r="M21" s="34"/>
      <c r="N21" s="31"/>
      <c r="O21" s="31">
        <v>24</v>
      </c>
      <c r="P21" s="35"/>
      <c r="Q21" s="35"/>
      <c r="R21" s="31"/>
      <c r="S21" s="31">
        <f>6*12</f>
        <v>72</v>
      </c>
      <c r="T21" s="36"/>
      <c r="U21" s="36"/>
      <c r="V21" s="31"/>
      <c r="W21" s="31"/>
      <c r="X21" s="37"/>
      <c r="Y21" s="37">
        <f>3*12</f>
        <v>36</v>
      </c>
      <c r="Z21" s="31"/>
      <c r="AA21" s="31">
        <f>3*12</f>
        <v>36</v>
      </c>
      <c r="AB21" s="38"/>
      <c r="AC21" s="38"/>
      <c r="AD21" s="31"/>
      <c r="AE21" s="31"/>
      <c r="AF21" s="20">
        <f t="shared" si="0"/>
        <v>216</v>
      </c>
      <c r="AG21" s="20">
        <f t="shared" si="1"/>
        <v>0</v>
      </c>
      <c r="AH21" s="31"/>
    </row>
    <row r="22" spans="1:34" x14ac:dyDescent="0.25">
      <c r="A22" s="29"/>
      <c r="B22" s="30">
        <v>44060</v>
      </c>
      <c r="C22" s="31" t="s">
        <v>91</v>
      </c>
      <c r="D22" s="32"/>
      <c r="E22" s="32">
        <v>24</v>
      </c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20">
        <f t="shared" si="0"/>
        <v>72</v>
      </c>
      <c r="AG22" s="20">
        <f t="shared" si="1"/>
        <v>0</v>
      </c>
      <c r="AH22" s="31" t="s">
        <v>92</v>
      </c>
    </row>
    <row r="23" spans="1:34" x14ac:dyDescent="0.25">
      <c r="A23" s="29"/>
      <c r="B23" s="30">
        <v>44062</v>
      </c>
      <c r="C23" s="31" t="s">
        <v>93</v>
      </c>
      <c r="D23" s="32"/>
      <c r="E23" s="32">
        <f>24*2</f>
        <v>48</v>
      </c>
      <c r="F23" s="31"/>
      <c r="G23" s="31">
        <f>3*12</f>
        <v>36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f>12*3</f>
        <v>36</v>
      </c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120</v>
      </c>
      <c r="AG23" s="20">
        <f t="shared" si="1"/>
        <v>0</v>
      </c>
      <c r="AH23" s="31"/>
    </row>
    <row r="24" spans="1:34" x14ac:dyDescent="0.25">
      <c r="A24" s="29"/>
      <c r="B24" s="30">
        <v>44061</v>
      </c>
      <c r="C24" s="31" t="s">
        <v>94</v>
      </c>
      <c r="D24" s="32"/>
      <c r="E24" s="32"/>
      <c r="F24" s="31"/>
      <c r="G24" s="31">
        <v>156</v>
      </c>
      <c r="H24" s="33"/>
      <c r="I24" s="33"/>
      <c r="J24" s="31"/>
      <c r="K24" s="31">
        <v>48</v>
      </c>
      <c r="L24" s="34"/>
      <c r="M24" s="34"/>
      <c r="N24" s="31"/>
      <c r="O24" s="31">
        <v>96</v>
      </c>
      <c r="P24" s="35"/>
      <c r="Q24" s="35"/>
      <c r="R24" s="31"/>
      <c r="S24" s="31">
        <f>16*12</f>
        <v>192</v>
      </c>
      <c r="T24" s="36"/>
      <c r="U24" s="36"/>
      <c r="V24" s="31"/>
      <c r="W24" s="31"/>
      <c r="X24" s="37"/>
      <c r="Y24" s="37">
        <v>72</v>
      </c>
      <c r="Z24" s="31"/>
      <c r="AA24" s="31">
        <v>84</v>
      </c>
      <c r="AB24" s="38"/>
      <c r="AC24" s="38"/>
      <c r="AD24" s="31"/>
      <c r="AE24" s="31"/>
      <c r="AF24" s="20">
        <f t="shared" si="0"/>
        <v>648</v>
      </c>
      <c r="AG24" s="20">
        <f t="shared" si="1"/>
        <v>0</v>
      </c>
      <c r="AH24" s="31"/>
    </row>
    <row r="25" spans="1:34" x14ac:dyDescent="0.25">
      <c r="A25" s="29"/>
      <c r="B25" s="30">
        <v>44061</v>
      </c>
      <c r="C25" s="31" t="s">
        <v>95</v>
      </c>
      <c r="D25" s="32"/>
      <c r="E25" s="32"/>
      <c r="F25" s="31"/>
      <c r="G25" s="31"/>
      <c r="H25" s="33"/>
      <c r="I25" s="33"/>
      <c r="J25" s="31">
        <v>12</v>
      </c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12</v>
      </c>
      <c r="AH25" s="31"/>
    </row>
    <row r="26" spans="1:34" x14ac:dyDescent="0.25">
      <c r="A26" s="29"/>
      <c r="B26" s="30">
        <v>44063</v>
      </c>
      <c r="C26" s="31" t="s">
        <v>96</v>
      </c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>
        <v>12</v>
      </c>
      <c r="T26" s="36"/>
      <c r="U26" s="36"/>
      <c r="V26" s="31"/>
      <c r="W26" s="31"/>
      <c r="X26" s="37"/>
      <c r="Y26" s="37">
        <v>12</v>
      </c>
      <c r="Z26" s="31"/>
      <c r="AA26" s="31">
        <v>12</v>
      </c>
      <c r="AB26" s="38"/>
      <c r="AC26" s="38"/>
      <c r="AD26" s="31"/>
      <c r="AE26" s="31"/>
      <c r="AF26" s="20">
        <f t="shared" si="0"/>
        <v>36</v>
      </c>
      <c r="AG26" s="20">
        <f t="shared" si="1"/>
        <v>0</v>
      </c>
      <c r="AH26" s="31"/>
    </row>
    <row r="27" spans="1:34" x14ac:dyDescent="0.25">
      <c r="A27" s="29"/>
      <c r="B27" s="30">
        <v>44063</v>
      </c>
      <c r="C27" s="31" t="s">
        <v>97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>
        <v>12</v>
      </c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12</v>
      </c>
      <c r="AH27" s="31"/>
    </row>
    <row r="28" spans="1:34" x14ac:dyDescent="0.25">
      <c r="A28" s="29"/>
      <c r="B28" s="30">
        <v>44063</v>
      </c>
      <c r="C28" s="31" t="s">
        <v>91</v>
      </c>
      <c r="D28" s="32"/>
      <c r="E28" s="32"/>
      <c r="F28" s="31"/>
      <c r="G28" s="31">
        <v>12</v>
      </c>
      <c r="H28" s="33"/>
      <c r="I28" s="33"/>
      <c r="J28" s="31"/>
      <c r="K28" s="31"/>
      <c r="L28" s="34"/>
      <c r="M28" s="34"/>
      <c r="N28" s="31"/>
      <c r="O28" s="31">
        <v>12</v>
      </c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24</v>
      </c>
      <c r="AG28" s="20">
        <f t="shared" si="1"/>
        <v>0</v>
      </c>
      <c r="AH28" s="31"/>
    </row>
    <row r="29" spans="1:34" x14ac:dyDescent="0.25">
      <c r="A29" s="29"/>
      <c r="B29" s="30">
        <v>44064</v>
      </c>
      <c r="C29" s="31" t="s">
        <v>46</v>
      </c>
      <c r="D29" s="32"/>
      <c r="E29" s="32"/>
      <c r="F29" s="31">
        <f>25*12</f>
        <v>300</v>
      </c>
      <c r="G29" s="31"/>
      <c r="H29" s="33"/>
      <c r="I29" s="33"/>
      <c r="J29" s="31">
        <f>12*20</f>
        <v>240</v>
      </c>
      <c r="K29" s="31"/>
      <c r="L29" s="34"/>
      <c r="M29" s="34"/>
      <c r="N29" s="31">
        <f>12*10</f>
        <v>120</v>
      </c>
      <c r="O29" s="31"/>
      <c r="P29" s="35">
        <f>5*24</f>
        <v>120</v>
      </c>
      <c r="Q29" s="35"/>
      <c r="R29" s="31">
        <f>12*10</f>
        <v>120</v>
      </c>
      <c r="S29" s="31"/>
      <c r="T29" s="36">
        <f>5*24</f>
        <v>120</v>
      </c>
      <c r="U29" s="36"/>
      <c r="V29" s="31"/>
      <c r="W29" s="31"/>
      <c r="X29" s="37">
        <f>12*10</f>
        <v>120</v>
      </c>
      <c r="Y29" s="37"/>
      <c r="Z29" s="31">
        <f>12*10</f>
        <v>120</v>
      </c>
      <c r="AA29" s="31"/>
      <c r="AB29" s="38">
        <f>10*24</f>
        <v>240</v>
      </c>
      <c r="AC29" s="38"/>
      <c r="AD29" s="31"/>
      <c r="AE29" s="31"/>
      <c r="AF29" s="20">
        <f t="shared" si="0"/>
        <v>0</v>
      </c>
      <c r="AG29" s="20">
        <f t="shared" si="1"/>
        <v>1500</v>
      </c>
      <c r="AH29" s="31"/>
    </row>
    <row r="30" spans="1:34" x14ac:dyDescent="0.25">
      <c r="A30" s="29"/>
      <c r="B30" s="30">
        <v>44063</v>
      </c>
      <c r="C30" s="31" t="s">
        <v>83</v>
      </c>
      <c r="D30" s="32"/>
      <c r="E30" s="32"/>
      <c r="F30" s="31"/>
      <c r="G30" s="31">
        <f>12*1</f>
        <v>12</v>
      </c>
      <c r="H30" s="33"/>
      <c r="I30" s="33"/>
      <c r="J30" s="31"/>
      <c r="K30" s="31">
        <f>12*5</f>
        <v>60</v>
      </c>
      <c r="L30" s="34"/>
      <c r="M30" s="34"/>
      <c r="N30" s="31"/>
      <c r="O30" s="31">
        <f>3*12</f>
        <v>36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>
        <f>12*3</f>
        <v>36</v>
      </c>
      <c r="AB30" s="38"/>
      <c r="AC30" s="38"/>
      <c r="AD30" s="31"/>
      <c r="AE30" s="31"/>
      <c r="AF30" s="20">
        <f t="shared" si="0"/>
        <v>144</v>
      </c>
      <c r="AG30" s="20">
        <f t="shared" si="1"/>
        <v>0</v>
      </c>
      <c r="AH30" s="31"/>
    </row>
    <row r="31" spans="1:34" x14ac:dyDescent="0.25">
      <c r="A31" s="29"/>
      <c r="B31" s="30">
        <v>44065</v>
      </c>
      <c r="C31" s="31" t="s">
        <v>32</v>
      </c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>
        <v>12</v>
      </c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12</v>
      </c>
      <c r="AH31" s="31"/>
    </row>
    <row r="32" spans="1:34" x14ac:dyDescent="0.25">
      <c r="A32" s="29"/>
      <c r="B32" s="30">
        <v>44065</v>
      </c>
      <c r="C32" s="31" t="s">
        <v>98</v>
      </c>
      <c r="D32" s="32"/>
      <c r="E32" s="32">
        <v>24</v>
      </c>
      <c r="F32" s="31"/>
      <c r="G32" s="31">
        <v>12</v>
      </c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>
        <v>12</v>
      </c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48</v>
      </c>
      <c r="AG32" s="20">
        <f t="shared" si="1"/>
        <v>0</v>
      </c>
      <c r="AH32" s="31"/>
    </row>
    <row r="33" spans="1:34" x14ac:dyDescent="0.25">
      <c r="A33" s="29"/>
      <c r="B33" s="30">
        <v>44068</v>
      </c>
      <c r="C33" s="31" t="s">
        <v>99</v>
      </c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>
        <v>24</v>
      </c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24</v>
      </c>
      <c r="AG33" s="20">
        <f t="shared" si="1"/>
        <v>0</v>
      </c>
      <c r="AH33" s="31"/>
    </row>
    <row r="34" spans="1:34" x14ac:dyDescent="0.25">
      <c r="A34" s="29"/>
      <c r="B34" s="68">
        <v>44068</v>
      </c>
      <c r="C34" s="69" t="s">
        <v>100</v>
      </c>
      <c r="D34" s="32"/>
      <c r="E34" s="32"/>
      <c r="F34" s="31"/>
      <c r="G34" s="31">
        <v>12</v>
      </c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>
        <v>12</v>
      </c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24</v>
      </c>
      <c r="AG34" s="20">
        <f t="shared" si="1"/>
        <v>0</v>
      </c>
      <c r="AH34" s="31"/>
    </row>
    <row r="35" spans="1:34" x14ac:dyDescent="0.25">
      <c r="A35" s="29"/>
      <c r="B35" s="30">
        <v>44069</v>
      </c>
      <c r="C35" s="31" t="s">
        <v>99</v>
      </c>
      <c r="D35" s="32"/>
      <c r="E35" s="32"/>
      <c r="F35" s="31"/>
      <c r="G35" s="31">
        <v>12</v>
      </c>
      <c r="H35" s="33"/>
      <c r="I35" s="33"/>
      <c r="J35" s="31"/>
      <c r="K35" s="31">
        <v>12</v>
      </c>
      <c r="L35" s="34"/>
      <c r="M35" s="34"/>
      <c r="N35" s="31"/>
      <c r="O35" s="31"/>
      <c r="P35" s="35"/>
      <c r="Q35" s="35"/>
      <c r="R35" s="31"/>
      <c r="S35" s="31">
        <v>12</v>
      </c>
      <c r="T35" s="36"/>
      <c r="U35" s="36"/>
      <c r="V35" s="31"/>
      <c r="W35" s="31"/>
      <c r="X35" s="37"/>
      <c r="Y35" s="37">
        <v>12</v>
      </c>
      <c r="Z35" s="31"/>
      <c r="AA35" s="31">
        <v>12</v>
      </c>
      <c r="AB35" s="38"/>
      <c r="AC35" s="38"/>
      <c r="AD35" s="31"/>
      <c r="AE35" s="31"/>
      <c r="AF35" s="20">
        <f t="shared" si="0"/>
        <v>60</v>
      </c>
      <c r="AG35" s="20">
        <f t="shared" si="1"/>
        <v>0</v>
      </c>
      <c r="AH35" s="31"/>
    </row>
    <row r="36" spans="1:34" x14ac:dyDescent="0.25">
      <c r="A36" s="29"/>
      <c r="B36" s="30">
        <v>44066</v>
      </c>
      <c r="C36" s="31" t="s">
        <v>101</v>
      </c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>
        <v>600</v>
      </c>
      <c r="P36" s="35"/>
      <c r="Q36" s="35"/>
      <c r="R36" s="31"/>
      <c r="S36" s="31"/>
      <c r="T36" s="36"/>
      <c r="U36" s="36">
        <v>120</v>
      </c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/>
      <c r="AG36" s="20"/>
      <c r="AH36" s="31"/>
    </row>
    <row r="37" spans="1:34" x14ac:dyDescent="0.25">
      <c r="A37" s="29"/>
      <c r="B37" s="30">
        <v>44070</v>
      </c>
      <c r="C37" s="31" t="s">
        <v>46</v>
      </c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>
        <v>600</v>
      </c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/>
      <c r="AG37" s="20"/>
      <c r="AH37" s="31"/>
    </row>
    <row r="38" spans="1:34" x14ac:dyDescent="0.25">
      <c r="A38" s="29"/>
      <c r="B38" s="30">
        <v>44069</v>
      </c>
      <c r="C38" s="31" t="s">
        <v>71</v>
      </c>
      <c r="D38" s="32"/>
      <c r="E38" s="32"/>
      <c r="F38" s="31"/>
      <c r="G38" s="31">
        <v>24</v>
      </c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20"/>
      <c r="AG38" s="20"/>
      <c r="AH38" s="31"/>
    </row>
    <row r="39" spans="1:34" x14ac:dyDescent="0.25">
      <c r="A39" s="29"/>
      <c r="B39" s="30">
        <v>44071</v>
      </c>
      <c r="C39" s="31" t="s">
        <v>100</v>
      </c>
      <c r="D39" s="32"/>
      <c r="E39" s="32"/>
      <c r="F39" s="31"/>
      <c r="G39" s="31">
        <v>24</v>
      </c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/>
      <c r="AG39" s="20"/>
      <c r="AH39" s="31"/>
    </row>
    <row r="40" spans="1:34" x14ac:dyDescent="0.25">
      <c r="A40" s="29"/>
      <c r="B40" s="30">
        <v>44071</v>
      </c>
      <c r="C40" s="31" t="s">
        <v>102</v>
      </c>
      <c r="D40" s="32"/>
      <c r="E40" s="32"/>
      <c r="F40" s="31"/>
      <c r="G40" s="31">
        <v>72</v>
      </c>
      <c r="H40" s="33"/>
      <c r="I40" s="33"/>
      <c r="J40" s="31"/>
      <c r="K40" s="31">
        <v>36</v>
      </c>
      <c r="L40" s="34"/>
      <c r="M40" s="34"/>
      <c r="N40" s="31"/>
      <c r="O40" s="31">
        <v>24</v>
      </c>
      <c r="P40" s="35"/>
      <c r="Q40" s="35"/>
      <c r="R40" s="31"/>
      <c r="S40" s="31">
        <v>36</v>
      </c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20">
        <f t="shared" si="0"/>
        <v>168</v>
      </c>
      <c r="AG40" s="20">
        <f t="shared" si="1"/>
        <v>0</v>
      </c>
      <c r="AH40" s="31"/>
    </row>
    <row r="41" spans="1:34" x14ac:dyDescent="0.25">
      <c r="A41" s="29"/>
      <c r="B41" s="30">
        <v>44072</v>
      </c>
      <c r="C41" s="31" t="s">
        <v>103</v>
      </c>
      <c r="D41" s="32"/>
      <c r="E41" s="32"/>
      <c r="F41" s="31"/>
      <c r="G41" s="31">
        <v>12</v>
      </c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20"/>
      <c r="AG41" s="20"/>
      <c r="AH41" s="31"/>
    </row>
    <row r="42" spans="1:34" x14ac:dyDescent="0.25">
      <c r="A42" s="29"/>
      <c r="B42" s="30">
        <v>44072</v>
      </c>
      <c r="C42" s="31" t="s">
        <v>104</v>
      </c>
      <c r="D42" s="32"/>
      <c r="E42" s="32"/>
      <c r="F42" s="31"/>
      <c r="G42" s="31"/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>
        <v>12</v>
      </c>
      <c r="Y42" s="37"/>
      <c r="Z42" s="31"/>
      <c r="AA42" s="31"/>
      <c r="AB42" s="38"/>
      <c r="AC42" s="38"/>
      <c r="AD42" s="31"/>
      <c r="AE42" s="31"/>
      <c r="AF42" s="20">
        <f t="shared" si="0"/>
        <v>0</v>
      </c>
      <c r="AG42" s="20">
        <f t="shared" si="1"/>
        <v>12</v>
      </c>
      <c r="AH42" s="31"/>
    </row>
    <row r="43" spans="1:34" x14ac:dyDescent="0.25">
      <c r="A43" s="39"/>
      <c r="B43" s="40"/>
      <c r="C43" s="41" t="s">
        <v>29</v>
      </c>
      <c r="D43" s="70">
        <f>SUM(D9:D42)-SUM(E9:E42)</f>
        <v>0</v>
      </c>
      <c r="E43" s="70"/>
      <c r="F43" s="99">
        <f>SUM(F9:F42)-SUM(G9:G42)</f>
        <v>144</v>
      </c>
      <c r="G43" s="99"/>
      <c r="H43" s="110">
        <f>SUM(H9:H42)-SUM(I9:I42)</f>
        <v>0</v>
      </c>
      <c r="I43" s="110"/>
      <c r="J43" s="99">
        <f>SUM(J9:J42)-SUM(K9:K42)</f>
        <v>132</v>
      </c>
      <c r="K43" s="99"/>
      <c r="L43" s="111">
        <f>SUM(L9:L42)-SUM(M9:M42)</f>
        <v>0</v>
      </c>
      <c r="M43" s="111"/>
      <c r="N43" s="99">
        <f>SUM(N9:N42)-SUM(O9:O42)</f>
        <v>60</v>
      </c>
      <c r="O43" s="99"/>
      <c r="P43" s="107">
        <f>SUM(P9:P42)-SUM(Q9:Q42)</f>
        <v>96</v>
      </c>
      <c r="Q43" s="107"/>
      <c r="R43" s="99">
        <f>SUM(R9:R42)-SUM(S9:S42)</f>
        <v>96</v>
      </c>
      <c r="S43" s="99"/>
      <c r="T43" s="108">
        <f>SUM(T9:T42)-SUM(U9:U42)</f>
        <v>0</v>
      </c>
      <c r="U43" s="108"/>
      <c r="V43" s="99">
        <f>SUM(V9:V42)-SUM(W9:W42)</f>
        <v>0</v>
      </c>
      <c r="W43" s="99"/>
      <c r="X43" s="109">
        <f>SUM(X9:X42)-SUM(Y9:Y42)</f>
        <v>120</v>
      </c>
      <c r="Y43" s="109"/>
      <c r="Z43" s="99">
        <f>SUM(Z9:Z42)-SUM(AA9:AA42)</f>
        <v>72</v>
      </c>
      <c r="AA43" s="99"/>
      <c r="AB43" s="105">
        <f>SUM(AB9:AB42)-SUM(AC9:AC42)</f>
        <v>240</v>
      </c>
      <c r="AC43" s="105"/>
      <c r="AD43" s="99">
        <f>SUM(AD9:AD42)-SUM(AE9:AE42)</f>
        <v>127</v>
      </c>
      <c r="AE43" s="99"/>
      <c r="AF43" s="20">
        <f t="shared" si="0"/>
        <v>0</v>
      </c>
      <c r="AG43" s="20">
        <f t="shared" si="1"/>
        <v>1087</v>
      </c>
      <c r="AH43" s="42"/>
    </row>
    <row r="44" spans="1:34" x14ac:dyDescent="0.25">
      <c r="A44" s="39"/>
      <c r="B44" s="40"/>
      <c r="C44" s="41" t="s">
        <v>30</v>
      </c>
      <c r="D44" s="76">
        <f>D43/24</f>
        <v>0</v>
      </c>
      <c r="E44" s="76"/>
      <c r="F44" s="77">
        <f>F43/12</f>
        <v>12</v>
      </c>
      <c r="G44" s="77"/>
      <c r="H44" s="78">
        <f>H43/24</f>
        <v>0</v>
      </c>
      <c r="I44" s="78"/>
      <c r="J44" s="106">
        <f>J43/12</f>
        <v>11</v>
      </c>
      <c r="K44" s="106"/>
      <c r="L44" s="79">
        <f>L43/24</f>
        <v>0</v>
      </c>
      <c r="M44" s="79"/>
      <c r="N44" s="77">
        <f>N43/12</f>
        <v>5</v>
      </c>
      <c r="O44" s="77"/>
      <c r="P44" s="100">
        <f>P43/24</f>
        <v>4</v>
      </c>
      <c r="Q44" s="100"/>
      <c r="R44" s="77">
        <f>R43/12</f>
        <v>8</v>
      </c>
      <c r="S44" s="77"/>
      <c r="T44" s="101">
        <f>T43/24</f>
        <v>0</v>
      </c>
      <c r="U44" s="101"/>
      <c r="V44" s="77">
        <f>V43/12</f>
        <v>0</v>
      </c>
      <c r="W44" s="77"/>
      <c r="X44" s="97">
        <f>X43/12</f>
        <v>10</v>
      </c>
      <c r="Y44" s="97"/>
      <c r="Z44" s="104">
        <f>Z43/12</f>
        <v>6</v>
      </c>
      <c r="AA44" s="104"/>
      <c r="AB44" s="98">
        <f>AB43/24</f>
        <v>10</v>
      </c>
      <c r="AC44" s="98"/>
      <c r="AD44" s="99"/>
      <c r="AE44" s="99"/>
      <c r="AF44" s="114">
        <f>SUM(D44:AC44)</f>
        <v>66</v>
      </c>
      <c r="AG44" s="115"/>
      <c r="AH44" s="42"/>
    </row>
    <row r="45" spans="1:34" s="41" customFormat="1" x14ac:dyDescent="0.25">
      <c r="A45" s="71" t="s">
        <v>27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3"/>
      <c r="AF45" s="43">
        <f>SUM(AF9:AF42)</f>
        <v>2345</v>
      </c>
      <c r="AG45" s="43">
        <f>SUM(AG9:AG42)</f>
        <v>3612</v>
      </c>
      <c r="AH45" s="44"/>
    </row>
    <row r="46" spans="1:34" x14ac:dyDescent="0.25">
      <c r="A46" s="71" t="s">
        <v>28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3"/>
      <c r="AF46" s="74">
        <f>AG45-AF45</f>
        <v>1267</v>
      </c>
      <c r="AG46" s="75"/>
      <c r="AH46" s="44"/>
    </row>
    <row r="47" spans="1:34" x14ac:dyDescent="0.25"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3"/>
      <c r="O47" s="103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</row>
    <row r="51" spans="24:24" x14ac:dyDescent="0.25">
      <c r="X51" s="6" t="s">
        <v>41</v>
      </c>
    </row>
  </sheetData>
  <mergeCells count="71">
    <mergeCell ref="AF44:AG44"/>
    <mergeCell ref="A6:A8"/>
    <mergeCell ref="B6:B8"/>
    <mergeCell ref="C6:C8"/>
    <mergeCell ref="D6:AG6"/>
    <mergeCell ref="N43:O43"/>
    <mergeCell ref="D43:E43"/>
    <mergeCell ref="F43:G43"/>
    <mergeCell ref="H43:I43"/>
    <mergeCell ref="J43:K43"/>
    <mergeCell ref="L43:M43"/>
    <mergeCell ref="Z43:AA43"/>
    <mergeCell ref="AG7:AG8"/>
    <mergeCell ref="AD44:AE44"/>
    <mergeCell ref="AB43:AC43"/>
    <mergeCell ref="AD43:AE43"/>
    <mergeCell ref="AH6:AH8"/>
    <mergeCell ref="X7:Y7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B7:AC7"/>
    <mergeCell ref="AD7:AE7"/>
    <mergeCell ref="AF7:AF8"/>
    <mergeCell ref="A1:C1"/>
    <mergeCell ref="A2:C2"/>
    <mergeCell ref="A3:AH3"/>
    <mergeCell ref="A4:AH4"/>
    <mergeCell ref="A5:AE5"/>
    <mergeCell ref="P43:Q43"/>
    <mergeCell ref="R43:S43"/>
    <mergeCell ref="D44:E44"/>
    <mergeCell ref="F44:G44"/>
    <mergeCell ref="H44:I44"/>
    <mergeCell ref="J44:K44"/>
    <mergeCell ref="L44:M44"/>
    <mergeCell ref="T43:U43"/>
    <mergeCell ref="V43:W43"/>
    <mergeCell ref="X43:Y43"/>
    <mergeCell ref="T44:U44"/>
    <mergeCell ref="V44:W44"/>
    <mergeCell ref="X44:Y44"/>
    <mergeCell ref="Z44:AA44"/>
    <mergeCell ref="AB44:AC44"/>
    <mergeCell ref="AB47:AC47"/>
    <mergeCell ref="A45:AE45"/>
    <mergeCell ref="A46:AE46"/>
    <mergeCell ref="N44:O44"/>
    <mergeCell ref="P44:Q44"/>
    <mergeCell ref="R44:S44"/>
    <mergeCell ref="AF46:AG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</mergeCells>
  <pageMargins left="0.12" right="0.2" top="0.75" bottom="0.75" header="0.3" footer="0.3"/>
  <pageSetup orientation="landscape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2020-08-29T10:01:39Z</dcterms:modified>
</cp:coreProperties>
</file>