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C54" i="3" l="1"/>
  <c r="K28" i="2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D48" i="5"/>
  <c r="AG46" i="5"/>
  <c r="AF46" i="5"/>
  <c r="AG45" i="5"/>
  <c r="AF45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F46" i="4"/>
  <c r="AG46" i="4"/>
  <c r="AG49" i="5" l="1"/>
  <c r="AF49" i="5"/>
  <c r="AG48" i="5"/>
  <c r="AF50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l="1"/>
  <c r="C69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<sst xmlns="http://schemas.openxmlformats.org/spreadsheetml/2006/main" count="385" uniqueCount="188">
  <si>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</si>
  <si>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</si>
  <si>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</si>
  <si>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</si>
  <si>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</si>
  <si>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</si>
  <si>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</si>
  <si>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</si>
  <si>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</si>
  <si>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</si>
  <si>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</si>
  <si>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</si>
  <si>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</si>
  <si>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</si>
  <si>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</si>
  <si>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</si>
  <si>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</si>
  <si>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</si>
  <si>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</si>
  <si>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</si>
  <si>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</si>
  <si>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</si>
  <si>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</si>
  <si>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</si>
  <si>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</si>
  <si>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</si>
  <si>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</si>
  <si>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</si>
  <si>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</si>
  <si>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</si>
  <si>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</si>
  <si>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</si>
  <si>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</si>
  <si>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</si>
  <si>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</si>
  <si>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</si>
  <si>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</si>
  <si>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</si>
  <si>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</si>
  <si>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</si>
  <si>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</si>
  <si>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</si>
  <si>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</si>
  <si>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</si>
  <si>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</si>
  <si>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</si>
  <si>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</si>
  <si>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</si>
  <si>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</si>
  <si>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</si>
  <si>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</si>
  <si>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</si>
  <si>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</si>
  <si>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</si>
  <si>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</si>
  <si>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</si>
  <si>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</si>
  <si>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</si>
  <si>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</si>
  <si>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</si>
  <si>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</si>
  <si>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</si>
  <si>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</si>
  <si>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</si>
  <si>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</si>
  <si>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</si>
  <si>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</si>
  <si>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</si>
  <si>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</si>
  <si>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</si>
  <si>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</si>
  <si>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</si>
  <si>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</si>
  <si>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</si>
  <si>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</si>
  <si>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</si>
  <si>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</si>
  <si>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</si>
  <si>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</si>
  <si>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</si>
  <si>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</si>
  <si>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</si>
  <si>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</si>
  <si>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</si>
  <si>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</si>
  <si>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</si>
  <si>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</si>
  <si>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</si>
  <si>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</si>
  <si>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</si>
  <si>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</si>
  <si>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</si>
  <si>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</si>
  <si>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</si>
  <si>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</si>
  <si>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</si>
  <si>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</si>
  <si>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</si>
  <si>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</si>
  <si>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</si>
  <si>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</si>
  <si>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</si>
  <si>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</si>
  <si>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</si>
  <si>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</si>
  <si>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</si>
  <si>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</si>
  <si>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</si>
  <si>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</si>
  <si>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</si>
  <si>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</si>
  <si>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</si>
  <si>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</si>
  <si>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</si>
  <si>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</si>
  <si>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</si>
  <si>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</si>
  <si>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</si>
  <si>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</si>
  <si>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</si>
  <si>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</si>
  <si>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</si>
  <si>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</si>
  <si>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</si>
  <si>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</si>
  <si>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</si>
  <si>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</si>
  <si>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</si>
  <si>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</si>
  <si>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</si>
  <si>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</si>
  <si>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</si>
  <si>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</si>
  <si>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</si>
  <si>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</si>
  <si>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</si>
  <si>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</si>
  <si>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</si>
  <si>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</si>
  <si>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</si>
  <si>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</si>
  <si>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</si>
  <si>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</si>
  <si>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</si>
  <si>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</si>
  <si>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</si>
  <si>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</si>
  <si>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</si>
  <si>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</si>
  <si>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</si>
  <si>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</si>
  <si>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</si>
  <si>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</si>
  <si>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</si>
  <si>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</si>
  <si>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</si>
  <si>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</si>
  <si>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</si>
  <si>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</si>
  <si>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</si>
  <si>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</si>
  <si>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</si>
  <si>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</si>
  <si>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</si>
  <si>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</si>
  <si>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</si>
  <si>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</si>
  <si>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</si>
  <si>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</si>
  <si>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</si>
  <si>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</si>
  <si>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</si>
  <si>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</si>
  <si>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A Lâm chưa thu tiền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</si>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</sst>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151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11"/>
      <c r="AG5" s="11"/>
      <c r="AH5" s="11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275" t="s">
        <v>17</v>
      </c>
      <c r="U7" s="27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118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119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128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127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132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129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130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131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138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137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139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140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141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143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142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144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0"/>
      <c r="C44" s="291"/>
      <c r="D44" s="292">
        <f>SUM(D9:D42)-SUM(E9:E42)</f>
        <v>0</v>
      </c>
      <c r="E44" s="292"/>
      <c r="F44" s="281">
        <f>SUM(F9:F42)-SUM(G9:G42)</f>
        <v>19</v>
      </c>
      <c r="G44" s="281"/>
      <c r="H44" s="294">
        <f>SUM(H9:H42)-SUM(I9:I42)</f>
        <v>0</v>
      </c>
      <c r="I44" s="294"/>
      <c r="J44" s="281">
        <f>SUM(J9:J42)-SUM(K9:K42)</f>
        <v>26</v>
      </c>
      <c r="K44" s="281"/>
      <c r="L44" s="289">
        <f>SUM(L9:L42)-SUM(M9:M42)</f>
        <v>0</v>
      </c>
      <c r="M44" s="289"/>
      <c r="N44" s="281">
        <f>SUM(N9:N42)-SUM(O9:O42)</f>
        <v>52</v>
      </c>
      <c r="O44" s="281"/>
      <c r="P44" s="282">
        <f>SUM(P9:P42)-SUM(Q9:Q42)</f>
        <v>0</v>
      </c>
      <c r="Q44" s="282"/>
      <c r="R44" s="281">
        <f>SUM(R9:R42)-SUM(S9:S42)</f>
        <v>74</v>
      </c>
      <c r="S44" s="281"/>
      <c r="T44" s="283">
        <f>SUM(T9:T42)-SUM(U9:U42)</f>
        <v>0</v>
      </c>
      <c r="U44" s="283"/>
      <c r="V44" s="281">
        <f>SUM(V9:V42)-SUM(W9:W42)</f>
        <v>12</v>
      </c>
      <c r="W44" s="281"/>
      <c r="X44" s="284">
        <f>SUM(X9:X42)-SUM(Y9:Y42)</f>
        <v>71</v>
      </c>
      <c r="Y44" s="284"/>
      <c r="Z44" s="281">
        <f>SUM(Z9:Z42)-SUM(AA9:AA42)</f>
        <v>61</v>
      </c>
      <c r="AA44" s="281"/>
      <c r="AB44" s="285">
        <f>SUM(AB9:AB42)-SUM(AC9:AC42)</f>
        <v>57</v>
      </c>
      <c r="AC44" s="285"/>
      <c r="AD44" s="281">
        <f>SUM(AD9:AD42)-SUM(AE9:AE42)</f>
        <v>0</v>
      </c>
      <c r="AE44" s="281"/>
      <c r="AF44" s="43"/>
      <c r="AG44" s="20">
        <f t="shared" si="1"/>
        <v>372</v>
      </c>
      <c r="AH44" s="58"/>
    </row>
    <row r="45" spans="1:34" s="61" customFormat="1" x14ac:dyDescent="0.25">
      <c r="A45" s="286" t="s">
        <v>25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6" t="s">
        <v>26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8"/>
      <c r="AF46" s="279">
        <f>AG45-AF45</f>
        <v>372</v>
      </c>
      <c r="AG46" s="28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45" activePane="bottomLeft" state="frozen"/>
      <selection pane="bottomLeft" activeCell="F48" sqref="F48:G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19"/>
      <c r="AG5" s="219"/>
      <c r="AH5" s="219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5" t="s">
        <v>17</v>
      </c>
      <c r="U7" s="30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43983</v>
      </c>
      <c r="C9" s="179" t="s">
        <v>159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145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146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147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148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149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150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154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136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136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136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155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156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157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136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158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136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160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163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162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161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165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166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167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168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146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169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166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160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136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147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170</v>
      </c>
    </row>
    <row r="40" spans="1:34" x14ac:dyDescent="0.25">
      <c r="A40" s="20">
        <v>32</v>
      </c>
      <c r="B40" s="35">
        <v>44007</v>
      </c>
      <c r="C40" s="102" t="s">
        <v>177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171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172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178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181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179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180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0</v>
      </c>
      <c r="E48" s="292"/>
      <c r="F48" s="353">
        <f>SUM(F9:F46)-SUM(G9:G46)</f>
        <v>33</v>
      </c>
      <c r="G48" s="353"/>
      <c r="H48" s="294">
        <f>SUM(H9:H46)-SUM(I9:I46)</f>
        <v>0</v>
      </c>
      <c r="I48" s="294"/>
      <c r="J48" s="281">
        <f>SUM(J9:J46)-SUM(K9:K46)</f>
        <v>12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28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119</v>
      </c>
      <c r="AG50" s="280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topLeftCell="A4" workbookViewId="0">
      <pane ySplit="5" topLeftCell="A9" activePane="bottomLeft" state="frozen"/>
      <selection activeCell="A4" sqref="A4"/>
      <selection pane="bottomLeft" activeCell="G51" sqref="G5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187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43"/>
      <c r="AG5" s="243"/>
      <c r="AH5" s="243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5" t="s">
        <v>17</v>
      </c>
      <c r="U7" s="30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44012</v>
      </c>
      <c r="C9" s="179" t="s">
        <v>182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183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44013</v>
      </c>
      <c r="C11" s="229" t="s">
        <v>183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186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30">
        <v>5</v>
      </c>
      <c r="B13" s="228">
        <v>44014</v>
      </c>
      <c r="C13" s="229" t="s">
        <v>186</v>
      </c>
      <c r="D13" s="29">
        <v>15</v>
      </c>
      <c r="E13" s="29"/>
      <c r="F13" s="227"/>
      <c r="G13" s="227"/>
      <c r="H13" s="30">
        <v>5</v>
      </c>
      <c r="I13" s="30"/>
      <c r="J13" s="227"/>
      <c r="K13" s="227"/>
      <c r="L13" s="31">
        <v>13</v>
      </c>
      <c r="M13" s="31"/>
      <c r="N13" s="227"/>
      <c r="O13" s="227"/>
      <c r="P13" s="32"/>
      <c r="Q13" s="32"/>
      <c r="R13" s="227"/>
      <c r="S13" s="227"/>
      <c r="T13" s="235">
        <v>7</v>
      </c>
      <c r="U13" s="235"/>
      <c r="V13" s="227"/>
      <c r="W13" s="227"/>
      <c r="X13" s="33">
        <v>3</v>
      </c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43</v>
      </c>
      <c r="AH13" s="227"/>
    </row>
    <row r="14" spans="1:34" s="3" customFormat="1" x14ac:dyDescent="0.25">
      <c r="A14" s="223">
        <v>6</v>
      </c>
      <c r="B14" s="224">
        <v>44013</v>
      </c>
      <c r="C14" s="225" t="s">
        <v>181</v>
      </c>
      <c r="D14" s="37"/>
      <c r="E14" s="37">
        <v>1</v>
      </c>
      <c r="F14" s="226"/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30">
        <v>7</v>
      </c>
      <c r="B15" s="224">
        <v>44014</v>
      </c>
      <c r="C15" s="225" t="s">
        <v>183</v>
      </c>
      <c r="D15" s="37"/>
      <c r="E15" s="37"/>
      <c r="F15" s="226"/>
      <c r="G15" s="226"/>
      <c r="H15" s="38"/>
      <c r="I15" s="38"/>
      <c r="J15" s="226"/>
      <c r="K15" s="226"/>
      <c r="L15" s="39"/>
      <c r="M15" s="39"/>
      <c r="N15" s="226"/>
      <c r="O15" s="226"/>
      <c r="P15" s="40"/>
      <c r="Q15" s="40"/>
      <c r="R15" s="226"/>
      <c r="S15" s="226">
        <v>1</v>
      </c>
      <c r="T15" s="236"/>
      <c r="U15" s="236"/>
      <c r="V15" s="226"/>
      <c r="W15" s="226"/>
      <c r="X15" s="41"/>
      <c r="Y15" s="41"/>
      <c r="Z15" s="226"/>
      <c r="AA15" s="226"/>
      <c r="AB15" s="42"/>
      <c r="AC15" s="42"/>
      <c r="AD15" s="226"/>
      <c r="AE15" s="226"/>
      <c r="AF15" s="223">
        <f t="shared" si="0"/>
        <v>1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/>
      <c r="C16" s="225"/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0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/>
      <c r="C17" s="225"/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/>
      <c r="AD17" s="226"/>
      <c r="AE17" s="226"/>
      <c r="AF17" s="223">
        <f t="shared" si="0"/>
        <v>0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/>
      <c r="C18" s="225"/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/>
      <c r="AB18" s="42"/>
      <c r="AC18" s="42"/>
      <c r="AD18" s="226"/>
      <c r="AE18" s="226"/>
      <c r="AF18" s="223">
        <f t="shared" si="0"/>
        <v>0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/>
      <c r="C19" s="225"/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0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/>
      <c r="C20" s="225"/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0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/>
      <c r="C21" s="225"/>
      <c r="D21" s="37"/>
      <c r="E21" s="37"/>
      <c r="F21" s="226"/>
      <c r="G21" s="226"/>
      <c r="H21" s="38"/>
      <c r="I21" s="38"/>
      <c r="J21" s="226"/>
      <c r="K21" s="226"/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0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/>
      <c r="C22" s="225"/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0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/>
      <c r="C23" s="225"/>
      <c r="D23" s="37"/>
      <c r="E23" s="37"/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0</v>
      </c>
      <c r="AG23" s="223">
        <f t="shared" si="2"/>
        <v>0</v>
      </c>
      <c r="AH23" s="227"/>
    </row>
    <row r="24" spans="1:34" x14ac:dyDescent="0.25">
      <c r="A24" s="20">
        <v>16</v>
      </c>
      <c r="B24" s="35"/>
      <c r="C24" s="102"/>
      <c r="D24" s="37"/>
      <c r="E24" s="37"/>
      <c r="F24" s="36"/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0</v>
      </c>
      <c r="AH24" s="21"/>
    </row>
    <row r="25" spans="1:34" x14ac:dyDescent="0.25">
      <c r="A25" s="74">
        <v>17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20">
        <v>18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74">
        <v>19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20">
        <v>20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74">
        <v>21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20">
        <v>22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74">
        <v>23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20">
        <v>24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74">
        <v>25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20">
        <v>26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74">
        <v>27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20">
        <v>28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74">
        <v>29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20">
        <v>30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74">
        <v>31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20">
        <v>32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74">
        <v>33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20">
        <v>34</v>
      </c>
      <c r="B42" s="28"/>
      <c r="C42" s="101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74">
        <v>35</v>
      </c>
      <c r="B43" s="35"/>
      <c r="C43" s="102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36"/>
      <c r="U43" s="236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0</v>
      </c>
      <c r="AH43" s="36"/>
    </row>
    <row r="44" spans="1:34" x14ac:dyDescent="0.25">
      <c r="A44" s="20"/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0</v>
      </c>
      <c r="AG45" s="20">
        <f t="shared" si="2"/>
        <v>0</v>
      </c>
      <c r="AH45" s="36"/>
    </row>
    <row r="46" spans="1:34" x14ac:dyDescent="0.25">
      <c r="A46" s="20">
        <v>38</v>
      </c>
      <c r="B46" s="44"/>
      <c r="C46" s="103"/>
      <c r="D46" s="46"/>
      <c r="E46" s="46"/>
      <c r="F46" s="45"/>
      <c r="G46" s="45"/>
      <c r="H46" s="47"/>
      <c r="I46" s="47"/>
      <c r="J46" s="45"/>
      <c r="K46" s="45"/>
      <c r="L46" s="48"/>
      <c r="M46" s="48"/>
      <c r="N46" s="45"/>
      <c r="O46" s="45"/>
      <c r="P46" s="49"/>
      <c r="Q46" s="49"/>
      <c r="R46" s="45"/>
      <c r="S46" s="45"/>
      <c r="T46" s="239"/>
      <c r="U46" s="239"/>
      <c r="V46" s="45"/>
      <c r="W46" s="45"/>
      <c r="X46" s="50"/>
      <c r="Y46" s="50"/>
      <c r="Z46" s="45"/>
      <c r="AA46" s="45"/>
      <c r="AB46" s="51"/>
      <c r="AC46" s="51"/>
      <c r="AD46" s="45"/>
      <c r="AE46" s="45"/>
      <c r="AF46" s="20">
        <f t="shared" si="0"/>
        <v>0</v>
      </c>
      <c r="AG46" s="20">
        <f t="shared" si="2"/>
        <v>0</v>
      </c>
      <c r="AH46" s="45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14</v>
      </c>
      <c r="E48" s="292"/>
      <c r="F48" s="353">
        <f>SUM(F9:F46)-SUM(G9:G46)</f>
        <v>45</v>
      </c>
      <c r="G48" s="353"/>
      <c r="H48" s="294">
        <f>SUM(H9:H46)-SUM(I9:I46)</f>
        <v>5</v>
      </c>
      <c r="I48" s="294"/>
      <c r="J48" s="281">
        <f>SUM(J9:J46)-SUM(K9:K46)</f>
        <v>35</v>
      </c>
      <c r="K48" s="281"/>
      <c r="L48" s="289">
        <f>SUM(L9:L46)-SUM(M9:M46)</f>
        <v>13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25</v>
      </c>
      <c r="S48" s="281"/>
      <c r="T48" s="283">
        <f>SUM(T9:T46)-SUM(U9:U46)</f>
        <v>7</v>
      </c>
      <c r="U48" s="283"/>
      <c r="V48" s="281">
        <f>SUM(V9:V46)-SUM(W9:W46)</f>
        <v>24</v>
      </c>
      <c r="W48" s="281"/>
      <c r="X48" s="304">
        <f>SUM(X9:X46)-SUM(Y9:Y46)</f>
        <v>61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275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5</v>
      </c>
      <c r="AG49" s="59">
        <f>SUM(AG9:AG46)</f>
        <v>280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275</v>
      </c>
      <c r="AG50" s="280"/>
      <c r="AH50" s="60"/>
    </row>
    <row r="51" spans="1:34" x14ac:dyDescent="0.25">
      <c r="AA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G21" sqref="G21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1.5703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33" t="s">
        <v>57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100"/>
      <c r="P3" s="100"/>
      <c r="Q3" s="100"/>
    </row>
    <row r="4" spans="1:17" s="63" customFormat="1" ht="15.75" customHeight="1" x14ac:dyDescent="0.25">
      <c r="A4" s="333" t="s">
        <v>175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100"/>
      <c r="P4" s="100"/>
      <c r="Q4" s="100"/>
    </row>
    <row r="5" spans="1:17" s="63" customFormat="1" x14ac:dyDescent="0.25">
      <c r="A5" s="333"/>
      <c r="B5" s="333"/>
      <c r="C5" s="333"/>
      <c r="D5" s="333"/>
      <c r="E5" s="333"/>
      <c r="F5" s="333"/>
      <c r="G5" s="333"/>
      <c r="H5" s="333"/>
      <c r="I5" s="334"/>
      <c r="J5" s="334"/>
      <c r="K5" s="67"/>
      <c r="L5" s="67"/>
      <c r="M5" s="67"/>
      <c r="N5" s="68"/>
    </row>
    <row r="6" spans="1:17" s="71" customFormat="1" ht="12.75" customHeight="1" x14ac:dyDescent="0.25">
      <c r="A6" s="335" t="s">
        <v>37</v>
      </c>
      <c r="B6" s="337" t="s">
        <v>38</v>
      </c>
      <c r="C6" s="337"/>
      <c r="D6" s="338" t="s">
        <v>39</v>
      </c>
      <c r="E6" s="338"/>
      <c r="F6" s="338"/>
      <c r="G6" s="338"/>
      <c r="H6" s="338"/>
      <c r="I6" s="338"/>
      <c r="J6" s="338"/>
      <c r="K6" s="341" t="s">
        <v>56</v>
      </c>
      <c r="L6" s="341"/>
      <c r="M6" s="341"/>
      <c r="N6" s="342" t="s">
        <v>8</v>
      </c>
    </row>
    <row r="7" spans="1:17" s="71" customFormat="1" ht="12.75" x14ac:dyDescent="0.25">
      <c r="A7" s="336"/>
      <c r="B7" s="339" t="s">
        <v>40</v>
      </c>
      <c r="C7" s="339" t="s">
        <v>41</v>
      </c>
      <c r="D7" s="339" t="s">
        <v>42</v>
      </c>
      <c r="E7" s="339" t="s">
        <v>43</v>
      </c>
      <c r="F7" s="306" t="s">
        <v>44</v>
      </c>
      <c r="G7" s="306" t="s">
        <v>45</v>
      </c>
      <c r="H7" s="317" t="s">
        <v>46</v>
      </c>
      <c r="I7" s="317"/>
      <c r="J7" s="306" t="s">
        <v>47</v>
      </c>
      <c r="K7" s="306" t="s">
        <v>48</v>
      </c>
      <c r="L7" s="306" t="s">
        <v>49</v>
      </c>
      <c r="M7" s="306" t="s">
        <v>50</v>
      </c>
      <c r="N7" s="343"/>
    </row>
    <row r="8" spans="1:17" s="71" customFormat="1" ht="12.75" x14ac:dyDescent="0.25">
      <c r="A8" s="336"/>
      <c r="B8" s="340"/>
      <c r="C8" s="340"/>
      <c r="D8" s="340"/>
      <c r="E8" s="340"/>
      <c r="F8" s="307"/>
      <c r="G8" s="307"/>
      <c r="H8" s="240" t="s">
        <v>55</v>
      </c>
      <c r="I8" s="72" t="s">
        <v>51</v>
      </c>
      <c r="J8" s="307"/>
      <c r="K8" s="307"/>
      <c r="L8" s="307"/>
      <c r="M8" s="307"/>
      <c r="N8" s="343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134</v>
      </c>
    </row>
    <row r="10" spans="1:17" x14ac:dyDescent="0.25">
      <c r="A10" s="314">
        <v>43958</v>
      </c>
      <c r="B10" s="308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16"/>
      <c r="B11" s="310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14">
        <v>43958</v>
      </c>
      <c r="B12" s="308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16"/>
      <c r="B13" s="310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14">
        <v>43958</v>
      </c>
      <c r="B15" s="308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1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1" t="s">
        <v>135</v>
      </c>
    </row>
    <row r="16" spans="1:17" x14ac:dyDescent="0.25">
      <c r="A16" s="315"/>
      <c r="B16" s="309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12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22"/>
    </row>
    <row r="17" spans="1:14" x14ac:dyDescent="0.25">
      <c r="A17" s="315"/>
      <c r="B17" s="309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12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22"/>
    </row>
    <row r="18" spans="1:14" x14ac:dyDescent="0.25">
      <c r="A18" s="316"/>
      <c r="B18" s="310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13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23"/>
    </row>
    <row r="19" spans="1:14" x14ac:dyDescent="0.25">
      <c r="A19" s="314">
        <v>43958</v>
      </c>
      <c r="B19" s="308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25" t="s">
        <v>134</v>
      </c>
    </row>
    <row r="20" spans="1:14" x14ac:dyDescent="0.25">
      <c r="A20" s="315"/>
      <c r="B20" s="309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26"/>
    </row>
    <row r="21" spans="1:14" x14ac:dyDescent="0.25">
      <c r="A21" s="316"/>
      <c r="B21" s="310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27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133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14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>J24</f>
        <v>405000</v>
      </c>
      <c r="L24" s="75"/>
      <c r="M24" s="75"/>
      <c r="N24" s="328" t="s">
        <v>136</v>
      </c>
    </row>
    <row r="25" spans="1:14" x14ac:dyDescent="0.25">
      <c r="A25" s="31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>J25</f>
        <v>430000</v>
      </c>
      <c r="L25" s="78"/>
      <c r="M25" s="78"/>
      <c r="N25" s="329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3">F26*E26</f>
        <v>475000</v>
      </c>
      <c r="H26" s="110"/>
      <c r="I26" s="111">
        <v>0</v>
      </c>
      <c r="J26" s="110">
        <f t="shared" ref="J26" si="4">G26*(1-I26)-H26</f>
        <v>475000</v>
      </c>
      <c r="K26" s="110">
        <f>J26</f>
        <v>475000</v>
      </c>
      <c r="L26" s="110"/>
      <c r="M26" s="110"/>
      <c r="N26" s="109" t="s">
        <v>136</v>
      </c>
    </row>
    <row r="27" spans="1:14" x14ac:dyDescent="0.25">
      <c r="A27" s="97">
        <v>43988</v>
      </c>
      <c r="B27" s="96" t="s">
        <v>68</v>
      </c>
      <c r="C27" s="96"/>
      <c r="D27" s="84" t="s">
        <v>176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>J27</f>
        <v>250000</v>
      </c>
      <c r="L27" s="85"/>
      <c r="M27" s="85"/>
      <c r="N27" s="84" t="s">
        <v>136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>J28</f>
        <v>970000</v>
      </c>
      <c r="L28" s="85"/>
      <c r="M28" s="85"/>
      <c r="N28" s="84" t="s">
        <v>184</v>
      </c>
    </row>
    <row r="29" spans="1:14" x14ac:dyDescent="0.25">
      <c r="A29" s="97"/>
      <c r="B29" s="96"/>
      <c r="C29" s="96"/>
      <c r="D29" s="84"/>
      <c r="E29" s="84"/>
      <c r="F29" s="85"/>
      <c r="G29" s="85">
        <f t="shared" si="1"/>
        <v>0</v>
      </c>
      <c r="H29" s="85"/>
      <c r="I29" s="86"/>
      <c r="J29" s="85">
        <f t="shared" si="0"/>
        <v>0</v>
      </c>
      <c r="K29" s="85"/>
      <c r="L29" s="85"/>
      <c r="M29" s="85"/>
      <c r="N29" s="84"/>
    </row>
    <row r="30" spans="1:14" x14ac:dyDescent="0.25">
      <c r="A30" s="97"/>
      <c r="B30" s="96"/>
      <c r="C30" s="96"/>
      <c r="D30" s="84"/>
      <c r="E30" s="84"/>
      <c r="F30" s="85"/>
      <c r="G30" s="85">
        <f t="shared" si="1"/>
        <v>0</v>
      </c>
      <c r="H30" s="85"/>
      <c r="I30" s="86"/>
      <c r="J30" s="85">
        <f t="shared" si="0"/>
        <v>0</v>
      </c>
      <c r="K30" s="85"/>
      <c r="L30" s="85"/>
      <c r="M30" s="85"/>
      <c r="N30" s="84"/>
    </row>
    <row r="31" spans="1:14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2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2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2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2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2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2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2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2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2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5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5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5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5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5"/>
        <v>0</v>
      </c>
      <c r="H69" s="85"/>
      <c r="I69" s="86"/>
      <c r="J69" s="85">
        <f t="shared" ref="J69:J71" si="6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5"/>
        <v>0</v>
      </c>
      <c r="H70" s="85"/>
      <c r="I70" s="86"/>
      <c r="J70" s="85">
        <f t="shared" si="6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5"/>
        <v>0</v>
      </c>
      <c r="H71" s="78"/>
      <c r="I71" s="79"/>
      <c r="J71" s="78">
        <f t="shared" si="6"/>
        <v>0</v>
      </c>
      <c r="K71" s="78"/>
      <c r="L71" s="78"/>
      <c r="M71" s="78"/>
      <c r="N71" s="77"/>
    </row>
    <row r="72" spans="1:15" s="258" customFormat="1" ht="12" x14ac:dyDescent="0.2">
      <c r="A72" s="330" t="s">
        <v>73</v>
      </c>
      <c r="B72" s="331"/>
      <c r="C72" s="331"/>
      <c r="D72" s="331"/>
      <c r="E72" s="252">
        <f>SUM(E9:E71)</f>
        <v>36</v>
      </c>
      <c r="F72" s="252"/>
      <c r="G72" s="253">
        <f>SUM(G9:G71)</f>
        <v>17075000</v>
      </c>
      <c r="H72" s="254"/>
      <c r="I72" s="253"/>
      <c r="J72" s="255">
        <f>SUM(J9:J71)</f>
        <v>7899000</v>
      </c>
      <c r="K72" s="256">
        <f>SUM(K9:K71)</f>
        <v>6619000</v>
      </c>
      <c r="L72" s="256">
        <f>SUM(L10:L23)</f>
        <v>990000</v>
      </c>
      <c r="M72" s="256"/>
      <c r="N72" s="257"/>
      <c r="O72" s="318"/>
    </row>
    <row r="73" spans="1:15" s="258" customFormat="1" ht="12" x14ac:dyDescent="0.2">
      <c r="A73" s="319" t="s">
        <v>77</v>
      </c>
      <c r="B73" s="320"/>
      <c r="C73" s="320"/>
      <c r="D73" s="320"/>
      <c r="E73" s="259"/>
      <c r="F73" s="259"/>
      <c r="G73" s="260">
        <f>G72</f>
        <v>17075000</v>
      </c>
      <c r="H73" s="261"/>
      <c r="I73" s="260"/>
      <c r="J73" s="262"/>
      <c r="K73" s="261"/>
      <c r="L73" s="261"/>
      <c r="M73" s="261"/>
      <c r="N73" s="257"/>
      <c r="O73" s="318"/>
    </row>
    <row r="74" spans="1:15" s="258" customFormat="1" ht="12" x14ac:dyDescent="0.2">
      <c r="A74" s="319" t="s">
        <v>120</v>
      </c>
      <c r="B74" s="320"/>
      <c r="C74" s="320"/>
      <c r="D74" s="324"/>
      <c r="E74" s="259"/>
      <c r="F74" s="259"/>
      <c r="G74" s="260">
        <f>J72</f>
        <v>7899000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19" t="s">
        <v>74</v>
      </c>
      <c r="B75" s="320"/>
      <c r="C75" s="320"/>
      <c r="D75" s="320"/>
      <c r="E75" s="259"/>
      <c r="F75" s="259"/>
      <c r="G75" s="264">
        <f>K72</f>
        <v>6619000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19" t="s">
        <v>75</v>
      </c>
      <c r="B76" s="320"/>
      <c r="C76" s="320"/>
      <c r="D76" s="320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19" t="s">
        <v>76</v>
      </c>
      <c r="B77" s="320"/>
      <c r="C77" s="320"/>
      <c r="D77" s="320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A56" sqref="A55:A56"/>
    </sheetView>
  </sheetViews>
  <sheetFormatPr defaultColWidth="9.140625" defaultRowHeight="15" x14ac:dyDescent="0.25"/>
  <cols>
    <col min="1" max="1" width="10.140625" style="165" customWidth="1"/>
    <col min="2" max="2" width="20.8554687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45" t="s">
        <v>0</v>
      </c>
      <c r="B1" s="345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46" t="s">
        <v>78</v>
      </c>
      <c r="B4" s="346"/>
      <c r="C4" s="346"/>
      <c r="D4" s="346"/>
      <c r="E4" s="346"/>
      <c r="F4" s="346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47" t="s">
        <v>126</v>
      </c>
      <c r="B5" s="347"/>
      <c r="C5" s="347"/>
      <c r="D5" s="347"/>
      <c r="E5" s="347"/>
      <c r="F5" s="347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48" t="s">
        <v>79</v>
      </c>
      <c r="B7" s="349" t="s">
        <v>80</v>
      </c>
      <c r="C7" s="350" t="s">
        <v>81</v>
      </c>
      <c r="D7" s="351"/>
      <c r="E7" s="352" t="s">
        <v>8</v>
      </c>
      <c r="F7" s="349" t="s">
        <v>82</v>
      </c>
    </row>
    <row r="8" spans="1:16" s="145" customFormat="1" ht="15.75" x14ac:dyDescent="0.25">
      <c r="A8" s="348"/>
      <c r="B8" s="349"/>
      <c r="C8" s="146" t="s">
        <v>83</v>
      </c>
      <c r="D8" s="146" t="s">
        <v>84</v>
      </c>
      <c r="E8" s="352"/>
      <c r="F8" s="349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30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30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45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x14ac:dyDescent="0.25">
      <c r="A40" s="154">
        <v>43962</v>
      </c>
      <c r="B40" s="155" t="s">
        <v>115</v>
      </c>
      <c r="C40" s="156">
        <v>835000</v>
      </c>
      <c r="D40" s="156"/>
      <c r="E40" s="157"/>
      <c r="F40" s="157" t="s">
        <v>173</v>
      </c>
    </row>
    <row r="41" spans="1:6" x14ac:dyDescent="0.25">
      <c r="A41" s="154">
        <v>43964</v>
      </c>
      <c r="B41" s="155" t="s">
        <v>115</v>
      </c>
      <c r="C41" s="156">
        <v>475000</v>
      </c>
      <c r="D41" s="156"/>
      <c r="E41" s="157"/>
      <c r="F41" s="157" t="s">
        <v>173</v>
      </c>
    </row>
    <row r="42" spans="1:6" x14ac:dyDescent="0.25">
      <c r="A42" s="154">
        <v>43964</v>
      </c>
      <c r="B42" s="155" t="s">
        <v>121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116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122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123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124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153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125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152</v>
      </c>
      <c r="C53" s="209"/>
      <c r="D53" s="209">
        <v>1512000</v>
      </c>
      <c r="E53" s="210"/>
      <c r="F53" s="210"/>
    </row>
    <row r="54" spans="1:6" ht="30" x14ac:dyDescent="0.25">
      <c r="A54" s="207">
        <v>43988</v>
      </c>
      <c r="B54" s="208" t="s">
        <v>174</v>
      </c>
      <c r="C54" s="209">
        <f>250000</f>
        <v>250000</v>
      </c>
      <c r="D54" s="209"/>
      <c r="E54" s="210"/>
      <c r="F54" s="210" t="s">
        <v>173</v>
      </c>
    </row>
    <row r="55" spans="1:6" ht="30" x14ac:dyDescent="0.25">
      <c r="A55" s="207">
        <v>44009</v>
      </c>
      <c r="B55" s="208" t="s">
        <v>185</v>
      </c>
      <c r="C55" s="209">
        <v>970000</v>
      </c>
      <c r="D55" s="209"/>
      <c r="E55" s="210"/>
      <c r="F55" s="210" t="s">
        <v>173</v>
      </c>
    </row>
    <row r="56" spans="1:6" x14ac:dyDescent="0.25">
      <c r="A56" s="207"/>
      <c r="B56" s="208"/>
      <c r="C56" s="209"/>
      <c r="D56" s="209"/>
      <c r="E56" s="210"/>
      <c r="F56" s="210"/>
    </row>
    <row r="57" spans="1:6" x14ac:dyDescent="0.25">
      <c r="A57" s="207"/>
      <c r="B57" s="208"/>
      <c r="C57" s="209"/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44" t="s">
        <v>117</v>
      </c>
      <c r="B69" s="344"/>
      <c r="C69" s="162">
        <f>SUM(C9:C52)</f>
        <v>6864000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2020-07-02T02:44:38Z</dcterms:modified>
</cp:coreProperties>
</file>