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CHI'!$A$6:$H$115</definedName>
  </definedNames>
  <calcPr calcId="162913"/>
</workbook>
</file>

<file path=xl/calcChain.xml><?xml version="1.0" encoding="utf-8"?>
<calcChain xmlns="http://schemas.openxmlformats.org/spreadsheetml/2006/main">
  <c r="L19" i="9" l="1"/>
  <c r="O19" i="9"/>
  <c r="L18" i="9"/>
  <c r="O18" i="9"/>
  <c r="I19" i="9"/>
  <c r="I18" i="9"/>
  <c r="F15" i="1" l="1"/>
  <c r="L17" i="9" l="1"/>
  <c r="O17" i="9"/>
  <c r="I17" i="9"/>
  <c r="O16" i="9"/>
  <c r="L16" i="9"/>
  <c r="I16" i="9"/>
  <c r="N15" i="9"/>
  <c r="L15" i="9"/>
  <c r="I15" i="9"/>
  <c r="M7" i="8"/>
  <c r="J7" i="8"/>
  <c r="H7" i="8"/>
  <c r="O12" i="9"/>
  <c r="O13" i="9"/>
  <c r="O14" i="9"/>
  <c r="O11" i="9"/>
  <c r="L11" i="9"/>
  <c r="L12" i="9"/>
  <c r="L13" i="9"/>
  <c r="L14" i="9"/>
  <c r="I11" i="9"/>
  <c r="I12" i="9"/>
  <c r="I13" i="9"/>
  <c r="I14" i="9"/>
  <c r="N10" i="9"/>
  <c r="N9" i="9"/>
  <c r="L10" i="9"/>
  <c r="L9" i="9"/>
  <c r="I10" i="9"/>
  <c r="I9" i="9"/>
  <c r="L24" i="4" l="1"/>
  <c r="G115" i="1"/>
  <c r="E115" i="1"/>
  <c r="H115" i="1" l="1"/>
  <c r="L31" i="4" l="1"/>
  <c r="J37" i="4" s="1"/>
  <c r="J42" i="4" l="1"/>
  <c r="J41" i="4"/>
  <c r="D34" i="13" l="1"/>
  <c r="C19" i="13"/>
  <c r="D32" i="13" s="1"/>
  <c r="D33" i="13"/>
  <c r="G24" i="4" l="1"/>
  <c r="L14" i="4"/>
  <c r="J35" i="4" s="1"/>
  <c r="I14" i="4"/>
  <c r="G14" i="4"/>
  <c r="J36" i="4" l="1"/>
  <c r="J39" i="4" s="1"/>
  <c r="I24" i="4"/>
  <c r="F115" i="1" l="1"/>
  <c r="F41" i="8" l="1"/>
  <c r="G123" i="9" l="1"/>
  <c r="D32" i="11" l="1"/>
  <c r="E32" i="11"/>
  <c r="L127" i="9" l="1"/>
  <c r="L126" i="9"/>
  <c r="L123" i="9" l="1"/>
  <c r="L124" i="9" s="1"/>
  <c r="L125" i="9"/>
  <c r="I123" i="9"/>
  <c r="G41" i="8" l="1"/>
  <c r="H41" i="8"/>
  <c r="J41" i="8"/>
  <c r="G124" i="9" l="1"/>
  <c r="AI14" i="10"/>
  <c r="E11" i="5" s="1"/>
  <c r="F11" i="5" s="1"/>
  <c r="K11" i="5" s="1"/>
  <c r="J13" i="5" l="1"/>
  <c r="D13" i="5"/>
  <c r="AI13" i="10" l="1"/>
  <c r="E12" i="5" s="1"/>
  <c r="F12" i="5" s="1"/>
  <c r="J40" i="4"/>
  <c r="AI12" i="10"/>
  <c r="E10" i="5" s="1"/>
  <c r="F10" i="5" s="1"/>
  <c r="K10" i="5" s="1"/>
  <c r="G10" i="14" l="1"/>
  <c r="K12" i="5"/>
  <c r="J43" i="4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<sst xmlns="http://schemas.openxmlformats.org/spreadsheetml/2006/main" count="533" uniqueCount="256">
  <si>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</si>
  <si>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</si>
  <si>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</si>
  <si>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</si>
  <si>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</si>
  <si>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</si>
  <si>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</si>
  <si>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</si>
  <si>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</si>
  <si>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</si>
  <si>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</si>
  <si>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</si>
  <si>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</si>
  <si>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</si>
  <si>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</si>
  <si>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</si>
  <si>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</si>
  <si>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</si>
  <si>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</si>
  <si>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</si>
  <si>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</si>
  <si>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</si>
  <si>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</si>
  <si>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</si>
  <si>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</si>
  <si>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</si>
  <si>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</si>
  <si>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</si>
  <si>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</si>
  <si>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</si>
  <si>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</si>
  <si>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</si>
  <si>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</si>
  <si>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</si>
  <si>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</si>
  <si>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</si>
  <si>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</si>
  <si>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</si>
  <si>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</si>
  <si>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</si>
  <si>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</si>
  <si>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</si>
  <si>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</si>
  <si>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</si>
  <si>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</si>
  <si>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</si>
  <si>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</si>
  <si>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</si>
  <si>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</si>
  <si>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</si>
  <si>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</si>
  <si>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</si>
  <si>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</si>
  <si>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</si>
  <si>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</si>
  <si>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</si>
  <si>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</si>
  <si>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</si>
  <si>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</si>
  <si>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</si>
  <si>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</si>
  <si>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</si>
  <si>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</si>
  <si>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</si>
  <si>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</si>
  <si>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</si>
  <si>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</si>
  <si>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</si>
  <si>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</si>
  <si>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</si>
  <si>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</si>
  <si>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</si>
  <si>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</si>
  <si>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</si>
  <si>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</si>
  <si>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</si>
  <si>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</si>
  <si>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</si>
  <si>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</si>
  <si>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</si>
  <si>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</si>
  <si>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</si>
  <si>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</si>
  <si>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</si>
  <si>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</si>
  <si>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</si>
  <si>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</si>
  <si>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</si>
  <si>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</si>
  <si>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</si>
  <si>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</si>
  <si>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</si>
  <si>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</si>
  <si>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</si>
  <si>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</si>
  <si>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</si>
  <si>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</si>
  <si>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</si>
  <si>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</si>
  <si>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</si>
  <si>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</si>
  <si>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</si>
  <si>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</si>
  <si>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</si>
  <si>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</si>
  <si>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</si>
  <si>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</si>
  <si>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</si>
  <si>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</si>
  <si>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</si>
  <si>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</si>
  <si>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</si>
  <si>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</si>
  <si>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</si>
  <si>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</si>
  <si>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</si>
  <si>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</si>
  <si>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</si>
  <si>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</si>
  <si>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</si>
  <si>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</si>
  <si>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</si>
  <si>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</si>
  <si>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</si>
  <si>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</si>
  <si>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</si>
  <si>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</si>
  <si>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</si>
  <si>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</si>
  <si>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</si>
  <si>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</si>
  <si>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</si>
  <si>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</si>
  <si>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</si>
  <si>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</si>
  <si>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Tâm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</si>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</sst>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167" fontId="20" fillId="3" borderId="12" xfId="0" applyNumberFormat="1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8" fontId="20" fillId="3" borderId="12" xfId="1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zoomScale="85" zoomScaleNormal="85" workbookViewId="0">
      <pane ySplit="7" topLeftCell="A23" activePane="bottomLeft" state="frozen"/>
      <selection pane="bottomLeft" activeCell="A34" sqref="A34"/>
    </sheetView>
  </sheetViews>
  <sheetFormatPr defaultColWidth="9.140625" defaultRowHeight="15" x14ac:dyDescent="0.25"/>
  <cols>
    <col min="1" max="2" width="11.42578125" style="397" customWidth="1"/>
    <col min="3" max="3" width="18.7109375" style="361" bestFit="1" customWidth="1"/>
    <col min="4" max="4" width="47" style="361" bestFit="1" customWidth="1"/>
    <col min="5" max="5" width="15.7109375" style="359" bestFit="1" customWidth="1"/>
    <col min="6" max="6" width="14.28515625" style="359" customWidth="1"/>
    <col min="7" max="7" width="15.7109375" style="359" bestFit="1" customWidth="1"/>
    <col min="8" max="8" width="17.5703125" style="359" bestFit="1" customWidth="1"/>
    <col min="9" max="16384" width="9.140625" style="361"/>
  </cols>
  <sheetData>
    <row r="1" spans="1:9" x14ac:dyDescent="0.25">
      <c r="A1" s="354" t="s">
        <v>0</v>
      </c>
      <c r="B1" s="354"/>
      <c r="C1" s="355"/>
      <c r="D1" s="356"/>
      <c r="E1" s="357"/>
      <c r="F1" s="358" t="s">
        <v>1</v>
      </c>
      <c r="H1" s="358"/>
      <c r="I1" s="360"/>
    </row>
    <row r="2" spans="1:9" x14ac:dyDescent="0.25">
      <c r="A2" s="362" t="s">
        <v>2</v>
      </c>
      <c r="B2" s="362"/>
      <c r="C2" s="363"/>
      <c r="D2" s="364"/>
      <c r="E2" s="365"/>
      <c r="F2" s="366" t="s">
        <v>3</v>
      </c>
      <c r="H2" s="366"/>
      <c r="I2" s="367"/>
    </row>
    <row r="3" spans="1:9" x14ac:dyDescent="0.25">
      <c r="A3" s="362"/>
      <c r="B3" s="362"/>
      <c r="C3" s="363"/>
      <c r="D3" s="364"/>
      <c r="E3" s="365"/>
      <c r="F3" s="365"/>
      <c r="G3" s="368"/>
      <c r="H3" s="368"/>
      <c r="I3" s="369"/>
    </row>
    <row r="4" spans="1:9" x14ac:dyDescent="0.25">
      <c r="A4" s="460" t="s">
        <v>192</v>
      </c>
      <c r="B4" s="460"/>
      <c r="C4" s="460"/>
      <c r="D4" s="460"/>
      <c r="E4" s="460"/>
      <c r="F4" s="460"/>
      <c r="G4" s="460"/>
      <c r="H4" s="460"/>
      <c r="I4" s="369"/>
    </row>
    <row r="5" spans="1:9" s="367" customFormat="1" x14ac:dyDescent="0.25">
      <c r="A5" s="370"/>
      <c r="B5" s="370"/>
      <c r="C5" s="370"/>
      <c r="E5" s="366"/>
      <c r="F5" s="366"/>
      <c r="G5" s="366"/>
      <c r="H5" s="366"/>
    </row>
    <row r="6" spans="1:9" s="367" customFormat="1" x14ac:dyDescent="0.25">
      <c r="A6" s="461" t="s">
        <v>4</v>
      </c>
      <c r="B6" s="466" t="s">
        <v>191</v>
      </c>
      <c r="C6" s="461" t="s">
        <v>5</v>
      </c>
      <c r="D6" s="463" t="s">
        <v>6</v>
      </c>
      <c r="E6" s="465" t="s">
        <v>7</v>
      </c>
      <c r="F6" s="465"/>
      <c r="G6" s="465" t="s">
        <v>8</v>
      </c>
      <c r="H6" s="465"/>
    </row>
    <row r="7" spans="1:9" s="367" customFormat="1" ht="14.45" customHeight="1" x14ac:dyDescent="0.25">
      <c r="A7" s="462"/>
      <c r="B7" s="467"/>
      <c r="C7" s="462"/>
      <c r="D7" s="464"/>
      <c r="E7" s="371" t="s">
        <v>79</v>
      </c>
      <c r="F7" s="371" t="s">
        <v>56</v>
      </c>
      <c r="G7" s="371" t="s">
        <v>79</v>
      </c>
      <c r="H7" s="371" t="s">
        <v>56</v>
      </c>
    </row>
    <row r="8" spans="1:9" x14ac:dyDescent="0.25">
      <c r="A8" s="372">
        <v>44075</v>
      </c>
      <c r="B8" s="372" t="s">
        <v>222</v>
      </c>
      <c r="C8" s="373" t="s">
        <v>206</v>
      </c>
      <c r="D8" s="374" t="s">
        <v>207</v>
      </c>
      <c r="E8" s="375">
        <v>100000000</v>
      </c>
      <c r="F8" s="376"/>
      <c r="G8" s="375"/>
      <c r="H8" s="376"/>
    </row>
    <row r="9" spans="1:9" x14ac:dyDescent="0.25">
      <c r="A9" s="372">
        <v>44075</v>
      </c>
      <c r="B9" s="372" t="s">
        <v>228</v>
      </c>
      <c r="C9" s="373" t="s">
        <v>129</v>
      </c>
      <c r="D9" s="374" t="s">
        <v>208</v>
      </c>
      <c r="E9" s="375"/>
      <c r="F9" s="376"/>
      <c r="G9" s="375">
        <v>7135000</v>
      </c>
      <c r="H9" s="376"/>
    </row>
    <row r="10" spans="1:9" x14ac:dyDescent="0.25">
      <c r="A10" s="372">
        <v>44075</v>
      </c>
      <c r="B10" s="372" t="s">
        <v>229</v>
      </c>
      <c r="C10" s="373" t="s">
        <v>132</v>
      </c>
      <c r="D10" s="374" t="s">
        <v>209</v>
      </c>
      <c r="E10" s="375"/>
      <c r="F10" s="376"/>
      <c r="G10" s="375">
        <v>397000</v>
      </c>
      <c r="H10" s="376"/>
    </row>
    <row r="11" spans="1:9" x14ac:dyDescent="0.25">
      <c r="A11" s="372">
        <v>44075</v>
      </c>
      <c r="B11" s="372" t="s">
        <v>230</v>
      </c>
      <c r="C11" s="373" t="s">
        <v>132</v>
      </c>
      <c r="D11" s="374" t="s">
        <v>210</v>
      </c>
      <c r="E11" s="375"/>
      <c r="F11" s="376"/>
      <c r="G11" s="375">
        <v>2403000</v>
      </c>
      <c r="H11" s="376"/>
    </row>
    <row r="12" spans="1:9" x14ac:dyDescent="0.25">
      <c r="A12" s="372">
        <v>44075</v>
      </c>
      <c r="B12" s="372" t="s">
        <v>231</v>
      </c>
      <c r="C12" s="373" t="s">
        <v>129</v>
      </c>
      <c r="D12" s="374" t="s">
        <v>211</v>
      </c>
      <c r="E12" s="375"/>
      <c r="F12" s="376"/>
      <c r="G12" s="375"/>
      <c r="H12" s="376">
        <v>5695385</v>
      </c>
    </row>
    <row r="13" spans="1:9" x14ac:dyDescent="0.25">
      <c r="A13" s="372">
        <v>44075</v>
      </c>
      <c r="B13" s="372" t="s">
        <v>232</v>
      </c>
      <c r="C13" s="373" t="s">
        <v>132</v>
      </c>
      <c r="D13" s="374" t="s">
        <v>212</v>
      </c>
      <c r="E13" s="375"/>
      <c r="F13" s="376"/>
      <c r="G13" s="375"/>
      <c r="H13" s="376">
        <v>674000</v>
      </c>
    </row>
    <row r="14" spans="1:9" x14ac:dyDescent="0.25">
      <c r="A14" s="372">
        <v>44075</v>
      </c>
      <c r="B14" s="372" t="s">
        <v>233</v>
      </c>
      <c r="C14" s="373" t="s">
        <v>132</v>
      </c>
      <c r="D14" s="374" t="s">
        <v>213</v>
      </c>
      <c r="E14" s="375"/>
      <c r="F14" s="376"/>
      <c r="G14" s="375"/>
      <c r="H14" s="376">
        <v>1289000</v>
      </c>
    </row>
    <row r="15" spans="1:9" x14ac:dyDescent="0.25">
      <c r="A15" s="372">
        <v>44075</v>
      </c>
      <c r="B15" s="372" t="s">
        <v>223</v>
      </c>
      <c r="C15" s="373" t="s">
        <v>206</v>
      </c>
      <c r="D15" s="374" t="s">
        <v>214</v>
      </c>
      <c r="E15" s="375"/>
      <c r="F15" s="376">
        <f>H14+H13+H12</f>
        <v>7658385</v>
      </c>
      <c r="G15" s="375"/>
      <c r="H15" s="376"/>
    </row>
    <row r="16" spans="1:9" x14ac:dyDescent="0.25">
      <c r="A16" s="372">
        <v>44075</v>
      </c>
      <c r="B16" s="372" t="s">
        <v>234</v>
      </c>
      <c r="C16" s="373" t="s">
        <v>128</v>
      </c>
      <c r="D16" s="374" t="s">
        <v>215</v>
      </c>
      <c r="E16" s="375"/>
      <c r="F16" s="376"/>
      <c r="G16" s="375">
        <v>9800000</v>
      </c>
      <c r="H16" s="376"/>
    </row>
    <row r="17" spans="1:8" x14ac:dyDescent="0.25">
      <c r="A17" s="372">
        <v>44075</v>
      </c>
      <c r="B17" s="372" t="s">
        <v>235</v>
      </c>
      <c r="C17" s="373" t="s">
        <v>130</v>
      </c>
      <c r="D17" s="374" t="s">
        <v>216</v>
      </c>
      <c r="E17" s="375"/>
      <c r="F17" s="376"/>
      <c r="G17" s="375">
        <v>6300000</v>
      </c>
      <c r="H17" s="376"/>
    </row>
    <row r="18" spans="1:8" x14ac:dyDescent="0.25">
      <c r="A18" s="372">
        <v>44077</v>
      </c>
      <c r="B18" s="372" t="s">
        <v>236</v>
      </c>
      <c r="C18" s="373" t="s">
        <v>131</v>
      </c>
      <c r="D18" s="374" t="s">
        <v>225</v>
      </c>
      <c r="E18" s="375"/>
      <c r="F18" s="376"/>
      <c r="G18" s="375"/>
      <c r="H18" s="376">
        <v>200000</v>
      </c>
    </row>
    <row r="19" spans="1:8" x14ac:dyDescent="0.25">
      <c r="A19" s="372">
        <v>44077</v>
      </c>
      <c r="B19" s="372" t="s">
        <v>224</v>
      </c>
      <c r="C19" s="373" t="s">
        <v>206</v>
      </c>
      <c r="D19" s="374" t="s">
        <v>249</v>
      </c>
      <c r="E19" s="375">
        <v>13098000</v>
      </c>
      <c r="F19" s="376"/>
      <c r="G19" s="375"/>
      <c r="H19" s="376"/>
    </row>
    <row r="20" spans="1:8" x14ac:dyDescent="0.25">
      <c r="A20" s="372">
        <v>44077</v>
      </c>
      <c r="B20" s="372" t="s">
        <v>237</v>
      </c>
      <c r="C20" s="373" t="s">
        <v>132</v>
      </c>
      <c r="D20" s="374" t="s">
        <v>217</v>
      </c>
      <c r="E20" s="375"/>
      <c r="F20" s="376"/>
      <c r="G20" s="375">
        <v>3500000</v>
      </c>
      <c r="H20" s="376"/>
    </row>
    <row r="21" spans="1:8" x14ac:dyDescent="0.25">
      <c r="A21" s="372">
        <v>44077</v>
      </c>
      <c r="B21" s="372" t="s">
        <v>238</v>
      </c>
      <c r="C21" s="373" t="s">
        <v>128</v>
      </c>
      <c r="D21" s="374" t="s">
        <v>218</v>
      </c>
      <c r="E21" s="375"/>
      <c r="F21" s="376"/>
      <c r="G21" s="375">
        <v>8800000</v>
      </c>
      <c r="H21" s="376"/>
    </row>
    <row r="22" spans="1:8" ht="14.25" customHeight="1" x14ac:dyDescent="0.25">
      <c r="A22" s="372">
        <v>44077</v>
      </c>
      <c r="B22" s="372" t="s">
        <v>239</v>
      </c>
      <c r="C22" s="373" t="s">
        <v>206</v>
      </c>
      <c r="D22" s="374" t="s">
        <v>219</v>
      </c>
      <c r="E22" s="375"/>
      <c r="F22" s="376"/>
      <c r="G22" s="375"/>
      <c r="H22" s="376">
        <v>6960000</v>
      </c>
    </row>
    <row r="23" spans="1:8" ht="14.25" customHeight="1" x14ac:dyDescent="0.25">
      <c r="A23" s="372">
        <v>44077</v>
      </c>
      <c r="B23" s="372" t="s">
        <v>226</v>
      </c>
      <c r="C23" s="373" t="s">
        <v>206</v>
      </c>
      <c r="D23" s="374" t="s">
        <v>133</v>
      </c>
      <c r="E23" s="375"/>
      <c r="F23" s="376">
        <v>2000000</v>
      </c>
      <c r="G23" s="375"/>
      <c r="H23" s="376"/>
    </row>
    <row r="24" spans="1:8" ht="14.25" customHeight="1" x14ac:dyDescent="0.25">
      <c r="A24" s="372">
        <v>44080</v>
      </c>
      <c r="B24" s="372" t="s">
        <v>227</v>
      </c>
      <c r="C24" s="373" t="s">
        <v>206</v>
      </c>
      <c r="D24" s="374" t="s">
        <v>250</v>
      </c>
      <c r="E24" s="375">
        <v>3221400</v>
      </c>
      <c r="F24" s="376"/>
      <c r="G24" s="375"/>
      <c r="H24" s="376"/>
    </row>
    <row r="25" spans="1:8" ht="14.25" customHeight="1" x14ac:dyDescent="0.25">
      <c r="A25" s="372">
        <v>44082</v>
      </c>
      <c r="B25" s="372" t="s">
        <v>240</v>
      </c>
      <c r="C25" s="373" t="s">
        <v>131</v>
      </c>
      <c r="D25" s="374" t="s">
        <v>220</v>
      </c>
      <c r="E25" s="375"/>
      <c r="F25" s="376"/>
      <c r="G25" s="375">
        <v>760000</v>
      </c>
      <c r="H25" s="376"/>
    </row>
    <row r="26" spans="1:8" x14ac:dyDescent="0.25">
      <c r="A26" s="372">
        <v>44083</v>
      </c>
      <c r="B26" s="372" t="s">
        <v>241</v>
      </c>
      <c r="C26" s="373" t="s">
        <v>128</v>
      </c>
      <c r="D26" s="374" t="s">
        <v>221</v>
      </c>
      <c r="E26" s="375"/>
      <c r="F26" s="376"/>
      <c r="G26" s="375">
        <v>3415000</v>
      </c>
      <c r="H26" s="376"/>
    </row>
    <row r="27" spans="1:8" x14ac:dyDescent="0.25">
      <c r="A27" s="372">
        <v>44083</v>
      </c>
      <c r="B27" s="372"/>
      <c r="C27" s="373" t="s">
        <v>242</v>
      </c>
      <c r="D27" s="374" t="s">
        <v>243</v>
      </c>
      <c r="E27" s="375"/>
      <c r="F27" s="376"/>
      <c r="G27" s="375"/>
      <c r="H27" s="376">
        <v>15000</v>
      </c>
    </row>
    <row r="28" spans="1:8" x14ac:dyDescent="0.25">
      <c r="A28" s="372">
        <v>44070</v>
      </c>
      <c r="B28" s="372"/>
      <c r="C28" s="373" t="s">
        <v>242</v>
      </c>
      <c r="D28" s="374" t="s">
        <v>248</v>
      </c>
      <c r="E28" s="375"/>
      <c r="F28" s="376"/>
      <c r="G28" s="375"/>
      <c r="H28" s="376">
        <v>40000</v>
      </c>
    </row>
    <row r="29" spans="1:8" x14ac:dyDescent="0.25">
      <c r="A29" s="372">
        <v>44083</v>
      </c>
      <c r="B29" s="372"/>
      <c r="C29" s="373" t="s">
        <v>244</v>
      </c>
      <c r="D29" s="374" t="s">
        <v>245</v>
      </c>
      <c r="E29" s="375"/>
      <c r="F29" s="376"/>
      <c r="G29" s="375"/>
      <c r="H29" s="376">
        <v>315000</v>
      </c>
    </row>
    <row r="30" spans="1:8" x14ac:dyDescent="0.25">
      <c r="A30" s="372">
        <v>44014</v>
      </c>
      <c r="B30" s="372" t="s">
        <v>246</v>
      </c>
      <c r="C30" s="373" t="s">
        <v>128</v>
      </c>
      <c r="D30" s="374" t="s">
        <v>247</v>
      </c>
      <c r="E30" s="375"/>
      <c r="F30" s="376">
        <v>535000000</v>
      </c>
      <c r="G30" s="375"/>
      <c r="H30" s="376"/>
    </row>
    <row r="31" spans="1:8" x14ac:dyDescent="0.25">
      <c r="A31" s="372">
        <v>44087</v>
      </c>
      <c r="B31" s="372"/>
      <c r="C31" s="373" t="s">
        <v>244</v>
      </c>
      <c r="D31" s="374" t="s">
        <v>251</v>
      </c>
      <c r="E31" s="375"/>
      <c r="F31" s="376"/>
      <c r="G31" s="375"/>
      <c r="H31" s="376">
        <v>1185000</v>
      </c>
    </row>
    <row r="32" spans="1:8" x14ac:dyDescent="0.25">
      <c r="A32" s="372">
        <v>44087</v>
      </c>
      <c r="B32" s="372" t="s">
        <v>255</v>
      </c>
      <c r="C32" s="373" t="s">
        <v>128</v>
      </c>
      <c r="D32" s="374" t="s">
        <v>252</v>
      </c>
      <c r="E32" s="375"/>
      <c r="F32" s="376"/>
      <c r="G32" s="375"/>
      <c r="H32" s="376">
        <v>1380000</v>
      </c>
    </row>
    <row r="33" spans="1:8" x14ac:dyDescent="0.25">
      <c r="A33" s="372">
        <v>44087</v>
      </c>
      <c r="B33" s="372"/>
      <c r="C33" s="373" t="s">
        <v>244</v>
      </c>
      <c r="D33" s="374" t="s">
        <v>253</v>
      </c>
      <c r="E33" s="375"/>
      <c r="F33" s="376"/>
      <c r="G33" s="375"/>
      <c r="H33" s="376">
        <v>90000</v>
      </c>
    </row>
    <row r="34" spans="1:8" x14ac:dyDescent="0.25">
      <c r="A34" s="372"/>
      <c r="B34" s="372"/>
      <c r="C34" s="373"/>
      <c r="D34" s="374"/>
      <c r="E34" s="375"/>
      <c r="F34" s="376"/>
      <c r="G34" s="375"/>
      <c r="H34" s="376"/>
    </row>
    <row r="35" spans="1:8" x14ac:dyDescent="0.25">
      <c r="A35" s="372"/>
      <c r="B35" s="372"/>
      <c r="C35" s="373"/>
      <c r="D35" s="374"/>
      <c r="E35" s="375"/>
      <c r="F35" s="376"/>
      <c r="G35" s="375"/>
      <c r="H35" s="376"/>
    </row>
    <row r="36" spans="1:8" x14ac:dyDescent="0.25">
      <c r="A36" s="372"/>
      <c r="B36" s="372"/>
      <c r="C36" s="373"/>
      <c r="D36" s="374"/>
      <c r="E36" s="375"/>
      <c r="F36" s="376"/>
      <c r="G36" s="375"/>
      <c r="H36" s="376"/>
    </row>
    <row r="37" spans="1:8" x14ac:dyDescent="0.25">
      <c r="A37" s="372"/>
      <c r="B37" s="372"/>
      <c r="C37" s="373"/>
      <c r="D37" s="374"/>
      <c r="E37" s="375"/>
      <c r="F37" s="376"/>
      <c r="G37" s="375"/>
      <c r="H37" s="376"/>
    </row>
    <row r="38" spans="1:8" x14ac:dyDescent="0.25">
      <c r="A38" s="372"/>
      <c r="B38" s="372"/>
      <c r="C38" s="373"/>
      <c r="D38" s="374"/>
      <c r="E38" s="375"/>
      <c r="F38" s="376"/>
      <c r="G38" s="375"/>
      <c r="H38" s="376"/>
    </row>
    <row r="39" spans="1:8" x14ac:dyDescent="0.25">
      <c r="A39" s="372"/>
      <c r="B39" s="372"/>
      <c r="C39" s="373"/>
      <c r="D39" s="374"/>
      <c r="E39" s="375"/>
      <c r="F39" s="376"/>
      <c r="G39" s="375"/>
      <c r="H39" s="376"/>
    </row>
    <row r="40" spans="1:8" x14ac:dyDescent="0.25">
      <c r="A40" s="372"/>
      <c r="B40" s="372"/>
      <c r="C40" s="373"/>
      <c r="D40" s="374"/>
      <c r="E40" s="375"/>
      <c r="F40" s="376"/>
      <c r="G40" s="375"/>
      <c r="H40" s="376"/>
    </row>
    <row r="41" spans="1:8" x14ac:dyDescent="0.25">
      <c r="A41" s="372"/>
      <c r="B41" s="372"/>
      <c r="C41" s="373"/>
      <c r="D41" s="374"/>
      <c r="E41" s="375"/>
      <c r="F41" s="376"/>
      <c r="G41" s="375"/>
      <c r="H41" s="376"/>
    </row>
    <row r="42" spans="1:8" x14ac:dyDescent="0.25">
      <c r="A42" s="372"/>
      <c r="B42" s="372"/>
      <c r="C42" s="373"/>
      <c r="D42" s="374"/>
      <c r="E42" s="375"/>
      <c r="F42" s="376"/>
      <c r="G42" s="375"/>
      <c r="H42" s="376"/>
    </row>
    <row r="43" spans="1:8" x14ac:dyDescent="0.25">
      <c r="A43" s="372"/>
      <c r="B43" s="372"/>
      <c r="C43" s="373"/>
      <c r="D43" s="374"/>
      <c r="E43" s="375"/>
      <c r="F43" s="376"/>
      <c r="G43" s="375"/>
      <c r="H43" s="376"/>
    </row>
    <row r="44" spans="1:8" x14ac:dyDescent="0.25">
      <c r="A44" s="372"/>
      <c r="B44" s="372"/>
      <c r="C44" s="373"/>
      <c r="D44" s="374"/>
      <c r="E44" s="375"/>
      <c r="F44" s="376"/>
      <c r="G44" s="375"/>
      <c r="H44" s="376"/>
    </row>
    <row r="45" spans="1:8" x14ac:dyDescent="0.25">
      <c r="A45" s="372"/>
      <c r="B45" s="372"/>
      <c r="C45" s="373"/>
      <c r="D45" s="374"/>
      <c r="E45" s="375"/>
      <c r="F45" s="376"/>
      <c r="G45" s="375"/>
      <c r="H45" s="376"/>
    </row>
    <row r="46" spans="1:8" x14ac:dyDescent="0.25">
      <c r="A46" s="372"/>
      <c r="B46" s="372"/>
      <c r="C46" s="373"/>
      <c r="D46" s="374"/>
      <c r="E46" s="375"/>
      <c r="F46" s="376"/>
      <c r="G46" s="375"/>
      <c r="H46" s="376"/>
    </row>
    <row r="47" spans="1:8" x14ac:dyDescent="0.25">
      <c r="A47" s="372"/>
      <c r="B47" s="372"/>
      <c r="C47" s="373"/>
      <c r="D47" s="374"/>
      <c r="E47" s="375"/>
      <c r="F47" s="376"/>
      <c r="G47" s="375"/>
      <c r="H47" s="376"/>
    </row>
    <row r="48" spans="1:8" x14ac:dyDescent="0.25">
      <c r="A48" s="372"/>
      <c r="B48" s="372"/>
      <c r="C48" s="373"/>
      <c r="D48" s="374"/>
      <c r="E48" s="375"/>
      <c r="F48" s="376"/>
      <c r="G48" s="375"/>
      <c r="H48" s="376"/>
    </row>
    <row r="49" spans="1:8" x14ac:dyDescent="0.25">
      <c r="A49" s="372"/>
      <c r="B49" s="372"/>
      <c r="C49" s="373"/>
      <c r="D49" s="374"/>
      <c r="E49" s="375"/>
      <c r="F49" s="376"/>
      <c r="G49" s="375"/>
      <c r="H49" s="376"/>
    </row>
    <row r="50" spans="1:8" x14ac:dyDescent="0.25">
      <c r="A50" s="372"/>
      <c r="B50" s="372"/>
      <c r="C50" s="373"/>
      <c r="D50" s="374"/>
      <c r="E50" s="375"/>
      <c r="F50" s="376"/>
      <c r="G50" s="375"/>
      <c r="H50" s="376"/>
    </row>
    <row r="51" spans="1:8" x14ac:dyDescent="0.25">
      <c r="A51" s="372"/>
      <c r="B51" s="372"/>
      <c r="C51" s="373"/>
      <c r="D51" s="374"/>
      <c r="E51" s="375"/>
      <c r="F51" s="376"/>
      <c r="G51" s="375"/>
      <c r="H51" s="376"/>
    </row>
    <row r="52" spans="1:8" x14ac:dyDescent="0.25">
      <c r="A52" s="372"/>
      <c r="B52" s="372"/>
      <c r="C52" s="373"/>
      <c r="D52" s="374"/>
      <c r="E52" s="375"/>
      <c r="F52" s="376"/>
      <c r="G52" s="375"/>
      <c r="H52" s="376"/>
    </row>
    <row r="53" spans="1:8" x14ac:dyDescent="0.25">
      <c r="A53" s="372"/>
      <c r="B53" s="372"/>
      <c r="C53" s="373"/>
      <c r="D53" s="374"/>
      <c r="E53" s="375"/>
      <c r="F53" s="376"/>
      <c r="G53" s="375"/>
      <c r="H53" s="376"/>
    </row>
    <row r="54" spans="1:8" x14ac:dyDescent="0.25">
      <c r="A54" s="372"/>
      <c r="B54" s="372"/>
      <c r="C54" s="373"/>
      <c r="D54" s="374"/>
      <c r="E54" s="375"/>
      <c r="F54" s="376"/>
      <c r="G54" s="375"/>
      <c r="H54" s="376"/>
    </row>
    <row r="55" spans="1:8" x14ac:dyDescent="0.25">
      <c r="A55" s="372"/>
      <c r="B55" s="372"/>
      <c r="C55" s="373"/>
      <c r="D55" s="374"/>
      <c r="E55" s="375"/>
      <c r="F55" s="376"/>
      <c r="G55" s="375"/>
      <c r="H55" s="376"/>
    </row>
    <row r="56" spans="1:8" x14ac:dyDescent="0.25">
      <c r="A56" s="372"/>
      <c r="B56" s="372"/>
      <c r="C56" s="373"/>
      <c r="D56" s="374"/>
      <c r="E56" s="375"/>
      <c r="F56" s="376"/>
      <c r="G56" s="375"/>
      <c r="H56" s="376"/>
    </row>
    <row r="57" spans="1:8" x14ac:dyDescent="0.25">
      <c r="A57" s="372"/>
      <c r="B57" s="372"/>
      <c r="C57" s="373"/>
      <c r="D57" s="374"/>
      <c r="E57" s="375"/>
      <c r="F57" s="376"/>
      <c r="G57" s="375"/>
      <c r="H57" s="376"/>
    </row>
    <row r="58" spans="1:8" x14ac:dyDescent="0.25">
      <c r="A58" s="372"/>
      <c r="B58" s="372"/>
      <c r="C58" s="373"/>
      <c r="D58" s="374"/>
      <c r="E58" s="375"/>
      <c r="F58" s="376"/>
      <c r="G58" s="375"/>
      <c r="H58" s="376"/>
    </row>
    <row r="59" spans="1:8" x14ac:dyDescent="0.25">
      <c r="A59" s="372"/>
      <c r="B59" s="372"/>
      <c r="C59" s="373"/>
      <c r="D59" s="374"/>
      <c r="E59" s="375"/>
      <c r="F59" s="376"/>
      <c r="G59" s="375"/>
      <c r="H59" s="376"/>
    </row>
    <row r="60" spans="1:8" x14ac:dyDescent="0.25">
      <c r="A60" s="372"/>
      <c r="B60" s="372"/>
      <c r="C60" s="373"/>
      <c r="D60" s="374"/>
      <c r="E60" s="375"/>
      <c r="F60" s="376"/>
      <c r="G60" s="375"/>
      <c r="H60" s="376"/>
    </row>
    <row r="61" spans="1:8" x14ac:dyDescent="0.25">
      <c r="A61" s="372"/>
      <c r="B61" s="372"/>
      <c r="C61" s="373"/>
      <c r="D61" s="374"/>
      <c r="E61" s="375"/>
      <c r="F61" s="376"/>
      <c r="G61" s="375"/>
      <c r="H61" s="376"/>
    </row>
    <row r="62" spans="1:8" x14ac:dyDescent="0.25">
      <c r="A62" s="372"/>
      <c r="B62" s="372"/>
      <c r="C62" s="373"/>
      <c r="D62" s="374"/>
      <c r="E62" s="375"/>
      <c r="F62" s="376"/>
      <c r="G62" s="375"/>
      <c r="H62" s="376"/>
    </row>
    <row r="63" spans="1:8" x14ac:dyDescent="0.25">
      <c r="A63" s="372"/>
      <c r="B63" s="372"/>
      <c r="C63" s="373"/>
      <c r="D63" s="374"/>
      <c r="E63" s="375"/>
      <c r="F63" s="376"/>
      <c r="G63" s="375"/>
      <c r="H63" s="376"/>
    </row>
    <row r="64" spans="1:8" x14ac:dyDescent="0.25">
      <c r="A64" s="372"/>
      <c r="B64" s="372"/>
      <c r="C64" s="373"/>
      <c r="D64" s="374"/>
      <c r="E64" s="375"/>
      <c r="F64" s="376"/>
      <c r="G64" s="375"/>
      <c r="H64" s="376"/>
    </row>
    <row r="65" spans="1:8" x14ac:dyDescent="0.25">
      <c r="A65" s="372"/>
      <c r="B65" s="372"/>
      <c r="C65" s="373"/>
      <c r="D65" s="374"/>
      <c r="E65" s="375"/>
      <c r="F65" s="376"/>
      <c r="G65" s="375"/>
      <c r="H65" s="376"/>
    </row>
    <row r="66" spans="1:8" x14ac:dyDescent="0.25">
      <c r="A66" s="372"/>
      <c r="B66" s="372"/>
      <c r="C66" s="373"/>
      <c r="D66" s="374"/>
      <c r="E66" s="375"/>
      <c r="F66" s="376"/>
      <c r="G66" s="375"/>
      <c r="H66" s="376"/>
    </row>
    <row r="67" spans="1:8" x14ac:dyDescent="0.25">
      <c r="A67" s="372"/>
      <c r="B67" s="372"/>
      <c r="C67" s="373"/>
      <c r="D67" s="374"/>
      <c r="E67" s="375"/>
      <c r="F67" s="376"/>
      <c r="G67" s="375"/>
      <c r="H67" s="376"/>
    </row>
    <row r="68" spans="1:8" x14ac:dyDescent="0.25">
      <c r="A68" s="372"/>
      <c r="B68" s="372"/>
      <c r="C68" s="373"/>
      <c r="D68" s="374"/>
      <c r="E68" s="375"/>
      <c r="F68" s="376"/>
      <c r="G68" s="375"/>
      <c r="H68" s="376"/>
    </row>
    <row r="69" spans="1:8" x14ac:dyDescent="0.25">
      <c r="A69" s="372"/>
      <c r="B69" s="372"/>
      <c r="C69" s="373"/>
      <c r="D69" s="374"/>
      <c r="E69" s="375"/>
      <c r="F69" s="376"/>
      <c r="G69" s="375"/>
      <c r="H69" s="376"/>
    </row>
    <row r="70" spans="1:8" x14ac:dyDescent="0.25">
      <c r="A70" s="372"/>
      <c r="B70" s="372"/>
      <c r="C70" s="373"/>
      <c r="D70" s="374"/>
      <c r="E70" s="375"/>
      <c r="F70" s="376"/>
      <c r="G70" s="375"/>
      <c r="H70" s="376"/>
    </row>
    <row r="71" spans="1:8" x14ac:dyDescent="0.25">
      <c r="A71" s="372"/>
      <c r="B71" s="372"/>
      <c r="C71" s="373"/>
      <c r="D71" s="374"/>
      <c r="E71" s="375"/>
      <c r="F71" s="376"/>
      <c r="G71" s="375"/>
      <c r="H71" s="376"/>
    </row>
    <row r="72" spans="1:8" x14ac:dyDescent="0.25">
      <c r="A72" s="372"/>
      <c r="B72" s="372"/>
      <c r="C72" s="373"/>
      <c r="D72" s="374"/>
      <c r="E72" s="375"/>
      <c r="F72" s="376"/>
      <c r="G72" s="375"/>
      <c r="H72" s="376"/>
    </row>
    <row r="73" spans="1:8" x14ac:dyDescent="0.25">
      <c r="A73" s="372"/>
      <c r="B73" s="372"/>
      <c r="C73" s="373"/>
      <c r="D73" s="374"/>
      <c r="E73" s="375"/>
      <c r="F73" s="376"/>
      <c r="G73" s="375"/>
      <c r="H73" s="376"/>
    </row>
    <row r="74" spans="1:8" x14ac:dyDescent="0.25">
      <c r="A74" s="372"/>
      <c r="B74" s="372"/>
      <c r="C74" s="373"/>
      <c r="D74" s="374"/>
      <c r="E74" s="375"/>
      <c r="F74" s="376"/>
      <c r="G74" s="375"/>
      <c r="H74" s="376"/>
    </row>
    <row r="75" spans="1:8" x14ac:dyDescent="0.25">
      <c r="A75" s="372"/>
      <c r="B75" s="372"/>
      <c r="C75" s="373"/>
      <c r="D75" s="374"/>
      <c r="E75" s="375"/>
      <c r="F75" s="376"/>
      <c r="G75" s="375"/>
      <c r="H75" s="376"/>
    </row>
    <row r="76" spans="1:8" x14ac:dyDescent="0.25">
      <c r="A76" s="372"/>
      <c r="B76" s="372"/>
      <c r="C76" s="373"/>
      <c r="D76" s="374"/>
      <c r="E76" s="375"/>
      <c r="F76" s="376"/>
      <c r="G76" s="375"/>
      <c r="H76" s="376"/>
    </row>
    <row r="77" spans="1:8" x14ac:dyDescent="0.25">
      <c r="A77" s="372"/>
      <c r="B77" s="372"/>
      <c r="C77" s="373"/>
      <c r="D77" s="374"/>
      <c r="E77" s="375"/>
      <c r="F77" s="376"/>
      <c r="G77" s="375"/>
      <c r="H77" s="376"/>
    </row>
    <row r="78" spans="1:8" x14ac:dyDescent="0.25">
      <c r="A78" s="372"/>
      <c r="B78" s="372"/>
      <c r="C78" s="373"/>
      <c r="D78" s="374"/>
      <c r="E78" s="375"/>
      <c r="F78" s="376"/>
      <c r="G78" s="375"/>
      <c r="H78" s="376"/>
    </row>
    <row r="79" spans="1:8" x14ac:dyDescent="0.25">
      <c r="A79" s="372"/>
      <c r="B79" s="372"/>
      <c r="C79" s="373"/>
      <c r="D79" s="374"/>
      <c r="E79" s="375"/>
      <c r="F79" s="376"/>
      <c r="G79" s="375"/>
      <c r="H79" s="376"/>
    </row>
    <row r="80" spans="1:8" x14ac:dyDescent="0.25">
      <c r="A80" s="372"/>
      <c r="B80" s="372"/>
      <c r="C80" s="373"/>
      <c r="D80" s="374"/>
      <c r="E80" s="375"/>
      <c r="F80" s="376"/>
      <c r="G80" s="375"/>
      <c r="H80" s="376"/>
    </row>
    <row r="81" spans="1:8" x14ac:dyDescent="0.25">
      <c r="A81" s="372"/>
      <c r="B81" s="372"/>
      <c r="C81" s="373"/>
      <c r="D81" s="374"/>
      <c r="E81" s="375"/>
      <c r="F81" s="376"/>
      <c r="G81" s="375"/>
      <c r="H81" s="376"/>
    </row>
    <row r="82" spans="1:8" x14ac:dyDescent="0.25">
      <c r="A82" s="372"/>
      <c r="B82" s="372"/>
      <c r="C82" s="373"/>
      <c r="D82" s="374"/>
      <c r="E82" s="375"/>
      <c r="F82" s="376"/>
      <c r="G82" s="375"/>
      <c r="H82" s="376"/>
    </row>
    <row r="83" spans="1:8" x14ac:dyDescent="0.25">
      <c r="A83" s="372"/>
      <c r="B83" s="372"/>
      <c r="C83" s="373"/>
      <c r="D83" s="374"/>
      <c r="E83" s="375"/>
      <c r="F83" s="376"/>
      <c r="G83" s="375"/>
      <c r="H83" s="376"/>
    </row>
    <row r="84" spans="1:8" x14ac:dyDescent="0.25">
      <c r="A84" s="372"/>
      <c r="B84" s="372"/>
      <c r="C84" s="373"/>
      <c r="D84" s="374"/>
      <c r="E84" s="375"/>
      <c r="F84" s="376"/>
      <c r="G84" s="375"/>
      <c r="H84" s="376"/>
    </row>
    <row r="85" spans="1:8" x14ac:dyDescent="0.25">
      <c r="A85" s="372"/>
      <c r="B85" s="372"/>
      <c r="C85" s="373"/>
      <c r="D85" s="374"/>
      <c r="E85" s="375"/>
      <c r="F85" s="376"/>
      <c r="G85" s="375"/>
      <c r="H85" s="376"/>
    </row>
    <row r="86" spans="1:8" x14ac:dyDescent="0.25">
      <c r="A86" s="372"/>
      <c r="B86" s="372"/>
      <c r="C86" s="373"/>
      <c r="D86" s="377"/>
      <c r="E86" s="375"/>
      <c r="F86" s="376"/>
      <c r="G86" s="375"/>
      <c r="H86" s="376"/>
    </row>
    <row r="87" spans="1:8" x14ac:dyDescent="0.25">
      <c r="A87" s="372"/>
      <c r="B87" s="372"/>
      <c r="C87" s="373"/>
      <c r="D87" s="377"/>
      <c r="E87" s="375"/>
      <c r="F87" s="376"/>
      <c r="G87" s="375"/>
      <c r="H87" s="376"/>
    </row>
    <row r="88" spans="1:8" x14ac:dyDescent="0.25">
      <c r="A88" s="372"/>
      <c r="B88" s="372"/>
      <c r="C88" s="373"/>
      <c r="D88" s="377"/>
      <c r="E88" s="375"/>
      <c r="F88" s="376"/>
      <c r="G88" s="375"/>
      <c r="H88" s="376"/>
    </row>
    <row r="89" spans="1:8" x14ac:dyDescent="0.25">
      <c r="A89" s="372"/>
      <c r="B89" s="372"/>
      <c r="C89" s="373"/>
      <c r="D89" s="377"/>
      <c r="E89" s="375"/>
      <c r="F89" s="376"/>
      <c r="G89" s="375"/>
      <c r="H89" s="376"/>
    </row>
    <row r="90" spans="1:8" ht="15.75" customHeight="1" x14ac:dyDescent="0.25">
      <c r="A90" s="372"/>
      <c r="B90" s="372"/>
      <c r="C90" s="373"/>
      <c r="D90" s="374"/>
      <c r="E90" s="375"/>
      <c r="F90" s="376"/>
      <c r="G90" s="375"/>
      <c r="H90" s="378"/>
    </row>
    <row r="91" spans="1:8" ht="15.75" customHeight="1" x14ac:dyDescent="0.25">
      <c r="A91" s="372"/>
      <c r="B91" s="372"/>
      <c r="C91" s="373"/>
      <c r="D91" s="374"/>
      <c r="E91" s="375"/>
      <c r="F91" s="376"/>
      <c r="G91" s="375"/>
      <c r="H91" s="378"/>
    </row>
    <row r="92" spans="1:8" ht="15.75" customHeight="1" x14ac:dyDescent="0.25">
      <c r="A92" s="372"/>
      <c r="B92" s="372"/>
      <c r="C92" s="373"/>
      <c r="D92" s="374"/>
      <c r="E92" s="375"/>
      <c r="F92" s="376"/>
      <c r="G92" s="375"/>
      <c r="H92" s="378"/>
    </row>
    <row r="93" spans="1:8" x14ac:dyDescent="0.25">
      <c r="A93" s="372"/>
      <c r="B93" s="372"/>
      <c r="C93" s="373"/>
      <c r="D93" s="374"/>
      <c r="E93" s="375"/>
      <c r="F93" s="376"/>
      <c r="G93" s="375"/>
      <c r="H93" s="378"/>
    </row>
    <row r="94" spans="1:8" x14ac:dyDescent="0.25">
      <c r="A94" s="372"/>
      <c r="B94" s="372"/>
      <c r="C94" s="373"/>
      <c r="D94" s="374"/>
      <c r="E94" s="375"/>
      <c r="F94" s="376"/>
      <c r="G94" s="375"/>
      <c r="H94" s="378"/>
    </row>
    <row r="95" spans="1:8" x14ac:dyDescent="0.25">
      <c r="A95" s="372"/>
      <c r="B95" s="372"/>
      <c r="C95" s="373"/>
      <c r="D95" s="374"/>
      <c r="E95" s="375"/>
      <c r="F95" s="376"/>
      <c r="G95" s="375"/>
      <c r="H95" s="378"/>
    </row>
    <row r="96" spans="1:8" x14ac:dyDescent="0.25">
      <c r="A96" s="372"/>
      <c r="B96" s="372"/>
      <c r="C96" s="373"/>
      <c r="D96" s="374"/>
      <c r="E96" s="375"/>
      <c r="F96" s="376"/>
      <c r="G96" s="375"/>
      <c r="H96" s="378"/>
    </row>
    <row r="97" spans="1:8" x14ac:dyDescent="0.25">
      <c r="A97" s="372"/>
      <c r="B97" s="372"/>
      <c r="C97" s="373"/>
      <c r="D97" s="374"/>
      <c r="E97" s="375"/>
      <c r="F97" s="376"/>
      <c r="G97" s="375"/>
      <c r="H97" s="378"/>
    </row>
    <row r="98" spans="1:8" x14ac:dyDescent="0.25">
      <c r="A98" s="372"/>
      <c r="B98" s="372"/>
      <c r="C98" s="373"/>
      <c r="D98" s="374"/>
      <c r="E98" s="375"/>
      <c r="F98" s="376"/>
      <c r="G98" s="375"/>
      <c r="H98" s="378"/>
    </row>
    <row r="99" spans="1:8" x14ac:dyDescent="0.25">
      <c r="A99" s="372"/>
      <c r="B99" s="372"/>
      <c r="C99" s="373"/>
      <c r="D99" s="374"/>
      <c r="E99" s="375"/>
      <c r="F99" s="376"/>
      <c r="G99" s="375"/>
      <c r="H99" s="378"/>
    </row>
    <row r="100" spans="1:8" x14ac:dyDescent="0.25">
      <c r="A100" s="372"/>
      <c r="B100" s="372"/>
      <c r="C100" s="373"/>
      <c r="D100" s="374"/>
      <c r="E100" s="375"/>
      <c r="F100" s="376"/>
      <c r="G100" s="375"/>
      <c r="H100" s="378"/>
    </row>
    <row r="101" spans="1:8" x14ac:dyDescent="0.25">
      <c r="A101" s="372"/>
      <c r="B101" s="372"/>
      <c r="C101" s="373"/>
      <c r="D101" s="374"/>
      <c r="E101" s="375"/>
      <c r="F101" s="376"/>
      <c r="G101" s="375"/>
      <c r="H101" s="378"/>
    </row>
    <row r="102" spans="1:8" x14ac:dyDescent="0.25">
      <c r="A102" s="372"/>
      <c r="B102" s="372"/>
      <c r="C102" s="373"/>
      <c r="D102" s="374"/>
      <c r="E102" s="375"/>
      <c r="F102" s="376"/>
      <c r="G102" s="375"/>
      <c r="H102" s="378"/>
    </row>
    <row r="103" spans="1:8" x14ac:dyDescent="0.25">
      <c r="A103" s="372"/>
      <c r="B103" s="372"/>
      <c r="C103" s="373"/>
      <c r="D103" s="379"/>
      <c r="E103" s="375"/>
      <c r="F103" s="376"/>
      <c r="G103" s="375"/>
      <c r="H103" s="378"/>
    </row>
    <row r="104" spans="1:8" x14ac:dyDescent="0.25">
      <c r="A104" s="372"/>
      <c r="B104" s="372"/>
      <c r="C104" s="373"/>
      <c r="D104" s="379"/>
      <c r="E104" s="375"/>
      <c r="F104" s="376"/>
      <c r="G104" s="375"/>
      <c r="H104" s="378"/>
    </row>
    <row r="105" spans="1:8" x14ac:dyDescent="0.25">
      <c r="A105" s="372"/>
      <c r="B105" s="372"/>
      <c r="C105" s="373"/>
      <c r="D105" s="379"/>
      <c r="E105" s="375"/>
      <c r="F105" s="376"/>
      <c r="G105" s="375"/>
      <c r="H105" s="378"/>
    </row>
    <row r="106" spans="1:8" x14ac:dyDescent="0.25">
      <c r="A106" s="372"/>
      <c r="B106" s="372"/>
      <c r="C106" s="373"/>
      <c r="D106" s="377"/>
      <c r="E106" s="375"/>
      <c r="F106" s="376"/>
      <c r="G106" s="375"/>
      <c r="H106" s="378"/>
    </row>
    <row r="107" spans="1:8" x14ac:dyDescent="0.25">
      <c r="A107" s="372"/>
      <c r="B107" s="372"/>
      <c r="C107" s="373"/>
      <c r="D107" s="374"/>
      <c r="E107" s="375"/>
      <c r="F107" s="376"/>
      <c r="G107" s="375"/>
      <c r="H107" s="378"/>
    </row>
    <row r="108" spans="1:8" x14ac:dyDescent="0.25">
      <c r="A108" s="372"/>
      <c r="B108" s="372"/>
      <c r="C108" s="373"/>
      <c r="D108" s="374"/>
      <c r="E108" s="375"/>
      <c r="F108" s="376"/>
      <c r="G108" s="375"/>
      <c r="H108" s="378"/>
    </row>
    <row r="109" spans="1:8" x14ac:dyDescent="0.25">
      <c r="A109" s="372"/>
      <c r="B109" s="372"/>
      <c r="C109" s="373"/>
      <c r="D109" s="374"/>
      <c r="E109" s="375"/>
      <c r="F109" s="376"/>
      <c r="G109" s="375"/>
      <c r="H109" s="378"/>
    </row>
    <row r="110" spans="1:8" x14ac:dyDescent="0.25">
      <c r="A110" s="372"/>
      <c r="B110" s="372"/>
      <c r="C110" s="373"/>
      <c r="D110" s="374"/>
      <c r="E110" s="375"/>
      <c r="F110" s="376"/>
      <c r="G110" s="375"/>
      <c r="H110" s="378"/>
    </row>
    <row r="111" spans="1:8" x14ac:dyDescent="0.25">
      <c r="A111" s="372"/>
      <c r="B111" s="372"/>
      <c r="C111" s="373"/>
      <c r="D111" s="374"/>
      <c r="E111" s="375"/>
      <c r="F111" s="376"/>
      <c r="G111" s="375"/>
      <c r="H111" s="378"/>
    </row>
    <row r="112" spans="1:8" x14ac:dyDescent="0.25">
      <c r="A112" s="372"/>
      <c r="B112" s="372"/>
      <c r="C112" s="373"/>
      <c r="D112" s="374"/>
      <c r="E112" s="375"/>
      <c r="F112" s="376"/>
      <c r="G112" s="375"/>
      <c r="H112" s="378"/>
    </row>
    <row r="113" spans="1:9" x14ac:dyDescent="0.25">
      <c r="A113" s="372"/>
      <c r="B113" s="372"/>
      <c r="C113" s="373"/>
      <c r="D113" s="374"/>
      <c r="E113" s="375"/>
      <c r="F113" s="376"/>
      <c r="G113" s="375"/>
      <c r="H113" s="378"/>
    </row>
    <row r="114" spans="1:9" x14ac:dyDescent="0.25">
      <c r="A114" s="372"/>
      <c r="B114" s="372"/>
      <c r="C114" s="373"/>
      <c r="D114" s="374"/>
      <c r="E114" s="375"/>
      <c r="F114" s="376"/>
      <c r="G114" s="375"/>
      <c r="H114" s="378"/>
    </row>
    <row r="115" spans="1:9" s="381" customFormat="1" ht="14.25" x14ac:dyDescent="0.2">
      <c r="A115" s="457" t="s">
        <v>10</v>
      </c>
      <c r="B115" s="458"/>
      <c r="C115" s="458"/>
      <c r="D115" s="459"/>
      <c r="E115" s="380">
        <f>SUM(E8:E114)</f>
        <v>116319400</v>
      </c>
      <c r="F115" s="380">
        <f t="shared" ref="F115:H115" si="0">SUM(F8:F114)</f>
        <v>544658385</v>
      </c>
      <c r="G115" s="380">
        <f t="shared" si="0"/>
        <v>42510000</v>
      </c>
      <c r="H115" s="380">
        <f t="shared" si="0"/>
        <v>17843385</v>
      </c>
    </row>
    <row r="116" spans="1:9" s="381" customFormat="1" ht="14.25" x14ac:dyDescent="0.2">
      <c r="A116" s="382"/>
      <c r="B116" s="382"/>
      <c r="C116" s="383"/>
      <c r="D116" s="383"/>
      <c r="E116" s="384"/>
      <c r="F116" s="384"/>
      <c r="G116" s="384"/>
      <c r="H116" s="384"/>
    </row>
    <row r="117" spans="1:9" s="381" customFormat="1" ht="18.75" x14ac:dyDescent="0.3">
      <c r="A117" s="456" t="s">
        <v>80</v>
      </c>
      <c r="B117" s="456"/>
      <c r="C117" s="456"/>
      <c r="D117" s="383"/>
      <c r="E117" s="384"/>
      <c r="F117" s="384"/>
      <c r="G117" s="384"/>
      <c r="H117" s="384"/>
    </row>
    <row r="118" spans="1:9" s="381" customFormat="1" ht="14.25" x14ac:dyDescent="0.2">
      <c r="A118" s="382"/>
      <c r="B118" s="382"/>
      <c r="C118" s="383"/>
      <c r="D118" s="383"/>
      <c r="E118" s="384"/>
      <c r="F118" s="384"/>
      <c r="G118" s="384"/>
      <c r="H118" s="384"/>
    </row>
    <row r="119" spans="1:9" s="381" customFormat="1" x14ac:dyDescent="0.25">
      <c r="A119" s="385"/>
      <c r="B119" s="385"/>
      <c r="C119" s="386"/>
      <c r="D119" s="387"/>
      <c r="E119" s="388"/>
      <c r="F119" s="389"/>
      <c r="G119" s="388"/>
      <c r="H119" s="390"/>
    </row>
    <row r="120" spans="1:9" s="381" customFormat="1" x14ac:dyDescent="0.25">
      <c r="A120" s="385"/>
      <c r="B120" s="385"/>
      <c r="C120" s="386"/>
      <c r="D120" s="387"/>
      <c r="E120" s="388"/>
      <c r="F120" s="389"/>
      <c r="G120" s="388"/>
      <c r="H120" s="390"/>
    </row>
    <row r="121" spans="1:9" s="381" customFormat="1" ht="14.25" x14ac:dyDescent="0.2">
      <c r="A121" s="382"/>
      <c r="B121" s="382"/>
      <c r="C121" s="383"/>
      <c r="D121" s="383"/>
      <c r="E121" s="384"/>
      <c r="F121" s="384"/>
      <c r="G121" s="384"/>
      <c r="H121" s="384"/>
    </row>
    <row r="122" spans="1:9" s="394" customFormat="1" x14ac:dyDescent="0.25">
      <c r="A122" s="391"/>
      <c r="B122" s="391"/>
      <c r="C122" s="392" t="s">
        <v>107</v>
      </c>
      <c r="D122" s="393"/>
      <c r="E122" s="392" t="s">
        <v>14</v>
      </c>
      <c r="F122" s="393"/>
      <c r="G122" s="393"/>
      <c r="H122" s="393"/>
      <c r="I122" s="393"/>
    </row>
    <row r="123" spans="1:9" s="394" customFormat="1" x14ac:dyDescent="0.25">
      <c r="A123" s="391"/>
      <c r="B123" s="391"/>
      <c r="C123" s="395" t="s">
        <v>15</v>
      </c>
      <c r="D123" s="396"/>
      <c r="E123" s="395" t="s">
        <v>16</v>
      </c>
      <c r="F123" s="396"/>
      <c r="G123" s="396"/>
      <c r="H123" s="396"/>
      <c r="I123" s="396"/>
    </row>
    <row r="126" spans="1:9" x14ac:dyDescent="0.25">
      <c r="C126" s="392"/>
      <c r="D126" s="392"/>
      <c r="E126" s="398"/>
    </row>
  </sheetData>
  <autoFilter ref="A6:H115">
    <filterColumn colId="4" hiddenButton="1" showButton="0"/>
    <filterColumn colId="6" hiddenButton="1" showButton="0"/>
  </autoFilter>
  <mergeCells count="9">
    <mergeCell ref="A117:C117"/>
    <mergeCell ref="A115:D11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1" bestFit="1" customWidth="1"/>
    <col min="2" max="2" width="12.7109375" style="156" customWidth="1"/>
    <col min="3" max="3" width="39.140625" style="151" bestFit="1" customWidth="1"/>
    <col min="4" max="5" width="14.5703125" style="151" bestFit="1" customWidth="1"/>
    <col min="6" max="16384" width="8.85546875" style="151"/>
  </cols>
  <sheetData>
    <row r="1" spans="1:14" s="148" customFormat="1" x14ac:dyDescent="0.25">
      <c r="A1" s="624" t="s">
        <v>0</v>
      </c>
      <c r="B1" s="624"/>
      <c r="C1" s="624"/>
      <c r="I1" s="149"/>
      <c r="J1" s="150"/>
    </row>
    <row r="2" spans="1:14" s="148" customFormat="1" x14ac:dyDescent="0.25">
      <c r="A2" s="625" t="s">
        <v>2</v>
      </c>
      <c r="B2" s="625"/>
      <c r="C2" s="625"/>
      <c r="I2" s="149"/>
      <c r="J2" s="150"/>
    </row>
    <row r="3" spans="1:14" s="148" customFormat="1" x14ac:dyDescent="0.25">
      <c r="A3" s="584" t="s">
        <v>120</v>
      </c>
      <c r="B3" s="584"/>
      <c r="C3" s="584"/>
      <c r="D3" s="584"/>
      <c r="E3" s="584"/>
      <c r="F3" s="147"/>
      <c r="G3" s="147"/>
      <c r="H3" s="147"/>
      <c r="I3" s="147"/>
      <c r="J3" s="147"/>
      <c r="K3" s="147"/>
      <c r="L3" s="147"/>
      <c r="M3" s="147"/>
      <c r="N3" s="147"/>
    </row>
    <row r="4" spans="1:14" s="148" customFormat="1" x14ac:dyDescent="0.25">
      <c r="A4" s="145"/>
      <c r="B4" s="145"/>
      <c r="C4" s="145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8" customFormat="1" ht="31.5" customHeight="1" x14ac:dyDescent="0.25">
      <c r="A5" s="630" t="s">
        <v>18</v>
      </c>
      <c r="B5" s="632" t="s">
        <v>121</v>
      </c>
      <c r="C5" s="630" t="s">
        <v>122</v>
      </c>
      <c r="D5" s="629" t="s">
        <v>125</v>
      </c>
      <c r="E5" s="629"/>
    </row>
    <row r="6" spans="1:14" s="148" customFormat="1" x14ac:dyDescent="0.25">
      <c r="A6" s="631"/>
      <c r="B6" s="633"/>
      <c r="C6" s="631"/>
      <c r="D6" s="158" t="s">
        <v>123</v>
      </c>
      <c r="E6" s="158" t="s">
        <v>124</v>
      </c>
    </row>
    <row r="7" spans="1:14" x14ac:dyDescent="0.25">
      <c r="A7" s="152">
        <v>628</v>
      </c>
      <c r="B7" s="154">
        <v>44045</v>
      </c>
      <c r="C7" s="152" t="s">
        <v>150</v>
      </c>
      <c r="D7" s="202">
        <v>20000</v>
      </c>
      <c r="E7" s="202"/>
    </row>
    <row r="8" spans="1:14" x14ac:dyDescent="0.25">
      <c r="A8" s="153">
        <v>637</v>
      </c>
      <c r="B8" s="155">
        <v>44048</v>
      </c>
      <c r="C8" s="153" t="s">
        <v>182</v>
      </c>
      <c r="D8" s="157"/>
      <c r="E8" s="157">
        <v>15000</v>
      </c>
    </row>
    <row r="9" spans="1:14" x14ac:dyDescent="0.25">
      <c r="A9" s="153">
        <v>639</v>
      </c>
      <c r="B9" s="155">
        <v>44055</v>
      </c>
      <c r="C9" s="153" t="s">
        <v>183</v>
      </c>
      <c r="D9" s="157"/>
      <c r="E9" s="157">
        <v>20000</v>
      </c>
    </row>
    <row r="10" spans="1:14" x14ac:dyDescent="0.25">
      <c r="A10" s="153">
        <v>640</v>
      </c>
      <c r="B10" s="155">
        <v>44055</v>
      </c>
      <c r="C10" s="153" t="s">
        <v>184</v>
      </c>
      <c r="D10" s="157"/>
      <c r="E10" s="157">
        <v>15000</v>
      </c>
    </row>
    <row r="11" spans="1:14" x14ac:dyDescent="0.25">
      <c r="A11" s="151">
        <v>643</v>
      </c>
      <c r="B11" s="155">
        <v>44056</v>
      </c>
      <c r="C11" s="153" t="s">
        <v>185</v>
      </c>
      <c r="D11" s="157"/>
      <c r="E11" s="157">
        <v>15000</v>
      </c>
    </row>
    <row r="12" spans="1:14" x14ac:dyDescent="0.25">
      <c r="A12" s="153">
        <v>647</v>
      </c>
      <c r="B12" s="155">
        <v>44056</v>
      </c>
      <c r="C12" s="153" t="s">
        <v>140</v>
      </c>
      <c r="D12" s="157">
        <v>20000</v>
      </c>
      <c r="E12" s="157"/>
    </row>
    <row r="13" spans="1:14" x14ac:dyDescent="0.25">
      <c r="A13" s="153">
        <v>751</v>
      </c>
      <c r="B13" s="155">
        <v>44060</v>
      </c>
      <c r="C13" s="153" t="s">
        <v>141</v>
      </c>
      <c r="D13" s="157">
        <v>20000</v>
      </c>
      <c r="E13" s="157">
        <v>20000</v>
      </c>
    </row>
    <row r="14" spans="1:14" x14ac:dyDescent="0.25">
      <c r="A14" s="153">
        <v>754</v>
      </c>
      <c r="B14" s="155">
        <v>44061</v>
      </c>
      <c r="C14" s="153" t="s">
        <v>143</v>
      </c>
      <c r="D14" s="157"/>
      <c r="E14" s="157">
        <v>15000</v>
      </c>
    </row>
    <row r="15" spans="1:14" x14ac:dyDescent="0.25">
      <c r="A15" s="153">
        <v>755</v>
      </c>
      <c r="B15" s="155">
        <v>44061</v>
      </c>
      <c r="C15" s="153" t="s">
        <v>186</v>
      </c>
      <c r="D15" s="157"/>
      <c r="E15" s="157">
        <v>15000</v>
      </c>
    </row>
    <row r="16" spans="1:14" x14ac:dyDescent="0.25">
      <c r="A16" s="153">
        <v>757</v>
      </c>
      <c r="B16" s="155">
        <v>44061</v>
      </c>
      <c r="C16" s="153" t="s">
        <v>187</v>
      </c>
      <c r="D16" s="157">
        <v>20000</v>
      </c>
      <c r="E16" s="157"/>
    </row>
    <row r="17" spans="1:5" x14ac:dyDescent="0.25">
      <c r="A17" s="153">
        <v>761</v>
      </c>
      <c r="B17" s="155">
        <v>44063</v>
      </c>
      <c r="C17" s="153" t="s">
        <v>141</v>
      </c>
      <c r="D17" s="157"/>
      <c r="E17" s="157">
        <v>20000</v>
      </c>
    </row>
    <row r="18" spans="1:5" hidden="1" x14ac:dyDescent="0.25">
      <c r="A18" s="153"/>
      <c r="B18" s="155"/>
      <c r="D18" s="157"/>
      <c r="E18" s="157"/>
    </row>
    <row r="19" spans="1:5" hidden="1" x14ac:dyDescent="0.25">
      <c r="A19" s="153"/>
      <c r="B19" s="155"/>
      <c r="C19" s="153"/>
      <c r="D19" s="157"/>
      <c r="E19" s="157"/>
    </row>
    <row r="20" spans="1:5" hidden="1" x14ac:dyDescent="0.25">
      <c r="A20" s="153"/>
      <c r="B20" s="155"/>
      <c r="C20" s="153"/>
      <c r="D20" s="157"/>
      <c r="E20" s="157"/>
    </row>
    <row r="21" spans="1:5" hidden="1" x14ac:dyDescent="0.25">
      <c r="A21" s="153"/>
      <c r="B21" s="155"/>
      <c r="C21" s="153"/>
      <c r="D21" s="157"/>
      <c r="E21" s="157"/>
    </row>
    <row r="22" spans="1:5" hidden="1" x14ac:dyDescent="0.25">
      <c r="A22" s="153"/>
      <c r="B22" s="155"/>
      <c r="C22" s="153"/>
      <c r="D22" s="157"/>
      <c r="E22" s="157"/>
    </row>
    <row r="23" spans="1:5" hidden="1" x14ac:dyDescent="0.25">
      <c r="A23" s="153"/>
      <c r="B23" s="155"/>
      <c r="C23" s="153"/>
      <c r="D23" s="157"/>
      <c r="E23" s="157"/>
    </row>
    <row r="24" spans="1:5" hidden="1" x14ac:dyDescent="0.25">
      <c r="A24" s="153"/>
      <c r="B24" s="155"/>
      <c r="C24" s="153"/>
      <c r="D24" s="157"/>
      <c r="E24" s="157"/>
    </row>
    <row r="25" spans="1:5" hidden="1" x14ac:dyDescent="0.25">
      <c r="A25" s="153"/>
      <c r="B25" s="155"/>
      <c r="C25" s="153"/>
      <c r="D25" s="157"/>
      <c r="E25" s="157"/>
    </row>
    <row r="26" spans="1:5" hidden="1" x14ac:dyDescent="0.25">
      <c r="A26" s="153"/>
      <c r="B26" s="155"/>
      <c r="C26" s="153"/>
      <c r="D26" s="157"/>
      <c r="E26" s="157"/>
    </row>
    <row r="27" spans="1:5" hidden="1" x14ac:dyDescent="0.25">
      <c r="A27" s="153"/>
      <c r="B27" s="155"/>
      <c r="C27" s="153"/>
      <c r="D27" s="157"/>
      <c r="E27" s="157"/>
    </row>
    <row r="28" spans="1:5" hidden="1" x14ac:dyDescent="0.25">
      <c r="A28" s="153"/>
      <c r="B28" s="155"/>
      <c r="C28" s="153"/>
      <c r="D28" s="157"/>
      <c r="E28" s="157"/>
    </row>
    <row r="29" spans="1:5" hidden="1" x14ac:dyDescent="0.25">
      <c r="A29" s="153"/>
      <c r="B29" s="155"/>
      <c r="C29" s="153"/>
      <c r="D29" s="157"/>
      <c r="E29" s="157"/>
    </row>
    <row r="30" spans="1:5" hidden="1" x14ac:dyDescent="0.25">
      <c r="A30" s="153"/>
      <c r="B30" s="155"/>
      <c r="C30" s="153"/>
      <c r="D30" s="157"/>
      <c r="E30" s="157"/>
    </row>
    <row r="31" spans="1:5" hidden="1" x14ac:dyDescent="0.25">
      <c r="A31" s="153"/>
      <c r="B31" s="155"/>
      <c r="C31" s="153"/>
      <c r="D31" s="157"/>
      <c r="E31" s="157"/>
    </row>
    <row r="32" spans="1:5" s="160" customFormat="1" ht="18.75" x14ac:dyDescent="0.3">
      <c r="A32" s="626" t="s">
        <v>36</v>
      </c>
      <c r="B32" s="627"/>
      <c r="C32" s="628"/>
      <c r="D32" s="159">
        <f t="shared" ref="D32:E32" si="0">SUM(D7:D31)</f>
        <v>80000</v>
      </c>
      <c r="E32" s="159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9" activePane="bottomLeft" state="frozen"/>
      <selection pane="bottomLeft" activeCell="E18" sqref="E18:E19"/>
    </sheetView>
  </sheetViews>
  <sheetFormatPr defaultColWidth="9.140625" defaultRowHeight="15" x14ac:dyDescent="0.25"/>
  <cols>
    <col min="1" max="1" width="9.140625" style="180"/>
    <col min="2" max="2" width="11.5703125" style="336" customWidth="1"/>
    <col min="3" max="3" width="9.140625" style="180"/>
    <col min="4" max="4" width="12.7109375" style="180" bestFit="1" customWidth="1"/>
    <col min="5" max="5" width="12.42578125" style="180" bestFit="1" customWidth="1"/>
    <col min="6" max="7" width="9.140625" style="180"/>
    <col min="8" max="8" width="14.140625" style="181" bestFit="1" customWidth="1"/>
    <col min="9" max="9" width="18.42578125" style="181" customWidth="1"/>
    <col min="10" max="10" width="13" style="181" bestFit="1" customWidth="1"/>
    <col min="11" max="11" width="9.140625" style="182"/>
    <col min="12" max="12" width="15.85546875" style="181" bestFit="1" customWidth="1"/>
    <col min="13" max="13" width="15" style="181" bestFit="1" customWidth="1"/>
    <col min="14" max="14" width="12.85546875" style="181" bestFit="1" customWidth="1"/>
    <col min="15" max="15" width="15.28515625" style="181" bestFit="1" customWidth="1"/>
    <col min="16" max="16" width="16.42578125" style="180" customWidth="1"/>
    <col min="17" max="18" width="13" style="180" bestFit="1" customWidth="1"/>
    <col min="19" max="16384" width="9.140625" style="180"/>
  </cols>
  <sheetData>
    <row r="1" spans="1:17" x14ac:dyDescent="0.25">
      <c r="A1" s="495" t="s">
        <v>0</v>
      </c>
      <c r="B1" s="495"/>
      <c r="C1" s="495"/>
      <c r="D1" s="495"/>
      <c r="E1" s="495"/>
      <c r="N1" s="183"/>
    </row>
    <row r="2" spans="1:17" x14ac:dyDescent="0.25">
      <c r="A2" s="186" t="s">
        <v>2</v>
      </c>
      <c r="B2" s="185"/>
      <c r="C2" s="184"/>
      <c r="D2" s="184"/>
      <c r="E2" s="184"/>
      <c r="N2" s="187"/>
    </row>
    <row r="3" spans="1:17" x14ac:dyDescent="0.25">
      <c r="A3" s="496" t="s">
        <v>39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</row>
    <row r="4" spans="1:17" x14ac:dyDescent="0.25">
      <c r="A4" s="496" t="s">
        <v>193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</row>
    <row r="5" spans="1:17" x14ac:dyDescent="0.25">
      <c r="A5" s="496"/>
      <c r="B5" s="496"/>
      <c r="C5" s="496"/>
      <c r="D5" s="496"/>
      <c r="E5" s="496"/>
      <c r="F5" s="496"/>
      <c r="G5" s="496"/>
      <c r="H5" s="496"/>
      <c r="I5" s="496"/>
      <c r="J5" s="496"/>
      <c r="K5" s="497"/>
      <c r="L5" s="497"/>
    </row>
    <row r="6" spans="1:17" s="188" customFormat="1" ht="42" customHeight="1" x14ac:dyDescent="0.25">
      <c r="A6" s="498" t="s">
        <v>74</v>
      </c>
      <c r="B6" s="500" t="s">
        <v>27</v>
      </c>
      <c r="C6" s="498" t="s">
        <v>28</v>
      </c>
      <c r="D6" s="504" t="s">
        <v>40</v>
      </c>
      <c r="E6" s="504"/>
      <c r="F6" s="505" t="s">
        <v>29</v>
      </c>
      <c r="G6" s="505"/>
      <c r="H6" s="505"/>
      <c r="I6" s="505"/>
      <c r="J6" s="505"/>
      <c r="K6" s="505"/>
      <c r="L6" s="505"/>
      <c r="M6" s="506"/>
      <c r="N6" s="506"/>
      <c r="O6" s="506"/>
      <c r="P6" s="507" t="s">
        <v>20</v>
      </c>
    </row>
    <row r="7" spans="1:17" s="188" customFormat="1" ht="38.25" customHeight="1" x14ac:dyDescent="0.25">
      <c r="A7" s="499"/>
      <c r="B7" s="501"/>
      <c r="C7" s="499"/>
      <c r="D7" s="498" t="s">
        <v>41</v>
      </c>
      <c r="E7" s="498" t="s">
        <v>42</v>
      </c>
      <c r="F7" s="498" t="s">
        <v>31</v>
      </c>
      <c r="G7" s="498" t="s">
        <v>32</v>
      </c>
      <c r="H7" s="502" t="s">
        <v>33</v>
      </c>
      <c r="I7" s="502" t="s">
        <v>43</v>
      </c>
      <c r="J7" s="509" t="s">
        <v>35</v>
      </c>
      <c r="K7" s="509"/>
      <c r="L7" s="502" t="s">
        <v>44</v>
      </c>
      <c r="M7" s="502" t="s">
        <v>45</v>
      </c>
      <c r="N7" s="502" t="s">
        <v>46</v>
      </c>
      <c r="O7" s="502" t="s">
        <v>47</v>
      </c>
      <c r="P7" s="508"/>
    </row>
    <row r="8" spans="1:17" s="188" customFormat="1" ht="12.75" x14ac:dyDescent="0.25">
      <c r="A8" s="499"/>
      <c r="B8" s="501"/>
      <c r="C8" s="499"/>
      <c r="D8" s="499"/>
      <c r="E8" s="499"/>
      <c r="F8" s="499"/>
      <c r="G8" s="499"/>
      <c r="H8" s="503"/>
      <c r="I8" s="503"/>
      <c r="J8" s="280" t="s">
        <v>82</v>
      </c>
      <c r="K8" s="189" t="s">
        <v>48</v>
      </c>
      <c r="L8" s="503"/>
      <c r="M8" s="503"/>
      <c r="N8" s="503"/>
      <c r="O8" s="503"/>
      <c r="P8" s="508"/>
    </row>
    <row r="9" spans="1:17" x14ac:dyDescent="0.25">
      <c r="A9" s="472">
        <v>785</v>
      </c>
      <c r="B9" s="470">
        <v>44077</v>
      </c>
      <c r="C9" s="468"/>
      <c r="D9" s="468" t="s">
        <v>141</v>
      </c>
      <c r="E9" s="468" t="s">
        <v>142</v>
      </c>
      <c r="F9" s="349" t="s">
        <v>136</v>
      </c>
      <c r="G9" s="349">
        <v>36</v>
      </c>
      <c r="H9" s="290">
        <v>455000</v>
      </c>
      <c r="I9" s="290">
        <f>G9*H9</f>
        <v>16380000</v>
      </c>
      <c r="J9" s="290">
        <v>200000</v>
      </c>
      <c r="K9" s="291">
        <v>0.41</v>
      </c>
      <c r="L9" s="290">
        <f>I9*(1-K9)</f>
        <v>9664200.0000000019</v>
      </c>
      <c r="M9" s="290"/>
      <c r="N9" s="290">
        <f>L9</f>
        <v>9664200.0000000019</v>
      </c>
      <c r="O9" s="290"/>
      <c r="P9" s="349"/>
    </row>
    <row r="10" spans="1:17" x14ac:dyDescent="0.25">
      <c r="A10" s="473"/>
      <c r="B10" s="471"/>
      <c r="C10" s="469"/>
      <c r="D10" s="469"/>
      <c r="E10" s="469"/>
      <c r="F10" s="351" t="s">
        <v>138</v>
      </c>
      <c r="G10" s="351">
        <v>12</v>
      </c>
      <c r="H10" s="295">
        <v>485000</v>
      </c>
      <c r="I10" s="295">
        <f>G10*H10</f>
        <v>5820000</v>
      </c>
      <c r="J10" s="295"/>
      <c r="K10" s="296">
        <v>0.41</v>
      </c>
      <c r="L10" s="295">
        <f>I10*(1-K10)</f>
        <v>3433800.0000000005</v>
      </c>
      <c r="M10" s="295"/>
      <c r="N10" s="295">
        <f>L10</f>
        <v>3433800.0000000005</v>
      </c>
      <c r="O10" s="295"/>
      <c r="P10" s="276"/>
    </row>
    <row r="11" spans="1:17" ht="14.45" customHeight="1" x14ac:dyDescent="0.25">
      <c r="A11" s="468">
        <v>662</v>
      </c>
      <c r="B11" s="474">
        <v>44077</v>
      </c>
      <c r="C11" s="468" t="s">
        <v>201</v>
      </c>
      <c r="D11" s="468" t="s">
        <v>199</v>
      </c>
      <c r="E11" s="468" t="s">
        <v>200</v>
      </c>
      <c r="F11" s="349" t="s">
        <v>136</v>
      </c>
      <c r="G11" s="349">
        <v>24</v>
      </c>
      <c r="H11" s="290">
        <v>455000</v>
      </c>
      <c r="I11" s="290">
        <f t="shared" ref="I11:I19" si="0">G11*H11</f>
        <v>10920000</v>
      </c>
      <c r="J11" s="290"/>
      <c r="K11" s="291">
        <v>0.5</v>
      </c>
      <c r="L11" s="290">
        <f t="shared" ref="L11:L19" si="1">I11*(1-K11)</f>
        <v>5460000</v>
      </c>
      <c r="M11" s="290"/>
      <c r="N11" s="290"/>
      <c r="O11" s="290">
        <f>L11</f>
        <v>5460000</v>
      </c>
      <c r="P11" s="277"/>
      <c r="Q11" s="294"/>
    </row>
    <row r="12" spans="1:17" x14ac:dyDescent="0.25">
      <c r="A12" s="477"/>
      <c r="B12" s="475"/>
      <c r="C12" s="477"/>
      <c r="D12" s="477"/>
      <c r="E12" s="477"/>
      <c r="F12" s="350" t="s">
        <v>137</v>
      </c>
      <c r="G12" s="350">
        <v>12</v>
      </c>
      <c r="H12" s="292">
        <v>465000</v>
      </c>
      <c r="I12" s="292">
        <f t="shared" si="0"/>
        <v>5580000</v>
      </c>
      <c r="J12" s="292"/>
      <c r="K12" s="293">
        <v>0.5</v>
      </c>
      <c r="L12" s="292">
        <f t="shared" si="1"/>
        <v>2790000</v>
      </c>
      <c r="M12" s="292"/>
      <c r="N12" s="292"/>
      <c r="O12" s="292">
        <f t="shared" ref="O12:O14" si="2">L12</f>
        <v>2790000</v>
      </c>
      <c r="P12" s="274"/>
    </row>
    <row r="13" spans="1:17" x14ac:dyDescent="0.25">
      <c r="A13" s="477"/>
      <c r="B13" s="475"/>
      <c r="C13" s="477"/>
      <c r="D13" s="477"/>
      <c r="E13" s="477"/>
      <c r="F13" s="350" t="s">
        <v>152</v>
      </c>
      <c r="G13" s="350">
        <v>24</v>
      </c>
      <c r="H13" s="292">
        <v>255000</v>
      </c>
      <c r="I13" s="292">
        <f t="shared" si="0"/>
        <v>6120000</v>
      </c>
      <c r="J13" s="292"/>
      <c r="K13" s="293">
        <v>0.5</v>
      </c>
      <c r="L13" s="292">
        <f t="shared" si="1"/>
        <v>3060000</v>
      </c>
      <c r="M13" s="292"/>
      <c r="N13" s="292"/>
      <c r="O13" s="292">
        <f t="shared" si="2"/>
        <v>3060000</v>
      </c>
      <c r="P13" s="350"/>
    </row>
    <row r="14" spans="1:17" x14ac:dyDescent="0.25">
      <c r="A14" s="469"/>
      <c r="B14" s="476"/>
      <c r="C14" s="469"/>
      <c r="D14" s="469"/>
      <c r="E14" s="469"/>
      <c r="F14" s="351" t="s">
        <v>134</v>
      </c>
      <c r="G14" s="351">
        <v>12</v>
      </c>
      <c r="H14" s="295">
        <v>485000</v>
      </c>
      <c r="I14" s="295">
        <f t="shared" si="0"/>
        <v>5820000</v>
      </c>
      <c r="J14" s="295"/>
      <c r="K14" s="296">
        <v>0.5</v>
      </c>
      <c r="L14" s="295">
        <f t="shared" si="1"/>
        <v>2910000</v>
      </c>
      <c r="M14" s="295"/>
      <c r="N14" s="295"/>
      <c r="O14" s="295">
        <f t="shared" si="2"/>
        <v>2910000</v>
      </c>
      <c r="P14" s="351"/>
    </row>
    <row r="15" spans="1:17" x14ac:dyDescent="0.25">
      <c r="A15" s="352">
        <v>787</v>
      </c>
      <c r="B15" s="450">
        <v>44080</v>
      </c>
      <c r="C15" s="345" t="s">
        <v>202</v>
      </c>
      <c r="D15" s="345" t="s">
        <v>203</v>
      </c>
      <c r="E15" s="345" t="s">
        <v>204</v>
      </c>
      <c r="F15" s="352" t="s">
        <v>139</v>
      </c>
      <c r="G15" s="352">
        <v>12</v>
      </c>
      <c r="H15" s="306">
        <v>455000</v>
      </c>
      <c r="I15" s="297">
        <f t="shared" si="0"/>
        <v>5460000</v>
      </c>
      <c r="J15" s="297"/>
      <c r="K15" s="298">
        <v>0.41</v>
      </c>
      <c r="L15" s="297">
        <f t="shared" si="1"/>
        <v>3221400.0000000005</v>
      </c>
      <c r="M15" s="297"/>
      <c r="N15" s="297">
        <f>L15</f>
        <v>3221400.0000000005</v>
      </c>
      <c r="O15" s="297"/>
      <c r="P15" s="345"/>
    </row>
    <row r="16" spans="1:17" x14ac:dyDescent="0.25">
      <c r="A16" s="352">
        <v>789</v>
      </c>
      <c r="B16" s="304">
        <v>44081</v>
      </c>
      <c r="C16" s="352" t="s">
        <v>123</v>
      </c>
      <c r="D16" s="305" t="s">
        <v>123</v>
      </c>
      <c r="E16" s="305" t="s">
        <v>205</v>
      </c>
      <c r="F16" s="352" t="s">
        <v>134</v>
      </c>
      <c r="G16" s="352">
        <v>1</v>
      </c>
      <c r="H16" s="306">
        <v>485000</v>
      </c>
      <c r="I16" s="297">
        <f t="shared" si="0"/>
        <v>485000</v>
      </c>
      <c r="J16" s="297"/>
      <c r="K16" s="298">
        <v>0.6</v>
      </c>
      <c r="L16" s="297">
        <f t="shared" si="1"/>
        <v>194000</v>
      </c>
      <c r="M16" s="297"/>
      <c r="N16" s="297"/>
      <c r="O16" s="297">
        <f>L16</f>
        <v>194000</v>
      </c>
      <c r="P16" s="305"/>
    </row>
    <row r="17" spans="1:18" x14ac:dyDescent="0.25">
      <c r="A17" s="352">
        <v>790</v>
      </c>
      <c r="B17" s="450">
        <v>44081</v>
      </c>
      <c r="C17" s="352" t="s">
        <v>123</v>
      </c>
      <c r="D17" s="305" t="s">
        <v>123</v>
      </c>
      <c r="E17" s="331"/>
      <c r="F17" s="352" t="s">
        <v>134</v>
      </c>
      <c r="G17" s="352">
        <v>12</v>
      </c>
      <c r="H17" s="306">
        <v>485000</v>
      </c>
      <c r="I17" s="297">
        <f t="shared" si="0"/>
        <v>5820000</v>
      </c>
      <c r="J17" s="297"/>
      <c r="K17" s="298">
        <v>0.41</v>
      </c>
      <c r="L17" s="297">
        <f t="shared" si="1"/>
        <v>3433800.0000000005</v>
      </c>
      <c r="M17" s="297"/>
      <c r="N17" s="297"/>
      <c r="O17" s="297">
        <f>L17</f>
        <v>3433800.0000000005</v>
      </c>
      <c r="P17" s="305"/>
    </row>
    <row r="18" spans="1:18" x14ac:dyDescent="0.25">
      <c r="A18" s="468"/>
      <c r="B18" s="474">
        <v>44088</v>
      </c>
      <c r="C18" s="468"/>
      <c r="D18" s="478" t="s">
        <v>254</v>
      </c>
      <c r="E18" s="512"/>
      <c r="F18" s="451" t="s">
        <v>136</v>
      </c>
      <c r="G18" s="451">
        <v>24</v>
      </c>
      <c r="H18" s="307">
        <v>455000</v>
      </c>
      <c r="I18" s="290">
        <f t="shared" si="0"/>
        <v>10920000</v>
      </c>
      <c r="J18" s="290"/>
      <c r="K18" s="291">
        <v>0.5</v>
      </c>
      <c r="L18" s="290">
        <f t="shared" si="1"/>
        <v>5460000</v>
      </c>
      <c r="M18" s="290"/>
      <c r="N18" s="290"/>
      <c r="O18" s="290">
        <f>L18</f>
        <v>5460000</v>
      </c>
      <c r="P18" s="453"/>
    </row>
    <row r="19" spans="1:18" x14ac:dyDescent="0.25">
      <c r="A19" s="469"/>
      <c r="B19" s="476"/>
      <c r="C19" s="469"/>
      <c r="D19" s="480"/>
      <c r="E19" s="511"/>
      <c r="F19" s="452" t="s">
        <v>137</v>
      </c>
      <c r="G19" s="452">
        <v>24</v>
      </c>
      <c r="H19" s="308">
        <v>465000</v>
      </c>
      <c r="I19" s="295">
        <f t="shared" si="0"/>
        <v>11160000</v>
      </c>
      <c r="J19" s="295"/>
      <c r="K19" s="296">
        <v>0.5</v>
      </c>
      <c r="L19" s="295">
        <f t="shared" si="1"/>
        <v>5580000</v>
      </c>
      <c r="M19" s="295"/>
      <c r="N19" s="295"/>
      <c r="O19" s="295">
        <f>L19</f>
        <v>5580000</v>
      </c>
      <c r="P19" s="454"/>
    </row>
    <row r="20" spans="1:18" x14ac:dyDescent="0.25">
      <c r="A20" s="418"/>
      <c r="B20" s="419"/>
      <c r="C20" s="418"/>
      <c r="D20" s="323"/>
      <c r="E20" s="323"/>
      <c r="F20" s="455"/>
      <c r="G20" s="455"/>
      <c r="H20" s="634"/>
      <c r="I20" s="319"/>
      <c r="J20" s="319"/>
      <c r="K20" s="320"/>
      <c r="L20" s="319"/>
      <c r="M20" s="319"/>
      <c r="N20" s="319"/>
      <c r="O20" s="319"/>
      <c r="P20" s="635"/>
    </row>
    <row r="21" spans="1:18" x14ac:dyDescent="0.25">
      <c r="A21" s="274"/>
      <c r="B21" s="423"/>
      <c r="C21" s="274"/>
      <c r="D21" s="328"/>
      <c r="E21" s="328"/>
      <c r="F21" s="286"/>
      <c r="G21" s="286"/>
      <c r="H21" s="309"/>
      <c r="I21" s="292"/>
      <c r="J21" s="292"/>
      <c r="K21" s="293"/>
      <c r="L21" s="292"/>
      <c r="M21" s="292"/>
      <c r="N21" s="292"/>
      <c r="O21" s="292"/>
      <c r="P21" s="310"/>
    </row>
    <row r="22" spans="1:18" ht="14.45" customHeight="1" x14ac:dyDescent="0.25">
      <c r="A22" s="274"/>
      <c r="B22" s="423"/>
      <c r="C22" s="274"/>
      <c r="D22" s="328"/>
      <c r="E22" s="328"/>
      <c r="F22" s="286"/>
      <c r="G22" s="286"/>
      <c r="H22" s="292"/>
      <c r="I22" s="292"/>
      <c r="J22" s="311"/>
      <c r="K22" s="293"/>
      <c r="L22" s="292"/>
      <c r="M22" s="292"/>
      <c r="N22" s="292"/>
      <c r="O22" s="292"/>
      <c r="P22" s="310"/>
    </row>
    <row r="23" spans="1:18" ht="14.45" customHeight="1" x14ac:dyDescent="0.25">
      <c r="A23" s="274"/>
      <c r="B23" s="423"/>
      <c r="C23" s="274"/>
      <c r="D23" s="328"/>
      <c r="E23" s="328"/>
      <c r="F23" s="286"/>
      <c r="G23" s="286"/>
      <c r="H23" s="292"/>
      <c r="I23" s="292"/>
      <c r="J23" s="311"/>
      <c r="K23" s="293"/>
      <c r="L23" s="292"/>
      <c r="M23" s="292"/>
      <c r="N23" s="292"/>
      <c r="O23" s="292"/>
      <c r="P23" s="286"/>
      <c r="R23" s="294"/>
    </row>
    <row r="24" spans="1:18" x14ac:dyDescent="0.25">
      <c r="A24" s="274"/>
      <c r="B24" s="423"/>
      <c r="C24" s="274"/>
      <c r="D24" s="328"/>
      <c r="E24" s="328"/>
      <c r="F24" s="286"/>
      <c r="G24" s="286"/>
      <c r="H24" s="292"/>
      <c r="I24" s="292"/>
      <c r="J24" s="311"/>
      <c r="K24" s="293"/>
      <c r="L24" s="292"/>
      <c r="M24" s="292"/>
      <c r="N24" s="292"/>
      <c r="O24" s="292"/>
      <c r="P24" s="286"/>
    </row>
    <row r="25" spans="1:18" ht="14.45" customHeight="1" x14ac:dyDescent="0.25">
      <c r="A25" s="274"/>
      <c r="B25" s="423"/>
      <c r="C25" s="274"/>
      <c r="D25" s="328"/>
      <c r="E25" s="328"/>
      <c r="F25" s="286"/>
      <c r="G25" s="286"/>
      <c r="H25" s="292"/>
      <c r="I25" s="292"/>
      <c r="J25" s="311"/>
      <c r="K25" s="293"/>
      <c r="L25" s="292"/>
      <c r="M25" s="292"/>
      <c r="N25" s="292"/>
      <c r="O25" s="292"/>
      <c r="P25" s="286"/>
    </row>
    <row r="26" spans="1:18" ht="14.45" customHeight="1" x14ac:dyDescent="0.25">
      <c r="A26" s="276"/>
      <c r="B26" s="432"/>
      <c r="C26" s="276"/>
      <c r="D26" s="317"/>
      <c r="E26" s="317"/>
      <c r="F26" s="282"/>
      <c r="G26" s="282"/>
      <c r="H26" s="295"/>
      <c r="I26" s="295"/>
      <c r="J26" s="312"/>
      <c r="K26" s="296"/>
      <c r="L26" s="295"/>
      <c r="M26" s="295"/>
      <c r="N26" s="295"/>
      <c r="O26" s="295"/>
      <c r="P26" s="282"/>
    </row>
    <row r="27" spans="1:18" ht="14.45" customHeight="1" x14ac:dyDescent="0.25">
      <c r="A27" s="468"/>
      <c r="B27" s="474"/>
      <c r="C27" s="468"/>
      <c r="D27" s="468"/>
      <c r="E27" s="468"/>
      <c r="F27" s="281"/>
      <c r="G27" s="281"/>
      <c r="H27" s="290"/>
      <c r="I27" s="290"/>
      <c r="J27" s="313"/>
      <c r="K27" s="291"/>
      <c r="L27" s="314"/>
      <c r="M27" s="290"/>
      <c r="N27" s="290"/>
      <c r="O27" s="290"/>
      <c r="P27" s="281"/>
    </row>
    <row r="28" spans="1:18" ht="14.45" customHeight="1" x14ac:dyDescent="0.25">
      <c r="A28" s="477"/>
      <c r="B28" s="475"/>
      <c r="C28" s="477"/>
      <c r="D28" s="477"/>
      <c r="E28" s="477"/>
      <c r="F28" s="286"/>
      <c r="G28" s="286"/>
      <c r="H28" s="292"/>
      <c r="I28" s="292"/>
      <c r="J28" s="315"/>
      <c r="K28" s="293"/>
      <c r="L28" s="316"/>
      <c r="M28" s="292"/>
      <c r="N28" s="292"/>
      <c r="O28" s="292"/>
      <c r="P28" s="286"/>
    </row>
    <row r="29" spans="1:18" ht="14.45" customHeight="1" x14ac:dyDescent="0.25">
      <c r="A29" s="477"/>
      <c r="B29" s="475"/>
      <c r="C29" s="477"/>
      <c r="D29" s="477"/>
      <c r="E29" s="477"/>
      <c r="F29" s="286"/>
      <c r="G29" s="286"/>
      <c r="H29" s="292"/>
      <c r="I29" s="292"/>
      <c r="J29" s="292"/>
      <c r="K29" s="293"/>
      <c r="L29" s="316"/>
      <c r="M29" s="292"/>
      <c r="N29" s="292"/>
      <c r="O29" s="292"/>
      <c r="P29" s="310"/>
    </row>
    <row r="30" spans="1:18" ht="14.45" customHeight="1" x14ac:dyDescent="0.25">
      <c r="A30" s="477"/>
      <c r="B30" s="475"/>
      <c r="C30" s="477"/>
      <c r="D30" s="477"/>
      <c r="E30" s="477"/>
      <c r="F30" s="286"/>
      <c r="G30" s="286"/>
      <c r="H30" s="292"/>
      <c r="I30" s="292"/>
      <c r="J30" s="292"/>
      <c r="K30" s="293"/>
      <c r="L30" s="316"/>
      <c r="M30" s="292"/>
      <c r="N30" s="292"/>
      <c r="O30" s="292"/>
      <c r="P30" s="286"/>
    </row>
    <row r="31" spans="1:18" x14ac:dyDescent="0.25">
      <c r="A31" s="477"/>
      <c r="B31" s="475"/>
      <c r="C31" s="477"/>
      <c r="D31" s="477"/>
      <c r="E31" s="477"/>
      <c r="F31" s="286"/>
      <c r="G31" s="286"/>
      <c r="H31" s="292"/>
      <c r="I31" s="292"/>
      <c r="J31" s="292"/>
      <c r="K31" s="293"/>
      <c r="L31" s="292"/>
      <c r="M31" s="292"/>
      <c r="N31" s="292"/>
      <c r="O31" s="292"/>
      <c r="P31" s="286"/>
    </row>
    <row r="32" spans="1:18" x14ac:dyDescent="0.25">
      <c r="A32" s="477"/>
      <c r="B32" s="475"/>
      <c r="C32" s="477"/>
      <c r="D32" s="477"/>
      <c r="E32" s="477"/>
      <c r="F32" s="286"/>
      <c r="G32" s="286"/>
      <c r="H32" s="292"/>
      <c r="I32" s="292"/>
      <c r="J32" s="292"/>
      <c r="K32" s="293"/>
      <c r="L32" s="292"/>
      <c r="M32" s="292"/>
      <c r="N32" s="292"/>
      <c r="O32" s="292"/>
      <c r="P32" s="286"/>
    </row>
    <row r="33" spans="1:17" x14ac:dyDescent="0.25">
      <c r="A33" s="469"/>
      <c r="B33" s="476"/>
      <c r="C33" s="469"/>
      <c r="D33" s="469"/>
      <c r="E33" s="469"/>
      <c r="F33" s="282"/>
      <c r="G33" s="282"/>
      <c r="H33" s="295"/>
      <c r="I33" s="295"/>
      <c r="J33" s="295"/>
      <c r="K33" s="296"/>
      <c r="L33" s="295"/>
      <c r="M33" s="295"/>
      <c r="N33" s="295"/>
      <c r="O33" s="295"/>
      <c r="P33" s="317"/>
    </row>
    <row r="34" spans="1:17" x14ac:dyDescent="0.25">
      <c r="A34" s="468"/>
      <c r="B34" s="474"/>
      <c r="C34" s="468"/>
      <c r="D34" s="468"/>
      <c r="E34" s="468"/>
      <c r="F34" s="281"/>
      <c r="G34" s="281"/>
      <c r="H34" s="290"/>
      <c r="I34" s="290"/>
      <c r="J34" s="290"/>
      <c r="K34" s="291"/>
      <c r="L34" s="290"/>
      <c r="M34" s="290"/>
      <c r="N34" s="290"/>
      <c r="O34" s="290"/>
      <c r="P34" s="318"/>
    </row>
    <row r="35" spans="1:17" x14ac:dyDescent="0.25">
      <c r="A35" s="469"/>
      <c r="B35" s="476"/>
      <c r="C35" s="469"/>
      <c r="D35" s="469"/>
      <c r="E35" s="469"/>
      <c r="F35" s="282"/>
      <c r="G35" s="282"/>
      <c r="H35" s="295"/>
      <c r="I35" s="295"/>
      <c r="J35" s="295"/>
      <c r="K35" s="296"/>
      <c r="L35" s="295"/>
      <c r="M35" s="295"/>
      <c r="N35" s="295"/>
      <c r="O35" s="295"/>
      <c r="P35" s="317"/>
    </row>
    <row r="36" spans="1:17" x14ac:dyDescent="0.25">
      <c r="A36" s="472"/>
      <c r="B36" s="470"/>
      <c r="C36" s="472"/>
      <c r="D36" s="512"/>
      <c r="E36" s="472"/>
      <c r="H36" s="319"/>
      <c r="I36" s="319"/>
      <c r="J36" s="319"/>
      <c r="K36" s="320"/>
      <c r="L36" s="319"/>
      <c r="M36" s="319"/>
      <c r="N36" s="319"/>
      <c r="O36" s="319"/>
      <c r="P36" s="285"/>
      <c r="Q36" s="294"/>
    </row>
    <row r="37" spans="1:17" ht="14.45" customHeight="1" x14ac:dyDescent="0.25">
      <c r="A37" s="473"/>
      <c r="B37" s="471"/>
      <c r="C37" s="473"/>
      <c r="D37" s="510"/>
      <c r="E37" s="473"/>
      <c r="F37" s="284"/>
      <c r="G37" s="284"/>
      <c r="H37" s="321"/>
      <c r="I37" s="321"/>
      <c r="J37" s="321"/>
      <c r="K37" s="322"/>
      <c r="L37" s="321"/>
      <c r="M37" s="321"/>
      <c r="N37" s="321"/>
      <c r="O37" s="321"/>
      <c r="P37" s="284"/>
      <c r="Q37" s="294"/>
    </row>
    <row r="38" spans="1:17" ht="14.45" customHeight="1" x14ac:dyDescent="0.25">
      <c r="A38" s="468"/>
      <c r="B38" s="474"/>
      <c r="C38" s="474"/>
      <c r="D38" s="513"/>
      <c r="E38" s="474"/>
      <c r="F38" s="281"/>
      <c r="G38" s="281"/>
      <c r="H38" s="290"/>
      <c r="I38" s="290"/>
      <c r="J38" s="290"/>
      <c r="K38" s="291"/>
      <c r="L38" s="290"/>
      <c r="M38" s="290"/>
      <c r="N38" s="290"/>
      <c r="O38" s="290"/>
      <c r="P38" s="281"/>
      <c r="Q38" s="294"/>
    </row>
    <row r="39" spans="1:17" ht="14.45" customHeight="1" x14ac:dyDescent="0.25">
      <c r="A39" s="477"/>
      <c r="B39" s="475"/>
      <c r="C39" s="475"/>
      <c r="D39" s="514"/>
      <c r="E39" s="475"/>
      <c r="F39" s="286"/>
      <c r="G39" s="286"/>
      <c r="H39" s="292"/>
      <c r="I39" s="292"/>
      <c r="J39" s="292"/>
      <c r="K39" s="293"/>
      <c r="L39" s="292"/>
      <c r="M39" s="292"/>
      <c r="N39" s="292"/>
      <c r="O39" s="292"/>
      <c r="P39" s="286"/>
      <c r="Q39" s="294"/>
    </row>
    <row r="40" spans="1:17" ht="14.45" customHeight="1" x14ac:dyDescent="0.25">
      <c r="A40" s="477"/>
      <c r="B40" s="475"/>
      <c r="C40" s="475"/>
      <c r="D40" s="514"/>
      <c r="E40" s="475"/>
      <c r="F40" s="286"/>
      <c r="G40" s="286"/>
      <c r="H40" s="292"/>
      <c r="I40" s="292"/>
      <c r="J40" s="292"/>
      <c r="K40" s="293"/>
      <c r="L40" s="292"/>
      <c r="M40" s="292"/>
      <c r="N40" s="292"/>
      <c r="O40" s="292"/>
      <c r="P40" s="286"/>
      <c r="Q40" s="294"/>
    </row>
    <row r="41" spans="1:17" ht="14.45" customHeight="1" x14ac:dyDescent="0.25">
      <c r="A41" s="477"/>
      <c r="B41" s="475"/>
      <c r="C41" s="475"/>
      <c r="D41" s="514"/>
      <c r="E41" s="475"/>
      <c r="F41" s="286"/>
      <c r="G41" s="286"/>
      <c r="H41" s="292"/>
      <c r="I41" s="292"/>
      <c r="J41" s="292"/>
      <c r="K41" s="293"/>
      <c r="L41" s="292"/>
      <c r="M41" s="292"/>
      <c r="N41" s="292"/>
      <c r="O41" s="292"/>
      <c r="P41" s="286"/>
      <c r="Q41" s="294"/>
    </row>
    <row r="42" spans="1:17" ht="14.45" customHeight="1" x14ac:dyDescent="0.25">
      <c r="A42" s="477"/>
      <c r="B42" s="475"/>
      <c r="C42" s="475"/>
      <c r="D42" s="514"/>
      <c r="E42" s="475"/>
      <c r="F42" s="286"/>
      <c r="G42" s="286"/>
      <c r="H42" s="292"/>
      <c r="I42" s="292"/>
      <c r="J42" s="292"/>
      <c r="K42" s="293"/>
      <c r="L42" s="292"/>
      <c r="M42" s="292"/>
      <c r="N42" s="292"/>
      <c r="O42" s="292"/>
      <c r="P42" s="286"/>
      <c r="Q42" s="294"/>
    </row>
    <row r="43" spans="1:17" ht="14.45" customHeight="1" x14ac:dyDescent="0.25">
      <c r="A43" s="477"/>
      <c r="B43" s="475"/>
      <c r="C43" s="475"/>
      <c r="D43" s="514"/>
      <c r="E43" s="475"/>
      <c r="F43" s="286"/>
      <c r="G43" s="286"/>
      <c r="H43" s="292"/>
      <c r="I43" s="292"/>
      <c r="J43" s="292"/>
      <c r="K43" s="293"/>
      <c r="L43" s="292"/>
      <c r="M43" s="292"/>
      <c r="N43" s="292"/>
      <c r="O43" s="292"/>
      <c r="P43" s="286"/>
      <c r="Q43" s="294"/>
    </row>
    <row r="44" spans="1:17" ht="14.45" customHeight="1" x14ac:dyDescent="0.25">
      <c r="A44" s="477"/>
      <c r="B44" s="475"/>
      <c r="C44" s="475"/>
      <c r="D44" s="514"/>
      <c r="E44" s="475"/>
      <c r="F44" s="286"/>
      <c r="G44" s="286"/>
      <c r="H44" s="292"/>
      <c r="I44" s="292"/>
      <c r="J44" s="292"/>
      <c r="K44" s="293"/>
      <c r="L44" s="292"/>
      <c r="M44" s="292"/>
      <c r="N44" s="292"/>
      <c r="O44" s="292"/>
      <c r="P44" s="286"/>
      <c r="Q44" s="294"/>
    </row>
    <row r="45" spans="1:17" ht="14.45" customHeight="1" x14ac:dyDescent="0.25">
      <c r="A45" s="469"/>
      <c r="B45" s="476"/>
      <c r="C45" s="476"/>
      <c r="D45" s="515"/>
      <c r="E45" s="476"/>
      <c r="F45" s="282"/>
      <c r="G45" s="282"/>
      <c r="H45" s="295"/>
      <c r="I45" s="295"/>
      <c r="J45" s="295"/>
      <c r="K45" s="296"/>
      <c r="L45" s="295"/>
      <c r="M45" s="295"/>
      <c r="N45" s="295"/>
      <c r="O45" s="295"/>
      <c r="P45" s="282"/>
      <c r="Q45" s="294"/>
    </row>
    <row r="46" spans="1:17" ht="14.45" customHeight="1" x14ac:dyDescent="0.25">
      <c r="A46" s="275"/>
      <c r="B46" s="304"/>
      <c r="C46" s="275"/>
      <c r="D46" s="305"/>
      <c r="E46" s="275"/>
      <c r="F46" s="275"/>
      <c r="G46" s="275"/>
      <c r="H46" s="297"/>
      <c r="I46" s="297"/>
      <c r="J46" s="297"/>
      <c r="K46" s="298"/>
      <c r="L46" s="297"/>
      <c r="M46" s="297"/>
      <c r="N46" s="297"/>
      <c r="O46" s="297"/>
      <c r="P46" s="275"/>
      <c r="Q46" s="294"/>
    </row>
    <row r="47" spans="1:17" x14ac:dyDescent="0.25">
      <c r="A47" s="473"/>
      <c r="B47" s="471"/>
      <c r="C47" s="473"/>
      <c r="D47" s="510"/>
      <c r="E47" s="473"/>
      <c r="F47" s="285"/>
      <c r="G47" s="285"/>
      <c r="H47" s="319"/>
      <c r="I47" s="319"/>
      <c r="J47" s="319"/>
      <c r="K47" s="320"/>
      <c r="L47" s="319"/>
      <c r="M47" s="319"/>
      <c r="N47" s="319"/>
      <c r="O47" s="319"/>
      <c r="P47" s="323"/>
    </row>
    <row r="48" spans="1:17" x14ac:dyDescent="0.25">
      <c r="A48" s="481"/>
      <c r="B48" s="482"/>
      <c r="C48" s="481"/>
      <c r="D48" s="511"/>
      <c r="E48" s="481"/>
      <c r="F48" s="282"/>
      <c r="G48" s="282"/>
      <c r="H48" s="295"/>
      <c r="I48" s="295"/>
      <c r="J48" s="295"/>
      <c r="K48" s="296"/>
      <c r="L48" s="295"/>
      <c r="M48" s="295"/>
      <c r="N48" s="295"/>
      <c r="O48" s="295"/>
      <c r="P48" s="317"/>
    </row>
    <row r="49" spans="1:17" x14ac:dyDescent="0.25">
      <c r="A49" s="472"/>
      <c r="B49" s="470"/>
      <c r="C49" s="472"/>
      <c r="D49" s="512"/>
      <c r="E49" s="472"/>
      <c r="F49" s="281"/>
      <c r="G49" s="281"/>
      <c r="H49" s="290"/>
      <c r="I49" s="290"/>
      <c r="J49" s="290"/>
      <c r="K49" s="291"/>
      <c r="L49" s="290"/>
      <c r="M49" s="290"/>
      <c r="N49" s="290"/>
      <c r="O49" s="290"/>
      <c r="P49" s="281"/>
    </row>
    <row r="50" spans="1:17" ht="14.45" customHeight="1" x14ac:dyDescent="0.25">
      <c r="A50" s="473"/>
      <c r="B50" s="471"/>
      <c r="C50" s="473"/>
      <c r="D50" s="510"/>
      <c r="E50" s="473"/>
      <c r="F50" s="284"/>
      <c r="G50" s="284"/>
      <c r="H50" s="321"/>
      <c r="I50" s="321"/>
      <c r="J50" s="321"/>
      <c r="K50" s="322"/>
      <c r="L50" s="321"/>
      <c r="M50" s="321"/>
      <c r="N50" s="321"/>
      <c r="O50" s="321"/>
      <c r="P50" s="284"/>
    </row>
    <row r="51" spans="1:17" ht="14.45" customHeight="1" x14ac:dyDescent="0.25">
      <c r="A51" s="468"/>
      <c r="B51" s="474"/>
      <c r="C51" s="468"/>
      <c r="D51" s="478"/>
      <c r="E51" s="468"/>
      <c r="F51" s="281"/>
      <c r="G51" s="281"/>
      <c r="H51" s="290"/>
      <c r="I51" s="290"/>
      <c r="J51" s="290"/>
      <c r="K51" s="291"/>
      <c r="L51" s="290"/>
      <c r="M51" s="290"/>
      <c r="N51" s="290"/>
      <c r="O51" s="290"/>
      <c r="P51" s="281"/>
    </row>
    <row r="52" spans="1:17" ht="14.45" customHeight="1" x14ac:dyDescent="0.25">
      <c r="A52" s="477"/>
      <c r="B52" s="475"/>
      <c r="C52" s="477"/>
      <c r="D52" s="479"/>
      <c r="E52" s="477"/>
      <c r="F52" s="286"/>
      <c r="G52" s="286"/>
      <c r="H52" s="292"/>
      <c r="I52" s="292"/>
      <c r="J52" s="292"/>
      <c r="K52" s="293"/>
      <c r="L52" s="292"/>
      <c r="M52" s="292"/>
      <c r="N52" s="292"/>
      <c r="O52" s="292"/>
      <c r="P52" s="286"/>
    </row>
    <row r="53" spans="1:17" ht="14.45" customHeight="1" x14ac:dyDescent="0.25">
      <c r="A53" s="477"/>
      <c r="B53" s="475"/>
      <c r="C53" s="477"/>
      <c r="D53" s="479"/>
      <c r="E53" s="477"/>
      <c r="F53" s="286"/>
      <c r="G53" s="286"/>
      <c r="H53" s="292"/>
      <c r="I53" s="292"/>
      <c r="J53" s="292"/>
      <c r="K53" s="293"/>
      <c r="L53" s="292"/>
      <c r="M53" s="292"/>
      <c r="N53" s="292"/>
      <c r="O53" s="292"/>
      <c r="P53" s="286"/>
    </row>
    <row r="54" spans="1:17" x14ac:dyDescent="0.25">
      <c r="A54" s="477"/>
      <c r="B54" s="475"/>
      <c r="C54" s="477"/>
      <c r="D54" s="479"/>
      <c r="E54" s="477"/>
      <c r="F54" s="286"/>
      <c r="G54" s="286"/>
      <c r="H54" s="292"/>
      <c r="I54" s="292"/>
      <c r="J54" s="292"/>
      <c r="K54" s="293"/>
      <c r="L54" s="292"/>
      <c r="M54" s="292"/>
      <c r="N54" s="292"/>
      <c r="O54" s="292"/>
      <c r="P54" s="286"/>
    </row>
    <row r="55" spans="1:17" x14ac:dyDescent="0.25">
      <c r="A55" s="477"/>
      <c r="B55" s="475"/>
      <c r="C55" s="477"/>
      <c r="D55" s="479"/>
      <c r="E55" s="477"/>
      <c r="F55" s="286"/>
      <c r="G55" s="286"/>
      <c r="H55" s="292"/>
      <c r="I55" s="292"/>
      <c r="J55" s="292"/>
      <c r="K55" s="293"/>
      <c r="L55" s="292"/>
      <c r="M55" s="292"/>
      <c r="N55" s="292"/>
      <c r="O55" s="292"/>
      <c r="P55" s="286"/>
    </row>
    <row r="56" spans="1:17" x14ac:dyDescent="0.25">
      <c r="A56" s="477"/>
      <c r="B56" s="475"/>
      <c r="C56" s="477"/>
      <c r="D56" s="479"/>
      <c r="E56" s="477"/>
      <c r="F56" s="286"/>
      <c r="G56" s="286"/>
      <c r="H56" s="292"/>
      <c r="I56" s="292"/>
      <c r="J56" s="292"/>
      <c r="K56" s="293"/>
      <c r="L56" s="292"/>
      <c r="M56" s="292"/>
      <c r="N56" s="292"/>
      <c r="O56" s="292"/>
      <c r="P56" s="286"/>
    </row>
    <row r="57" spans="1:17" x14ac:dyDescent="0.25">
      <c r="A57" s="477"/>
      <c r="B57" s="475"/>
      <c r="C57" s="477"/>
      <c r="D57" s="479"/>
      <c r="E57" s="477"/>
      <c r="F57" s="286"/>
      <c r="G57" s="286"/>
      <c r="H57" s="292"/>
      <c r="I57" s="292"/>
      <c r="J57" s="292"/>
      <c r="K57" s="293"/>
      <c r="L57" s="292"/>
      <c r="M57" s="292"/>
      <c r="N57" s="292"/>
      <c r="O57" s="292"/>
      <c r="P57" s="286"/>
    </row>
    <row r="58" spans="1:17" ht="14.45" customHeight="1" x14ac:dyDescent="0.25">
      <c r="A58" s="477"/>
      <c r="B58" s="475"/>
      <c r="C58" s="477"/>
      <c r="D58" s="479"/>
      <c r="E58" s="477"/>
      <c r="F58" s="286"/>
      <c r="G58" s="286"/>
      <c r="H58" s="292"/>
      <c r="I58" s="292"/>
      <c r="J58" s="292"/>
      <c r="K58" s="293"/>
      <c r="L58" s="292"/>
      <c r="M58" s="292"/>
      <c r="N58" s="292"/>
      <c r="O58" s="292"/>
      <c r="P58" s="286"/>
    </row>
    <row r="59" spans="1:17" ht="14.45" customHeight="1" x14ac:dyDescent="0.25">
      <c r="A59" s="469"/>
      <c r="B59" s="476"/>
      <c r="C59" s="469"/>
      <c r="D59" s="480"/>
      <c r="E59" s="469"/>
      <c r="F59" s="282"/>
      <c r="G59" s="282"/>
      <c r="H59" s="295"/>
      <c r="I59" s="295"/>
      <c r="J59" s="295"/>
      <c r="K59" s="296"/>
      <c r="L59" s="295"/>
      <c r="M59" s="295"/>
      <c r="N59" s="295"/>
      <c r="O59" s="295"/>
      <c r="P59" s="282"/>
    </row>
    <row r="60" spans="1:17" ht="14.45" customHeight="1" x14ac:dyDescent="0.25">
      <c r="A60" s="289"/>
      <c r="B60" s="324"/>
      <c r="C60" s="289"/>
      <c r="D60" s="325"/>
      <c r="E60" s="289"/>
      <c r="F60" s="283"/>
      <c r="G60" s="283"/>
      <c r="H60" s="287"/>
      <c r="I60" s="287"/>
      <c r="J60" s="287"/>
      <c r="K60" s="288"/>
      <c r="L60" s="287"/>
      <c r="M60" s="287"/>
      <c r="N60" s="287"/>
      <c r="O60" s="287"/>
      <c r="P60" s="283"/>
    </row>
    <row r="61" spans="1:17" ht="14.45" customHeight="1" x14ac:dyDescent="0.25">
      <c r="A61" s="468"/>
      <c r="B61" s="474"/>
      <c r="C61" s="468"/>
      <c r="D61" s="478"/>
      <c r="E61" s="468"/>
      <c r="F61" s="281"/>
      <c r="G61" s="281"/>
      <c r="H61" s="290"/>
      <c r="I61" s="290"/>
      <c r="J61" s="290"/>
      <c r="K61" s="291"/>
      <c r="L61" s="290"/>
      <c r="M61" s="290"/>
      <c r="N61" s="290"/>
      <c r="O61" s="290"/>
      <c r="P61" s="281"/>
      <c r="Q61" s="294"/>
    </row>
    <row r="62" spans="1:17" ht="14.45" customHeight="1" x14ac:dyDescent="0.25">
      <c r="A62" s="477"/>
      <c r="B62" s="475"/>
      <c r="C62" s="477"/>
      <c r="D62" s="479"/>
      <c r="E62" s="477"/>
      <c r="F62" s="286"/>
      <c r="G62" s="286"/>
      <c r="H62" s="292"/>
      <c r="I62" s="292"/>
      <c r="J62" s="292"/>
      <c r="K62" s="293"/>
      <c r="L62" s="292"/>
      <c r="M62" s="292"/>
      <c r="N62" s="292"/>
      <c r="O62" s="292"/>
      <c r="P62" s="286"/>
      <c r="Q62" s="294"/>
    </row>
    <row r="63" spans="1:17" ht="14.45" customHeight="1" x14ac:dyDescent="0.25">
      <c r="A63" s="477"/>
      <c r="B63" s="475"/>
      <c r="C63" s="477"/>
      <c r="D63" s="479"/>
      <c r="E63" s="477"/>
      <c r="F63" s="286"/>
      <c r="G63" s="286"/>
      <c r="H63" s="292"/>
      <c r="I63" s="292"/>
      <c r="J63" s="292"/>
      <c r="K63" s="293"/>
      <c r="L63" s="292"/>
      <c r="M63" s="292"/>
      <c r="N63" s="292"/>
      <c r="O63" s="292"/>
      <c r="P63" s="286"/>
      <c r="Q63" s="294"/>
    </row>
    <row r="64" spans="1:17" x14ac:dyDescent="0.25">
      <c r="A64" s="477"/>
      <c r="B64" s="475"/>
      <c r="C64" s="477"/>
      <c r="D64" s="479"/>
      <c r="E64" s="477"/>
      <c r="F64" s="286"/>
      <c r="G64" s="286"/>
      <c r="H64" s="292"/>
      <c r="I64" s="292"/>
      <c r="J64" s="292"/>
      <c r="K64" s="293"/>
      <c r="L64" s="292"/>
      <c r="M64" s="292"/>
      <c r="N64" s="292"/>
      <c r="O64" s="292"/>
      <c r="P64" s="286"/>
      <c r="Q64" s="294"/>
    </row>
    <row r="65" spans="1:17" x14ac:dyDescent="0.25">
      <c r="A65" s="477"/>
      <c r="B65" s="475"/>
      <c r="C65" s="477"/>
      <c r="D65" s="479"/>
      <c r="E65" s="477"/>
      <c r="F65" s="286"/>
      <c r="G65" s="286"/>
      <c r="H65" s="292"/>
      <c r="I65" s="292"/>
      <c r="J65" s="292"/>
      <c r="K65" s="293"/>
      <c r="L65" s="292"/>
      <c r="M65" s="292"/>
      <c r="N65" s="292"/>
      <c r="O65" s="292"/>
      <c r="P65" s="286"/>
      <c r="Q65" s="294"/>
    </row>
    <row r="66" spans="1:17" x14ac:dyDescent="0.25">
      <c r="A66" s="477"/>
      <c r="B66" s="475"/>
      <c r="C66" s="477"/>
      <c r="D66" s="479"/>
      <c r="E66" s="477"/>
      <c r="F66" s="286"/>
      <c r="G66" s="286"/>
      <c r="H66" s="292"/>
      <c r="I66" s="292"/>
      <c r="J66" s="292"/>
      <c r="K66" s="293"/>
      <c r="L66" s="292"/>
      <c r="M66" s="292"/>
      <c r="N66" s="292"/>
      <c r="O66" s="292"/>
      <c r="P66" s="286"/>
      <c r="Q66" s="294"/>
    </row>
    <row r="67" spans="1:17" x14ac:dyDescent="0.25">
      <c r="A67" s="469"/>
      <c r="B67" s="476"/>
      <c r="C67" s="469"/>
      <c r="D67" s="480"/>
      <c r="E67" s="469"/>
      <c r="F67" s="282"/>
      <c r="G67" s="282"/>
      <c r="H67" s="295"/>
      <c r="I67" s="295"/>
      <c r="J67" s="295"/>
      <c r="K67" s="296"/>
      <c r="L67" s="295"/>
      <c r="M67" s="295"/>
      <c r="N67" s="295"/>
      <c r="O67" s="295"/>
      <c r="P67" s="282"/>
      <c r="Q67" s="294"/>
    </row>
    <row r="68" spans="1:17" ht="14.45" customHeight="1" x14ac:dyDescent="0.25">
      <c r="A68" s="468"/>
      <c r="B68" s="474"/>
      <c r="C68" s="468"/>
      <c r="D68" s="478"/>
      <c r="E68" s="468"/>
      <c r="F68" s="281"/>
      <c r="G68" s="281"/>
      <c r="H68" s="290"/>
      <c r="I68" s="290"/>
      <c r="J68" s="290"/>
      <c r="K68" s="291"/>
      <c r="L68" s="290"/>
      <c r="M68" s="290"/>
      <c r="N68" s="290"/>
      <c r="O68" s="290"/>
      <c r="P68" s="478"/>
      <c r="Q68" s="294"/>
    </row>
    <row r="69" spans="1:17" ht="14.45" customHeight="1" x14ac:dyDescent="0.25">
      <c r="A69" s="469"/>
      <c r="B69" s="476"/>
      <c r="C69" s="469"/>
      <c r="D69" s="480"/>
      <c r="E69" s="469"/>
      <c r="F69" s="282"/>
      <c r="G69" s="282"/>
      <c r="H69" s="295"/>
      <c r="I69" s="295"/>
      <c r="J69" s="295"/>
      <c r="K69" s="296"/>
      <c r="L69" s="295"/>
      <c r="M69" s="295"/>
      <c r="N69" s="295"/>
      <c r="O69" s="295"/>
      <c r="P69" s="480"/>
      <c r="Q69" s="294"/>
    </row>
    <row r="70" spans="1:17" ht="14.45" customHeight="1" x14ac:dyDescent="0.25">
      <c r="A70" s="283"/>
      <c r="B70" s="326"/>
      <c r="C70" s="283"/>
      <c r="D70" s="327"/>
      <c r="E70" s="283"/>
      <c r="F70" s="283"/>
      <c r="G70" s="283"/>
      <c r="H70" s="287"/>
      <c r="I70" s="287"/>
      <c r="J70" s="287"/>
      <c r="K70" s="288"/>
      <c r="L70" s="287"/>
      <c r="M70" s="287"/>
      <c r="N70" s="287"/>
      <c r="O70" s="287"/>
      <c r="P70" s="327"/>
      <c r="Q70" s="294"/>
    </row>
    <row r="71" spans="1:17" ht="14.45" customHeight="1" x14ac:dyDescent="0.25">
      <c r="A71" s="468"/>
      <c r="B71" s="474"/>
      <c r="C71" s="468"/>
      <c r="D71" s="478"/>
      <c r="E71" s="468"/>
      <c r="F71" s="281"/>
      <c r="G71" s="281"/>
      <c r="H71" s="290"/>
      <c r="I71" s="290"/>
      <c r="J71" s="290"/>
      <c r="K71" s="291"/>
      <c r="L71" s="290"/>
      <c r="M71" s="290"/>
      <c r="N71" s="290"/>
      <c r="O71" s="290"/>
      <c r="P71" s="281"/>
      <c r="Q71" s="294"/>
    </row>
    <row r="72" spans="1:17" ht="14.45" customHeight="1" x14ac:dyDescent="0.25">
      <c r="A72" s="477"/>
      <c r="B72" s="475"/>
      <c r="C72" s="477"/>
      <c r="D72" s="479"/>
      <c r="E72" s="477"/>
      <c r="F72" s="286"/>
      <c r="G72" s="286"/>
      <c r="H72" s="292"/>
      <c r="I72" s="292"/>
      <c r="J72" s="292"/>
      <c r="K72" s="293"/>
      <c r="L72" s="292"/>
      <c r="M72" s="292"/>
      <c r="N72" s="292"/>
      <c r="O72" s="292"/>
      <c r="P72" s="286"/>
      <c r="Q72" s="294"/>
    </row>
    <row r="73" spans="1:17" ht="14.45" customHeight="1" x14ac:dyDescent="0.25">
      <c r="A73" s="477"/>
      <c r="B73" s="475"/>
      <c r="C73" s="477"/>
      <c r="D73" s="479"/>
      <c r="E73" s="477"/>
      <c r="F73" s="286"/>
      <c r="G73" s="286"/>
      <c r="H73" s="292"/>
      <c r="I73" s="292"/>
      <c r="J73" s="292"/>
      <c r="K73" s="293"/>
      <c r="L73" s="292"/>
      <c r="M73" s="292"/>
      <c r="N73" s="292"/>
      <c r="O73" s="292"/>
      <c r="P73" s="286"/>
      <c r="Q73" s="294"/>
    </row>
    <row r="74" spans="1:17" x14ac:dyDescent="0.25">
      <c r="A74" s="477"/>
      <c r="B74" s="475"/>
      <c r="C74" s="477"/>
      <c r="D74" s="479"/>
      <c r="E74" s="477"/>
      <c r="F74" s="286"/>
      <c r="G74" s="286"/>
      <c r="H74" s="292"/>
      <c r="I74" s="292"/>
      <c r="J74" s="292"/>
      <c r="K74" s="293"/>
      <c r="L74" s="292"/>
      <c r="M74" s="292"/>
      <c r="N74" s="292"/>
      <c r="O74" s="292"/>
      <c r="P74" s="286"/>
      <c r="Q74" s="294"/>
    </row>
    <row r="75" spans="1:17" ht="14.45" customHeight="1" x14ac:dyDescent="0.25">
      <c r="A75" s="477"/>
      <c r="B75" s="475"/>
      <c r="C75" s="477"/>
      <c r="D75" s="479"/>
      <c r="E75" s="477"/>
      <c r="F75" s="286"/>
      <c r="G75" s="286"/>
      <c r="H75" s="292"/>
      <c r="I75" s="292"/>
      <c r="J75" s="292"/>
      <c r="K75" s="293"/>
      <c r="L75" s="292"/>
      <c r="M75" s="292"/>
      <c r="N75" s="292"/>
      <c r="O75" s="292"/>
      <c r="P75" s="286"/>
      <c r="Q75" s="294"/>
    </row>
    <row r="76" spans="1:17" ht="14.45" customHeight="1" x14ac:dyDescent="0.25">
      <c r="A76" s="469"/>
      <c r="B76" s="476"/>
      <c r="C76" s="469"/>
      <c r="D76" s="480"/>
      <c r="E76" s="469"/>
      <c r="F76" s="282"/>
      <c r="G76" s="282"/>
      <c r="H76" s="295"/>
      <c r="I76" s="295"/>
      <c r="J76" s="295"/>
      <c r="K76" s="296"/>
      <c r="L76" s="295"/>
      <c r="M76" s="295"/>
      <c r="N76" s="295"/>
      <c r="O76" s="295"/>
      <c r="P76" s="282"/>
      <c r="Q76" s="294"/>
    </row>
    <row r="77" spans="1:17" ht="14.45" customHeight="1" x14ac:dyDescent="0.25">
      <c r="A77" s="468"/>
      <c r="B77" s="474"/>
      <c r="C77" s="468"/>
      <c r="D77" s="478"/>
      <c r="E77" s="468"/>
      <c r="F77" s="281"/>
      <c r="G77" s="281"/>
      <c r="H77" s="290"/>
      <c r="I77" s="290"/>
      <c r="J77" s="290"/>
      <c r="K77" s="291"/>
      <c r="L77" s="290"/>
      <c r="M77" s="290"/>
      <c r="N77" s="290"/>
      <c r="O77" s="290"/>
      <c r="P77" s="281"/>
      <c r="Q77" s="294"/>
    </row>
    <row r="78" spans="1:17" ht="14.45" customHeight="1" x14ac:dyDescent="0.25">
      <c r="A78" s="477"/>
      <c r="B78" s="475"/>
      <c r="C78" s="477"/>
      <c r="D78" s="479"/>
      <c r="E78" s="477"/>
      <c r="F78" s="286"/>
      <c r="G78" s="286"/>
      <c r="H78" s="292"/>
      <c r="I78" s="292"/>
      <c r="J78" s="292"/>
      <c r="K78" s="293"/>
      <c r="L78" s="292"/>
      <c r="M78" s="292"/>
      <c r="N78" s="292"/>
      <c r="O78" s="292"/>
      <c r="P78" s="328"/>
    </row>
    <row r="79" spans="1:17" ht="14.45" customHeight="1" x14ac:dyDescent="0.25">
      <c r="A79" s="477"/>
      <c r="B79" s="475"/>
      <c r="C79" s="477"/>
      <c r="D79" s="479"/>
      <c r="E79" s="477"/>
      <c r="F79" s="286"/>
      <c r="G79" s="286"/>
      <c r="H79" s="292"/>
      <c r="I79" s="292"/>
      <c r="J79" s="292"/>
      <c r="K79" s="293"/>
      <c r="L79" s="292"/>
      <c r="M79" s="292"/>
      <c r="N79" s="292"/>
      <c r="O79" s="292"/>
      <c r="P79" s="328"/>
    </row>
    <row r="80" spans="1:17" ht="14.45" customHeight="1" x14ac:dyDescent="0.25">
      <c r="A80" s="469"/>
      <c r="B80" s="476"/>
      <c r="C80" s="469"/>
      <c r="D80" s="480"/>
      <c r="E80" s="469"/>
      <c r="F80" s="282"/>
      <c r="G80" s="282"/>
      <c r="H80" s="295"/>
      <c r="I80" s="295"/>
      <c r="J80" s="295"/>
      <c r="K80" s="296"/>
      <c r="L80" s="295"/>
      <c r="M80" s="295"/>
      <c r="N80" s="295"/>
      <c r="O80" s="295"/>
      <c r="P80" s="317"/>
    </row>
    <row r="81" spans="1:16" ht="14.45" customHeight="1" x14ac:dyDescent="0.25">
      <c r="A81" s="303"/>
      <c r="B81" s="302"/>
      <c r="C81" s="303"/>
      <c r="D81" s="329"/>
      <c r="E81" s="303"/>
      <c r="F81" s="299"/>
      <c r="G81" s="299"/>
      <c r="H81" s="300"/>
      <c r="I81" s="300"/>
      <c r="J81" s="300"/>
      <c r="K81" s="301"/>
      <c r="L81" s="300"/>
      <c r="M81" s="300"/>
      <c r="N81" s="300"/>
      <c r="O81" s="300"/>
      <c r="P81" s="329"/>
    </row>
    <row r="82" spans="1:16" x14ac:dyDescent="0.25">
      <c r="A82" s="275"/>
      <c r="B82" s="330"/>
      <c r="C82" s="275"/>
      <c r="D82" s="275"/>
      <c r="E82" s="275"/>
      <c r="F82" s="275"/>
      <c r="G82" s="275"/>
      <c r="H82" s="297"/>
      <c r="I82" s="297"/>
      <c r="J82" s="297"/>
      <c r="K82" s="298"/>
      <c r="L82" s="297"/>
      <c r="M82" s="297"/>
      <c r="N82" s="297"/>
      <c r="O82" s="297"/>
      <c r="P82" s="331"/>
    </row>
    <row r="83" spans="1:16" x14ac:dyDescent="0.25">
      <c r="A83" s="468"/>
      <c r="B83" s="484"/>
      <c r="C83" s="468"/>
      <c r="D83" s="468"/>
      <c r="E83" s="468"/>
      <c r="F83" s="281"/>
      <c r="G83" s="281"/>
      <c r="H83" s="290"/>
      <c r="I83" s="290"/>
      <c r="J83" s="290"/>
      <c r="K83" s="291"/>
      <c r="L83" s="290"/>
      <c r="M83" s="290"/>
      <c r="N83" s="290"/>
      <c r="O83" s="290"/>
      <c r="P83" s="318"/>
    </row>
    <row r="84" spans="1:16" x14ac:dyDescent="0.25">
      <c r="A84" s="477"/>
      <c r="B84" s="485"/>
      <c r="C84" s="477"/>
      <c r="D84" s="477"/>
      <c r="E84" s="477"/>
      <c r="F84" s="286"/>
      <c r="G84" s="286"/>
      <c r="H84" s="292"/>
      <c r="I84" s="292"/>
      <c r="J84" s="292"/>
      <c r="K84" s="293"/>
      <c r="L84" s="292"/>
      <c r="M84" s="292"/>
      <c r="N84" s="292"/>
      <c r="O84" s="292"/>
      <c r="P84" s="328"/>
    </row>
    <row r="85" spans="1:16" ht="14.45" customHeight="1" x14ac:dyDescent="0.25">
      <c r="A85" s="477"/>
      <c r="B85" s="485"/>
      <c r="C85" s="477"/>
      <c r="D85" s="477"/>
      <c r="E85" s="477"/>
      <c r="F85" s="286"/>
      <c r="G85" s="286"/>
      <c r="H85" s="292"/>
      <c r="I85" s="292"/>
      <c r="J85" s="292"/>
      <c r="K85" s="293"/>
      <c r="L85" s="292"/>
      <c r="M85" s="292"/>
      <c r="N85" s="292"/>
      <c r="O85" s="292"/>
      <c r="P85" s="328"/>
    </row>
    <row r="86" spans="1:16" x14ac:dyDescent="0.25">
      <c r="A86" s="477"/>
      <c r="B86" s="485"/>
      <c r="C86" s="477"/>
      <c r="D86" s="477"/>
      <c r="E86" s="477"/>
      <c r="F86" s="286"/>
      <c r="G86" s="286"/>
      <c r="H86" s="292"/>
      <c r="I86" s="292"/>
      <c r="J86" s="292"/>
      <c r="K86" s="293"/>
      <c r="L86" s="292"/>
      <c r="M86" s="292"/>
      <c r="N86" s="292"/>
      <c r="O86" s="292"/>
      <c r="P86" s="328"/>
    </row>
    <row r="87" spans="1:16" ht="14.45" customHeight="1" x14ac:dyDescent="0.25">
      <c r="A87" s="477"/>
      <c r="B87" s="485"/>
      <c r="C87" s="477"/>
      <c r="D87" s="477"/>
      <c r="E87" s="477"/>
      <c r="F87" s="286"/>
      <c r="G87" s="286"/>
      <c r="H87" s="292"/>
      <c r="I87" s="292"/>
      <c r="J87" s="292"/>
      <c r="K87" s="293"/>
      <c r="L87" s="292"/>
      <c r="M87" s="292"/>
      <c r="N87" s="292"/>
      <c r="O87" s="292"/>
      <c r="P87" s="286"/>
    </row>
    <row r="88" spans="1:16" ht="14.45" customHeight="1" x14ac:dyDescent="0.25">
      <c r="A88" s="469"/>
      <c r="B88" s="486"/>
      <c r="C88" s="469"/>
      <c r="D88" s="469"/>
      <c r="E88" s="469"/>
      <c r="F88" s="282"/>
      <c r="G88" s="282"/>
      <c r="H88" s="295"/>
      <c r="I88" s="295"/>
      <c r="J88" s="295"/>
      <c r="K88" s="296"/>
      <c r="L88" s="295"/>
      <c r="M88" s="295"/>
      <c r="N88" s="295"/>
      <c r="O88" s="295"/>
      <c r="P88" s="282"/>
    </row>
    <row r="89" spans="1:16" x14ac:dyDescent="0.25">
      <c r="A89" s="472"/>
      <c r="B89" s="491"/>
      <c r="C89" s="472"/>
      <c r="D89" s="472"/>
      <c r="E89" s="472"/>
      <c r="F89" s="281"/>
      <c r="G89" s="281"/>
      <c r="H89" s="290"/>
      <c r="I89" s="290"/>
      <c r="J89" s="290"/>
      <c r="K89" s="291"/>
      <c r="L89" s="290"/>
      <c r="M89" s="290"/>
      <c r="N89" s="290"/>
      <c r="O89" s="290"/>
      <c r="P89" s="277"/>
    </row>
    <row r="90" spans="1:16" ht="14.45" customHeight="1" x14ac:dyDescent="0.25">
      <c r="A90" s="473"/>
      <c r="B90" s="492"/>
      <c r="C90" s="473"/>
      <c r="D90" s="473"/>
      <c r="E90" s="473"/>
      <c r="F90" s="284"/>
      <c r="G90" s="284"/>
      <c r="H90" s="321"/>
      <c r="I90" s="321"/>
      <c r="J90" s="321"/>
      <c r="K90" s="322"/>
      <c r="L90" s="321"/>
      <c r="M90" s="321"/>
      <c r="N90" s="321"/>
      <c r="O90" s="321"/>
      <c r="P90" s="332"/>
    </row>
    <row r="91" spans="1:16" ht="14.45" customHeight="1" x14ac:dyDescent="0.25">
      <c r="A91" s="468"/>
      <c r="B91" s="484"/>
      <c r="C91" s="468"/>
      <c r="D91" s="468"/>
      <c r="E91" s="468"/>
      <c r="F91" s="281"/>
      <c r="G91" s="281"/>
      <c r="H91" s="290"/>
      <c r="I91" s="290"/>
      <c r="J91" s="290"/>
      <c r="K91" s="291"/>
      <c r="L91" s="290"/>
      <c r="M91" s="290"/>
      <c r="N91" s="290"/>
      <c r="O91" s="290"/>
      <c r="P91" s="277"/>
    </row>
    <row r="92" spans="1:16" x14ac:dyDescent="0.25">
      <c r="A92" s="477"/>
      <c r="B92" s="485"/>
      <c r="C92" s="477"/>
      <c r="D92" s="477"/>
      <c r="E92" s="477"/>
      <c r="F92" s="286"/>
      <c r="G92" s="286"/>
      <c r="H92" s="292"/>
      <c r="I92" s="292"/>
      <c r="J92" s="292"/>
      <c r="K92" s="293"/>
      <c r="L92" s="292"/>
      <c r="M92" s="292"/>
      <c r="N92" s="292"/>
      <c r="O92" s="292"/>
      <c r="P92" s="286"/>
    </row>
    <row r="93" spans="1:16" x14ac:dyDescent="0.25">
      <c r="A93" s="477"/>
      <c r="B93" s="485"/>
      <c r="C93" s="477"/>
      <c r="D93" s="477"/>
      <c r="E93" s="477"/>
      <c r="F93" s="286"/>
      <c r="G93" s="286"/>
      <c r="H93" s="292"/>
      <c r="I93" s="292"/>
      <c r="J93" s="292"/>
      <c r="K93" s="293"/>
      <c r="L93" s="292"/>
      <c r="M93" s="292"/>
      <c r="N93" s="292"/>
      <c r="O93" s="292"/>
      <c r="P93" s="274"/>
    </row>
    <row r="94" spans="1:16" x14ac:dyDescent="0.25">
      <c r="A94" s="469"/>
      <c r="B94" s="486"/>
      <c r="C94" s="469"/>
      <c r="D94" s="469"/>
      <c r="E94" s="469"/>
      <c r="F94" s="282"/>
      <c r="G94" s="282"/>
      <c r="H94" s="295"/>
      <c r="I94" s="295"/>
      <c r="J94" s="295"/>
      <c r="K94" s="296"/>
      <c r="L94" s="295"/>
      <c r="M94" s="295"/>
      <c r="N94" s="295"/>
      <c r="O94" s="295"/>
      <c r="P94" s="276"/>
    </row>
    <row r="95" spans="1:16" ht="14.45" customHeight="1" x14ac:dyDescent="0.25">
      <c r="A95" s="468"/>
      <c r="B95" s="484"/>
      <c r="C95" s="468"/>
      <c r="D95" s="468"/>
      <c r="E95" s="468"/>
      <c r="F95" s="281"/>
      <c r="G95" s="281"/>
      <c r="H95" s="290"/>
      <c r="I95" s="290"/>
      <c r="J95" s="290"/>
      <c r="K95" s="291"/>
      <c r="L95" s="290"/>
      <c r="M95" s="290"/>
      <c r="N95" s="290"/>
      <c r="O95" s="290"/>
      <c r="P95" s="277"/>
    </row>
    <row r="96" spans="1:16" ht="14.45" customHeight="1" x14ac:dyDescent="0.25">
      <c r="A96" s="477"/>
      <c r="B96" s="485"/>
      <c r="C96" s="477"/>
      <c r="D96" s="477"/>
      <c r="E96" s="477"/>
      <c r="F96" s="286"/>
      <c r="G96" s="286"/>
      <c r="H96" s="292"/>
      <c r="I96" s="292"/>
      <c r="J96" s="292"/>
      <c r="K96" s="293"/>
      <c r="L96" s="292"/>
      <c r="M96" s="292"/>
      <c r="N96" s="292"/>
      <c r="O96" s="292"/>
      <c r="P96" s="274"/>
    </row>
    <row r="97" spans="1:16" ht="14.45" customHeight="1" x14ac:dyDescent="0.25">
      <c r="A97" s="469"/>
      <c r="B97" s="486"/>
      <c r="C97" s="469"/>
      <c r="D97" s="469"/>
      <c r="E97" s="469"/>
      <c r="F97" s="282"/>
      <c r="G97" s="282"/>
      <c r="H97" s="295"/>
      <c r="I97" s="295"/>
      <c r="J97" s="295"/>
      <c r="K97" s="296"/>
      <c r="L97" s="295"/>
      <c r="M97" s="295"/>
      <c r="N97" s="295"/>
      <c r="O97" s="295"/>
      <c r="P97" s="276"/>
    </row>
    <row r="98" spans="1:16" ht="14.45" customHeight="1" x14ac:dyDescent="0.25">
      <c r="A98" s="472"/>
      <c r="B98" s="491"/>
      <c r="C98" s="472"/>
      <c r="D98" s="472"/>
      <c r="E98" s="472"/>
      <c r="F98" s="285"/>
      <c r="G98" s="285"/>
      <c r="H98" s="319"/>
      <c r="I98" s="319"/>
      <c r="J98" s="319"/>
      <c r="K98" s="320"/>
      <c r="L98" s="319"/>
      <c r="M98" s="319"/>
      <c r="N98" s="319"/>
      <c r="O98" s="319"/>
      <c r="P98" s="289"/>
    </row>
    <row r="99" spans="1:16" ht="14.45" customHeight="1" x14ac:dyDescent="0.25">
      <c r="A99" s="473"/>
      <c r="B99" s="492"/>
      <c r="C99" s="473"/>
      <c r="D99" s="473"/>
      <c r="E99" s="473"/>
      <c r="F99" s="286"/>
      <c r="G99" s="286"/>
      <c r="H99" s="292"/>
      <c r="I99" s="292"/>
      <c r="J99" s="292"/>
      <c r="K99" s="293"/>
      <c r="L99" s="292"/>
      <c r="M99" s="292"/>
      <c r="N99" s="292"/>
      <c r="O99" s="292"/>
      <c r="P99" s="289"/>
    </row>
    <row r="100" spans="1:16" ht="14.45" customHeight="1" x14ac:dyDescent="0.25">
      <c r="A100" s="473"/>
      <c r="B100" s="492"/>
      <c r="C100" s="473"/>
      <c r="D100" s="473"/>
      <c r="E100" s="473"/>
      <c r="F100" s="286"/>
      <c r="G100" s="286"/>
      <c r="H100" s="292"/>
      <c r="I100" s="292"/>
      <c r="J100" s="292"/>
      <c r="K100" s="293"/>
      <c r="L100" s="292"/>
      <c r="M100" s="292"/>
      <c r="N100" s="292"/>
      <c r="O100" s="292"/>
      <c r="P100" s="289"/>
    </row>
    <row r="101" spans="1:16" ht="14.45" customHeight="1" x14ac:dyDescent="0.25">
      <c r="A101" s="481"/>
      <c r="B101" s="493"/>
      <c r="C101" s="481"/>
      <c r="D101" s="481"/>
      <c r="E101" s="481"/>
      <c r="F101" s="282"/>
      <c r="G101" s="282"/>
      <c r="H101" s="295"/>
      <c r="I101" s="295"/>
      <c r="J101" s="295"/>
      <c r="K101" s="296"/>
      <c r="L101" s="295"/>
      <c r="M101" s="295"/>
      <c r="N101" s="295"/>
      <c r="O101" s="295"/>
      <c r="P101" s="303"/>
    </row>
    <row r="102" spans="1:16" x14ac:dyDescent="0.25">
      <c r="A102" s="472"/>
      <c r="B102" s="491"/>
      <c r="C102" s="472"/>
      <c r="D102" s="472"/>
      <c r="E102" s="472"/>
      <c r="F102" s="281"/>
      <c r="G102" s="281"/>
      <c r="H102" s="290"/>
      <c r="I102" s="290"/>
      <c r="J102" s="290"/>
      <c r="K102" s="291"/>
      <c r="L102" s="295"/>
      <c r="M102" s="290"/>
      <c r="N102" s="290"/>
      <c r="O102" s="295"/>
      <c r="P102" s="273"/>
    </row>
    <row r="103" spans="1:16" ht="14.45" customHeight="1" x14ac:dyDescent="0.25">
      <c r="A103" s="473"/>
      <c r="B103" s="492"/>
      <c r="C103" s="473"/>
      <c r="D103" s="473"/>
      <c r="E103" s="473"/>
      <c r="F103" s="286"/>
      <c r="G103" s="286"/>
      <c r="H103" s="292"/>
      <c r="I103" s="292"/>
      <c r="J103" s="292"/>
      <c r="K103" s="293"/>
      <c r="L103" s="295"/>
      <c r="M103" s="292"/>
      <c r="N103" s="292"/>
      <c r="O103" s="295"/>
      <c r="P103" s="289"/>
    </row>
    <row r="104" spans="1:16" ht="15.75" customHeight="1" x14ac:dyDescent="0.25">
      <c r="A104" s="473"/>
      <c r="B104" s="492"/>
      <c r="C104" s="473"/>
      <c r="D104" s="473"/>
      <c r="E104" s="473"/>
      <c r="F104" s="284"/>
      <c r="G104" s="284"/>
      <c r="H104" s="321"/>
      <c r="I104" s="321"/>
      <c r="J104" s="321"/>
      <c r="K104" s="322"/>
      <c r="L104" s="321"/>
      <c r="M104" s="321"/>
      <c r="N104" s="321"/>
      <c r="O104" s="321"/>
      <c r="P104" s="289"/>
    </row>
    <row r="105" spans="1:16" ht="15.75" customHeight="1" x14ac:dyDescent="0.25">
      <c r="A105" s="472"/>
      <c r="B105" s="491"/>
      <c r="C105" s="472"/>
      <c r="D105" s="472"/>
      <c r="E105" s="472"/>
      <c r="F105" s="281"/>
      <c r="G105" s="281"/>
      <c r="H105" s="290"/>
      <c r="I105" s="290"/>
      <c r="J105" s="290"/>
      <c r="K105" s="291"/>
      <c r="L105" s="290"/>
      <c r="M105" s="290"/>
      <c r="N105" s="290"/>
      <c r="O105" s="290"/>
      <c r="P105" s="277"/>
    </row>
    <row r="106" spans="1:16" ht="15.75" customHeight="1" x14ac:dyDescent="0.25">
      <c r="A106" s="481"/>
      <c r="B106" s="493"/>
      <c r="C106" s="481"/>
      <c r="D106" s="481"/>
      <c r="E106" s="481"/>
      <c r="F106" s="282"/>
      <c r="G106" s="282"/>
      <c r="H106" s="295"/>
      <c r="I106" s="295"/>
      <c r="J106" s="295"/>
      <c r="K106" s="296"/>
      <c r="L106" s="295"/>
      <c r="M106" s="295"/>
      <c r="N106" s="295"/>
      <c r="O106" s="295"/>
      <c r="P106" s="276"/>
    </row>
    <row r="107" spans="1:16" ht="14.45" customHeight="1" x14ac:dyDescent="0.25">
      <c r="A107" s="483"/>
      <c r="B107" s="494"/>
      <c r="C107" s="483"/>
      <c r="D107" s="483"/>
      <c r="E107" s="483"/>
      <c r="F107" s="275"/>
      <c r="G107" s="275"/>
      <c r="H107" s="297"/>
      <c r="I107" s="297"/>
      <c r="J107" s="297"/>
      <c r="K107" s="298"/>
      <c r="L107" s="297"/>
      <c r="M107" s="297"/>
      <c r="N107" s="297"/>
      <c r="O107" s="297"/>
      <c r="P107" s="345"/>
    </row>
    <row r="108" spans="1:16" ht="14.45" customHeight="1" x14ac:dyDescent="0.25">
      <c r="A108" s="483"/>
      <c r="B108" s="494"/>
      <c r="C108" s="483"/>
      <c r="D108" s="483"/>
      <c r="E108" s="483"/>
      <c r="F108" s="275"/>
      <c r="G108" s="275"/>
      <c r="H108" s="297"/>
      <c r="I108" s="297"/>
      <c r="J108" s="297"/>
      <c r="K108" s="298"/>
      <c r="L108" s="297"/>
      <c r="M108" s="297"/>
      <c r="N108" s="297"/>
      <c r="O108" s="297"/>
      <c r="P108" s="345"/>
    </row>
    <row r="109" spans="1:16" ht="14.45" customHeight="1" x14ac:dyDescent="0.25">
      <c r="A109" s="483"/>
      <c r="B109" s="494"/>
      <c r="C109" s="483"/>
      <c r="D109" s="483"/>
      <c r="E109" s="483"/>
      <c r="F109" s="275"/>
      <c r="G109" s="275"/>
      <c r="H109" s="297"/>
      <c r="I109" s="297"/>
      <c r="J109" s="297"/>
      <c r="K109" s="298"/>
      <c r="L109" s="297"/>
      <c r="M109" s="297"/>
      <c r="N109" s="297"/>
      <c r="O109" s="297"/>
      <c r="P109" s="345"/>
    </row>
    <row r="110" spans="1:16" ht="14.45" customHeight="1" x14ac:dyDescent="0.25">
      <c r="A110" s="483"/>
      <c r="B110" s="494"/>
      <c r="C110" s="483"/>
      <c r="D110" s="483"/>
      <c r="E110" s="483"/>
      <c r="F110" s="275"/>
      <c r="G110" s="275"/>
      <c r="H110" s="297"/>
      <c r="I110" s="297"/>
      <c r="J110" s="297"/>
      <c r="K110" s="298"/>
      <c r="L110" s="297"/>
      <c r="M110" s="297"/>
      <c r="N110" s="297"/>
      <c r="O110" s="297"/>
      <c r="P110" s="345"/>
    </row>
    <row r="111" spans="1:16" x14ac:dyDescent="0.25">
      <c r="A111" s="483"/>
      <c r="B111" s="494"/>
      <c r="C111" s="483"/>
      <c r="D111" s="483"/>
      <c r="E111" s="483"/>
      <c r="F111" s="275"/>
      <c r="G111" s="275"/>
      <c r="H111" s="297"/>
      <c r="I111" s="297"/>
      <c r="J111" s="297"/>
      <c r="K111" s="298"/>
      <c r="L111" s="297"/>
      <c r="M111" s="297"/>
      <c r="N111" s="297"/>
      <c r="O111" s="297"/>
      <c r="P111" s="275"/>
    </row>
    <row r="112" spans="1:16" ht="14.45" customHeight="1" x14ac:dyDescent="0.25">
      <c r="A112" s="483"/>
      <c r="B112" s="494"/>
      <c r="C112" s="483"/>
      <c r="D112" s="483"/>
      <c r="E112" s="483"/>
      <c r="F112" s="275"/>
      <c r="G112" s="275"/>
      <c r="H112" s="297"/>
      <c r="I112" s="297"/>
      <c r="J112" s="297"/>
      <c r="K112" s="298"/>
      <c r="L112" s="297"/>
      <c r="M112" s="297"/>
      <c r="N112" s="297"/>
      <c r="O112" s="297"/>
      <c r="P112" s="275"/>
    </row>
    <row r="113" spans="1:17" ht="14.45" customHeight="1" x14ac:dyDescent="0.25">
      <c r="A113" s="345"/>
      <c r="B113" s="346"/>
      <c r="C113" s="345"/>
      <c r="D113" s="345"/>
      <c r="E113" s="345"/>
      <c r="F113" s="275"/>
      <c r="G113" s="275"/>
      <c r="H113" s="297"/>
      <c r="I113" s="297"/>
      <c r="J113" s="297"/>
      <c r="K113" s="298"/>
      <c r="L113" s="297"/>
      <c r="M113" s="297"/>
      <c r="N113" s="297"/>
      <c r="O113" s="297"/>
      <c r="P113" s="275"/>
    </row>
    <row r="114" spans="1:17" ht="14.45" customHeight="1" x14ac:dyDescent="0.25">
      <c r="A114" s="468"/>
      <c r="B114" s="484"/>
      <c r="C114" s="468"/>
      <c r="D114" s="468"/>
      <c r="E114" s="468"/>
      <c r="F114" s="281"/>
      <c r="G114" s="281"/>
      <c r="H114" s="290"/>
      <c r="I114" s="290"/>
      <c r="J114" s="314"/>
      <c r="K114" s="291"/>
      <c r="L114" s="290"/>
      <c r="M114" s="290"/>
      <c r="N114" s="290"/>
      <c r="O114" s="290"/>
      <c r="P114" s="281"/>
    </row>
    <row r="115" spans="1:17" x14ac:dyDescent="0.25">
      <c r="A115" s="469"/>
      <c r="B115" s="486"/>
      <c r="C115" s="469"/>
      <c r="D115" s="469"/>
      <c r="E115" s="469"/>
      <c r="F115" s="282"/>
      <c r="G115" s="282"/>
      <c r="H115" s="295"/>
      <c r="I115" s="295"/>
      <c r="J115" s="333"/>
      <c r="K115" s="296"/>
      <c r="L115" s="295"/>
      <c r="M115" s="295"/>
      <c r="N115" s="295"/>
      <c r="O115" s="295"/>
      <c r="P115" s="282"/>
    </row>
    <row r="116" spans="1:17" ht="14.45" customHeight="1" x14ac:dyDescent="0.25">
      <c r="A116" s="303"/>
      <c r="B116" s="343"/>
      <c r="C116" s="303"/>
      <c r="D116" s="303"/>
      <c r="E116" s="303"/>
      <c r="F116" s="299"/>
      <c r="G116" s="299"/>
      <c r="H116" s="300"/>
      <c r="I116" s="300"/>
      <c r="J116" s="344"/>
      <c r="K116" s="301"/>
      <c r="L116" s="300"/>
      <c r="M116" s="300"/>
      <c r="N116" s="300"/>
      <c r="O116" s="300"/>
      <c r="P116" s="299"/>
    </row>
    <row r="117" spans="1:17" x14ac:dyDescent="0.25">
      <c r="A117" s="345"/>
      <c r="B117" s="346"/>
      <c r="C117" s="345"/>
      <c r="D117" s="345"/>
      <c r="E117" s="345"/>
      <c r="F117" s="275"/>
      <c r="G117" s="275"/>
      <c r="H117" s="297"/>
      <c r="I117" s="297"/>
      <c r="J117" s="334"/>
      <c r="K117" s="298"/>
      <c r="L117" s="297"/>
      <c r="M117" s="297"/>
      <c r="N117" s="297"/>
      <c r="O117" s="180"/>
      <c r="P117" s="275"/>
    </row>
    <row r="118" spans="1:17" x14ac:dyDescent="0.25">
      <c r="A118" s="468"/>
      <c r="B118" s="484"/>
      <c r="C118" s="468"/>
      <c r="D118" s="468"/>
      <c r="E118" s="468"/>
      <c r="F118" s="281"/>
      <c r="G118" s="281"/>
      <c r="H118" s="290"/>
      <c r="I118" s="290"/>
      <c r="J118" s="314"/>
      <c r="K118" s="291"/>
      <c r="L118" s="290"/>
      <c r="M118" s="290"/>
      <c r="N118" s="290"/>
      <c r="O118" s="290"/>
      <c r="P118" s="281"/>
    </row>
    <row r="119" spans="1:17" x14ac:dyDescent="0.25">
      <c r="A119" s="477"/>
      <c r="B119" s="485"/>
      <c r="C119" s="477"/>
      <c r="D119" s="477"/>
      <c r="E119" s="477"/>
      <c r="F119" s="286"/>
      <c r="G119" s="286"/>
      <c r="H119" s="292"/>
      <c r="I119" s="292"/>
      <c r="J119" s="316"/>
      <c r="K119" s="293"/>
      <c r="L119" s="292"/>
      <c r="M119" s="292"/>
      <c r="N119" s="292"/>
      <c r="O119" s="292"/>
      <c r="P119" s="286"/>
    </row>
    <row r="120" spans="1:17" x14ac:dyDescent="0.25">
      <c r="A120" s="477"/>
      <c r="B120" s="485"/>
      <c r="C120" s="477"/>
      <c r="D120" s="477"/>
      <c r="E120" s="477"/>
      <c r="F120" s="286"/>
      <c r="G120" s="286"/>
      <c r="H120" s="292"/>
      <c r="I120" s="292"/>
      <c r="J120" s="316"/>
      <c r="K120" s="293"/>
      <c r="L120" s="292"/>
      <c r="M120" s="292"/>
      <c r="N120" s="292"/>
      <c r="O120" s="292"/>
      <c r="P120" s="286"/>
    </row>
    <row r="121" spans="1:17" x14ac:dyDescent="0.25">
      <c r="A121" s="469"/>
      <c r="B121" s="486"/>
      <c r="C121" s="469"/>
      <c r="D121" s="469"/>
      <c r="E121" s="469"/>
      <c r="F121" s="282"/>
      <c r="G121" s="282"/>
      <c r="H121" s="295"/>
      <c r="I121" s="295"/>
      <c r="J121" s="308"/>
      <c r="K121" s="296"/>
      <c r="L121" s="295"/>
      <c r="M121" s="295"/>
      <c r="N121" s="295"/>
      <c r="O121" s="295"/>
      <c r="P121" s="282"/>
    </row>
    <row r="122" spans="1:17" x14ac:dyDescent="0.25">
      <c r="A122" s="303"/>
      <c r="B122" s="343"/>
      <c r="C122" s="303"/>
      <c r="D122" s="303"/>
      <c r="E122" s="303"/>
      <c r="F122" s="285"/>
      <c r="G122" s="285"/>
      <c r="H122" s="319"/>
      <c r="I122" s="319"/>
      <c r="J122" s="335"/>
      <c r="K122" s="320"/>
      <c r="L122" s="319"/>
      <c r="M122" s="319"/>
      <c r="N122" s="319"/>
      <c r="O122" s="319"/>
      <c r="P122" s="325"/>
    </row>
    <row r="123" spans="1:17" s="200" customFormat="1" ht="12" x14ac:dyDescent="0.25">
      <c r="A123" s="488" t="s">
        <v>75</v>
      </c>
      <c r="B123" s="488"/>
      <c r="C123" s="488"/>
      <c r="D123" s="488"/>
      <c r="E123" s="488"/>
      <c r="F123" s="488"/>
      <c r="G123" s="217">
        <f>SUM(G13:G122)</f>
        <v>109</v>
      </c>
      <c r="H123" s="218"/>
      <c r="I123" s="219">
        <f>SUM(I13:I122)</f>
        <v>45785000</v>
      </c>
      <c r="J123" s="220"/>
      <c r="K123" s="221"/>
      <c r="L123" s="222">
        <f>SUM(L13:L122)</f>
        <v>23859200</v>
      </c>
      <c r="M123" s="223"/>
      <c r="N123" s="223"/>
      <c r="O123" s="223"/>
      <c r="P123" s="489"/>
      <c r="Q123" s="490"/>
    </row>
    <row r="124" spans="1:17" s="200" customFormat="1" ht="12" x14ac:dyDescent="0.25">
      <c r="A124" s="487" t="s">
        <v>194</v>
      </c>
      <c r="B124" s="487"/>
      <c r="C124" s="487"/>
      <c r="D124" s="487"/>
      <c r="E124" s="487"/>
      <c r="F124" s="487"/>
      <c r="G124" s="194">
        <f>G123</f>
        <v>109</v>
      </c>
      <c r="H124" s="212"/>
      <c r="I124" s="196"/>
      <c r="J124" s="197"/>
      <c r="K124" s="198"/>
      <c r="L124" s="199">
        <f>L123</f>
        <v>23859200</v>
      </c>
      <c r="M124" s="197"/>
      <c r="N124" s="197"/>
      <c r="O124" s="197"/>
      <c r="P124" s="489"/>
      <c r="Q124" s="490"/>
    </row>
    <row r="125" spans="1:17" s="200" customFormat="1" ht="12" x14ac:dyDescent="0.25">
      <c r="A125" s="487" t="s">
        <v>76</v>
      </c>
      <c r="B125" s="487"/>
      <c r="C125" s="487"/>
      <c r="D125" s="487"/>
      <c r="E125" s="487"/>
      <c r="F125" s="487"/>
      <c r="G125" s="201" t="s">
        <v>49</v>
      </c>
      <c r="H125" s="212"/>
      <c r="I125" s="197"/>
      <c r="J125" s="197"/>
      <c r="K125" s="201"/>
      <c r="L125" s="199">
        <f>SUM(M13:M122)</f>
        <v>0</v>
      </c>
      <c r="M125" s="197"/>
      <c r="N125" s="197"/>
      <c r="O125" s="197"/>
    </row>
    <row r="126" spans="1:17" s="200" customFormat="1" ht="12" x14ac:dyDescent="0.25">
      <c r="A126" s="487" t="s">
        <v>77</v>
      </c>
      <c r="B126" s="487"/>
      <c r="C126" s="487"/>
      <c r="D126" s="487"/>
      <c r="E126" s="487"/>
      <c r="F126" s="487"/>
      <c r="G126" s="201"/>
      <c r="H126" s="212"/>
      <c r="I126" s="195"/>
      <c r="J126" s="197"/>
      <c r="K126" s="198"/>
      <c r="L126" s="199">
        <f>SUM(N13:N122)</f>
        <v>3221400.0000000005</v>
      </c>
      <c r="M126" s="197"/>
      <c r="N126" s="197"/>
      <c r="O126" s="197"/>
    </row>
    <row r="127" spans="1:17" s="200" customFormat="1" ht="12" x14ac:dyDescent="0.25">
      <c r="A127" s="487" t="s">
        <v>78</v>
      </c>
      <c r="B127" s="487"/>
      <c r="C127" s="487"/>
      <c r="D127" s="487"/>
      <c r="E127" s="487"/>
      <c r="F127" s="487"/>
      <c r="G127" s="201"/>
      <c r="H127" s="212"/>
      <c r="I127" s="195"/>
      <c r="J127" s="197"/>
      <c r="K127" s="198"/>
      <c r="L127" s="199">
        <f>SUM(O13:O122)</f>
        <v>20637800</v>
      </c>
      <c r="M127" s="197"/>
      <c r="N127" s="197"/>
      <c r="O127" s="197"/>
    </row>
    <row r="130" spans="3:15" x14ac:dyDescent="0.25">
      <c r="C130" s="279"/>
      <c r="E130" s="279" t="s">
        <v>107</v>
      </c>
      <c r="F130" s="279"/>
      <c r="G130" s="279"/>
      <c r="H130" s="183"/>
      <c r="I130" s="337"/>
      <c r="J130" s="338"/>
      <c r="K130" s="180"/>
      <c r="L130" s="339" t="s">
        <v>14</v>
      </c>
      <c r="M130" s="338"/>
      <c r="N130" s="338"/>
      <c r="O130" s="338"/>
    </row>
    <row r="131" spans="3:15" x14ac:dyDescent="0.25">
      <c r="C131" s="184"/>
      <c r="E131" s="184" t="s">
        <v>15</v>
      </c>
      <c r="F131" s="184"/>
      <c r="G131" s="184"/>
      <c r="H131" s="187"/>
      <c r="I131" s="340"/>
      <c r="J131" s="338"/>
      <c r="K131" s="180"/>
      <c r="L131" s="341" t="s">
        <v>16</v>
      </c>
      <c r="M131" s="338"/>
      <c r="N131" s="338"/>
      <c r="O131" s="338"/>
    </row>
    <row r="134" spans="3:15" x14ac:dyDescent="0.25">
      <c r="C134" s="279"/>
      <c r="E134" s="279"/>
      <c r="F134" s="342"/>
      <c r="G134" s="342"/>
      <c r="I134" s="338"/>
      <c r="J134" s="338"/>
      <c r="K134" s="180"/>
      <c r="L134" s="338"/>
      <c r="M134" s="338"/>
      <c r="N134" s="338"/>
      <c r="O134" s="338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0">
    <mergeCell ref="B102:B104"/>
    <mergeCell ref="A47:A48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B51:B59"/>
    <mergeCell ref="A51:A59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E27:E33"/>
    <mergeCell ref="D27:D33"/>
    <mergeCell ref="C27:C33"/>
    <mergeCell ref="B27:B33"/>
    <mergeCell ref="A27:A33"/>
    <mergeCell ref="D18:D19"/>
    <mergeCell ref="A18:A19"/>
    <mergeCell ref="B18:B19"/>
    <mergeCell ref="C18:C19"/>
    <mergeCell ref="E18:E19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D47:D48"/>
    <mergeCell ref="A36:A37"/>
    <mergeCell ref="B36:B37"/>
    <mergeCell ref="C36:C37"/>
    <mergeCell ref="D36:D37"/>
    <mergeCell ref="E49:E50"/>
    <mergeCell ref="D49:D50"/>
    <mergeCell ref="C49:C50"/>
    <mergeCell ref="B49:B50"/>
    <mergeCell ref="A49:A50"/>
    <mergeCell ref="E51:E59"/>
    <mergeCell ref="D51:D59"/>
    <mergeCell ref="C51:C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M8" sqref="M8"/>
    </sheetView>
  </sheetViews>
  <sheetFormatPr defaultColWidth="9.140625" defaultRowHeight="15" x14ac:dyDescent="0.25"/>
  <cols>
    <col min="1" max="1" width="9.140625" style="443"/>
    <col min="2" max="2" width="12" style="400" bestFit="1" customWidth="1"/>
    <col min="3" max="3" width="9.140625" style="400"/>
    <col min="4" max="4" width="20.140625" style="400" bestFit="1" customWidth="1"/>
    <col min="5" max="5" width="9.140625" style="400"/>
    <col min="6" max="6" width="9.28515625" style="400" bestFit="1" customWidth="1"/>
    <col min="7" max="8" width="14" style="400" bestFit="1" customWidth="1"/>
    <col min="9" max="9" width="9.140625" style="401"/>
    <col min="10" max="10" width="17" style="402" bestFit="1" customWidth="1"/>
    <col min="11" max="11" width="12.28515625" style="400" bestFit="1" customWidth="1"/>
    <col min="12" max="12" width="9.140625" style="400"/>
    <col min="13" max="13" width="13.140625" style="400" bestFit="1" customWidth="1"/>
    <col min="14" max="16384" width="9.140625" style="400"/>
  </cols>
  <sheetData>
    <row r="1" spans="1:17" x14ac:dyDescent="0.25">
      <c r="A1" s="516" t="s">
        <v>0</v>
      </c>
      <c r="B1" s="516"/>
      <c r="C1" s="516"/>
      <c r="D1" s="516"/>
    </row>
    <row r="2" spans="1:17" x14ac:dyDescent="0.25">
      <c r="A2" s="517" t="s">
        <v>2</v>
      </c>
      <c r="B2" s="517"/>
      <c r="C2" s="517"/>
      <c r="D2" s="517"/>
    </row>
    <row r="3" spans="1:17" ht="15.75" x14ac:dyDescent="0.25">
      <c r="A3" s="518" t="s">
        <v>57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</row>
    <row r="4" spans="1:17" ht="15.75" x14ac:dyDescent="0.25">
      <c r="A4" s="519" t="s">
        <v>193</v>
      </c>
      <c r="B4" s="519"/>
      <c r="C4" s="519"/>
      <c r="D4" s="519"/>
      <c r="E4" s="519"/>
      <c r="F4" s="519"/>
      <c r="G4" s="519"/>
      <c r="H4" s="519"/>
      <c r="I4" s="520"/>
      <c r="J4" s="519"/>
      <c r="K4" s="519"/>
      <c r="L4" s="519"/>
      <c r="M4" s="519"/>
      <c r="N4" s="519"/>
    </row>
    <row r="5" spans="1:17" ht="14.45" customHeight="1" x14ac:dyDescent="0.25">
      <c r="A5" s="521" t="s">
        <v>18</v>
      </c>
      <c r="B5" s="527" t="s">
        <v>27</v>
      </c>
      <c r="C5" s="522" t="s">
        <v>28</v>
      </c>
      <c r="D5" s="403" t="s">
        <v>40</v>
      </c>
      <c r="E5" s="528" t="s">
        <v>29</v>
      </c>
      <c r="F5" s="528"/>
      <c r="G5" s="528"/>
      <c r="H5" s="528"/>
      <c r="I5" s="529"/>
      <c r="J5" s="530" t="s">
        <v>30</v>
      </c>
      <c r="K5" s="528" t="s">
        <v>58</v>
      </c>
      <c r="L5" s="528"/>
      <c r="M5" s="528"/>
      <c r="N5" s="522" t="s">
        <v>20</v>
      </c>
    </row>
    <row r="6" spans="1:17" ht="42.75" x14ac:dyDescent="0.25">
      <c r="A6" s="521"/>
      <c r="B6" s="527"/>
      <c r="C6" s="522"/>
      <c r="D6" s="403" t="s">
        <v>41</v>
      </c>
      <c r="E6" s="403" t="s">
        <v>31</v>
      </c>
      <c r="F6" s="403" t="s">
        <v>32</v>
      </c>
      <c r="G6" s="404" t="s">
        <v>33</v>
      </c>
      <c r="H6" s="405" t="s">
        <v>34</v>
      </c>
      <c r="I6" s="406" t="s">
        <v>35</v>
      </c>
      <c r="J6" s="530"/>
      <c r="K6" s="403" t="s">
        <v>45</v>
      </c>
      <c r="L6" s="403" t="s">
        <v>46</v>
      </c>
      <c r="M6" s="403" t="s">
        <v>47</v>
      </c>
      <c r="N6" s="522"/>
    </row>
    <row r="7" spans="1:17" x14ac:dyDescent="0.25">
      <c r="A7" s="273">
        <v>786</v>
      </c>
      <c r="B7" s="407">
        <v>44077</v>
      </c>
      <c r="C7" s="273" t="s">
        <v>201</v>
      </c>
      <c r="D7" s="273" t="s">
        <v>199</v>
      </c>
      <c r="E7" s="273" t="s">
        <v>138</v>
      </c>
      <c r="F7" s="273">
        <v>4</v>
      </c>
      <c r="G7" s="408">
        <v>485000</v>
      </c>
      <c r="H7" s="408">
        <f>F7*G7</f>
        <v>1940000</v>
      </c>
      <c r="I7" s="409">
        <v>0.5</v>
      </c>
      <c r="J7" s="410">
        <f>H7*(1-I7)</f>
        <v>970000</v>
      </c>
      <c r="K7" s="411"/>
      <c r="L7" s="273"/>
      <c r="M7" s="411">
        <f>J7</f>
        <v>970000</v>
      </c>
      <c r="N7" s="412"/>
    </row>
    <row r="8" spans="1:17" s="180" customFormat="1" ht="14.45" customHeight="1" x14ac:dyDescent="0.25">
      <c r="A8" s="468"/>
      <c r="B8" s="474"/>
      <c r="C8" s="513"/>
      <c r="D8" s="513"/>
      <c r="E8" s="349"/>
      <c r="F8" s="349"/>
      <c r="G8" s="290"/>
      <c r="H8" s="290"/>
      <c r="I8" s="291"/>
      <c r="J8" s="290"/>
      <c r="K8" s="290"/>
      <c r="L8" s="290"/>
      <c r="M8" s="290"/>
      <c r="N8" s="349"/>
      <c r="Q8" s="294"/>
    </row>
    <row r="9" spans="1:17" s="180" customFormat="1" ht="14.45" customHeight="1" x14ac:dyDescent="0.25">
      <c r="A9" s="477"/>
      <c r="B9" s="475"/>
      <c r="C9" s="514"/>
      <c r="D9" s="514"/>
      <c r="E9" s="350"/>
      <c r="F9" s="350"/>
      <c r="G9" s="292"/>
      <c r="H9" s="292"/>
      <c r="I9" s="293"/>
      <c r="J9" s="292"/>
      <c r="K9" s="292"/>
      <c r="L9" s="292"/>
      <c r="M9" s="290"/>
      <c r="N9" s="350"/>
      <c r="Q9" s="294"/>
    </row>
    <row r="10" spans="1:17" s="180" customFormat="1" ht="14.45" customHeight="1" x14ac:dyDescent="0.25">
      <c r="A10" s="477"/>
      <c r="B10" s="475"/>
      <c r="C10" s="514"/>
      <c r="D10" s="514"/>
      <c r="E10" s="350"/>
      <c r="F10" s="350"/>
      <c r="G10" s="292"/>
      <c r="H10" s="292"/>
      <c r="I10" s="293"/>
      <c r="J10" s="292"/>
      <c r="K10" s="292"/>
      <c r="L10" s="292"/>
      <c r="M10" s="290"/>
      <c r="N10" s="350"/>
      <c r="Q10" s="294"/>
    </row>
    <row r="11" spans="1:17" s="180" customFormat="1" ht="14.45" customHeight="1" x14ac:dyDescent="0.25">
      <c r="A11" s="477"/>
      <c r="B11" s="475"/>
      <c r="C11" s="514"/>
      <c r="D11" s="514"/>
      <c r="E11" s="350"/>
      <c r="F11" s="350"/>
      <c r="G11" s="292"/>
      <c r="H11" s="292"/>
      <c r="I11" s="293"/>
      <c r="J11" s="292"/>
      <c r="K11" s="292"/>
      <c r="L11" s="292"/>
      <c r="M11" s="290"/>
      <c r="N11" s="350"/>
      <c r="Q11" s="294"/>
    </row>
    <row r="12" spans="1:17" s="180" customFormat="1" ht="14.45" customHeight="1" x14ac:dyDescent="0.25">
      <c r="A12" s="477"/>
      <c r="B12" s="475"/>
      <c r="C12" s="514"/>
      <c r="D12" s="514"/>
      <c r="E12" s="350"/>
      <c r="F12" s="350"/>
      <c r="G12" s="292"/>
      <c r="H12" s="292"/>
      <c r="I12" s="293"/>
      <c r="J12" s="292"/>
      <c r="K12" s="292"/>
      <c r="L12" s="292"/>
      <c r="M12" s="290"/>
      <c r="N12" s="350"/>
      <c r="Q12" s="294"/>
    </row>
    <row r="13" spans="1:17" s="180" customFormat="1" ht="14.45" customHeight="1" x14ac:dyDescent="0.25">
      <c r="A13" s="477"/>
      <c r="B13" s="475"/>
      <c r="C13" s="514"/>
      <c r="D13" s="514"/>
      <c r="E13" s="350"/>
      <c r="F13" s="350"/>
      <c r="G13" s="292"/>
      <c r="H13" s="292"/>
      <c r="I13" s="293"/>
      <c r="J13" s="292"/>
      <c r="K13" s="292"/>
      <c r="L13" s="292"/>
      <c r="M13" s="290"/>
      <c r="N13" s="350"/>
      <c r="Q13" s="294"/>
    </row>
    <row r="14" spans="1:17" s="180" customFormat="1" ht="14.45" customHeight="1" x14ac:dyDescent="0.25">
      <c r="A14" s="477"/>
      <c r="B14" s="475"/>
      <c r="C14" s="514"/>
      <c r="D14" s="514"/>
      <c r="E14" s="350"/>
      <c r="F14" s="350"/>
      <c r="G14" s="292"/>
      <c r="H14" s="292"/>
      <c r="I14" s="293"/>
      <c r="J14" s="292"/>
      <c r="K14" s="292"/>
      <c r="L14" s="292"/>
      <c r="M14" s="290"/>
      <c r="N14" s="350"/>
      <c r="Q14" s="294"/>
    </row>
    <row r="15" spans="1:17" s="180" customFormat="1" ht="14.45" customHeight="1" x14ac:dyDescent="0.25">
      <c r="A15" s="469"/>
      <c r="B15" s="476"/>
      <c r="C15" s="515"/>
      <c r="D15" s="515"/>
      <c r="E15" s="351"/>
      <c r="F15" s="351"/>
      <c r="G15" s="295"/>
      <c r="H15" s="295"/>
      <c r="I15" s="296"/>
      <c r="J15" s="295"/>
      <c r="K15" s="295"/>
      <c r="L15" s="295"/>
      <c r="M15" s="290"/>
      <c r="N15" s="351"/>
      <c r="Q15" s="294"/>
    </row>
    <row r="16" spans="1:17" s="180" customFormat="1" ht="14.45" customHeight="1" x14ac:dyDescent="0.25">
      <c r="A16" s="347"/>
      <c r="B16" s="348"/>
      <c r="C16" s="413"/>
      <c r="D16" s="413"/>
      <c r="E16" s="347"/>
      <c r="F16" s="347"/>
      <c r="G16" s="287"/>
      <c r="H16" s="287"/>
      <c r="I16" s="288"/>
      <c r="J16" s="287"/>
      <c r="K16" s="287"/>
      <c r="L16" s="287"/>
      <c r="M16" s="290"/>
      <c r="N16" s="347"/>
      <c r="Q16" s="294"/>
    </row>
    <row r="17" spans="1:14" x14ac:dyDescent="0.25">
      <c r="A17" s="468"/>
      <c r="B17" s="474"/>
      <c r="C17" s="468"/>
      <c r="D17" s="468"/>
      <c r="E17" s="277"/>
      <c r="F17" s="277"/>
      <c r="G17" s="414"/>
      <c r="H17" s="414"/>
      <c r="I17" s="415"/>
      <c r="J17" s="314"/>
      <c r="K17" s="277"/>
      <c r="L17" s="277"/>
      <c r="M17" s="290"/>
      <c r="N17" s="318"/>
    </row>
    <row r="18" spans="1:14" x14ac:dyDescent="0.25">
      <c r="A18" s="469"/>
      <c r="B18" s="476"/>
      <c r="C18" s="469"/>
      <c r="D18" s="469"/>
      <c r="E18" s="276"/>
      <c r="F18" s="276"/>
      <c r="G18" s="416"/>
      <c r="H18" s="416"/>
      <c r="I18" s="417"/>
      <c r="J18" s="333"/>
      <c r="K18" s="276"/>
      <c r="L18" s="276"/>
      <c r="M18" s="290"/>
      <c r="N18" s="317"/>
    </row>
    <row r="19" spans="1:14" x14ac:dyDescent="0.25">
      <c r="A19" s="418"/>
      <c r="B19" s="419"/>
      <c r="C19" s="418"/>
      <c r="D19" s="418"/>
      <c r="E19" s="418"/>
      <c r="F19" s="418"/>
      <c r="G19" s="420"/>
      <c r="H19" s="420"/>
      <c r="I19" s="421"/>
      <c r="J19" s="335"/>
      <c r="K19" s="422"/>
      <c r="L19" s="418"/>
      <c r="M19" s="422"/>
      <c r="N19" s="323"/>
    </row>
    <row r="20" spans="1:14" x14ac:dyDescent="0.25">
      <c r="A20" s="274"/>
      <c r="B20" s="423"/>
      <c r="C20" s="274"/>
      <c r="D20" s="274"/>
      <c r="E20" s="274"/>
      <c r="F20" s="274"/>
      <c r="G20" s="424"/>
      <c r="H20" s="424"/>
      <c r="I20" s="425"/>
      <c r="J20" s="316"/>
      <c r="K20" s="274"/>
      <c r="L20" s="274"/>
      <c r="M20" s="426"/>
      <c r="N20" s="274"/>
    </row>
    <row r="21" spans="1:14" x14ac:dyDescent="0.25">
      <c r="A21" s="523"/>
      <c r="B21" s="525"/>
      <c r="C21" s="523"/>
      <c r="D21" s="523"/>
      <c r="E21" s="274"/>
      <c r="F21" s="274"/>
      <c r="G21" s="424"/>
      <c r="H21" s="424"/>
      <c r="I21" s="425"/>
      <c r="J21" s="316"/>
      <c r="K21" s="274"/>
      <c r="L21" s="274"/>
      <c r="M21" s="426"/>
      <c r="N21" s="274"/>
    </row>
    <row r="22" spans="1:14" x14ac:dyDescent="0.25">
      <c r="A22" s="524"/>
      <c r="B22" s="526"/>
      <c r="C22" s="524"/>
      <c r="D22" s="524"/>
      <c r="E22" s="274"/>
      <c r="F22" s="274"/>
      <c r="G22" s="424"/>
      <c r="H22" s="424"/>
      <c r="I22" s="425"/>
      <c r="J22" s="316"/>
      <c r="K22" s="274"/>
      <c r="L22" s="274"/>
      <c r="M22" s="426"/>
      <c r="N22" s="274"/>
    </row>
    <row r="23" spans="1:14" x14ac:dyDescent="0.25">
      <c r="A23" s="274"/>
      <c r="B23" s="423"/>
      <c r="C23" s="274"/>
      <c r="D23" s="274"/>
      <c r="E23" s="274"/>
      <c r="F23" s="274"/>
      <c r="G23" s="424"/>
      <c r="H23" s="424"/>
      <c r="I23" s="425"/>
      <c r="J23" s="316"/>
      <c r="K23" s="274"/>
      <c r="L23" s="274"/>
      <c r="M23" s="426"/>
      <c r="N23" s="328"/>
    </row>
    <row r="24" spans="1:14" x14ac:dyDescent="0.25">
      <c r="A24" s="332"/>
      <c r="B24" s="427"/>
      <c r="C24" s="332"/>
      <c r="D24" s="332"/>
      <c r="E24" s="332"/>
      <c r="F24" s="332"/>
      <c r="G24" s="428"/>
      <c r="H24" s="428"/>
      <c r="I24" s="429"/>
      <c r="J24" s="430"/>
      <c r="K24" s="332"/>
      <c r="L24" s="332"/>
      <c r="M24" s="426"/>
      <c r="N24" s="431"/>
    </row>
    <row r="25" spans="1:14" x14ac:dyDescent="0.25">
      <c r="A25" s="276"/>
      <c r="B25" s="432"/>
      <c r="C25" s="276"/>
      <c r="D25" s="276"/>
      <c r="E25" s="276"/>
      <c r="F25" s="276"/>
      <c r="G25" s="416"/>
      <c r="H25" s="416"/>
      <c r="I25" s="417"/>
      <c r="J25" s="333"/>
      <c r="K25" s="276"/>
      <c r="L25" s="276"/>
      <c r="M25" s="426"/>
      <c r="N25" s="317"/>
    </row>
    <row r="26" spans="1:14" x14ac:dyDescent="0.25">
      <c r="A26" s="468"/>
      <c r="B26" s="474"/>
      <c r="C26" s="468"/>
      <c r="D26" s="468"/>
      <c r="E26" s="277"/>
      <c r="F26" s="277"/>
      <c r="G26" s="414"/>
      <c r="H26" s="414"/>
      <c r="I26" s="415"/>
      <c r="J26" s="314"/>
      <c r="K26" s="277"/>
      <c r="L26" s="277"/>
      <c r="M26" s="426"/>
      <c r="N26" s="318"/>
    </row>
    <row r="27" spans="1:14" x14ac:dyDescent="0.25">
      <c r="A27" s="477"/>
      <c r="B27" s="475"/>
      <c r="C27" s="477"/>
      <c r="D27" s="477"/>
      <c r="E27" s="274"/>
      <c r="F27" s="274"/>
      <c r="G27" s="424"/>
      <c r="H27" s="424"/>
      <c r="I27" s="425"/>
      <c r="J27" s="316"/>
      <c r="K27" s="274"/>
      <c r="L27" s="274"/>
      <c r="M27" s="433"/>
      <c r="N27" s="328"/>
    </row>
    <row r="28" spans="1:14" x14ac:dyDescent="0.25">
      <c r="A28" s="469"/>
      <c r="B28" s="476"/>
      <c r="C28" s="469"/>
      <c r="D28" s="469"/>
      <c r="E28" s="276"/>
      <c r="F28" s="276"/>
      <c r="G28" s="416"/>
      <c r="H28" s="416"/>
      <c r="I28" s="417"/>
      <c r="J28" s="333"/>
      <c r="K28" s="276"/>
      <c r="L28" s="276"/>
      <c r="M28" s="434"/>
      <c r="N28" s="317"/>
    </row>
    <row r="29" spans="1:14" x14ac:dyDescent="0.25">
      <c r="A29" s="468"/>
      <c r="B29" s="474"/>
      <c r="C29" s="468"/>
      <c r="D29" s="468"/>
      <c r="E29" s="277"/>
      <c r="F29" s="277"/>
      <c r="G29" s="414"/>
      <c r="H29" s="414"/>
      <c r="I29" s="415"/>
      <c r="J29" s="314"/>
      <c r="K29" s="277"/>
      <c r="L29" s="277"/>
      <c r="M29" s="426"/>
      <c r="N29" s="318"/>
    </row>
    <row r="30" spans="1:14" x14ac:dyDescent="0.25">
      <c r="A30" s="477"/>
      <c r="B30" s="475"/>
      <c r="C30" s="477"/>
      <c r="D30" s="477"/>
      <c r="E30" s="274"/>
      <c r="F30" s="274"/>
      <c r="G30" s="424"/>
      <c r="H30" s="424"/>
      <c r="I30" s="425"/>
      <c r="J30" s="316"/>
      <c r="K30" s="274"/>
      <c r="L30" s="274"/>
      <c r="M30" s="433"/>
      <c r="N30" s="328"/>
    </row>
    <row r="31" spans="1:14" x14ac:dyDescent="0.25">
      <c r="A31" s="477"/>
      <c r="B31" s="475"/>
      <c r="C31" s="477"/>
      <c r="D31" s="477"/>
      <c r="E31" s="274"/>
      <c r="F31" s="274"/>
      <c r="G31" s="424"/>
      <c r="H31" s="424"/>
      <c r="I31" s="425"/>
      <c r="J31" s="316"/>
      <c r="K31" s="274"/>
      <c r="L31" s="274"/>
      <c r="M31" s="433"/>
      <c r="N31" s="328"/>
    </row>
    <row r="32" spans="1:14" x14ac:dyDescent="0.25">
      <c r="A32" s="469"/>
      <c r="B32" s="476"/>
      <c r="C32" s="469"/>
      <c r="D32" s="469"/>
      <c r="E32" s="276"/>
      <c r="F32" s="276"/>
      <c r="G32" s="416"/>
      <c r="H32" s="416"/>
      <c r="I32" s="417"/>
      <c r="J32" s="333"/>
      <c r="K32" s="276"/>
      <c r="L32" s="276"/>
      <c r="M32" s="434"/>
      <c r="N32" s="317"/>
    </row>
    <row r="33" spans="1:14" x14ac:dyDescent="0.25">
      <c r="A33" s="352"/>
      <c r="B33" s="304"/>
      <c r="C33" s="352"/>
      <c r="D33" s="352"/>
      <c r="E33" s="345"/>
      <c r="F33" s="345"/>
      <c r="G33" s="435"/>
      <c r="H33" s="435"/>
      <c r="I33" s="436"/>
      <c r="J33" s="334"/>
      <c r="K33" s="345"/>
      <c r="L33" s="345"/>
      <c r="M33" s="437"/>
      <c r="N33" s="331"/>
    </row>
    <row r="34" spans="1:14" x14ac:dyDescent="0.25">
      <c r="A34" s="352"/>
      <c r="B34" s="304"/>
      <c r="C34" s="352"/>
      <c r="D34" s="352"/>
      <c r="E34" s="345"/>
      <c r="F34" s="345"/>
      <c r="G34" s="435"/>
      <c r="H34" s="435"/>
      <c r="I34" s="436"/>
      <c r="J34" s="334"/>
      <c r="K34" s="345"/>
      <c r="L34" s="345"/>
      <c r="M34" s="437"/>
      <c r="N34" s="331"/>
    </row>
    <row r="35" spans="1:14" x14ac:dyDescent="0.25">
      <c r="A35" s="352"/>
      <c r="B35" s="304"/>
      <c r="C35" s="352"/>
      <c r="D35" s="352"/>
      <c r="E35" s="345"/>
      <c r="F35" s="345"/>
      <c r="G35" s="435"/>
      <c r="H35" s="435"/>
      <c r="I35" s="436"/>
      <c r="J35" s="334"/>
      <c r="K35" s="345"/>
      <c r="L35" s="345"/>
      <c r="M35" s="437"/>
      <c r="N35" s="331"/>
    </row>
    <row r="36" spans="1:14" x14ac:dyDescent="0.25">
      <c r="A36" s="352"/>
      <c r="B36" s="304"/>
      <c r="C36" s="352"/>
      <c r="D36" s="352"/>
      <c r="E36" s="345"/>
      <c r="F36" s="345"/>
      <c r="G36" s="435"/>
      <c r="H36" s="435"/>
      <c r="I36" s="436"/>
      <c r="J36" s="334"/>
      <c r="K36" s="345"/>
      <c r="L36" s="345"/>
      <c r="M36" s="437"/>
      <c r="N36" s="331"/>
    </row>
    <row r="37" spans="1:14" x14ac:dyDescent="0.25">
      <c r="A37" s="468"/>
      <c r="B37" s="474"/>
      <c r="C37" s="468"/>
      <c r="D37" s="468"/>
      <c r="E37" s="277"/>
      <c r="F37" s="277"/>
      <c r="G37" s="414"/>
      <c r="H37" s="414"/>
      <c r="I37" s="415"/>
      <c r="J37" s="314"/>
      <c r="K37" s="277"/>
      <c r="L37" s="277"/>
      <c r="M37" s="426"/>
      <c r="N37" s="318"/>
    </row>
    <row r="38" spans="1:14" x14ac:dyDescent="0.25">
      <c r="A38" s="469"/>
      <c r="B38" s="476"/>
      <c r="C38" s="469"/>
      <c r="D38" s="469"/>
      <c r="E38" s="276"/>
      <c r="F38" s="276"/>
      <c r="G38" s="416"/>
      <c r="H38" s="416"/>
      <c r="I38" s="417"/>
      <c r="J38" s="333"/>
      <c r="K38" s="276"/>
      <c r="L38" s="276"/>
      <c r="M38" s="434"/>
      <c r="N38" s="317"/>
    </row>
    <row r="39" spans="1:14" x14ac:dyDescent="0.25">
      <c r="A39" s="352"/>
      <c r="B39" s="304"/>
      <c r="C39" s="352"/>
      <c r="D39" s="352"/>
      <c r="E39" s="345"/>
      <c r="F39" s="345"/>
      <c r="G39" s="435"/>
      <c r="H39" s="435"/>
      <c r="I39" s="436"/>
      <c r="J39" s="334"/>
      <c r="K39" s="345"/>
      <c r="L39" s="345"/>
      <c r="M39" s="437"/>
      <c r="N39" s="331"/>
    </row>
    <row r="40" spans="1:14" x14ac:dyDescent="0.25">
      <c r="A40" s="352"/>
      <c r="B40" s="304"/>
      <c r="C40" s="352"/>
      <c r="D40" s="352"/>
      <c r="E40" s="345"/>
      <c r="F40" s="345"/>
      <c r="G40" s="435"/>
      <c r="H40" s="435"/>
      <c r="I40" s="436"/>
      <c r="J40" s="334"/>
      <c r="K40" s="345"/>
      <c r="L40" s="345"/>
      <c r="M40" s="437"/>
      <c r="N40" s="331"/>
    </row>
    <row r="41" spans="1:14" s="442" customFormat="1" ht="30" customHeight="1" x14ac:dyDescent="0.25">
      <c r="A41" s="531" t="s">
        <v>59</v>
      </c>
      <c r="B41" s="531"/>
      <c r="C41" s="531"/>
      <c r="D41" s="531"/>
      <c r="E41" s="438"/>
      <c r="F41" s="438">
        <f>SUM(F7:F40)</f>
        <v>4</v>
      </c>
      <c r="G41" s="439">
        <f>SUM(G7:G40)</f>
        <v>485000</v>
      </c>
      <c r="H41" s="439">
        <f>SUM(H7:H40)</f>
        <v>1940000</v>
      </c>
      <c r="I41" s="440"/>
      <c r="J41" s="441">
        <f>SUM(J7:J40)</f>
        <v>970000</v>
      </c>
      <c r="K41" s="438"/>
      <c r="L41" s="438"/>
      <c r="M41" s="438"/>
      <c r="N41" s="438"/>
    </row>
    <row r="42" spans="1:14" x14ac:dyDescent="0.25">
      <c r="F42" s="444"/>
      <c r="G42" s="444"/>
    </row>
    <row r="43" spans="1:14" x14ac:dyDescent="0.25">
      <c r="F43" s="444"/>
      <c r="G43" s="444"/>
    </row>
    <row r="44" spans="1:14" s="446" customFormat="1" x14ac:dyDescent="0.25">
      <c r="A44" s="445"/>
      <c r="C44" s="447"/>
      <c r="D44" s="353" t="s">
        <v>107</v>
      </c>
      <c r="E44" s="447"/>
      <c r="F44" s="447"/>
      <c r="G44" s="447"/>
      <c r="J44" s="339" t="s">
        <v>14</v>
      </c>
    </row>
    <row r="45" spans="1:14" s="446" customFormat="1" x14ac:dyDescent="0.25">
      <c r="A45" s="445"/>
      <c r="C45" s="12"/>
      <c r="D45" s="184" t="s">
        <v>15</v>
      </c>
      <c r="E45" s="12"/>
      <c r="F45" s="12"/>
      <c r="G45" s="12"/>
      <c r="J45" s="341" t="s">
        <v>16</v>
      </c>
    </row>
    <row r="46" spans="1:14" x14ac:dyDescent="0.25">
      <c r="F46" s="444"/>
      <c r="G46" s="444"/>
      <c r="J46" s="448"/>
    </row>
    <row r="47" spans="1:14" x14ac:dyDescent="0.25">
      <c r="F47" s="444"/>
      <c r="G47" s="444"/>
      <c r="J47" s="448"/>
    </row>
    <row r="48" spans="1:14" s="367" customFormat="1" x14ac:dyDescent="0.25">
      <c r="A48" s="369"/>
      <c r="C48" s="447"/>
      <c r="E48" s="366"/>
      <c r="J48" s="449"/>
    </row>
    <row r="49" spans="6:7" x14ac:dyDescent="0.25">
      <c r="F49" s="444"/>
      <c r="G49" s="444"/>
    </row>
    <row r="50" spans="6:7" x14ac:dyDescent="0.25">
      <c r="F50" s="444"/>
      <c r="G50" s="444"/>
    </row>
    <row r="51" spans="6:7" x14ac:dyDescent="0.25">
      <c r="F51" s="444"/>
      <c r="G51" s="444"/>
    </row>
  </sheetData>
  <mergeCells count="36"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2" t="s">
        <v>17</v>
      </c>
      <c r="B4" s="532"/>
      <c r="C4" s="532"/>
      <c r="D4" s="532"/>
      <c r="E4" s="532"/>
      <c r="F4" s="53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3" t="s">
        <v>195</v>
      </c>
      <c r="B5" s="533"/>
      <c r="C5" s="533"/>
      <c r="D5" s="533"/>
      <c r="E5" s="533"/>
      <c r="F5" s="53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THU'!G124</f>
        <v>109</v>
      </c>
      <c r="D8" s="70">
        <f>'DOANH THU'!L124</f>
        <v>23859200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THU'!L125</f>
        <v>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THU'!L126</f>
        <v>3221400.0000000005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trả'!J41</f>
        <v>970000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20637800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39"/>
      <c r="E16" s="35"/>
    </row>
    <row r="17" spans="1:9" s="62" customFormat="1" x14ac:dyDescent="0.25">
      <c r="A17" s="28"/>
      <c r="B17" s="136" t="s">
        <v>113</v>
      </c>
      <c r="C17" s="137"/>
      <c r="D17" s="140"/>
      <c r="E17" s="138"/>
    </row>
    <row r="18" spans="1:9" x14ac:dyDescent="0.25">
      <c r="A18" s="28">
        <v>3</v>
      </c>
      <c r="B18" s="23" t="s">
        <v>9</v>
      </c>
      <c r="C18" s="23"/>
      <c r="D18" s="140"/>
      <c r="E18" s="36"/>
    </row>
    <row r="19" spans="1:9" x14ac:dyDescent="0.25">
      <c r="A19" s="22">
        <v>4</v>
      </c>
      <c r="B19" s="23" t="s">
        <v>11</v>
      </c>
      <c r="C19" s="23"/>
      <c r="D19" s="140"/>
      <c r="E19" s="36"/>
    </row>
    <row r="20" spans="1:9" x14ac:dyDescent="0.25">
      <c r="A20" s="28">
        <v>5</v>
      </c>
      <c r="B20" s="23" t="s">
        <v>114</v>
      </c>
      <c r="C20" s="23"/>
      <c r="D20" s="140"/>
      <c r="E20" s="36"/>
    </row>
    <row r="21" spans="1:9" x14ac:dyDescent="0.25">
      <c r="A21" s="28">
        <v>7</v>
      </c>
      <c r="B21" s="23" t="s">
        <v>12</v>
      </c>
      <c r="C21" s="23"/>
      <c r="D21" s="140"/>
      <c r="E21" s="36"/>
    </row>
    <row r="22" spans="1:9" x14ac:dyDescent="0.25">
      <c r="A22" s="22">
        <v>8</v>
      </c>
      <c r="B22" s="23" t="s">
        <v>13</v>
      </c>
      <c r="C22" s="23"/>
      <c r="D22" s="140"/>
      <c r="E22" s="36"/>
    </row>
    <row r="23" spans="1:9" x14ac:dyDescent="0.25">
      <c r="A23" s="28">
        <v>9</v>
      </c>
      <c r="B23" s="24" t="s">
        <v>24</v>
      </c>
      <c r="C23" s="24"/>
      <c r="D23" s="14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2">
        <f>SUM(D16:D23)</f>
        <v>0</v>
      </c>
      <c r="E24" s="31"/>
    </row>
    <row r="25" spans="1:9" x14ac:dyDescent="0.25">
      <c r="A25" s="534" t="s">
        <v>26</v>
      </c>
      <c r="B25" s="534"/>
      <c r="C25" s="31"/>
      <c r="D25" s="142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72" t="s">
        <v>0</v>
      </c>
      <c r="B1" s="572"/>
      <c r="C1" s="572"/>
      <c r="D1" s="572"/>
      <c r="E1" s="572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42" t="s">
        <v>196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</row>
    <row r="4" spans="1:12" s="90" customFormat="1" ht="42" customHeight="1" x14ac:dyDescent="0.25">
      <c r="A4" s="541" t="s">
        <v>74</v>
      </c>
      <c r="B4" s="565" t="s">
        <v>27</v>
      </c>
      <c r="C4" s="541" t="s">
        <v>28</v>
      </c>
      <c r="D4" s="541" t="s">
        <v>40</v>
      </c>
      <c r="E4" s="541"/>
      <c r="F4" s="540" t="s">
        <v>29</v>
      </c>
      <c r="G4" s="540"/>
      <c r="H4" s="540"/>
      <c r="I4" s="540"/>
      <c r="J4" s="540"/>
      <c r="K4" s="540"/>
      <c r="L4" s="540"/>
    </row>
    <row r="5" spans="1:12" s="90" customFormat="1" ht="16.5" customHeight="1" x14ac:dyDescent="0.25">
      <c r="A5" s="541"/>
      <c r="B5" s="565"/>
      <c r="C5" s="541"/>
      <c r="D5" s="541" t="s">
        <v>41</v>
      </c>
      <c r="E5" s="541" t="s">
        <v>42</v>
      </c>
      <c r="F5" s="541" t="s">
        <v>31</v>
      </c>
      <c r="G5" s="541" t="s">
        <v>151</v>
      </c>
      <c r="H5" s="544" t="s">
        <v>33</v>
      </c>
      <c r="I5" s="544" t="s">
        <v>43</v>
      </c>
      <c r="J5" s="543" t="s">
        <v>35</v>
      </c>
      <c r="K5" s="543"/>
      <c r="L5" s="544" t="s">
        <v>44</v>
      </c>
    </row>
    <row r="6" spans="1:12" s="90" customFormat="1" ht="12.75" x14ac:dyDescent="0.25">
      <c r="A6" s="541"/>
      <c r="B6" s="565"/>
      <c r="C6" s="541"/>
      <c r="D6" s="541"/>
      <c r="E6" s="541"/>
      <c r="F6" s="541"/>
      <c r="G6" s="541"/>
      <c r="H6" s="544"/>
      <c r="I6" s="544"/>
      <c r="J6" s="93" t="s">
        <v>82</v>
      </c>
      <c r="K6" s="92" t="s">
        <v>48</v>
      </c>
      <c r="L6" s="544"/>
    </row>
    <row r="7" spans="1:12" s="192" customFormat="1" ht="15" x14ac:dyDescent="0.25">
      <c r="A7" s="557"/>
      <c r="B7" s="559"/>
      <c r="C7" s="557"/>
      <c r="D7" s="557"/>
      <c r="E7" s="557"/>
      <c r="F7" s="224"/>
      <c r="G7" s="224"/>
      <c r="H7" s="204"/>
      <c r="I7" s="204"/>
      <c r="J7" s="204"/>
      <c r="K7" s="205"/>
      <c r="L7" s="204"/>
    </row>
    <row r="8" spans="1:12" s="192" customFormat="1" ht="15" x14ac:dyDescent="0.25">
      <c r="A8" s="566"/>
      <c r="B8" s="567"/>
      <c r="C8" s="566"/>
      <c r="D8" s="566"/>
      <c r="E8" s="566"/>
      <c r="F8" s="225"/>
      <c r="G8" s="225"/>
      <c r="H8" s="206"/>
      <c r="I8" s="206"/>
      <c r="J8" s="206"/>
      <c r="K8" s="207"/>
      <c r="L8" s="206"/>
    </row>
    <row r="9" spans="1:12" s="192" customFormat="1" ht="14.45" customHeight="1" x14ac:dyDescent="0.25">
      <c r="A9" s="566"/>
      <c r="B9" s="567"/>
      <c r="C9" s="566"/>
      <c r="D9" s="566"/>
      <c r="E9" s="566"/>
      <c r="F9" s="225"/>
      <c r="G9" s="225"/>
      <c r="H9" s="206"/>
      <c r="I9" s="206"/>
      <c r="J9" s="206"/>
      <c r="K9" s="207"/>
      <c r="L9" s="206"/>
    </row>
    <row r="10" spans="1:12" s="192" customFormat="1" ht="15" x14ac:dyDescent="0.25">
      <c r="A10" s="558"/>
      <c r="B10" s="560"/>
      <c r="C10" s="558"/>
      <c r="D10" s="558"/>
      <c r="E10" s="558"/>
      <c r="F10" s="226"/>
      <c r="G10" s="226"/>
      <c r="H10" s="208"/>
      <c r="I10" s="208"/>
      <c r="J10" s="208"/>
      <c r="K10" s="209"/>
      <c r="L10" s="208"/>
    </row>
    <row r="11" spans="1:12" s="192" customFormat="1" ht="15" x14ac:dyDescent="0.25">
      <c r="A11" s="227"/>
      <c r="B11" s="232"/>
      <c r="C11" s="231"/>
      <c r="D11" s="231"/>
      <c r="E11" s="231"/>
      <c r="F11" s="227"/>
      <c r="G11" s="227"/>
      <c r="H11" s="233"/>
      <c r="I11" s="210"/>
      <c r="J11" s="210"/>
      <c r="K11" s="211"/>
      <c r="L11" s="210"/>
    </row>
    <row r="12" spans="1:12" s="192" customFormat="1" ht="15" x14ac:dyDescent="0.25">
      <c r="A12" s="563"/>
      <c r="B12" s="568"/>
      <c r="C12" s="563"/>
      <c r="D12" s="570"/>
      <c r="E12" s="563"/>
      <c r="H12" s="213"/>
      <c r="I12" s="213"/>
      <c r="J12" s="213"/>
      <c r="K12" s="214"/>
      <c r="L12" s="213"/>
    </row>
    <row r="13" spans="1:12" s="192" customFormat="1" ht="14.45" customHeight="1" x14ac:dyDescent="0.25">
      <c r="A13" s="564"/>
      <c r="B13" s="569"/>
      <c r="C13" s="564"/>
      <c r="D13" s="571"/>
      <c r="E13" s="564"/>
      <c r="F13" s="228"/>
      <c r="G13" s="228"/>
      <c r="H13" s="215"/>
      <c r="I13" s="215"/>
      <c r="J13" s="215"/>
      <c r="K13" s="216"/>
      <c r="L13" s="215"/>
    </row>
    <row r="14" spans="1:12" x14ac:dyDescent="0.25">
      <c r="A14" s="547" t="s">
        <v>36</v>
      </c>
      <c r="B14" s="548"/>
      <c r="C14" s="548"/>
      <c r="D14" s="548"/>
      <c r="E14" s="548"/>
      <c r="F14" s="549"/>
      <c r="G14" s="234">
        <f>SUM(G7:G13)</f>
        <v>0</v>
      </c>
      <c r="H14" s="234"/>
      <c r="I14" s="235">
        <f>SUM(I7:I13)</f>
        <v>0</v>
      </c>
      <c r="J14" s="236"/>
      <c r="K14" s="236"/>
      <c r="L14" s="235">
        <f>SUM(L7:L13)</f>
        <v>0</v>
      </c>
    </row>
    <row r="15" spans="1:12" x14ac:dyDescent="0.25">
      <c r="A15" s="253"/>
      <c r="B15" s="253"/>
      <c r="C15" s="253"/>
      <c r="D15" s="253"/>
      <c r="E15" s="253"/>
      <c r="F15" s="253"/>
      <c r="G15" s="253"/>
      <c r="H15" s="253"/>
      <c r="I15" s="256"/>
      <c r="J15" s="257"/>
      <c r="K15" s="257"/>
      <c r="L15" s="256"/>
    </row>
    <row r="16" spans="1:12" x14ac:dyDescent="0.25">
      <c r="A16" s="253"/>
      <c r="B16" s="253"/>
      <c r="C16" s="253"/>
      <c r="D16" s="253"/>
      <c r="E16" s="253"/>
      <c r="F16" s="253"/>
      <c r="G16" s="253"/>
      <c r="H16" s="253"/>
      <c r="I16" s="256"/>
      <c r="J16" s="257"/>
      <c r="K16" s="257"/>
      <c r="L16" s="256"/>
    </row>
    <row r="17" spans="1:13" x14ac:dyDescent="0.25">
      <c r="A17" s="542" t="s">
        <v>197</v>
      </c>
      <c r="B17" s="542"/>
      <c r="C17" s="542"/>
      <c r="D17" s="542"/>
      <c r="E17" s="542"/>
      <c r="F17" s="542"/>
      <c r="G17" s="542"/>
      <c r="H17" s="542"/>
      <c r="I17" s="542"/>
      <c r="J17" s="542"/>
      <c r="K17" s="542"/>
      <c r="L17" s="542"/>
    </row>
    <row r="18" spans="1:13" s="90" customFormat="1" ht="42" customHeight="1" x14ac:dyDescent="0.25">
      <c r="A18" s="541" t="s">
        <v>74</v>
      </c>
      <c r="B18" s="565" t="s">
        <v>27</v>
      </c>
      <c r="C18" s="541" t="s">
        <v>28</v>
      </c>
      <c r="D18" s="541" t="s">
        <v>40</v>
      </c>
      <c r="E18" s="541"/>
      <c r="F18" s="540" t="s">
        <v>29</v>
      </c>
      <c r="G18" s="540"/>
      <c r="H18" s="540"/>
      <c r="I18" s="540"/>
      <c r="J18" s="540"/>
      <c r="K18" s="540"/>
      <c r="L18" s="540"/>
    </row>
    <row r="19" spans="1:13" s="90" customFormat="1" ht="13.5" customHeight="1" x14ac:dyDescent="0.25">
      <c r="A19" s="541"/>
      <c r="B19" s="565"/>
      <c r="C19" s="541"/>
      <c r="D19" s="541" t="s">
        <v>41</v>
      </c>
      <c r="E19" s="541" t="s">
        <v>42</v>
      </c>
      <c r="F19" s="541" t="s">
        <v>31</v>
      </c>
      <c r="G19" s="541" t="s">
        <v>32</v>
      </c>
      <c r="H19" s="544" t="s">
        <v>33</v>
      </c>
      <c r="I19" s="544" t="s">
        <v>43</v>
      </c>
      <c r="J19" s="543" t="s">
        <v>35</v>
      </c>
      <c r="K19" s="543"/>
      <c r="L19" s="544" t="s">
        <v>44</v>
      </c>
    </row>
    <row r="20" spans="1:13" s="90" customFormat="1" ht="12.75" x14ac:dyDescent="0.25">
      <c r="A20" s="541"/>
      <c r="B20" s="565"/>
      <c r="C20" s="541"/>
      <c r="D20" s="541"/>
      <c r="E20" s="541"/>
      <c r="F20" s="541"/>
      <c r="G20" s="541"/>
      <c r="H20" s="544"/>
      <c r="I20" s="544"/>
      <c r="J20" s="230" t="s">
        <v>82</v>
      </c>
      <c r="K20" s="92" t="s">
        <v>48</v>
      </c>
      <c r="L20" s="544"/>
    </row>
    <row r="21" spans="1:13" s="192" customFormat="1" ht="14.45" customHeight="1" x14ac:dyDescent="0.25">
      <c r="A21" s="557"/>
      <c r="B21" s="559"/>
      <c r="C21" s="557"/>
      <c r="D21" s="561"/>
      <c r="E21" s="557"/>
      <c r="F21" s="224"/>
      <c r="G21" s="224"/>
      <c r="H21" s="204"/>
      <c r="I21" s="204"/>
      <c r="J21" s="204"/>
      <c r="K21" s="205"/>
      <c r="L21" s="204"/>
      <c r="M21" s="193"/>
    </row>
    <row r="22" spans="1:13" s="192" customFormat="1" ht="14.45" customHeight="1" x14ac:dyDescent="0.25">
      <c r="A22" s="558"/>
      <c r="B22" s="560"/>
      <c r="C22" s="558"/>
      <c r="D22" s="562"/>
      <c r="E22" s="558"/>
      <c r="F22" s="226"/>
      <c r="G22" s="226"/>
      <c r="H22" s="208"/>
      <c r="I22" s="208"/>
      <c r="J22" s="208"/>
      <c r="K22" s="209"/>
      <c r="L22" s="208"/>
      <c r="M22" s="193"/>
    </row>
    <row r="23" spans="1:13" x14ac:dyDescent="0.25">
      <c r="A23" s="237"/>
      <c r="B23" s="238"/>
      <c r="C23" s="236"/>
      <c r="D23" s="236"/>
      <c r="E23" s="236"/>
      <c r="F23" s="236"/>
      <c r="G23" s="236"/>
      <c r="H23" s="236"/>
      <c r="I23" s="546"/>
      <c r="J23" s="546"/>
      <c r="K23" s="546"/>
      <c r="L23" s="399"/>
    </row>
    <row r="24" spans="1:13" x14ac:dyDescent="0.25">
      <c r="A24" s="547" t="s">
        <v>36</v>
      </c>
      <c r="B24" s="548"/>
      <c r="C24" s="548"/>
      <c r="D24" s="548"/>
      <c r="E24" s="549"/>
      <c r="F24" s="239"/>
      <c r="G24" s="239">
        <f>SUM(G21:G23)</f>
        <v>0</v>
      </c>
      <c r="H24" s="239"/>
      <c r="I24" s="240">
        <f>SUM(I21:I22)</f>
        <v>0</v>
      </c>
      <c r="J24" s="239"/>
      <c r="K24" s="239"/>
      <c r="L24" s="240">
        <f>L21+L22-L23</f>
        <v>0</v>
      </c>
    </row>
    <row r="25" spans="1:13" ht="18" customHeight="1" x14ac:dyDescent="0.25">
      <c r="A25" s="253"/>
      <c r="B25" s="253"/>
      <c r="C25" s="253"/>
      <c r="D25" s="253"/>
      <c r="E25" s="253"/>
      <c r="F25" s="254"/>
      <c r="G25" s="254"/>
      <c r="H25" s="254"/>
      <c r="I25" s="255"/>
      <c r="J25" s="254"/>
      <c r="K25" s="254"/>
      <c r="L25" s="255"/>
    </row>
    <row r="26" spans="1:13" ht="18" customHeight="1" x14ac:dyDescent="0.25">
      <c r="A26" s="542" t="s">
        <v>188</v>
      </c>
      <c r="B26" s="542"/>
      <c r="C26" s="542"/>
      <c r="D26" s="542"/>
      <c r="E26" s="542"/>
      <c r="F26" s="542"/>
      <c r="G26" s="542"/>
      <c r="H26" s="542"/>
      <c r="I26" s="542"/>
      <c r="J26" s="542"/>
      <c r="K26" s="542"/>
      <c r="L26" s="542"/>
    </row>
    <row r="27" spans="1:13" s="90" customFormat="1" ht="18" customHeight="1" x14ac:dyDescent="0.25">
      <c r="A27" s="541" t="s">
        <v>74</v>
      </c>
      <c r="B27" s="545" t="s">
        <v>27</v>
      </c>
      <c r="C27" s="541" t="s">
        <v>28</v>
      </c>
      <c r="D27" s="541" t="s">
        <v>40</v>
      </c>
      <c r="E27" s="541"/>
      <c r="F27" s="540" t="s">
        <v>29</v>
      </c>
      <c r="G27" s="540"/>
      <c r="H27" s="540"/>
      <c r="I27" s="540"/>
      <c r="J27" s="540"/>
      <c r="K27" s="540"/>
      <c r="L27" s="540"/>
    </row>
    <row r="28" spans="1:13" s="90" customFormat="1" ht="18" customHeight="1" x14ac:dyDescent="0.25">
      <c r="A28" s="541"/>
      <c r="B28" s="545"/>
      <c r="C28" s="541"/>
      <c r="D28" s="541" t="s">
        <v>41</v>
      </c>
      <c r="E28" s="541" t="s">
        <v>42</v>
      </c>
      <c r="F28" s="541" t="s">
        <v>31</v>
      </c>
      <c r="G28" s="541" t="s">
        <v>32</v>
      </c>
      <c r="H28" s="544" t="s">
        <v>33</v>
      </c>
      <c r="I28" s="544" t="s">
        <v>43</v>
      </c>
      <c r="J28" s="543" t="s">
        <v>35</v>
      </c>
      <c r="K28" s="543"/>
      <c r="L28" s="544" t="s">
        <v>44</v>
      </c>
    </row>
    <row r="29" spans="1:13" s="90" customFormat="1" ht="18" customHeight="1" x14ac:dyDescent="0.25">
      <c r="A29" s="541"/>
      <c r="B29" s="545"/>
      <c r="C29" s="541"/>
      <c r="D29" s="541"/>
      <c r="E29" s="541"/>
      <c r="F29" s="541"/>
      <c r="G29" s="541"/>
      <c r="H29" s="544"/>
      <c r="I29" s="544"/>
      <c r="J29" s="264" t="s">
        <v>82</v>
      </c>
      <c r="K29" s="92" t="s">
        <v>48</v>
      </c>
      <c r="L29" s="544"/>
    </row>
    <row r="30" spans="1:13" s="192" customFormat="1" ht="18" customHeight="1" x14ac:dyDescent="0.25">
      <c r="A30" s="135"/>
      <c r="B30" s="278"/>
      <c r="C30" s="135"/>
      <c r="D30" s="135"/>
      <c r="E30" s="135"/>
      <c r="F30" s="135"/>
      <c r="G30" s="135"/>
      <c r="H30" s="190"/>
      <c r="I30" s="190"/>
      <c r="J30" s="190"/>
      <c r="K30" s="191"/>
      <c r="L30" s="190"/>
    </row>
    <row r="31" spans="1:13" s="242" customFormat="1" ht="18" customHeight="1" x14ac:dyDescent="0.25">
      <c r="A31" s="265"/>
      <c r="B31" s="266"/>
      <c r="C31" s="267"/>
      <c r="D31" s="268"/>
      <c r="E31" s="268"/>
      <c r="F31" s="269"/>
      <c r="G31" s="269"/>
      <c r="H31" s="270"/>
      <c r="I31" s="270"/>
      <c r="J31" s="270"/>
      <c r="K31" s="271"/>
      <c r="L31" s="272">
        <f>L30</f>
        <v>0</v>
      </c>
    </row>
    <row r="32" spans="1:13" s="242" customFormat="1" x14ac:dyDescent="0.25">
      <c r="A32" s="542" t="s">
        <v>144</v>
      </c>
      <c r="B32" s="542"/>
      <c r="C32" s="542"/>
      <c r="D32" s="252"/>
      <c r="E32" s="252"/>
      <c r="F32" s="252"/>
      <c r="G32" s="252"/>
      <c r="H32" s="252"/>
      <c r="I32" s="241"/>
      <c r="L32" s="241"/>
    </row>
    <row r="33" spans="1:14" s="242" customFormat="1" x14ac:dyDescent="0.25">
      <c r="A33" s="229"/>
      <c r="B33" s="229"/>
      <c r="C33" s="229"/>
      <c r="D33" s="554" t="s">
        <v>145</v>
      </c>
      <c r="E33" s="555"/>
      <c r="F33" s="555"/>
      <c r="G33" s="555"/>
      <c r="H33" s="555"/>
      <c r="I33" s="556"/>
      <c r="J33" s="552" t="s">
        <v>50</v>
      </c>
      <c r="K33" s="553"/>
      <c r="L33" s="241"/>
    </row>
    <row r="34" spans="1:14" s="242" customFormat="1" x14ac:dyDescent="0.25">
      <c r="A34" s="229"/>
      <c r="B34" s="229"/>
      <c r="C34" s="229"/>
      <c r="D34" s="535" t="s">
        <v>146</v>
      </c>
      <c r="E34" s="536"/>
      <c r="F34" s="536"/>
      <c r="G34" s="536"/>
      <c r="H34" s="536"/>
      <c r="I34" s="537"/>
      <c r="J34" s="538">
        <v>550415</v>
      </c>
      <c r="K34" s="539"/>
      <c r="L34" s="241"/>
    </row>
    <row r="35" spans="1:14" s="242" customFormat="1" x14ac:dyDescent="0.25">
      <c r="A35" s="229"/>
      <c r="B35" s="229"/>
      <c r="C35" s="229"/>
      <c r="D35" s="535" t="s">
        <v>147</v>
      </c>
      <c r="E35" s="536"/>
      <c r="F35" s="536"/>
      <c r="G35" s="536"/>
      <c r="H35" s="536"/>
      <c r="I35" s="537"/>
      <c r="J35" s="538">
        <f>L14</f>
        <v>0</v>
      </c>
      <c r="K35" s="539"/>
      <c r="L35" s="241"/>
    </row>
    <row r="36" spans="1:14" s="242" customFormat="1" x14ac:dyDescent="0.25">
      <c r="A36" s="229"/>
      <c r="B36" s="229"/>
      <c r="C36" s="229"/>
      <c r="D36" s="535" t="s">
        <v>148</v>
      </c>
      <c r="E36" s="536"/>
      <c r="F36" s="536"/>
      <c r="G36" s="536"/>
      <c r="H36" s="536"/>
      <c r="I36" s="537"/>
      <c r="J36" s="538">
        <f>L24</f>
        <v>0</v>
      </c>
      <c r="K36" s="539"/>
      <c r="N36" s="243"/>
    </row>
    <row r="37" spans="1:14" s="242" customFormat="1" x14ac:dyDescent="0.25">
      <c r="A37" s="263"/>
      <c r="B37" s="263"/>
      <c r="C37" s="263"/>
      <c r="D37" s="535" t="s">
        <v>189</v>
      </c>
      <c r="E37" s="536"/>
      <c r="F37" s="536"/>
      <c r="G37" s="536"/>
      <c r="H37" s="536"/>
      <c r="I37" s="537"/>
      <c r="J37" s="538">
        <f>L31</f>
        <v>0</v>
      </c>
      <c r="K37" s="539"/>
      <c r="N37" s="243"/>
    </row>
    <row r="38" spans="1:14" s="242" customFormat="1" x14ac:dyDescent="0.25">
      <c r="A38" s="262"/>
      <c r="B38" s="262"/>
      <c r="C38" s="262"/>
      <c r="D38" s="535" t="s">
        <v>181</v>
      </c>
      <c r="E38" s="536"/>
      <c r="F38" s="536"/>
      <c r="G38" s="536"/>
      <c r="H38" s="536"/>
      <c r="I38" s="537"/>
      <c r="J38" s="538">
        <v>5000000</v>
      </c>
      <c r="K38" s="539"/>
      <c r="N38" s="243"/>
    </row>
    <row r="39" spans="1:14" s="242" customFormat="1" x14ac:dyDescent="0.25">
      <c r="A39" s="262"/>
      <c r="B39" s="262"/>
      <c r="C39" s="262"/>
      <c r="D39" s="547" t="s">
        <v>153</v>
      </c>
      <c r="E39" s="548"/>
      <c r="F39" s="548"/>
      <c r="G39" s="548"/>
      <c r="H39" s="548"/>
      <c r="I39" s="549"/>
      <c r="J39" s="550">
        <f>SUM(J34:K38)</f>
        <v>5550415</v>
      </c>
      <c r="K39" s="551"/>
      <c r="N39" s="243"/>
    </row>
    <row r="40" spans="1:14" s="242" customFormat="1" x14ac:dyDescent="0.25">
      <c r="A40" s="229"/>
      <c r="B40" s="229"/>
      <c r="C40" s="229"/>
      <c r="D40" s="535" t="s">
        <v>149</v>
      </c>
      <c r="E40" s="536"/>
      <c r="F40" s="536"/>
      <c r="G40" s="536"/>
      <c r="H40" s="536"/>
      <c r="I40" s="537"/>
      <c r="J40" s="538" t="e">
        <f>'Bảng lương'!#REF!</f>
        <v>#REF!</v>
      </c>
      <c r="K40" s="539"/>
      <c r="L40" s="241"/>
    </row>
    <row r="41" spans="1:14" s="242" customFormat="1" x14ac:dyDescent="0.25">
      <c r="A41" s="262"/>
      <c r="B41" s="262"/>
      <c r="C41" s="262"/>
      <c r="D41" s="535" t="s">
        <v>176</v>
      </c>
      <c r="E41" s="536"/>
      <c r="F41" s="536"/>
      <c r="G41" s="536"/>
      <c r="H41" s="536"/>
      <c r="I41" s="537"/>
      <c r="J41" s="538">
        <f>'Chi phí văn phòng'!D9</f>
        <v>0</v>
      </c>
      <c r="K41" s="539"/>
      <c r="L41" s="241"/>
    </row>
    <row r="42" spans="1:14" s="242" customFormat="1" x14ac:dyDescent="0.25">
      <c r="A42" s="262"/>
      <c r="B42" s="262"/>
      <c r="C42" s="262"/>
      <c r="D42" s="535" t="s">
        <v>177</v>
      </c>
      <c r="E42" s="536"/>
      <c r="F42" s="536"/>
      <c r="G42" s="536"/>
      <c r="H42" s="536"/>
      <c r="I42" s="537"/>
      <c r="J42" s="538">
        <f>'Chi phí văn phòng'!D21</f>
        <v>0</v>
      </c>
      <c r="K42" s="539"/>
      <c r="L42" s="241"/>
    </row>
    <row r="43" spans="1:14" s="242" customFormat="1" x14ac:dyDescent="0.25">
      <c r="A43" s="262"/>
      <c r="B43" s="262"/>
      <c r="C43" s="262"/>
      <c r="D43" s="547" t="s">
        <v>154</v>
      </c>
      <c r="E43" s="548"/>
      <c r="F43" s="548"/>
      <c r="G43" s="548"/>
      <c r="H43" s="548"/>
      <c r="I43" s="549"/>
      <c r="J43" s="550" t="e">
        <f>SUM(J40:K42)</f>
        <v>#REF!</v>
      </c>
      <c r="K43" s="551"/>
      <c r="L43" s="241"/>
    </row>
    <row r="44" spans="1:14" s="242" customFormat="1" x14ac:dyDescent="0.25">
      <c r="A44" s="229"/>
      <c r="B44" s="229"/>
      <c r="C44" s="229"/>
      <c r="D44" s="577" t="s">
        <v>180</v>
      </c>
      <c r="E44" s="577"/>
      <c r="F44" s="577"/>
      <c r="G44" s="577"/>
      <c r="H44" s="577"/>
      <c r="I44" s="577"/>
      <c r="J44" s="578" t="e">
        <f>J39-J43</f>
        <v>#REF!</v>
      </c>
      <c r="K44" s="578"/>
    </row>
    <row r="45" spans="1:14" s="242" customFormat="1" x14ac:dyDescent="0.25">
      <c r="A45" s="262"/>
      <c r="B45" s="262"/>
      <c r="C45" s="262"/>
      <c r="D45" s="244"/>
      <c r="E45" s="244"/>
      <c r="F45" s="244"/>
      <c r="G45" s="244"/>
      <c r="H45" s="573" t="s">
        <v>178</v>
      </c>
      <c r="I45" s="573"/>
      <c r="J45" s="574">
        <v>2500000</v>
      </c>
      <c r="K45" s="574"/>
    </row>
    <row r="46" spans="1:14" s="242" customFormat="1" x14ac:dyDescent="0.25">
      <c r="A46" s="258"/>
      <c r="B46" s="258"/>
      <c r="C46" s="258"/>
      <c r="D46" s="244"/>
      <c r="E46" s="244"/>
      <c r="F46" s="244"/>
      <c r="G46" s="244"/>
      <c r="H46" s="576" t="s">
        <v>179</v>
      </c>
      <c r="I46" s="576"/>
      <c r="J46" s="575" t="e">
        <f>J44+J45</f>
        <v>#REF!</v>
      </c>
      <c r="K46" s="575"/>
    </row>
    <row r="47" spans="1:14" x14ac:dyDescent="0.25">
      <c r="A47" s="82"/>
      <c r="B47" s="542" t="s">
        <v>107</v>
      </c>
      <c r="C47" s="542"/>
      <c r="D47" s="542"/>
      <c r="E47" s="82"/>
      <c r="F47" s="82"/>
      <c r="G47" s="82"/>
      <c r="H47" s="82"/>
      <c r="I47" s="542" t="s">
        <v>111</v>
      </c>
      <c r="J47" s="542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E24" sqref="E24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72" t="s">
        <v>0</v>
      </c>
      <c r="C1" s="572"/>
      <c r="D1" s="572"/>
      <c r="E1" s="572"/>
      <c r="F1" s="572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84" t="s">
        <v>158</v>
      </c>
      <c r="C4" s="584"/>
      <c r="D4" s="584"/>
      <c r="E4" s="147"/>
      <c r="F4" s="147"/>
    </row>
    <row r="5" spans="2:10" x14ac:dyDescent="0.25">
      <c r="B5" s="245" t="s">
        <v>49</v>
      </c>
      <c r="C5" s="245"/>
      <c r="D5" s="245"/>
      <c r="E5" s="245"/>
      <c r="F5" s="245"/>
    </row>
    <row r="6" spans="2:10" x14ac:dyDescent="0.25">
      <c r="B6" s="581" t="s">
        <v>159</v>
      </c>
      <c r="C6" s="582"/>
      <c r="D6" s="583"/>
      <c r="E6" s="245"/>
      <c r="F6" s="245"/>
    </row>
    <row r="7" spans="2:10" x14ac:dyDescent="0.25">
      <c r="B7" s="249" t="s">
        <v>160</v>
      </c>
      <c r="C7" s="585"/>
      <c r="D7" s="586"/>
      <c r="E7" s="245"/>
      <c r="F7" s="245"/>
    </row>
    <row r="8" spans="2:10" x14ac:dyDescent="0.25">
      <c r="B8" s="246"/>
      <c r="C8" s="251" t="s">
        <v>161</v>
      </c>
      <c r="D8" s="251"/>
      <c r="E8" s="245"/>
      <c r="F8" s="245"/>
    </row>
    <row r="9" spans="2:10" x14ac:dyDescent="0.25">
      <c r="B9" s="246"/>
      <c r="C9" s="251" t="s">
        <v>162</v>
      </c>
      <c r="D9" s="251"/>
      <c r="E9" s="245"/>
      <c r="F9" s="245"/>
    </row>
    <row r="10" spans="2:10" x14ac:dyDescent="0.25">
      <c r="B10" s="250" t="s">
        <v>163</v>
      </c>
      <c r="C10" s="247"/>
      <c r="D10" s="247"/>
      <c r="E10" s="245"/>
      <c r="F10" s="245"/>
    </row>
    <row r="11" spans="2:10" x14ac:dyDescent="0.25">
      <c r="B11" s="246"/>
      <c r="C11" s="247" t="s">
        <v>164</v>
      </c>
      <c r="D11" s="247"/>
      <c r="E11" s="245"/>
      <c r="F11" s="245"/>
    </row>
    <row r="12" spans="2:10" x14ac:dyDescent="0.25">
      <c r="B12" s="246"/>
      <c r="C12" s="247" t="s">
        <v>13</v>
      </c>
      <c r="D12" s="247"/>
      <c r="E12" s="245"/>
      <c r="F12" s="245"/>
    </row>
    <row r="13" spans="2:10" x14ac:dyDescent="0.25">
      <c r="B13" s="246"/>
      <c r="C13" s="247" t="s">
        <v>165</v>
      </c>
      <c r="D13" s="247"/>
      <c r="E13" s="245"/>
      <c r="F13" s="245"/>
    </row>
    <row r="14" spans="2:10" x14ac:dyDescent="0.25">
      <c r="B14" s="246"/>
      <c r="C14" s="247" t="s">
        <v>169</v>
      </c>
      <c r="D14" s="247"/>
      <c r="E14" s="245"/>
      <c r="F14" s="245"/>
    </row>
    <row r="15" spans="2:10" x14ac:dyDescent="0.25">
      <c r="B15" s="246"/>
      <c r="C15" s="247" t="s">
        <v>166</v>
      </c>
      <c r="D15" s="247"/>
      <c r="E15" s="245"/>
      <c r="F15" s="245"/>
    </row>
    <row r="16" spans="2:10" s="61" customFormat="1" x14ac:dyDescent="0.25">
      <c r="B16" s="245"/>
      <c r="C16" s="248"/>
      <c r="D16" s="248"/>
      <c r="E16" s="245"/>
      <c r="F16" s="245"/>
    </row>
    <row r="17" spans="1:6" s="61" customFormat="1" x14ac:dyDescent="0.25">
      <c r="B17" s="245"/>
      <c r="C17" s="248"/>
      <c r="D17" s="248"/>
      <c r="E17" s="245"/>
      <c r="F17" s="245"/>
    </row>
    <row r="18" spans="1:6" s="61" customFormat="1" x14ac:dyDescent="0.25">
      <c r="B18" s="581" t="s">
        <v>167</v>
      </c>
      <c r="C18" s="582"/>
      <c r="D18" s="583"/>
      <c r="E18" s="245"/>
      <c r="F18" s="245"/>
    </row>
    <row r="19" spans="1:6" s="61" customFormat="1" x14ac:dyDescent="0.25">
      <c r="B19" s="249" t="s">
        <v>160</v>
      </c>
      <c r="C19" s="585">
        <f>D23+D24+D25+D26+D27+D28</f>
        <v>0</v>
      </c>
      <c r="D19" s="586"/>
      <c r="E19" s="245"/>
      <c r="F19" s="245"/>
    </row>
    <row r="20" spans="1:6" s="61" customFormat="1" x14ac:dyDescent="0.25">
      <c r="B20" s="246"/>
      <c r="C20" s="251" t="s">
        <v>161</v>
      </c>
      <c r="D20" s="251"/>
      <c r="E20" s="245"/>
      <c r="F20" s="245"/>
    </row>
    <row r="21" spans="1:6" s="61" customFormat="1" x14ac:dyDescent="0.25">
      <c r="B21" s="246"/>
      <c r="C21" s="251" t="s">
        <v>162</v>
      </c>
      <c r="D21" s="251"/>
      <c r="E21" s="245"/>
      <c r="F21" s="245"/>
    </row>
    <row r="22" spans="1:6" s="61" customFormat="1" x14ac:dyDescent="0.25">
      <c r="B22" s="250" t="s">
        <v>163</v>
      </c>
      <c r="C22" s="247"/>
      <c r="D22" s="247"/>
      <c r="E22" s="245"/>
      <c r="F22" s="245"/>
    </row>
    <row r="23" spans="1:6" s="61" customFormat="1" x14ac:dyDescent="0.25">
      <c r="B23" s="250"/>
      <c r="C23" s="247" t="s">
        <v>175</v>
      </c>
      <c r="D23" s="247"/>
      <c r="E23" s="245"/>
      <c r="F23" s="245"/>
    </row>
    <row r="24" spans="1:6" s="61" customFormat="1" x14ac:dyDescent="0.25">
      <c r="B24" s="246"/>
      <c r="C24" s="247" t="s">
        <v>164</v>
      </c>
      <c r="D24" s="247"/>
      <c r="E24" s="245"/>
      <c r="F24" s="245"/>
    </row>
    <row r="25" spans="1:6" s="61" customFormat="1" x14ac:dyDescent="0.25">
      <c r="B25" s="246"/>
      <c r="C25" s="247" t="s">
        <v>13</v>
      </c>
      <c r="D25" s="247"/>
      <c r="E25" s="245"/>
      <c r="F25" s="245"/>
    </row>
    <row r="26" spans="1:6" ht="14.25" customHeight="1" x14ac:dyDescent="0.25">
      <c r="B26" s="246"/>
      <c r="C26" s="247" t="s">
        <v>165</v>
      </c>
      <c r="D26" s="247"/>
      <c r="E26" s="245"/>
      <c r="F26" s="245"/>
    </row>
    <row r="27" spans="1:6" x14ac:dyDescent="0.25">
      <c r="B27" s="246"/>
      <c r="C27" s="247" t="s">
        <v>168</v>
      </c>
      <c r="D27" s="247"/>
      <c r="E27" s="245"/>
      <c r="F27" s="245"/>
    </row>
    <row r="28" spans="1:6" x14ac:dyDescent="0.25">
      <c r="B28" s="246"/>
      <c r="C28" s="247" t="s">
        <v>166</v>
      </c>
      <c r="D28" s="247"/>
      <c r="E28" s="245"/>
      <c r="F28" s="245"/>
    </row>
    <row r="31" spans="1:6" x14ac:dyDescent="0.25">
      <c r="A31" s="259" t="s">
        <v>171</v>
      </c>
      <c r="B31" s="259"/>
      <c r="C31" s="259"/>
      <c r="D31" s="259"/>
    </row>
    <row r="32" spans="1:6" x14ac:dyDescent="0.25">
      <c r="A32" s="259"/>
      <c r="B32" s="580" t="s">
        <v>172</v>
      </c>
      <c r="C32" s="580"/>
      <c r="D32" s="260">
        <f>C7+C19</f>
        <v>0</v>
      </c>
    </row>
    <row r="33" spans="1:4" x14ac:dyDescent="0.25">
      <c r="A33" s="259"/>
      <c r="B33" s="579" t="s">
        <v>173</v>
      </c>
      <c r="C33" s="261" t="s">
        <v>174</v>
      </c>
      <c r="D33" s="260">
        <f>D8+D20</f>
        <v>0</v>
      </c>
    </row>
    <row r="34" spans="1:4" x14ac:dyDescent="0.25">
      <c r="A34" s="259"/>
      <c r="B34" s="579"/>
      <c r="C34" s="261" t="s">
        <v>135</v>
      </c>
      <c r="D34" s="260">
        <f>D21+D9</f>
        <v>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72" t="s">
        <v>0</v>
      </c>
      <c r="B1" s="572"/>
      <c r="C1" s="572"/>
      <c r="D1" s="572"/>
      <c r="E1" s="572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89" t="s">
        <v>170</v>
      </c>
      <c r="B4" s="589"/>
      <c r="C4" s="589"/>
      <c r="D4" s="589"/>
      <c r="E4" s="589"/>
      <c r="F4" s="589"/>
      <c r="G4" s="589"/>
      <c r="H4" s="589"/>
    </row>
    <row r="6" spans="1:9" ht="15.75" x14ac:dyDescent="0.25">
      <c r="A6" s="590" t="s">
        <v>145</v>
      </c>
      <c r="B6" s="590"/>
      <c r="C6" s="590"/>
      <c r="D6" s="590"/>
      <c r="E6" s="590"/>
      <c r="F6" s="590"/>
      <c r="G6" s="591" t="s">
        <v>50</v>
      </c>
      <c r="H6" s="591"/>
    </row>
    <row r="7" spans="1:9" ht="15.75" x14ac:dyDescent="0.25">
      <c r="A7" s="587" t="s">
        <v>155</v>
      </c>
      <c r="B7" s="587"/>
      <c r="C7" s="587"/>
      <c r="D7" s="587"/>
      <c r="E7" s="587"/>
      <c r="F7" s="587"/>
      <c r="G7" s="588"/>
      <c r="H7" s="588"/>
    </row>
    <row r="8" spans="1:9" ht="15.75" x14ac:dyDescent="0.25">
      <c r="A8" s="587" t="s">
        <v>156</v>
      </c>
      <c r="B8" s="587"/>
      <c r="C8" s="587"/>
      <c r="D8" s="587"/>
      <c r="E8" s="587"/>
      <c r="F8" s="587"/>
      <c r="G8" s="588"/>
      <c r="H8" s="588"/>
    </row>
    <row r="9" spans="1:9" ht="15.75" x14ac:dyDescent="0.25">
      <c r="A9" s="535" t="s">
        <v>149</v>
      </c>
      <c r="B9" s="536"/>
      <c r="C9" s="536"/>
      <c r="D9" s="536"/>
      <c r="E9" s="536"/>
      <c r="F9" s="537"/>
      <c r="G9" s="538"/>
      <c r="H9" s="539"/>
    </row>
    <row r="10" spans="1:9" ht="15.75" x14ac:dyDescent="0.25">
      <c r="A10" s="577" t="s">
        <v>157</v>
      </c>
      <c r="B10" s="577"/>
      <c r="C10" s="577"/>
      <c r="D10" s="577"/>
      <c r="E10" s="577"/>
      <c r="F10" s="577"/>
      <c r="G10" s="578">
        <f>SUM(G7:H9)</f>
        <v>0</v>
      </c>
      <c r="H10" s="578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597" t="s">
        <v>20</v>
      </c>
      <c r="AA1" s="598"/>
      <c r="AB1" s="598"/>
      <c r="AC1" s="598"/>
      <c r="AD1" s="598"/>
      <c r="AE1" s="598"/>
      <c r="AF1" s="598"/>
      <c r="AG1" s="599"/>
    </row>
    <row r="2" spans="1:40" x14ac:dyDescent="0.25">
      <c r="A2" s="98" t="s">
        <v>2</v>
      </c>
      <c r="B2" s="98"/>
      <c r="C2" s="99"/>
      <c r="D2" s="99"/>
      <c r="E2" s="99"/>
      <c r="Z2" s="592" t="s">
        <v>84</v>
      </c>
      <c r="AA2" s="593"/>
      <c r="AB2" s="593"/>
      <c r="AC2" s="593"/>
      <c r="AD2" s="593"/>
      <c r="AE2" s="594"/>
      <c r="AF2" s="595" t="s">
        <v>85</v>
      </c>
      <c r="AG2" s="596"/>
    </row>
    <row r="3" spans="1:40" x14ac:dyDescent="0.25">
      <c r="A3" s="98" t="s">
        <v>86</v>
      </c>
      <c r="B3" s="79"/>
      <c r="C3" s="79"/>
      <c r="D3" s="79"/>
      <c r="E3" s="79"/>
      <c r="Z3" s="592" t="s">
        <v>87</v>
      </c>
      <c r="AA3" s="593"/>
      <c r="AB3" s="593"/>
      <c r="AC3" s="593"/>
      <c r="AD3" s="593"/>
      <c r="AE3" s="594"/>
      <c r="AF3" s="595" t="s">
        <v>88</v>
      </c>
      <c r="AG3" s="596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92" t="s">
        <v>90</v>
      </c>
      <c r="AA4" s="593"/>
      <c r="AB4" s="593"/>
      <c r="AC4" s="593"/>
      <c r="AD4" s="593"/>
      <c r="AE4" s="594"/>
      <c r="AF4" s="595" t="s">
        <v>91</v>
      </c>
      <c r="AG4" s="596"/>
    </row>
    <row r="5" spans="1:40" x14ac:dyDescent="0.25">
      <c r="A5" s="98" t="s">
        <v>92</v>
      </c>
      <c r="B5" s="79"/>
      <c r="C5" s="79"/>
      <c r="D5" s="79"/>
      <c r="E5" s="79"/>
      <c r="Z5" s="592" t="s">
        <v>93</v>
      </c>
      <c r="AA5" s="593"/>
      <c r="AB5" s="593"/>
      <c r="AC5" s="593"/>
      <c r="AD5" s="593"/>
      <c r="AE5" s="594"/>
      <c r="AF5" s="595" t="s">
        <v>94</v>
      </c>
      <c r="AG5" s="596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601" t="s">
        <v>198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102"/>
    </row>
    <row r="9" spans="1:40" s="108" customFormat="1" x14ac:dyDescent="0.25">
      <c r="A9" s="602" t="s">
        <v>95</v>
      </c>
      <c r="B9" s="602" t="s">
        <v>96</v>
      </c>
      <c r="C9" s="602" t="s">
        <v>97</v>
      </c>
      <c r="D9" s="605" t="s">
        <v>98</v>
      </c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7"/>
      <c r="AI9" s="608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603"/>
      <c r="B10" s="603"/>
      <c r="C10" s="603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608"/>
      <c r="AJ10" s="110"/>
      <c r="AK10" s="106"/>
      <c r="AL10" s="106"/>
      <c r="AM10" s="106"/>
      <c r="AN10" s="107"/>
    </row>
    <row r="11" spans="1:40" s="114" customFormat="1" x14ac:dyDescent="0.25">
      <c r="A11" s="604"/>
      <c r="B11" s="604"/>
      <c r="C11" s="604"/>
      <c r="D11" s="109" t="s">
        <v>105</v>
      </c>
      <c r="E11" s="111" t="s">
        <v>106</v>
      </c>
      <c r="F11" s="109" t="s">
        <v>100</v>
      </c>
      <c r="G11" s="111" t="s">
        <v>101</v>
      </c>
      <c r="H11" s="112" t="s">
        <v>102</v>
      </c>
      <c r="I11" s="111" t="s">
        <v>103</v>
      </c>
      <c r="J11" s="111" t="s">
        <v>104</v>
      </c>
      <c r="K11" s="109" t="s">
        <v>105</v>
      </c>
      <c r="L11" s="111" t="s">
        <v>106</v>
      </c>
      <c r="M11" s="109" t="s">
        <v>100</v>
      </c>
      <c r="N11" s="111" t="s">
        <v>101</v>
      </c>
      <c r="O11" s="112" t="s">
        <v>102</v>
      </c>
      <c r="P11" s="111" t="s">
        <v>103</v>
      </c>
      <c r="Q11" s="111" t="s">
        <v>104</v>
      </c>
      <c r="R11" s="109" t="s">
        <v>105</v>
      </c>
      <c r="S11" s="111" t="s">
        <v>106</v>
      </c>
      <c r="T11" s="109" t="s">
        <v>100</v>
      </c>
      <c r="U11" s="111" t="s">
        <v>101</v>
      </c>
      <c r="V11" s="112" t="s">
        <v>102</v>
      </c>
      <c r="W11" s="111" t="s">
        <v>103</v>
      </c>
      <c r="X11" s="111" t="s">
        <v>104</v>
      </c>
      <c r="Y11" s="109" t="s">
        <v>105</v>
      </c>
      <c r="Z11" s="111" t="s">
        <v>106</v>
      </c>
      <c r="AA11" s="109" t="s">
        <v>100</v>
      </c>
      <c r="AB11" s="111" t="s">
        <v>101</v>
      </c>
      <c r="AC11" s="112" t="s">
        <v>102</v>
      </c>
      <c r="AD11" s="111" t="s">
        <v>103</v>
      </c>
      <c r="AE11" s="109" t="s">
        <v>104</v>
      </c>
      <c r="AF11" s="111" t="s">
        <v>105</v>
      </c>
      <c r="AG11" s="111" t="s">
        <v>106</v>
      </c>
      <c r="AH11" s="111" t="s">
        <v>100</v>
      </c>
      <c r="AI11" s="608"/>
      <c r="AJ11" s="113"/>
      <c r="AN11" s="115"/>
    </row>
    <row r="12" spans="1:40" s="114" customFormat="1" x14ac:dyDescent="0.25">
      <c r="A12" s="132">
        <v>1</v>
      </c>
      <c r="B12" s="132" t="s">
        <v>38</v>
      </c>
      <c r="C12" s="132" t="s">
        <v>14</v>
      </c>
      <c r="D12" s="111" t="s">
        <v>85</v>
      </c>
      <c r="E12" s="111" t="s">
        <v>85</v>
      </c>
      <c r="F12" s="111" t="s">
        <v>85</v>
      </c>
      <c r="G12" s="111" t="s">
        <v>88</v>
      </c>
      <c r="H12" s="146" t="s">
        <v>85</v>
      </c>
      <c r="I12" s="111" t="s">
        <v>85</v>
      </c>
      <c r="J12" s="111" t="s">
        <v>85</v>
      </c>
      <c r="K12" s="111" t="s">
        <v>85</v>
      </c>
      <c r="L12" s="111" t="s">
        <v>85</v>
      </c>
      <c r="M12" s="111" t="s">
        <v>85</v>
      </c>
      <c r="N12" s="111" t="s">
        <v>88</v>
      </c>
      <c r="O12" s="146" t="s">
        <v>85</v>
      </c>
      <c r="P12" s="111" t="s">
        <v>85</v>
      </c>
      <c r="Q12" s="111" t="s">
        <v>85</v>
      </c>
      <c r="R12" s="111" t="s">
        <v>85</v>
      </c>
      <c r="S12" s="111" t="s">
        <v>85</v>
      </c>
      <c r="T12" s="111" t="s">
        <v>85</v>
      </c>
      <c r="U12" s="111" t="s">
        <v>85</v>
      </c>
      <c r="V12" s="146"/>
      <c r="W12" s="111" t="s">
        <v>85</v>
      </c>
      <c r="X12" s="111" t="s">
        <v>85</v>
      </c>
      <c r="Y12" s="111" t="s">
        <v>85</v>
      </c>
      <c r="Z12" s="111" t="s">
        <v>85</v>
      </c>
      <c r="AA12" s="111" t="s">
        <v>85</v>
      </c>
      <c r="AB12" s="111" t="s">
        <v>85</v>
      </c>
      <c r="AC12" s="146"/>
      <c r="AD12" s="111" t="s">
        <v>85</v>
      </c>
      <c r="AE12" s="111" t="s">
        <v>85</v>
      </c>
      <c r="AF12" s="111" t="s">
        <v>85</v>
      </c>
      <c r="AG12" s="111" t="s">
        <v>85</v>
      </c>
      <c r="AH12" s="111" t="s">
        <v>85</v>
      </c>
      <c r="AI12" s="116">
        <f>COUNTIF(D12:AH12,"x")+ COUNTIF(D12:AH12,"x/2")/2+COUNTIF(D12:AH12,"CT")+COUNTIF(D12:AH12,"TT")</f>
        <v>28</v>
      </c>
      <c r="AJ12" s="113"/>
      <c r="AN12" s="115"/>
    </row>
    <row r="13" spans="1:40" s="114" customFormat="1" x14ac:dyDescent="0.25">
      <c r="A13" s="132">
        <v>2</v>
      </c>
      <c r="B13" s="133" t="s">
        <v>37</v>
      </c>
      <c r="C13" s="134" t="s">
        <v>107</v>
      </c>
      <c r="D13" s="111" t="s">
        <v>85</v>
      </c>
      <c r="E13" s="111" t="s">
        <v>85</v>
      </c>
      <c r="F13" s="111" t="s">
        <v>85</v>
      </c>
      <c r="G13" s="111" t="s">
        <v>88</v>
      </c>
      <c r="H13" s="146" t="s">
        <v>85</v>
      </c>
      <c r="I13" s="111" t="s">
        <v>85</v>
      </c>
      <c r="J13" s="111" t="s">
        <v>85</v>
      </c>
      <c r="K13" s="111" t="s">
        <v>85</v>
      </c>
      <c r="L13" s="111" t="s">
        <v>85</v>
      </c>
      <c r="M13" s="111" t="s">
        <v>85</v>
      </c>
      <c r="N13" s="111" t="s">
        <v>88</v>
      </c>
      <c r="O13" s="146" t="s">
        <v>85</v>
      </c>
      <c r="P13" s="111" t="s">
        <v>85</v>
      </c>
      <c r="Q13" s="111" t="s">
        <v>85</v>
      </c>
      <c r="R13" s="111" t="s">
        <v>85</v>
      </c>
      <c r="S13" s="111" t="s">
        <v>85</v>
      </c>
      <c r="T13" s="111" t="s">
        <v>85</v>
      </c>
      <c r="U13" s="111" t="s">
        <v>85</v>
      </c>
      <c r="V13" s="146"/>
      <c r="W13" s="111" t="s">
        <v>85</v>
      </c>
      <c r="X13" s="111" t="s">
        <v>85</v>
      </c>
      <c r="Y13" s="111" t="s">
        <v>85</v>
      </c>
      <c r="Z13" s="111" t="s">
        <v>85</v>
      </c>
      <c r="AA13" s="111" t="s">
        <v>85</v>
      </c>
      <c r="AB13" s="111" t="s">
        <v>85</v>
      </c>
      <c r="AC13" s="146"/>
      <c r="AD13" s="111" t="s">
        <v>85</v>
      </c>
      <c r="AE13" s="111" t="s">
        <v>85</v>
      </c>
      <c r="AF13" s="111" t="s">
        <v>85</v>
      </c>
      <c r="AG13" s="111" t="s">
        <v>85</v>
      </c>
      <c r="AH13" s="111" t="s">
        <v>85</v>
      </c>
      <c r="AI13" s="116">
        <f t="shared" ref="AI13:AI14" si="0">COUNTIF(D13:AH13,"x")+ COUNTIF(D13:AH13,"x/2")/2+COUNTIF(D13:AH13,"CT")+COUNTIF(D13:AH13,"TT")</f>
        <v>28</v>
      </c>
      <c r="AJ13" s="113"/>
      <c r="AN13" s="115"/>
    </row>
    <row r="14" spans="1:40" s="114" customFormat="1" x14ac:dyDescent="0.25">
      <c r="A14" s="132">
        <v>3</v>
      </c>
      <c r="B14" s="132" t="s">
        <v>73</v>
      </c>
      <c r="C14" s="134" t="s">
        <v>107</v>
      </c>
      <c r="D14" s="111" t="s">
        <v>85</v>
      </c>
      <c r="E14" s="111" t="s">
        <v>85</v>
      </c>
      <c r="F14" s="111" t="s">
        <v>85</v>
      </c>
      <c r="G14" s="111" t="s">
        <v>88</v>
      </c>
      <c r="H14" s="146"/>
      <c r="I14" s="111" t="s">
        <v>85</v>
      </c>
      <c r="J14" s="111" t="s">
        <v>85</v>
      </c>
      <c r="K14" s="111" t="s">
        <v>85</v>
      </c>
      <c r="L14" s="111" t="s">
        <v>85</v>
      </c>
      <c r="M14" s="111" t="s">
        <v>85</v>
      </c>
      <c r="N14" s="111" t="s">
        <v>88</v>
      </c>
      <c r="O14" s="146" t="s">
        <v>85</v>
      </c>
      <c r="P14" s="111" t="s">
        <v>85</v>
      </c>
      <c r="Q14" s="111" t="s">
        <v>85</v>
      </c>
      <c r="R14" s="111" t="s">
        <v>85</v>
      </c>
      <c r="S14" s="111" t="s">
        <v>85</v>
      </c>
      <c r="T14" s="111" t="s">
        <v>85</v>
      </c>
      <c r="U14" s="111" t="s">
        <v>85</v>
      </c>
      <c r="V14" s="146"/>
      <c r="W14" s="111" t="s">
        <v>85</v>
      </c>
      <c r="X14" s="111" t="s">
        <v>85</v>
      </c>
      <c r="Y14" s="111" t="s">
        <v>85</v>
      </c>
      <c r="Z14" s="111" t="s">
        <v>85</v>
      </c>
      <c r="AA14" s="111" t="s">
        <v>85</v>
      </c>
      <c r="AB14" s="111" t="s">
        <v>85</v>
      </c>
      <c r="AC14" s="146"/>
      <c r="AD14" s="111" t="s">
        <v>85</v>
      </c>
      <c r="AE14" s="111" t="s">
        <v>85</v>
      </c>
      <c r="AF14" s="111" t="s">
        <v>85</v>
      </c>
      <c r="AG14" s="111" t="s">
        <v>85</v>
      </c>
      <c r="AH14" s="111" t="s">
        <v>85</v>
      </c>
      <c r="AI14" s="116">
        <f t="shared" si="0"/>
        <v>27</v>
      </c>
      <c r="AJ14" s="113"/>
      <c r="AN14" s="115"/>
    </row>
    <row r="15" spans="1:40" s="114" customFormat="1" x14ac:dyDescent="0.25">
      <c r="A15" s="609" t="s">
        <v>108</v>
      </c>
      <c r="B15" s="610"/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9">
        <f>SUM(AI12:AI14)</f>
        <v>83</v>
      </c>
      <c r="AJ15" s="120"/>
      <c r="AK15" s="121"/>
      <c r="AL15" s="121"/>
      <c r="AN15" s="115"/>
    </row>
    <row r="17" spans="1:40" s="127" customFormat="1" x14ac:dyDescent="0.25">
      <c r="A17" s="611" t="s">
        <v>14</v>
      </c>
      <c r="B17" s="611"/>
      <c r="C17" s="611"/>
      <c r="D17" s="611"/>
      <c r="E17" s="611"/>
      <c r="F17" s="611"/>
      <c r="G17" s="611"/>
      <c r="H17" s="122"/>
      <c r="I17" s="612"/>
      <c r="J17" s="612"/>
      <c r="K17" s="612"/>
      <c r="L17" s="612"/>
      <c r="M17" s="612"/>
      <c r="N17" s="123"/>
      <c r="O17" s="612" t="s">
        <v>109</v>
      </c>
      <c r="P17" s="612"/>
      <c r="Q17" s="612"/>
      <c r="R17" s="612"/>
      <c r="S17" s="612"/>
      <c r="T17" s="612"/>
      <c r="U17" s="612"/>
      <c r="V17" s="612"/>
      <c r="W17" s="612"/>
      <c r="X17" s="612"/>
      <c r="Y17" s="612"/>
      <c r="Z17" s="124"/>
      <c r="AA17" s="124"/>
      <c r="AB17" s="125"/>
      <c r="AC17" s="612"/>
      <c r="AD17" s="612"/>
      <c r="AE17" s="612"/>
      <c r="AF17" s="612"/>
      <c r="AG17" s="612"/>
      <c r="AH17" s="612"/>
      <c r="AI17" s="612"/>
      <c r="AJ17" s="612"/>
      <c r="AK17" s="612"/>
      <c r="AL17" s="612"/>
      <c r="AM17" s="612"/>
      <c r="AN17" s="126"/>
    </row>
    <row r="24" spans="1:40" x14ac:dyDescent="0.25">
      <c r="A24" s="128"/>
      <c r="B24" s="129"/>
      <c r="C24" s="128"/>
      <c r="D24" s="128"/>
    </row>
    <row r="25" spans="1:40" x14ac:dyDescent="0.25">
      <c r="A25" s="128"/>
      <c r="B25" s="129"/>
      <c r="C25" s="128"/>
      <c r="D25" s="128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0" customFormat="1" x14ac:dyDescent="0.25">
      <c r="AN31" s="131"/>
    </row>
    <row r="32" spans="1:40" s="130" customFormat="1" x14ac:dyDescent="0.25">
      <c r="AN32" s="131"/>
    </row>
    <row r="33" spans="3:40" s="130" customFormat="1" x14ac:dyDescent="0.25">
      <c r="G33" s="600"/>
      <c r="H33" s="600"/>
      <c r="I33" s="600"/>
      <c r="J33" s="600"/>
      <c r="K33" s="600"/>
      <c r="L33" s="600"/>
      <c r="M33" s="600"/>
      <c r="N33" s="600"/>
      <c r="O33" s="600"/>
      <c r="P33" s="600"/>
      <c r="Q33" s="600"/>
      <c r="R33" s="600"/>
      <c r="S33" s="600"/>
      <c r="T33" s="600"/>
      <c r="U33" s="600"/>
      <c r="V33" s="600"/>
      <c r="W33" s="600"/>
      <c r="X33" s="600"/>
      <c r="AN33" s="131"/>
    </row>
    <row r="34" spans="3:40" s="130" customFormat="1" x14ac:dyDescent="0.25"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AN34" s="131"/>
    </row>
    <row r="35" spans="3:40" s="130" customFormat="1" x14ac:dyDescent="0.25"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0"/>
      <c r="R35" s="600"/>
      <c r="S35" s="600"/>
      <c r="T35" s="600"/>
      <c r="U35" s="600"/>
      <c r="V35" s="600"/>
      <c r="W35" s="600"/>
      <c r="X35" s="600"/>
      <c r="AN35" s="131"/>
    </row>
    <row r="36" spans="3:40" s="130" customFormat="1" x14ac:dyDescent="0.25"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00"/>
      <c r="R36" s="600"/>
      <c r="S36" s="600"/>
      <c r="T36" s="600"/>
      <c r="U36" s="600"/>
      <c r="V36" s="600"/>
      <c r="W36" s="600"/>
      <c r="X36" s="600"/>
      <c r="AN36" s="131"/>
    </row>
    <row r="37" spans="3:40" s="130" customFormat="1" x14ac:dyDescent="0.25"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AN37" s="131"/>
    </row>
    <row r="38" spans="3:40" x14ac:dyDescent="0.25">
      <c r="C38" s="96"/>
      <c r="D38" s="96"/>
      <c r="G38" s="600"/>
      <c r="H38" s="600"/>
      <c r="I38" s="600"/>
      <c r="J38" s="600"/>
      <c r="K38" s="600"/>
      <c r="L38" s="600"/>
      <c r="M38" s="600"/>
      <c r="N38" s="600"/>
      <c r="O38" s="600"/>
      <c r="P38" s="600"/>
      <c r="Q38" s="600"/>
      <c r="R38" s="600"/>
      <c r="S38" s="600"/>
      <c r="T38" s="600"/>
      <c r="U38" s="600"/>
      <c r="V38" s="600"/>
      <c r="W38" s="600"/>
      <c r="X38" s="600"/>
      <c r="AN38" s="96"/>
    </row>
    <row r="39" spans="3:40" x14ac:dyDescent="0.25">
      <c r="C39" s="96"/>
      <c r="D39" s="96"/>
      <c r="AN39" s="9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2" sqref="H12:H13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2" customFormat="1" x14ac:dyDescent="0.2">
      <c r="A1" s="613" t="s">
        <v>0</v>
      </c>
      <c r="B1" s="613"/>
      <c r="C1" s="613"/>
      <c r="D1" s="613"/>
      <c r="E1" s="161"/>
      <c r="F1" s="614" t="s">
        <v>1</v>
      </c>
      <c r="G1" s="614"/>
      <c r="H1" s="614"/>
      <c r="I1" s="614"/>
      <c r="J1" s="614"/>
      <c r="K1" s="614"/>
      <c r="L1" s="614"/>
    </row>
    <row r="2" spans="1:16" s="162" customFormat="1" x14ac:dyDescent="0.2">
      <c r="A2" s="615" t="s">
        <v>2</v>
      </c>
      <c r="B2" s="615"/>
      <c r="C2" s="615"/>
      <c r="D2" s="615"/>
      <c r="E2" s="161"/>
      <c r="F2" s="616" t="s">
        <v>3</v>
      </c>
      <c r="G2" s="616"/>
      <c r="H2" s="616"/>
      <c r="I2" s="616"/>
      <c r="J2" s="616"/>
      <c r="K2" s="616"/>
      <c r="L2" s="616"/>
    </row>
    <row r="3" spans="1:16" s="162" customFormat="1" x14ac:dyDescent="0.2">
      <c r="A3" s="163"/>
      <c r="B3" s="163"/>
      <c r="C3" s="163"/>
      <c r="E3" s="164"/>
      <c r="F3" s="164"/>
      <c r="G3" s="164"/>
      <c r="H3" s="165"/>
      <c r="I3" s="164"/>
      <c r="J3" s="164"/>
    </row>
    <row r="4" spans="1:16" s="40" customFormat="1" x14ac:dyDescent="0.25">
      <c r="A4" s="617" t="s">
        <v>60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</row>
    <row r="5" spans="1:16" s="40" customFormat="1" x14ac:dyDescent="0.25">
      <c r="A5" s="617" t="s">
        <v>193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  <c r="L5" s="617"/>
      <c r="M5" s="617"/>
    </row>
    <row r="6" spans="1:16" x14ac:dyDescent="0.25">
      <c r="K6" s="618" t="s">
        <v>61</v>
      </c>
      <c r="L6" s="618"/>
      <c r="M6" s="618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190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619" t="s">
        <v>72</v>
      </c>
      <c r="B9" s="620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7">
        <f>'bảng chấm công'!AI12</f>
        <v>28</v>
      </c>
      <c r="F10" s="53">
        <f>D10/26*E10</f>
        <v>16153846.153846152</v>
      </c>
      <c r="G10" s="53"/>
      <c r="H10" s="54"/>
      <c r="I10" s="54"/>
      <c r="J10" s="54">
        <v>92307692</v>
      </c>
      <c r="K10" s="54">
        <f>F10+G10+H10-I10+J10</f>
        <v>108461538.15384614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7">
        <f>'bảng chấm công'!AI14</f>
        <v>27</v>
      </c>
      <c r="F11" s="53">
        <f t="shared" ref="F11:F12" si="0">D11/26*E11</f>
        <v>6230769.230769231</v>
      </c>
      <c r="G11" s="53"/>
      <c r="H11" s="54"/>
      <c r="I11" s="54"/>
      <c r="J11" s="54">
        <v>40119519</v>
      </c>
      <c r="K11" s="54">
        <f t="shared" ref="K11:K12" si="1">F11+G11+H11-I11+J11</f>
        <v>46350288.230769232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78">
        <f>'bảng chấm công'!AI13</f>
        <v>28</v>
      </c>
      <c r="F12" s="58">
        <f t="shared" si="0"/>
        <v>6461538.461538462</v>
      </c>
      <c r="G12" s="58"/>
      <c r="H12" s="59"/>
      <c r="I12" s="59"/>
      <c r="J12" s="59">
        <v>0</v>
      </c>
      <c r="K12" s="54">
        <f t="shared" si="1"/>
        <v>6461538.461538462</v>
      </c>
      <c r="L12" s="59"/>
      <c r="M12" s="56"/>
      <c r="P12" s="91"/>
    </row>
    <row r="13" spans="1:16" s="55" customFormat="1" x14ac:dyDescent="0.25">
      <c r="A13" s="621" t="s">
        <v>36</v>
      </c>
      <c r="B13" s="622"/>
      <c r="C13" s="623"/>
      <c r="D13" s="143">
        <f>SUM(D10:D12)</f>
        <v>27000000</v>
      </c>
      <c r="E13" s="179"/>
      <c r="F13" s="143">
        <f>SUM(F10:F12)</f>
        <v>28846153.846153848</v>
      </c>
      <c r="G13" s="143"/>
      <c r="H13" s="166"/>
      <c r="I13" s="166"/>
      <c r="J13" s="166">
        <f>SUM(J10:J12)</f>
        <v>132427211</v>
      </c>
      <c r="K13" s="166">
        <f>SUM(K10:K12)</f>
        <v>161273364.84615383</v>
      </c>
      <c r="L13" s="166"/>
      <c r="M13" s="167"/>
    </row>
    <row r="15" spans="1:16" s="55" customFormat="1" x14ac:dyDescent="0.25">
      <c r="B15" s="617"/>
      <c r="C15" s="617"/>
      <c r="D15" s="617"/>
      <c r="E15" s="144"/>
      <c r="I15" s="617"/>
      <c r="J15" s="617"/>
      <c r="K15" s="617"/>
      <c r="L15" s="617"/>
    </row>
    <row r="16" spans="1:16" s="162" customFormat="1" x14ac:dyDescent="0.2">
      <c r="C16" s="168" t="s">
        <v>107</v>
      </c>
      <c r="E16" s="169"/>
      <c r="F16" s="203"/>
      <c r="G16" s="169"/>
      <c r="H16" s="169"/>
      <c r="I16" s="168" t="s">
        <v>14</v>
      </c>
      <c r="J16" s="169"/>
      <c r="K16" s="170"/>
    </row>
    <row r="17" spans="3:10" s="162" customFormat="1" x14ac:dyDescent="0.2">
      <c r="C17" s="171" t="s">
        <v>15</v>
      </c>
      <c r="E17" s="172"/>
      <c r="F17" s="172"/>
      <c r="G17" s="173"/>
      <c r="H17" s="173"/>
      <c r="I17" s="171" t="s">
        <v>16</v>
      </c>
      <c r="J17" s="173"/>
    </row>
    <row r="18" spans="3:10" x14ac:dyDescent="0.25">
      <c r="F18" s="91"/>
    </row>
    <row r="20" spans="3:10" s="174" customFormat="1" x14ac:dyDescent="0.2">
      <c r="C20" s="168"/>
      <c r="F20" s="175"/>
      <c r="G20" s="175"/>
      <c r="H20" s="175"/>
      <c r="I20" s="176"/>
    </row>
    <row r="25" spans="3:10" x14ac:dyDescent="0.25">
      <c r="G25" s="41" t="s">
        <v>49</v>
      </c>
    </row>
  </sheetData>
  <mergeCells count="11">
    <mergeCell ref="A5:M5"/>
    <mergeCell ref="K6:M6"/>
    <mergeCell ref="A9:B9"/>
    <mergeCell ref="B15:D15"/>
    <mergeCell ref="I15:L15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2020-09-14T07:19:05Z</dcterms:modified>
</cp:coreProperties>
</file>