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5" l="1"/>
  <c r="F7" i="5" l="1"/>
  <c r="F15" i="5"/>
  <c r="C3" i="5"/>
  <c r="C2" i="5"/>
  <c r="C5" i="5"/>
  <c r="I26" i="1"/>
  <c r="G26" i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E9" i="5" l="1"/>
  <c r="F23" i="5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5" l="1"/>
  <c r="D27" i="6"/>
</calcChain>
</file>

<file path=xl/sharedStrings.xml><?xml version="1.0" encoding="utf-8"?>
<sst xmlns="http://schemas.openxmlformats.org/spreadsheetml/2006/main" count="238" uniqueCount="129">
  <si>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</si>
  <si>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</si>
  <si>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</si>
  <si>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</si>
  <si>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</si>
  <si>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</si>
  <si>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</si>
  <si>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</si>
  <si>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</si>
  <si>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</si>
  <si>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</si>
  <si>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</si>
  <si>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</si>
  <si>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</si>
  <si>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</si>
  <si>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</si>
  <si>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</si>
  <si>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</si>
  <si>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</si>
  <si>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</si>
  <si>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</si>
  <si>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</si>
  <si>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</si>
  <si>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</si>
  <si>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</si>
  <si>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</si>
  <si>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</si>
  <si>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</si>
  <si>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</si>
  <si>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</si>
  <si>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</si>
  <si>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</si>
  <si>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</si>
  <si>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</si>
  <si>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</si>
  <si>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</si>
  <si>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</si>
  <si>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</si>
  <si>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</si>
  <si>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</si>
  <si>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</si>
  <si>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</si>
  <si>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</si>
  <si>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</si>
  <si>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</si>
  <si>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</si>
  <si>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</si>
  <si>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</si>
  <si>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</si>
  <si>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</si>
  <si>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</si>
  <si>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</si>
  <si>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</si>
  <si>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</si>
  <si>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</si>
  <si>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</si>
  <si>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</si>
  <si>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</si>
  <si>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</si>
  <si>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</si>
  <si>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</si>
  <si>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</si>
  <si>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</si>
  <si>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</si>
  <si>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</si>
  <si>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</si>
  <si>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</si>
  <si>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</si>
  <si>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</si>
  <si>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</si>
  <si>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</si>
  <si>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</si>
  <si>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</si>
  <si>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</si>
  <si>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</si>
  <si>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</si>
  <si>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</si>
  <si>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</si>
  <si>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</si>
  <si>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</si>
  <si>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</si>
  <si>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</si>
  <si>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</si>
  <si>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</si>
  <si>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</si>
  <si>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</si>
  <si>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</si>
  <si>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</si>
  <si>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</si>
  <si>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</si>
  <si>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</si>
  <si>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</si>
  <si>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</si>
  <si>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</si>
  <si>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</si>
  <si>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</si>
  <si>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</si>
  <si>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</si>
  <si>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</si>
  <si>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</si>
  <si>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</si>
  <si>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</si>
  <si>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</si>
  <si>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</si>
  <si>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</si>
  <si>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</si>
  <si>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</si>
  <si>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</si>
  <si>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</si>
  <si>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</si>
  <si>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</si>
  <si>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</si>
  <si>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</si>
  <si>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</si>
  <si>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</si>
  <si>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</si>
  <si>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</si>
  <si>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</si>
  <si>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</si>
  <si>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</si>
  <si>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BẢNG TỔNG HỢP HÀ LINH NHẬP HÀNG ĐẾN 16/09/2020</t>
  </si>
  <si>
    <t>SỮA, BỈM LẤY HỘ</t>
  </si>
  <si>
    <t>Công ty CP ĐT&amp;PT Nanomilk</t>
  </si>
  <si>
    <t>(I) Số hàng đại lý nhập hàng theo hợp đồng  200.000.000 + 200.000.000*38%</t>
  </si>
  <si>
    <t>(II) Hà Linh trả hàng (4 hộp BCX90)</t>
  </si>
  <si>
    <t>(III) Số hàng đã chuyển cho đại lý</t>
  </si>
  <si>
    <t>Công ty cần chuyển cho đại lý số hàng (I)+(II)-(III)</t>
  </si>
  <si>
    <t>Công ty vay Linh</t>
  </si>
  <si>
    <t>Công ty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</si>
</sst>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0" borderId="1" xfId="1" applyNumberFormat="1" applyFont="1" applyBorder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7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8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11" fillId="0" borderId="1" xfId="1" applyNumberFormat="1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left"/>
    </xf>
    <xf numFmtId="14" fontId="2" fillId="0" borderId="22" xfId="0" applyNumberFormat="1" applyFont="1" applyBorder="1" applyAlignment="1">
      <alignment horizontal="left"/>
    </xf>
    <xf numFmtId="14" fontId="2" fillId="0" borderId="23" xfId="0" applyNumberFormat="1" applyFont="1" applyBorder="1" applyAlignment="1">
      <alignment horizontal="left"/>
    </xf>
    <xf numFmtId="164" fontId="2" fillId="0" borderId="15" xfId="1" applyNumberFormat="1" applyFont="1" applyBorder="1"/>
    <xf numFmtId="0" fontId="3" fillId="0" borderId="14" xfId="0" applyFont="1" applyBorder="1"/>
    <xf numFmtId="164" fontId="3" fillId="0" borderId="14" xfId="1" applyNumberFormat="1" applyFont="1" applyBorder="1"/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3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6" fillId="0" borderId="15" xfId="0" applyFont="1" applyBorder="1"/>
    <xf numFmtId="0" fontId="6" fillId="0" borderId="15" xfId="0" applyFont="1" applyBorder="1" applyAlignment="1">
      <alignment horizontal="center" vertical="center"/>
    </xf>
    <xf numFmtId="165" fontId="6" fillId="0" borderId="15" xfId="1" applyNumberFormat="1" applyFont="1" applyBorder="1"/>
    <xf numFmtId="0" fontId="3" fillId="0" borderId="15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7" zoomScale="85" zoomScaleNormal="85" workbookViewId="0">
      <selection activeCell="O22" sqref="O22"/>
    </sheetView>
  </sheetViews>
  <sheetFormatPr defaultRowHeight="15.75" x14ac:dyDescent="0.25"/>
  <cols>
    <col min="1" max="1" width="4.425781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2.85546875" style="4" customWidth="1"/>
    <col min="11" max="11" width="5.28515625" style="4" bestFit="1" customWidth="1"/>
    <col min="12" max="12" width="41.7109375" style="4" customWidth="1"/>
    <col min="13" max="13" width="5.7109375" style="4" bestFit="1" customWidth="1"/>
    <col min="14" max="14" width="12.28515625" style="4" customWidth="1"/>
    <col min="15" max="15" width="12.5703125" style="4" bestFit="1" customWidth="1"/>
    <col min="16" max="16" width="16" style="4" bestFit="1" customWidth="1"/>
    <col min="17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62" t="s">
        <v>120</v>
      </c>
      <c r="B3" s="62"/>
      <c r="C3" s="62"/>
      <c r="D3" s="62"/>
      <c r="E3" s="62"/>
      <c r="F3" s="62"/>
      <c r="G3" s="62"/>
      <c r="H3" s="62"/>
      <c r="I3" s="62"/>
    </row>
    <row r="4" spans="1:9" x14ac:dyDescent="0.25">
      <c r="A4" s="63"/>
      <c r="B4" s="63"/>
      <c r="C4" s="63"/>
      <c r="D4" s="63"/>
      <c r="E4" s="63"/>
      <c r="F4" s="63"/>
      <c r="G4" s="63"/>
      <c r="H4" s="63"/>
      <c r="I4" s="63"/>
    </row>
    <row r="5" spans="1:9" s="12" customFormat="1" ht="15.75" customHeight="1" x14ac:dyDescent="0.25">
      <c r="A5" s="64" t="s">
        <v>2</v>
      </c>
      <c r="B5" s="65" t="s">
        <v>3</v>
      </c>
      <c r="C5" s="64" t="s">
        <v>4</v>
      </c>
      <c r="D5" s="66" t="s">
        <v>5</v>
      </c>
      <c r="E5" s="67"/>
      <c r="F5" s="68" t="s">
        <v>6</v>
      </c>
      <c r="G5" s="69"/>
      <c r="H5" s="69"/>
      <c r="I5" s="70"/>
    </row>
    <row r="6" spans="1:9" s="12" customFormat="1" ht="47.25" x14ac:dyDescent="0.25">
      <c r="A6" s="64"/>
      <c r="B6" s="65"/>
      <c r="C6" s="64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60">
        <v>638</v>
      </c>
      <c r="B7" s="61">
        <v>44048</v>
      </c>
      <c r="C7" s="60" t="s">
        <v>13</v>
      </c>
      <c r="D7" s="60" t="s">
        <v>32</v>
      </c>
      <c r="E7" s="60" t="s">
        <v>33</v>
      </c>
      <c r="F7" s="18" t="s">
        <v>14</v>
      </c>
      <c r="G7" s="89">
        <v>48</v>
      </c>
      <c r="H7" s="19">
        <v>225000</v>
      </c>
      <c r="I7" s="19">
        <f>G7*H7</f>
        <v>10800000</v>
      </c>
    </row>
    <row r="8" spans="1:9" x14ac:dyDescent="0.25">
      <c r="A8" s="56"/>
      <c r="B8" s="58"/>
      <c r="C8" s="56"/>
      <c r="D8" s="56"/>
      <c r="E8" s="56"/>
      <c r="F8" s="20" t="s">
        <v>15</v>
      </c>
      <c r="G8" s="90">
        <v>36</v>
      </c>
      <c r="H8" s="21">
        <v>455000</v>
      </c>
      <c r="I8" s="21">
        <f>G8*H8</f>
        <v>16380000</v>
      </c>
    </row>
    <row r="9" spans="1:9" x14ac:dyDescent="0.25">
      <c r="A9" s="56"/>
      <c r="B9" s="58"/>
      <c r="C9" s="56"/>
      <c r="D9" s="56"/>
      <c r="E9" s="56"/>
      <c r="F9" s="20" t="s">
        <v>16</v>
      </c>
      <c r="G9" s="90">
        <v>48</v>
      </c>
      <c r="H9" s="21">
        <v>465000</v>
      </c>
      <c r="I9" s="21">
        <f>G9*H9</f>
        <v>22320000</v>
      </c>
    </row>
    <row r="10" spans="1:9" x14ac:dyDescent="0.25">
      <c r="A10" s="56"/>
      <c r="B10" s="58"/>
      <c r="C10" s="56"/>
      <c r="D10" s="56"/>
      <c r="E10" s="56"/>
      <c r="F10" s="20" t="s">
        <v>17</v>
      </c>
      <c r="G10" s="90">
        <v>24</v>
      </c>
      <c r="H10" s="21">
        <v>475000</v>
      </c>
      <c r="I10" s="21">
        <f>G10*H10</f>
        <v>11400000</v>
      </c>
    </row>
    <row r="11" spans="1:9" x14ac:dyDescent="0.25">
      <c r="A11" s="56"/>
      <c r="B11" s="58"/>
      <c r="C11" s="56"/>
      <c r="D11" s="56"/>
      <c r="E11" s="56"/>
      <c r="F11" s="20" t="s">
        <v>18</v>
      </c>
      <c r="G11" s="90">
        <v>36</v>
      </c>
      <c r="H11" s="21">
        <v>485000</v>
      </c>
      <c r="I11" s="21">
        <f>G11*H11</f>
        <v>17460000</v>
      </c>
    </row>
    <row r="12" spans="1:9" x14ac:dyDescent="0.25">
      <c r="A12" s="56"/>
      <c r="B12" s="58"/>
      <c r="C12" s="56"/>
      <c r="D12" s="56"/>
      <c r="E12" s="56"/>
      <c r="F12" s="20" t="s">
        <v>19</v>
      </c>
      <c r="G12" s="90">
        <v>24</v>
      </c>
      <c r="H12" s="21">
        <v>485000</v>
      </c>
      <c r="I12" s="21">
        <f>G12*H12</f>
        <v>11640000</v>
      </c>
    </row>
    <row r="13" spans="1:9" x14ac:dyDescent="0.25">
      <c r="A13" s="56"/>
      <c r="B13" s="58"/>
      <c r="C13" s="56"/>
      <c r="D13" s="56"/>
      <c r="E13" s="56"/>
      <c r="F13" s="20" t="s">
        <v>22</v>
      </c>
      <c r="G13" s="90">
        <v>24</v>
      </c>
      <c r="H13" s="21">
        <v>455000</v>
      </c>
      <c r="I13" s="21">
        <f>G13*H13</f>
        <v>10920000</v>
      </c>
    </row>
    <row r="14" spans="1:9" x14ac:dyDescent="0.25">
      <c r="A14" s="56">
        <v>622</v>
      </c>
      <c r="B14" s="58">
        <v>44040</v>
      </c>
      <c r="C14" s="56" t="s">
        <v>13</v>
      </c>
      <c r="D14" s="56" t="s">
        <v>32</v>
      </c>
      <c r="E14" s="56" t="s">
        <v>33</v>
      </c>
      <c r="F14" s="20" t="s">
        <v>16</v>
      </c>
      <c r="G14" s="90">
        <v>24</v>
      </c>
      <c r="H14" s="21">
        <v>465000</v>
      </c>
      <c r="I14" s="21">
        <f>G14*H14</f>
        <v>11160000</v>
      </c>
    </row>
    <row r="15" spans="1:9" x14ac:dyDescent="0.25">
      <c r="A15" s="56"/>
      <c r="B15" s="58"/>
      <c r="C15" s="56"/>
      <c r="D15" s="56"/>
      <c r="E15" s="56"/>
      <c r="F15" s="20" t="s">
        <v>17</v>
      </c>
      <c r="G15" s="90">
        <v>36</v>
      </c>
      <c r="H15" s="21">
        <v>475000</v>
      </c>
      <c r="I15" s="21">
        <f>G15*H15</f>
        <v>17100000</v>
      </c>
    </row>
    <row r="16" spans="1:9" x14ac:dyDescent="0.25">
      <c r="A16" s="56"/>
      <c r="B16" s="58"/>
      <c r="C16" s="56"/>
      <c r="D16" s="56"/>
      <c r="E16" s="56"/>
      <c r="F16" s="20" t="s">
        <v>19</v>
      </c>
      <c r="G16" s="90">
        <v>24</v>
      </c>
      <c r="H16" s="21">
        <v>485000</v>
      </c>
      <c r="I16" s="21">
        <f>G16*H16</f>
        <v>11640000</v>
      </c>
    </row>
    <row r="17" spans="1:9" x14ac:dyDescent="0.25">
      <c r="A17" s="56"/>
      <c r="B17" s="58"/>
      <c r="C17" s="56"/>
      <c r="D17" s="56"/>
      <c r="E17" s="56"/>
      <c r="F17" s="20" t="s">
        <v>20</v>
      </c>
      <c r="G17" s="90">
        <v>48</v>
      </c>
      <c r="H17" s="21">
        <v>550000</v>
      </c>
      <c r="I17" s="21">
        <f>G17*H17</f>
        <v>26400000</v>
      </c>
    </row>
    <row r="18" spans="1:9" x14ac:dyDescent="0.25">
      <c r="A18" s="56"/>
      <c r="B18" s="58"/>
      <c r="C18" s="56"/>
      <c r="D18" s="56"/>
      <c r="E18" s="56"/>
      <c r="F18" s="20" t="s">
        <v>21</v>
      </c>
      <c r="G18" s="90">
        <v>48</v>
      </c>
      <c r="H18" s="21">
        <v>455000</v>
      </c>
      <c r="I18" s="21">
        <f>G18*H18</f>
        <v>21840000</v>
      </c>
    </row>
    <row r="19" spans="1:9" x14ac:dyDescent="0.25">
      <c r="A19" s="57"/>
      <c r="B19" s="59"/>
      <c r="C19" s="57"/>
      <c r="D19" s="57"/>
      <c r="E19" s="57"/>
      <c r="F19" s="22" t="s">
        <v>22</v>
      </c>
      <c r="G19" s="91">
        <v>36</v>
      </c>
      <c r="H19" s="23">
        <v>455000</v>
      </c>
      <c r="I19" s="23">
        <f>G19*H19</f>
        <v>16380000</v>
      </c>
    </row>
    <row r="20" spans="1:9" s="25" customFormat="1" ht="18.75" x14ac:dyDescent="0.3">
      <c r="A20" s="74">
        <v>662</v>
      </c>
      <c r="B20" s="72">
        <v>44077</v>
      </c>
      <c r="C20" s="74" t="s">
        <v>13</v>
      </c>
      <c r="D20" s="74" t="s">
        <v>32</v>
      </c>
      <c r="E20" s="74" t="s">
        <v>33</v>
      </c>
      <c r="F20" s="20" t="s">
        <v>15</v>
      </c>
      <c r="G20" s="90">
        <v>24</v>
      </c>
      <c r="H20" s="21">
        <v>455000</v>
      </c>
      <c r="I20" s="21">
        <f>G20*H20</f>
        <v>10920000</v>
      </c>
    </row>
    <row r="21" spans="1:9" x14ac:dyDescent="0.25">
      <c r="A21" s="75"/>
      <c r="B21" s="73"/>
      <c r="C21" s="75"/>
      <c r="D21" s="75"/>
      <c r="E21" s="75"/>
      <c r="F21" s="20" t="s">
        <v>16</v>
      </c>
      <c r="G21" s="90">
        <v>12</v>
      </c>
      <c r="H21" s="21">
        <v>465000</v>
      </c>
      <c r="I21" s="21">
        <f>G21*H21</f>
        <v>5580000</v>
      </c>
    </row>
    <row r="22" spans="1:9" x14ac:dyDescent="0.25">
      <c r="A22" s="75"/>
      <c r="B22" s="73"/>
      <c r="C22" s="75"/>
      <c r="D22" s="75"/>
      <c r="E22" s="75"/>
      <c r="F22" s="20" t="s">
        <v>112</v>
      </c>
      <c r="G22" s="90">
        <v>24</v>
      </c>
      <c r="H22" s="21">
        <v>255000</v>
      </c>
      <c r="I22" s="21">
        <f>G22*H22</f>
        <v>6120000</v>
      </c>
    </row>
    <row r="23" spans="1:9" x14ac:dyDescent="0.25">
      <c r="A23" s="75"/>
      <c r="B23" s="73"/>
      <c r="C23" s="75"/>
      <c r="D23" s="75"/>
      <c r="E23" s="75"/>
      <c r="F23" s="86" t="s">
        <v>18</v>
      </c>
      <c r="G23" s="92">
        <v>12</v>
      </c>
      <c r="H23" s="87">
        <v>485000</v>
      </c>
      <c r="I23" s="87">
        <f>G23*H23</f>
        <v>5820000</v>
      </c>
    </row>
    <row r="24" spans="1:9" x14ac:dyDescent="0.25">
      <c r="A24" s="60">
        <v>792</v>
      </c>
      <c r="B24" s="61">
        <v>44085</v>
      </c>
      <c r="C24" s="60" t="s">
        <v>13</v>
      </c>
      <c r="D24" s="60" t="s">
        <v>32</v>
      </c>
      <c r="E24" s="60" t="s">
        <v>33</v>
      </c>
      <c r="F24" s="18" t="s">
        <v>14</v>
      </c>
      <c r="G24" s="89">
        <v>9</v>
      </c>
      <c r="H24" s="87">
        <v>225000</v>
      </c>
      <c r="I24" s="19">
        <f>G24*H24</f>
        <v>2025000</v>
      </c>
    </row>
    <row r="25" spans="1:9" x14ac:dyDescent="0.25">
      <c r="A25" s="57"/>
      <c r="B25" s="59"/>
      <c r="C25" s="57"/>
      <c r="D25" s="57"/>
      <c r="E25" s="57"/>
      <c r="F25" s="22" t="s">
        <v>15</v>
      </c>
      <c r="G25" s="91">
        <v>36</v>
      </c>
      <c r="H25" s="87">
        <v>455000</v>
      </c>
      <c r="I25" s="23">
        <f>G25*H25</f>
        <v>16380000</v>
      </c>
    </row>
    <row r="26" spans="1:9" ht="18.75" x14ac:dyDescent="0.3">
      <c r="A26" s="71" t="s">
        <v>23</v>
      </c>
      <c r="B26" s="71"/>
      <c r="C26" s="71"/>
      <c r="D26" s="71"/>
      <c r="E26" s="71"/>
      <c r="F26" s="71"/>
      <c r="G26" s="53">
        <f>SUM(G7:G25)</f>
        <v>573</v>
      </c>
      <c r="H26" s="52"/>
      <c r="I26" s="24">
        <f>SUM(I7:I25)</f>
        <v>252285000</v>
      </c>
    </row>
    <row r="28" spans="1:9" ht="18.75" customHeight="1" x14ac:dyDescent="0.3">
      <c r="B28" s="93"/>
      <c r="C28" s="93"/>
      <c r="H28" s="25" t="s">
        <v>122</v>
      </c>
    </row>
    <row r="29" spans="1:9" ht="15.75" customHeight="1" x14ac:dyDescent="0.25"/>
    <row r="30" spans="1:9" ht="18.75" customHeight="1" x14ac:dyDescent="0.25"/>
    <row r="31" spans="1:9" ht="18.75" customHeight="1" x14ac:dyDescent="0.25"/>
    <row r="32" spans="1:9" ht="18.75" customHeight="1" x14ac:dyDescent="0.25"/>
    <row r="34" ht="50.25" customHeight="1" x14ac:dyDescent="0.25"/>
    <row r="35" ht="45" customHeight="1" x14ac:dyDescent="0.25"/>
    <row r="36" ht="33" customHeight="1" x14ac:dyDescent="0.25"/>
    <row r="37" ht="21" customHeight="1" x14ac:dyDescent="0.25"/>
    <row r="38" ht="30.75" customHeight="1" x14ac:dyDescent="0.25"/>
    <row r="39" ht="63" customHeight="1" x14ac:dyDescent="0.25"/>
    <row r="43" ht="18.75" customHeight="1" x14ac:dyDescent="0.25"/>
    <row r="49" spans="2:6" x14ac:dyDescent="0.25">
      <c r="B49" s="31"/>
      <c r="C49" s="36"/>
      <c r="D49" s="31"/>
      <c r="E49" s="31"/>
      <c r="F49" s="37"/>
    </row>
    <row r="50" spans="2:6" x14ac:dyDescent="0.25">
      <c r="B50" s="36"/>
      <c r="C50" s="31"/>
      <c r="D50" s="31"/>
      <c r="E50" s="31"/>
      <c r="F50" s="51"/>
    </row>
    <row r="51" spans="2:6" x14ac:dyDescent="0.25">
      <c r="B51" s="36"/>
      <c r="C51" s="31"/>
      <c r="D51" s="31"/>
      <c r="E51" s="31"/>
      <c r="F51" s="51"/>
    </row>
    <row r="52" spans="2:6" x14ac:dyDescent="0.25">
      <c r="B52" s="54"/>
      <c r="C52" s="54"/>
      <c r="D52" s="55"/>
      <c r="E52" s="55"/>
      <c r="F52" s="51"/>
    </row>
    <row r="53" spans="2:6" x14ac:dyDescent="0.25">
      <c r="B53" s="36"/>
      <c r="C53" s="31"/>
      <c r="D53" s="31"/>
      <c r="E53" s="31"/>
      <c r="F53" s="51"/>
    </row>
  </sheetData>
  <mergeCells count="28">
    <mergeCell ref="A24:A25"/>
    <mergeCell ref="B24:B25"/>
    <mergeCell ref="C24:C25"/>
    <mergeCell ref="D24:D25"/>
    <mergeCell ref="E24:E25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D14:D19"/>
    <mergeCell ref="E14:E19"/>
    <mergeCell ref="A26:F26"/>
    <mergeCell ref="B20:B23"/>
    <mergeCell ref="A20:A23"/>
    <mergeCell ref="C20:C23"/>
    <mergeCell ref="D20:D23"/>
    <mergeCell ref="E20:E23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6"/>
  <sheetViews>
    <sheetView topLeftCell="A73" workbookViewId="0">
      <selection activeCell="E16" sqref="E16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</cols>
  <sheetData>
    <row r="2" spans="1:6" ht="22.5" x14ac:dyDescent="0.3">
      <c r="A2" s="88" t="s">
        <v>121</v>
      </c>
      <c r="B2" s="88"/>
      <c r="C2" s="88"/>
      <c r="D2" s="88"/>
      <c r="E2" s="88"/>
      <c r="F2" s="88"/>
    </row>
    <row r="3" spans="1:6" ht="15.75" x14ac:dyDescent="0.25">
      <c r="A3" s="4"/>
      <c r="B3" s="94" t="s">
        <v>70</v>
      </c>
      <c r="C3" s="4"/>
      <c r="D3" s="4"/>
      <c r="E3" s="4"/>
      <c r="F3" s="4"/>
    </row>
    <row r="4" spans="1:6" ht="15.75" x14ac:dyDescent="0.25">
      <c r="A4" s="95" t="s">
        <v>34</v>
      </c>
      <c r="B4" s="95" t="s">
        <v>35</v>
      </c>
      <c r="C4" s="95" t="s">
        <v>36</v>
      </c>
      <c r="D4" s="95" t="s">
        <v>37</v>
      </c>
      <c r="E4" s="95" t="s">
        <v>38</v>
      </c>
      <c r="F4" s="95" t="s">
        <v>39</v>
      </c>
    </row>
    <row r="5" spans="1:6" ht="15.75" x14ac:dyDescent="0.25">
      <c r="A5" s="90">
        <v>1</v>
      </c>
      <c r="B5" s="20" t="s">
        <v>71</v>
      </c>
      <c r="C5" s="96" t="s">
        <v>52</v>
      </c>
      <c r="D5" s="96">
        <v>2</v>
      </c>
      <c r="E5" s="97">
        <v>345000</v>
      </c>
      <c r="F5" s="97">
        <f>D5*E5</f>
        <v>690000</v>
      </c>
    </row>
    <row r="6" spans="1:6" ht="15.75" x14ac:dyDescent="0.25">
      <c r="A6" s="90">
        <v>2</v>
      </c>
      <c r="B6" s="20" t="s">
        <v>72</v>
      </c>
      <c r="C6" s="96" t="s">
        <v>52</v>
      </c>
      <c r="D6" s="96">
        <v>1</v>
      </c>
      <c r="E6" s="97">
        <v>350000</v>
      </c>
      <c r="F6" s="97">
        <f>D6*E6</f>
        <v>350000</v>
      </c>
    </row>
    <row r="7" spans="1:6" ht="15.75" x14ac:dyDescent="0.25">
      <c r="A7" s="90">
        <v>3</v>
      </c>
      <c r="B7" s="4" t="s">
        <v>73</v>
      </c>
      <c r="C7" s="96" t="s">
        <v>52</v>
      </c>
      <c r="D7" s="96">
        <v>2</v>
      </c>
      <c r="E7" s="97">
        <v>345000</v>
      </c>
      <c r="F7" s="97">
        <f>D7*E7</f>
        <v>690000</v>
      </c>
    </row>
    <row r="8" spans="1:6" ht="15.75" x14ac:dyDescent="0.25">
      <c r="A8" s="90">
        <v>4</v>
      </c>
      <c r="B8" s="86" t="s">
        <v>74</v>
      </c>
      <c r="C8" s="96" t="s">
        <v>52</v>
      </c>
      <c r="D8" s="96">
        <v>2</v>
      </c>
      <c r="E8" s="97">
        <v>345000</v>
      </c>
      <c r="F8" s="97">
        <f>D8*E8</f>
        <v>690000</v>
      </c>
    </row>
    <row r="9" spans="1:6" ht="15.75" x14ac:dyDescent="0.25">
      <c r="A9" s="90">
        <v>5</v>
      </c>
      <c r="B9" s="20" t="s">
        <v>75</v>
      </c>
      <c r="C9" s="96" t="s">
        <v>52</v>
      </c>
      <c r="D9" s="96">
        <v>1</v>
      </c>
      <c r="E9" s="97">
        <v>475000</v>
      </c>
      <c r="F9" s="97">
        <f>D9*E9</f>
        <v>475000</v>
      </c>
    </row>
    <row r="10" spans="1:6" ht="15.75" x14ac:dyDescent="0.25">
      <c r="A10" s="90">
        <v>6</v>
      </c>
      <c r="B10" s="20" t="s">
        <v>76</v>
      </c>
      <c r="C10" s="96" t="s">
        <v>52</v>
      </c>
      <c r="D10" s="96">
        <v>2</v>
      </c>
      <c r="E10" s="97">
        <v>380000</v>
      </c>
      <c r="F10" s="97">
        <f>D10*E10</f>
        <v>760000</v>
      </c>
    </row>
    <row r="11" spans="1:6" ht="15.75" x14ac:dyDescent="0.25">
      <c r="A11" s="90">
        <v>7</v>
      </c>
      <c r="B11" s="20" t="s">
        <v>77</v>
      </c>
      <c r="C11" s="96" t="s">
        <v>52</v>
      </c>
      <c r="D11" s="96">
        <v>2</v>
      </c>
      <c r="E11" s="97">
        <v>490000</v>
      </c>
      <c r="F11" s="97">
        <f>D11*E11</f>
        <v>980000</v>
      </c>
    </row>
    <row r="12" spans="1:6" ht="15.75" x14ac:dyDescent="0.25">
      <c r="A12" s="90">
        <v>8</v>
      </c>
      <c r="B12" s="20" t="s">
        <v>78</v>
      </c>
      <c r="C12" s="96" t="s">
        <v>52</v>
      </c>
      <c r="D12" s="96">
        <v>2</v>
      </c>
      <c r="E12" s="97">
        <v>445000</v>
      </c>
      <c r="F12" s="97">
        <f>D12*E12</f>
        <v>890000</v>
      </c>
    </row>
    <row r="13" spans="1:6" ht="15.75" x14ac:dyDescent="0.25">
      <c r="A13" s="98"/>
      <c r="B13" s="99" t="s">
        <v>23</v>
      </c>
      <c r="C13" s="100"/>
      <c r="D13" s="100">
        <f>SUM(D5:D12)</f>
        <v>14</v>
      </c>
      <c r="E13" s="101"/>
      <c r="F13" s="102">
        <f>SUM(F5:F12)</f>
        <v>5525000</v>
      </c>
    </row>
    <row r="14" spans="1:6" ht="15.75" x14ac:dyDescent="0.25">
      <c r="A14" s="55"/>
      <c r="B14" s="4"/>
      <c r="C14" s="10"/>
      <c r="D14" s="10"/>
      <c r="E14" s="4"/>
      <c r="F14" s="4"/>
    </row>
    <row r="15" spans="1:6" ht="15.75" x14ac:dyDescent="0.25">
      <c r="A15" s="103"/>
      <c r="B15" s="94" t="s">
        <v>79</v>
      </c>
      <c r="C15" s="104"/>
      <c r="D15" s="104"/>
      <c r="E15" s="12"/>
      <c r="F15" s="12"/>
    </row>
    <row r="16" spans="1:6" ht="15.75" x14ac:dyDescent="0.25">
      <c r="A16" s="95" t="s">
        <v>34</v>
      </c>
      <c r="B16" s="95" t="s">
        <v>35</v>
      </c>
      <c r="C16" s="95" t="s">
        <v>36</v>
      </c>
      <c r="D16" s="95" t="s">
        <v>37</v>
      </c>
      <c r="E16" s="95" t="s">
        <v>38</v>
      </c>
      <c r="F16" s="95" t="s">
        <v>39</v>
      </c>
    </row>
    <row r="17" spans="1:6" ht="15.75" x14ac:dyDescent="0.25">
      <c r="A17" s="105">
        <v>1</v>
      </c>
      <c r="B17" s="106" t="s">
        <v>44</v>
      </c>
      <c r="C17" s="107" t="s">
        <v>40</v>
      </c>
      <c r="D17" s="107">
        <v>12</v>
      </c>
      <c r="E17" s="108">
        <v>180000</v>
      </c>
      <c r="F17" s="108">
        <f>D17*E17</f>
        <v>2160000</v>
      </c>
    </row>
    <row r="18" spans="1:6" ht="15.75" x14ac:dyDescent="0.25">
      <c r="A18" s="90">
        <v>2</v>
      </c>
      <c r="B18" s="20" t="s">
        <v>42</v>
      </c>
      <c r="C18" s="96" t="s">
        <v>40</v>
      </c>
      <c r="D18" s="96">
        <v>12</v>
      </c>
      <c r="E18" s="97">
        <v>180000</v>
      </c>
      <c r="F18" s="97">
        <f>D18*E18</f>
        <v>2160000</v>
      </c>
    </row>
    <row r="19" spans="1:6" ht="15.75" x14ac:dyDescent="0.25">
      <c r="A19" s="90">
        <v>3</v>
      </c>
      <c r="B19" s="20" t="s">
        <v>45</v>
      </c>
      <c r="C19" s="96" t="s">
        <v>40</v>
      </c>
      <c r="D19" s="96">
        <v>12</v>
      </c>
      <c r="E19" s="97">
        <v>180000</v>
      </c>
      <c r="F19" s="97">
        <f>D19*E19</f>
        <v>2160000</v>
      </c>
    </row>
    <row r="20" spans="1:6" ht="15.75" x14ac:dyDescent="0.25">
      <c r="A20" s="90">
        <v>4</v>
      </c>
      <c r="B20" s="20" t="s">
        <v>43</v>
      </c>
      <c r="C20" s="96" t="s">
        <v>40</v>
      </c>
      <c r="D20" s="96">
        <v>12</v>
      </c>
      <c r="E20" s="97">
        <v>180000</v>
      </c>
      <c r="F20" s="97">
        <f>D20*E20</f>
        <v>2160000</v>
      </c>
    </row>
    <row r="21" spans="1:6" ht="15.75" x14ac:dyDescent="0.25">
      <c r="A21" s="90">
        <v>5</v>
      </c>
      <c r="B21" s="4" t="s">
        <v>46</v>
      </c>
      <c r="C21" s="96" t="s">
        <v>40</v>
      </c>
      <c r="D21" s="96">
        <v>12</v>
      </c>
      <c r="E21" s="97">
        <v>180000</v>
      </c>
      <c r="F21" s="97">
        <f>D21*E21</f>
        <v>2160000</v>
      </c>
    </row>
    <row r="22" spans="1:6" ht="15.75" x14ac:dyDescent="0.25">
      <c r="A22" s="90">
        <v>6</v>
      </c>
      <c r="B22" s="86" t="s">
        <v>47</v>
      </c>
      <c r="C22" s="96" t="s">
        <v>40</v>
      </c>
      <c r="D22" s="96">
        <v>12</v>
      </c>
      <c r="E22" s="97">
        <v>180000</v>
      </c>
      <c r="F22" s="97">
        <f>D22*E22</f>
        <v>2160000</v>
      </c>
    </row>
    <row r="23" spans="1:6" ht="15.75" x14ac:dyDescent="0.25">
      <c r="A23" s="90">
        <v>7</v>
      </c>
      <c r="B23" s="20" t="s">
        <v>41</v>
      </c>
      <c r="C23" s="96" t="s">
        <v>40</v>
      </c>
      <c r="D23" s="96">
        <v>12</v>
      </c>
      <c r="E23" s="97">
        <v>180000</v>
      </c>
      <c r="F23" s="97">
        <f>D23*E23</f>
        <v>2160000</v>
      </c>
    </row>
    <row r="24" spans="1:6" ht="15.75" x14ac:dyDescent="0.25">
      <c r="A24" s="90">
        <v>8</v>
      </c>
      <c r="B24" s="20" t="s">
        <v>48</v>
      </c>
      <c r="C24" s="96" t="s">
        <v>40</v>
      </c>
      <c r="D24" s="96">
        <v>12</v>
      </c>
      <c r="E24" s="97">
        <v>180000</v>
      </c>
      <c r="F24" s="97">
        <f>D24*E24</f>
        <v>2160000</v>
      </c>
    </row>
    <row r="25" spans="1:6" ht="15.75" x14ac:dyDescent="0.25">
      <c r="A25" s="90">
        <v>9</v>
      </c>
      <c r="B25" s="20" t="s">
        <v>49</v>
      </c>
      <c r="C25" s="96" t="s">
        <v>40</v>
      </c>
      <c r="D25" s="96">
        <v>12</v>
      </c>
      <c r="E25" s="97">
        <v>180000</v>
      </c>
      <c r="F25" s="97">
        <f>D25*E25</f>
        <v>2160000</v>
      </c>
    </row>
    <row r="26" spans="1:6" ht="15.75" x14ac:dyDescent="0.25">
      <c r="A26" s="90">
        <v>10</v>
      </c>
      <c r="B26" s="20" t="s">
        <v>50</v>
      </c>
      <c r="C26" s="96" t="s">
        <v>40</v>
      </c>
      <c r="D26" s="96">
        <v>12</v>
      </c>
      <c r="E26" s="97">
        <v>180000</v>
      </c>
      <c r="F26" s="97">
        <f>D26*E26</f>
        <v>2160000</v>
      </c>
    </row>
    <row r="27" spans="1:6" ht="15.75" x14ac:dyDescent="0.25">
      <c r="A27" s="98"/>
      <c r="B27" s="99" t="s">
        <v>23</v>
      </c>
      <c r="C27" s="100"/>
      <c r="D27" s="100">
        <f ca="1">SUM(D17:D58)</f>
        <v>168</v>
      </c>
      <c r="E27" s="101"/>
      <c r="F27" s="102">
        <f>SUM(F17:F26)</f>
        <v>21600000</v>
      </c>
    </row>
    <row r="28" spans="1:6" ht="15.75" x14ac:dyDescent="0.25">
      <c r="A28" s="55"/>
      <c r="B28" s="4"/>
      <c r="C28" s="10"/>
      <c r="D28" s="10"/>
      <c r="E28" s="4"/>
      <c r="F28" s="4"/>
    </row>
    <row r="29" spans="1:6" ht="15.75" x14ac:dyDescent="0.25">
      <c r="A29" s="55"/>
      <c r="B29" s="31" t="s">
        <v>69</v>
      </c>
      <c r="C29" s="10"/>
      <c r="D29" s="10"/>
      <c r="E29" s="4"/>
      <c r="F29" s="4"/>
    </row>
    <row r="30" spans="1:6" ht="15.75" x14ac:dyDescent="0.25">
      <c r="A30" s="95" t="s">
        <v>34</v>
      </c>
      <c r="B30" s="95" t="s">
        <v>35</v>
      </c>
      <c r="C30" s="95" t="s">
        <v>36</v>
      </c>
      <c r="D30" s="95" t="s">
        <v>37</v>
      </c>
      <c r="E30" s="95" t="s">
        <v>38</v>
      </c>
      <c r="F30" s="95" t="s">
        <v>39</v>
      </c>
    </row>
    <row r="31" spans="1:6" ht="15.75" x14ac:dyDescent="0.25">
      <c r="A31" s="90">
        <v>1</v>
      </c>
      <c r="B31" s="20" t="s">
        <v>80</v>
      </c>
      <c r="C31" s="96" t="s">
        <v>96</v>
      </c>
      <c r="D31" s="96">
        <v>1</v>
      </c>
      <c r="E31" s="97">
        <v>67000</v>
      </c>
      <c r="F31" s="97">
        <f>D31*E31</f>
        <v>67000</v>
      </c>
    </row>
    <row r="32" spans="1:6" ht="15.75" x14ac:dyDescent="0.25">
      <c r="A32" s="90">
        <v>2</v>
      </c>
      <c r="B32" s="20" t="s">
        <v>81</v>
      </c>
      <c r="C32" s="96" t="s">
        <v>96</v>
      </c>
      <c r="D32" s="96">
        <v>1</v>
      </c>
      <c r="E32" s="97">
        <v>94000</v>
      </c>
      <c r="F32" s="97">
        <f>D32*E32</f>
        <v>94000</v>
      </c>
    </row>
    <row r="33" spans="1:6" ht="15.75" x14ac:dyDescent="0.25">
      <c r="A33" s="90">
        <v>3</v>
      </c>
      <c r="B33" s="4" t="s">
        <v>82</v>
      </c>
      <c r="C33" s="96" t="s">
        <v>96</v>
      </c>
      <c r="D33" s="96">
        <v>1</v>
      </c>
      <c r="E33" s="97">
        <v>102000</v>
      </c>
      <c r="F33" s="97">
        <f>D33*E33</f>
        <v>102000</v>
      </c>
    </row>
    <row r="34" spans="1:6" ht="15.75" x14ac:dyDescent="0.25">
      <c r="A34" s="90">
        <v>4</v>
      </c>
      <c r="B34" s="86" t="s">
        <v>83</v>
      </c>
      <c r="C34" s="96" t="s">
        <v>96</v>
      </c>
      <c r="D34" s="96">
        <v>1</v>
      </c>
      <c r="E34" s="97">
        <v>187000</v>
      </c>
      <c r="F34" s="97">
        <f>D34*E34</f>
        <v>187000</v>
      </c>
    </row>
    <row r="35" spans="1:6" ht="15.75" x14ac:dyDescent="0.25">
      <c r="A35" s="90">
        <v>5</v>
      </c>
      <c r="B35" s="20" t="s">
        <v>84</v>
      </c>
      <c r="C35" s="96" t="s">
        <v>96</v>
      </c>
      <c r="D35" s="96">
        <v>1</v>
      </c>
      <c r="E35" s="97">
        <v>187000</v>
      </c>
      <c r="F35" s="97">
        <f>D35*E35</f>
        <v>187000</v>
      </c>
    </row>
    <row r="36" spans="1:6" ht="15.75" x14ac:dyDescent="0.25">
      <c r="A36" s="90">
        <v>6</v>
      </c>
      <c r="B36" s="20" t="s">
        <v>85</v>
      </c>
      <c r="C36" s="96" t="s">
        <v>96</v>
      </c>
      <c r="D36" s="96">
        <v>1</v>
      </c>
      <c r="E36" s="97">
        <v>173000</v>
      </c>
      <c r="F36" s="97">
        <f>D36*E36</f>
        <v>173000</v>
      </c>
    </row>
    <row r="37" spans="1:6" ht="15.75" x14ac:dyDescent="0.25">
      <c r="A37" s="90">
        <v>7</v>
      </c>
      <c r="B37" s="20" t="s">
        <v>86</v>
      </c>
      <c r="C37" s="96" t="s">
        <v>96</v>
      </c>
      <c r="D37" s="96">
        <v>2</v>
      </c>
      <c r="E37" s="97">
        <v>170000</v>
      </c>
      <c r="F37" s="97">
        <f>D37*E37</f>
        <v>340000</v>
      </c>
    </row>
    <row r="38" spans="1:6" ht="15.75" x14ac:dyDescent="0.25">
      <c r="A38" s="90">
        <v>8</v>
      </c>
      <c r="B38" s="20" t="s">
        <v>87</v>
      </c>
      <c r="C38" s="96" t="s">
        <v>96</v>
      </c>
      <c r="D38" s="96">
        <v>2</v>
      </c>
      <c r="E38" s="97">
        <v>170000</v>
      </c>
      <c r="F38" s="97">
        <f>D38*E38</f>
        <v>340000</v>
      </c>
    </row>
    <row r="39" spans="1:6" ht="15.75" x14ac:dyDescent="0.25">
      <c r="A39" s="90">
        <v>9</v>
      </c>
      <c r="B39" s="20" t="s">
        <v>88</v>
      </c>
      <c r="C39" s="96" t="s">
        <v>96</v>
      </c>
      <c r="D39" s="96">
        <v>2</v>
      </c>
      <c r="E39" s="97">
        <v>170000</v>
      </c>
      <c r="F39" s="97">
        <f>D39*E39</f>
        <v>340000</v>
      </c>
    </row>
    <row r="40" spans="1:6" ht="15.75" x14ac:dyDescent="0.25">
      <c r="A40" s="90">
        <v>10</v>
      </c>
      <c r="B40" s="20" t="s">
        <v>89</v>
      </c>
      <c r="C40" s="96" t="s">
        <v>96</v>
      </c>
      <c r="D40" s="96">
        <v>1</v>
      </c>
      <c r="E40" s="97">
        <v>170000</v>
      </c>
      <c r="F40" s="97">
        <f>D40*E40</f>
        <v>170000</v>
      </c>
    </row>
    <row r="41" spans="1:6" ht="15.75" x14ac:dyDescent="0.25">
      <c r="A41" s="90">
        <v>11</v>
      </c>
      <c r="B41" s="4" t="s">
        <v>90</v>
      </c>
      <c r="C41" s="96" t="s">
        <v>96</v>
      </c>
      <c r="D41" s="96">
        <v>1</v>
      </c>
      <c r="E41" s="97">
        <v>76500</v>
      </c>
      <c r="F41" s="97">
        <f>D41*E41</f>
        <v>76500</v>
      </c>
    </row>
    <row r="42" spans="1:6" ht="15.75" x14ac:dyDescent="0.25">
      <c r="A42" s="90">
        <v>12</v>
      </c>
      <c r="B42" s="86" t="s">
        <v>91</v>
      </c>
      <c r="C42" s="96" t="s">
        <v>96</v>
      </c>
      <c r="D42" s="96">
        <v>1</v>
      </c>
      <c r="E42" s="97">
        <v>162000</v>
      </c>
      <c r="F42" s="97">
        <f>D42*E42</f>
        <v>162000</v>
      </c>
    </row>
    <row r="43" spans="1:6" ht="15.75" x14ac:dyDescent="0.25">
      <c r="A43" s="90">
        <v>13</v>
      </c>
      <c r="B43" s="20" t="s">
        <v>92</v>
      </c>
      <c r="C43" s="96" t="s">
        <v>96</v>
      </c>
      <c r="D43" s="96">
        <v>1</v>
      </c>
      <c r="E43" s="97">
        <v>178000</v>
      </c>
      <c r="F43" s="97">
        <f>D43*E43</f>
        <v>178000</v>
      </c>
    </row>
    <row r="44" spans="1:6" ht="15.75" x14ac:dyDescent="0.25">
      <c r="A44" s="90">
        <v>14</v>
      </c>
      <c r="B44" s="20" t="s">
        <v>93</v>
      </c>
      <c r="C44" s="96" t="s">
        <v>96</v>
      </c>
      <c r="D44" s="96">
        <v>1</v>
      </c>
      <c r="E44" s="97">
        <v>162000</v>
      </c>
      <c r="F44" s="97">
        <f>D44*E44</f>
        <v>162000</v>
      </c>
    </row>
    <row r="45" spans="1:6" ht="15.75" x14ac:dyDescent="0.25">
      <c r="A45" s="90">
        <v>15</v>
      </c>
      <c r="B45" s="20" t="s">
        <v>94</v>
      </c>
      <c r="C45" s="96" t="s">
        <v>96</v>
      </c>
      <c r="D45" s="96">
        <v>1</v>
      </c>
      <c r="E45" s="97">
        <v>178000</v>
      </c>
      <c r="F45" s="97">
        <f>D45*E45</f>
        <v>178000</v>
      </c>
    </row>
    <row r="46" spans="1:6" ht="15.75" x14ac:dyDescent="0.25">
      <c r="A46" s="90">
        <v>16</v>
      </c>
      <c r="B46" s="4" t="s">
        <v>95</v>
      </c>
      <c r="C46" s="96" t="s">
        <v>96</v>
      </c>
      <c r="D46" s="96">
        <v>1</v>
      </c>
      <c r="E46" s="97">
        <v>178000</v>
      </c>
      <c r="F46" s="97">
        <f>D46*E46</f>
        <v>178000</v>
      </c>
    </row>
    <row r="47" spans="1:6" ht="15.75" x14ac:dyDescent="0.25">
      <c r="A47" s="98"/>
      <c r="B47" s="99" t="s">
        <v>23</v>
      </c>
      <c r="C47" s="100"/>
      <c r="D47" s="100">
        <f>SUM(D31:D46)</f>
        <v>19</v>
      </c>
      <c r="E47" s="101"/>
      <c r="F47" s="102">
        <f>SUM(F31:F46)</f>
        <v>2934500</v>
      </c>
    </row>
    <row r="48" spans="1:6" ht="15.75" x14ac:dyDescent="0.25">
      <c r="A48" s="90"/>
      <c r="B48" s="20"/>
      <c r="C48" s="96"/>
      <c r="D48" s="96"/>
      <c r="E48" s="97"/>
      <c r="F48" s="97"/>
    </row>
    <row r="49" spans="1:6" ht="15.75" x14ac:dyDescent="0.25">
      <c r="A49" s="55"/>
      <c r="B49" s="31" t="s">
        <v>68</v>
      </c>
      <c r="C49" s="10"/>
      <c r="D49" s="10"/>
      <c r="E49" s="4"/>
      <c r="F49" s="4"/>
    </row>
    <row r="50" spans="1:6" ht="15.75" x14ac:dyDescent="0.25">
      <c r="A50" s="95" t="s">
        <v>34</v>
      </c>
      <c r="B50" s="95" t="s">
        <v>35</v>
      </c>
      <c r="C50" s="95" t="s">
        <v>36</v>
      </c>
      <c r="D50" s="95" t="s">
        <v>37</v>
      </c>
      <c r="E50" s="95" t="s">
        <v>38</v>
      </c>
      <c r="F50" s="95" t="s">
        <v>39</v>
      </c>
    </row>
    <row r="51" spans="1:6" ht="15.75" x14ac:dyDescent="0.25">
      <c r="A51" s="105">
        <v>1</v>
      </c>
      <c r="B51" s="106" t="s">
        <v>51</v>
      </c>
      <c r="C51" s="107" t="s">
        <v>52</v>
      </c>
      <c r="D51" s="107">
        <v>1</v>
      </c>
      <c r="E51" s="108">
        <v>192000</v>
      </c>
      <c r="F51" s="108">
        <f>E51*D51</f>
        <v>192000</v>
      </c>
    </row>
    <row r="52" spans="1:6" ht="15.75" x14ac:dyDescent="0.25">
      <c r="A52" s="90">
        <v>2</v>
      </c>
      <c r="B52" s="20" t="s">
        <v>53</v>
      </c>
      <c r="C52" s="107" t="s">
        <v>52</v>
      </c>
      <c r="D52" s="107">
        <v>1</v>
      </c>
      <c r="E52" s="97">
        <v>262000</v>
      </c>
      <c r="F52" s="108">
        <f>E52*D52</f>
        <v>262000</v>
      </c>
    </row>
    <row r="53" spans="1:6" ht="15.75" x14ac:dyDescent="0.25">
      <c r="A53" s="90">
        <v>3</v>
      </c>
      <c r="B53" s="20" t="s">
        <v>54</v>
      </c>
      <c r="C53" s="107" t="s">
        <v>52</v>
      </c>
      <c r="D53" s="107">
        <v>1</v>
      </c>
      <c r="E53" s="97">
        <v>218000</v>
      </c>
      <c r="F53" s="108">
        <f>E53*D53</f>
        <v>218000</v>
      </c>
    </row>
    <row r="54" spans="1:6" ht="15.75" x14ac:dyDescent="0.25">
      <c r="A54" s="90">
        <v>4</v>
      </c>
      <c r="B54" s="20" t="s">
        <v>55</v>
      </c>
      <c r="C54" s="107" t="s">
        <v>52</v>
      </c>
      <c r="D54" s="107">
        <v>1</v>
      </c>
      <c r="E54" s="97">
        <v>403000</v>
      </c>
      <c r="F54" s="108">
        <f>E54*D54</f>
        <v>403000</v>
      </c>
    </row>
    <row r="55" spans="1:6" ht="15.75" x14ac:dyDescent="0.25">
      <c r="A55" s="90">
        <v>5</v>
      </c>
      <c r="B55" s="106" t="s">
        <v>56</v>
      </c>
      <c r="C55" s="107" t="s">
        <v>52</v>
      </c>
      <c r="D55" s="107">
        <v>1</v>
      </c>
      <c r="E55" s="97">
        <v>186000</v>
      </c>
      <c r="F55" s="108">
        <f>E55*D55</f>
        <v>186000</v>
      </c>
    </row>
    <row r="56" spans="1:6" ht="15.75" x14ac:dyDescent="0.25">
      <c r="A56" s="90">
        <v>6</v>
      </c>
      <c r="B56" s="20" t="s">
        <v>57</v>
      </c>
      <c r="C56" s="107" t="s">
        <v>52</v>
      </c>
      <c r="D56" s="107">
        <v>1</v>
      </c>
      <c r="E56" s="97">
        <v>341000</v>
      </c>
      <c r="F56" s="108">
        <f>E56*D56</f>
        <v>341000</v>
      </c>
    </row>
    <row r="57" spans="1:6" ht="15.75" x14ac:dyDescent="0.25">
      <c r="A57" s="90">
        <v>7</v>
      </c>
      <c r="B57" s="20" t="s">
        <v>58</v>
      </c>
      <c r="C57" s="107" t="s">
        <v>52</v>
      </c>
      <c r="D57" s="107">
        <v>1</v>
      </c>
      <c r="E57" s="97">
        <v>305000</v>
      </c>
      <c r="F57" s="108">
        <f>E57*D57</f>
        <v>305000</v>
      </c>
    </row>
    <row r="58" spans="1:6" ht="15.75" x14ac:dyDescent="0.25">
      <c r="A58" s="90">
        <v>8</v>
      </c>
      <c r="B58" s="20" t="s">
        <v>59</v>
      </c>
      <c r="C58" s="107" t="s">
        <v>52</v>
      </c>
      <c r="D58" s="107">
        <v>1</v>
      </c>
      <c r="E58" s="97">
        <v>168000</v>
      </c>
      <c r="F58" s="108">
        <f>E58*D58</f>
        <v>168000</v>
      </c>
    </row>
    <row r="59" spans="1:6" ht="15.75" x14ac:dyDescent="0.25">
      <c r="A59" s="90">
        <v>9</v>
      </c>
      <c r="B59" s="20" t="s">
        <v>61</v>
      </c>
      <c r="C59" s="107" t="s">
        <v>52</v>
      </c>
      <c r="D59" s="107">
        <v>1</v>
      </c>
      <c r="E59" s="97">
        <v>168000</v>
      </c>
      <c r="F59" s="108">
        <f>E59*D59</f>
        <v>168000</v>
      </c>
    </row>
    <row r="60" spans="1:6" ht="15.75" x14ac:dyDescent="0.25">
      <c r="A60" s="90">
        <v>10</v>
      </c>
      <c r="B60" s="20" t="s">
        <v>60</v>
      </c>
      <c r="C60" s="107" t="s">
        <v>52</v>
      </c>
      <c r="D60" s="107">
        <v>1</v>
      </c>
      <c r="E60" s="97">
        <v>480000</v>
      </c>
      <c r="F60" s="108">
        <f>E60*D60</f>
        <v>480000</v>
      </c>
    </row>
    <row r="61" spans="1:6" ht="15.75" x14ac:dyDescent="0.25">
      <c r="A61" s="90">
        <v>11</v>
      </c>
      <c r="B61" s="20" t="s">
        <v>62</v>
      </c>
      <c r="C61" s="107" t="s">
        <v>52</v>
      </c>
      <c r="D61" s="107">
        <v>1</v>
      </c>
      <c r="E61" s="97">
        <v>480000</v>
      </c>
      <c r="F61" s="108">
        <f>E61*D61</f>
        <v>480000</v>
      </c>
    </row>
    <row r="62" spans="1:6" ht="15.75" x14ac:dyDescent="0.25">
      <c r="A62" s="90">
        <v>12</v>
      </c>
      <c r="B62" s="20" t="s">
        <v>63</v>
      </c>
      <c r="C62" s="107" t="s">
        <v>52</v>
      </c>
      <c r="D62" s="107">
        <v>1</v>
      </c>
      <c r="E62" s="97">
        <v>620000</v>
      </c>
      <c r="F62" s="108">
        <f>E62*D62</f>
        <v>620000</v>
      </c>
    </row>
    <row r="63" spans="1:6" ht="15.75" x14ac:dyDescent="0.25">
      <c r="A63" s="90">
        <v>13</v>
      </c>
      <c r="B63" s="4" t="s">
        <v>64</v>
      </c>
      <c r="C63" s="107" t="s">
        <v>52</v>
      </c>
      <c r="D63" s="107">
        <v>1</v>
      </c>
      <c r="E63" s="97">
        <v>515000</v>
      </c>
      <c r="F63" s="108">
        <f>E63*D63</f>
        <v>515000</v>
      </c>
    </row>
    <row r="64" spans="1:6" ht="15.75" x14ac:dyDescent="0.25">
      <c r="A64" s="90">
        <v>14</v>
      </c>
      <c r="B64" s="86" t="s">
        <v>65</v>
      </c>
      <c r="C64" s="107" t="s">
        <v>52</v>
      </c>
      <c r="D64" s="107">
        <v>1</v>
      </c>
      <c r="E64" s="97">
        <v>610000</v>
      </c>
      <c r="F64" s="108">
        <f>E64*D64</f>
        <v>610000</v>
      </c>
    </row>
    <row r="65" spans="1:6" ht="15.75" x14ac:dyDescent="0.25">
      <c r="A65" s="90">
        <v>15</v>
      </c>
      <c r="B65" s="20" t="s">
        <v>66</v>
      </c>
      <c r="C65" s="107" t="s">
        <v>52</v>
      </c>
      <c r="D65" s="107">
        <v>1</v>
      </c>
      <c r="E65" s="97">
        <v>670000</v>
      </c>
      <c r="F65" s="108">
        <f>E65*D65</f>
        <v>670000</v>
      </c>
    </row>
    <row r="66" spans="1:6" ht="15.75" x14ac:dyDescent="0.25">
      <c r="A66" s="90">
        <v>16</v>
      </c>
      <c r="B66" s="20" t="s">
        <v>67</v>
      </c>
      <c r="C66" s="107" t="s">
        <v>52</v>
      </c>
      <c r="D66" s="107">
        <v>1</v>
      </c>
      <c r="E66" s="97">
        <v>590000</v>
      </c>
      <c r="F66" s="108">
        <f>E66*D66</f>
        <v>590000</v>
      </c>
    </row>
    <row r="67" spans="1:6" ht="15.75" x14ac:dyDescent="0.25">
      <c r="A67" s="98"/>
      <c r="B67" s="99" t="s">
        <v>23</v>
      </c>
      <c r="C67" s="100"/>
      <c r="D67" s="100">
        <f>SUM(D51:D66)</f>
        <v>16</v>
      </c>
      <c r="E67" s="101"/>
      <c r="F67" s="102">
        <f>SUM(F51:F66)</f>
        <v>6208000</v>
      </c>
    </row>
    <row r="68" spans="1:6" ht="15.75" x14ac:dyDescent="0.25">
      <c r="A68" s="55"/>
      <c r="B68" s="4"/>
      <c r="C68" s="10"/>
      <c r="D68" s="10"/>
      <c r="E68" s="4"/>
      <c r="F68" s="4"/>
    </row>
    <row r="69" spans="1:6" ht="15.75" x14ac:dyDescent="0.25">
      <c r="A69" s="55"/>
      <c r="B69" s="31" t="s">
        <v>98</v>
      </c>
      <c r="C69" s="10"/>
      <c r="D69" s="10"/>
      <c r="E69" s="4"/>
      <c r="F69" s="4"/>
    </row>
    <row r="70" spans="1:6" ht="15.75" x14ac:dyDescent="0.25">
      <c r="A70" s="95" t="s">
        <v>34</v>
      </c>
      <c r="B70" s="95" t="s">
        <v>35</v>
      </c>
      <c r="C70" s="95" t="s">
        <v>36</v>
      </c>
      <c r="D70" s="95" t="s">
        <v>37</v>
      </c>
      <c r="E70" s="95" t="s">
        <v>38</v>
      </c>
      <c r="F70" s="95" t="s">
        <v>39</v>
      </c>
    </row>
    <row r="71" spans="1:6" ht="15.75" x14ac:dyDescent="0.25">
      <c r="A71" s="105">
        <v>1</v>
      </c>
      <c r="B71" s="106" t="s">
        <v>99</v>
      </c>
      <c r="C71" s="107" t="s">
        <v>52</v>
      </c>
      <c r="D71" s="107">
        <v>1</v>
      </c>
      <c r="E71" s="108">
        <v>340000</v>
      </c>
      <c r="F71" s="108">
        <f>E71*D71</f>
        <v>340000</v>
      </c>
    </row>
    <row r="72" spans="1:6" ht="15.75" x14ac:dyDescent="0.25">
      <c r="A72" s="90">
        <v>2</v>
      </c>
      <c r="B72" s="20" t="s">
        <v>100</v>
      </c>
      <c r="C72" s="107" t="s">
        <v>52</v>
      </c>
      <c r="D72" s="107">
        <v>1</v>
      </c>
      <c r="E72" s="97">
        <v>340000</v>
      </c>
      <c r="F72" s="108">
        <f>E72*D72</f>
        <v>340000</v>
      </c>
    </row>
    <row r="73" spans="1:6" ht="15.75" x14ac:dyDescent="0.25">
      <c r="A73" s="90">
        <v>3</v>
      </c>
      <c r="B73" s="20" t="s">
        <v>101</v>
      </c>
      <c r="C73" s="107" t="s">
        <v>52</v>
      </c>
      <c r="D73" s="107">
        <v>1</v>
      </c>
      <c r="E73" s="97">
        <v>340000</v>
      </c>
      <c r="F73" s="108">
        <f>E73*D73</f>
        <v>340000</v>
      </c>
    </row>
    <row r="74" spans="1:6" ht="15.75" x14ac:dyDescent="0.25">
      <c r="A74" s="90">
        <v>4</v>
      </c>
      <c r="B74" s="20" t="s">
        <v>102</v>
      </c>
      <c r="C74" s="107" t="s">
        <v>52</v>
      </c>
      <c r="D74" s="107">
        <v>2</v>
      </c>
      <c r="E74" s="97">
        <v>530000</v>
      </c>
      <c r="F74" s="108">
        <f>E74*D74</f>
        <v>1060000</v>
      </c>
    </row>
    <row r="75" spans="1:6" ht="15.75" x14ac:dyDescent="0.25">
      <c r="A75" s="90">
        <v>5</v>
      </c>
      <c r="B75" s="109" t="s">
        <v>103</v>
      </c>
      <c r="C75" s="107" t="s">
        <v>52</v>
      </c>
      <c r="D75" s="107">
        <v>2</v>
      </c>
      <c r="E75" s="97">
        <v>250000</v>
      </c>
      <c r="F75" s="108">
        <f>E75*D75</f>
        <v>500000</v>
      </c>
    </row>
    <row r="76" spans="1:6" ht="15.75" x14ac:dyDescent="0.25">
      <c r="A76" s="90">
        <v>6</v>
      </c>
      <c r="B76" s="20" t="s">
        <v>104</v>
      </c>
      <c r="C76" s="107" t="s">
        <v>52</v>
      </c>
      <c r="D76" s="107">
        <v>3</v>
      </c>
      <c r="E76" s="97">
        <v>120000</v>
      </c>
      <c r="F76" s="108">
        <f>E76*D76</f>
        <v>360000</v>
      </c>
    </row>
    <row r="77" spans="1:6" ht="15.75" x14ac:dyDescent="0.25">
      <c r="A77" s="90">
        <v>7</v>
      </c>
      <c r="B77" s="20" t="s">
        <v>105</v>
      </c>
      <c r="C77" s="107" t="s">
        <v>52</v>
      </c>
      <c r="D77" s="107">
        <v>1</v>
      </c>
      <c r="E77" s="97">
        <v>550000</v>
      </c>
      <c r="F77" s="108">
        <f>E77*D77</f>
        <v>550000</v>
      </c>
    </row>
    <row r="78" spans="1:6" ht="15.75" x14ac:dyDescent="0.25">
      <c r="A78" s="90">
        <v>8</v>
      </c>
      <c r="B78" s="20" t="s">
        <v>106</v>
      </c>
      <c r="C78" s="107" t="s">
        <v>52</v>
      </c>
      <c r="D78" s="107">
        <v>1</v>
      </c>
      <c r="E78" s="97">
        <v>415000</v>
      </c>
      <c r="F78" s="108">
        <f>E78*D78</f>
        <v>415000</v>
      </c>
    </row>
    <row r="79" spans="1:6" ht="15.75" x14ac:dyDescent="0.25">
      <c r="A79" s="90">
        <v>9</v>
      </c>
      <c r="B79" s="20" t="s">
        <v>107</v>
      </c>
      <c r="C79" s="107" t="s">
        <v>52</v>
      </c>
      <c r="D79" s="107">
        <v>1</v>
      </c>
      <c r="E79" s="97">
        <v>380000</v>
      </c>
      <c r="F79" s="108">
        <f>E79*D79</f>
        <v>380000</v>
      </c>
    </row>
    <row r="80" spans="1:6" ht="15.75" x14ac:dyDescent="0.25">
      <c r="A80" s="90">
        <v>10</v>
      </c>
      <c r="B80" s="20" t="s">
        <v>108</v>
      </c>
      <c r="C80" s="107" t="s">
        <v>52</v>
      </c>
      <c r="D80" s="107">
        <v>2</v>
      </c>
      <c r="E80" s="97">
        <v>620000</v>
      </c>
      <c r="F80" s="108">
        <f>E80*D80</f>
        <v>1240000</v>
      </c>
    </row>
    <row r="81" spans="1:6" ht="15.75" x14ac:dyDescent="0.25">
      <c r="A81" s="90">
        <v>11</v>
      </c>
      <c r="B81" s="20" t="s">
        <v>109</v>
      </c>
      <c r="C81" s="107" t="s">
        <v>52</v>
      </c>
      <c r="D81" s="107">
        <v>1</v>
      </c>
      <c r="E81" s="97">
        <v>480000</v>
      </c>
      <c r="F81" s="108">
        <f>E81*D81</f>
        <v>480000</v>
      </c>
    </row>
    <row r="82" spans="1:6" ht="15.75" x14ac:dyDescent="0.25">
      <c r="A82" s="90">
        <v>12</v>
      </c>
      <c r="B82" s="20" t="s">
        <v>110</v>
      </c>
      <c r="C82" s="107" t="s">
        <v>52</v>
      </c>
      <c r="D82" s="107">
        <v>1</v>
      </c>
      <c r="E82" s="97">
        <v>480000</v>
      </c>
      <c r="F82" s="108">
        <f>E82*D82</f>
        <v>480000</v>
      </c>
    </row>
    <row r="83" spans="1:6" ht="15.75" x14ac:dyDescent="0.25">
      <c r="A83" s="90">
        <v>13</v>
      </c>
      <c r="B83" s="110" t="s">
        <v>111</v>
      </c>
      <c r="C83" s="107" t="s">
        <v>52</v>
      </c>
      <c r="D83" s="107">
        <v>1</v>
      </c>
      <c r="E83" s="97">
        <v>475000</v>
      </c>
      <c r="F83" s="108">
        <f>E83*D83</f>
        <v>475000</v>
      </c>
    </row>
    <row r="84" spans="1:6" ht="15.75" x14ac:dyDescent="0.25">
      <c r="A84" s="111"/>
      <c r="B84" s="99" t="s">
        <v>23</v>
      </c>
      <c r="C84" s="100"/>
      <c r="D84" s="100">
        <f>SUM(D71:D83)</f>
        <v>18</v>
      </c>
      <c r="E84" s="101"/>
      <c r="F84" s="102">
        <f>SUM(F71:F83)</f>
        <v>6960000</v>
      </c>
    </row>
    <row r="86" spans="1:6" ht="18.75" x14ac:dyDescent="0.3">
      <c r="D86" s="25" t="s">
        <v>122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zoomScale="115" zoomScaleNormal="115" workbookViewId="0">
      <selection activeCell="C22" sqref="C22:D22"/>
    </sheetView>
  </sheetViews>
  <sheetFormatPr defaultRowHeight="15" x14ac:dyDescent="0.25"/>
  <cols>
    <col min="2" max="2" width="34.140625" customWidth="1"/>
    <col min="3" max="3" width="15.7109375" bestFit="1" customWidth="1"/>
    <col min="5" max="5" width="14.5703125" bestFit="1" customWidth="1"/>
    <col min="6" max="6" width="14.85546875" bestFit="1" customWidth="1"/>
    <col min="8" max="8" width="19.5703125" customWidth="1"/>
    <col min="9" max="9" width="15.7109375" bestFit="1" customWidth="1"/>
  </cols>
  <sheetData>
    <row r="1" spans="1:9" ht="18.75" x14ac:dyDescent="0.3">
      <c r="A1" s="25" t="s">
        <v>24</v>
      </c>
      <c r="B1" s="26"/>
      <c r="C1" s="4"/>
      <c r="D1" s="4"/>
      <c r="E1" s="4"/>
      <c r="F1" s="4"/>
      <c r="G1" s="4"/>
      <c r="H1" s="4"/>
      <c r="I1" s="27"/>
    </row>
    <row r="2" spans="1:9" ht="15.75" x14ac:dyDescent="0.25">
      <c r="A2" s="4"/>
      <c r="B2" s="41" t="s">
        <v>123</v>
      </c>
      <c r="C2" s="28">
        <f>200000000+200000000*38%</f>
        <v>276000000</v>
      </c>
      <c r="D2" s="42"/>
      <c r="E2" s="42"/>
      <c r="F2" s="42"/>
      <c r="G2" s="42"/>
      <c r="H2" s="43"/>
    </row>
    <row r="3" spans="1:9" ht="15.75" x14ac:dyDescent="0.25">
      <c r="A3" s="4"/>
      <c r="B3" s="82" t="s">
        <v>124</v>
      </c>
      <c r="C3" s="85">
        <f>4*485000</f>
        <v>1940000</v>
      </c>
      <c r="D3" s="83"/>
      <c r="E3" s="83"/>
      <c r="F3" s="83"/>
      <c r="G3" s="83"/>
      <c r="H3" s="84"/>
    </row>
    <row r="4" spans="1:9" ht="15.75" x14ac:dyDescent="0.25">
      <c r="A4" s="4"/>
      <c r="B4" s="44" t="s">
        <v>125</v>
      </c>
      <c r="C4" s="29">
        <f>'Nhập Hàng'!I26</f>
        <v>252285000</v>
      </c>
      <c r="D4" s="45"/>
      <c r="E4" s="45"/>
      <c r="F4" s="45"/>
      <c r="G4" s="45"/>
      <c r="H4" s="46"/>
    </row>
    <row r="5" spans="1:9" ht="15.75" x14ac:dyDescent="0.25">
      <c r="A5" s="4"/>
      <c r="B5" s="48" t="s">
        <v>126</v>
      </c>
      <c r="C5" s="30">
        <f>C2+C3-C4</f>
        <v>25655000</v>
      </c>
      <c r="D5" s="49"/>
      <c r="E5" s="49"/>
      <c r="F5" s="49"/>
      <c r="G5" s="49"/>
      <c r="H5" s="50"/>
    </row>
    <row r="6" spans="1:9" ht="18.75" x14ac:dyDescent="0.3">
      <c r="A6" s="25" t="s">
        <v>25</v>
      </c>
      <c r="B6" s="26"/>
      <c r="C6" s="4"/>
      <c r="D6" s="4"/>
      <c r="E6" s="4"/>
      <c r="F6" s="4"/>
      <c r="G6" s="4"/>
      <c r="H6" s="4"/>
      <c r="I6" s="27"/>
    </row>
    <row r="7" spans="1:9" ht="15.75" x14ac:dyDescent="0.25">
      <c r="A7" s="4"/>
      <c r="B7" s="78" t="s">
        <v>26</v>
      </c>
      <c r="C7" s="79" t="s">
        <v>113</v>
      </c>
      <c r="D7" s="79"/>
      <c r="E7" s="76">
        <v>200000000</v>
      </c>
      <c r="F7" s="80">
        <f>SUM(E7:E14)</f>
        <v>253227500</v>
      </c>
      <c r="G7" s="4"/>
      <c r="H7" s="4"/>
      <c r="I7" s="27"/>
    </row>
    <row r="8" spans="1:9" ht="15.75" x14ac:dyDescent="0.25">
      <c r="A8" s="4"/>
      <c r="B8" s="78"/>
      <c r="C8" s="79" t="s">
        <v>114</v>
      </c>
      <c r="D8" s="79"/>
      <c r="E8" s="76">
        <v>6800000</v>
      </c>
      <c r="F8" s="80"/>
      <c r="G8" s="4"/>
      <c r="H8" s="4"/>
      <c r="I8" s="27"/>
    </row>
    <row r="9" spans="1:9" ht="15.75" x14ac:dyDescent="0.25">
      <c r="A9" s="4"/>
      <c r="B9" s="78"/>
      <c r="C9" s="79" t="s">
        <v>97</v>
      </c>
      <c r="D9" s="79"/>
      <c r="E9" s="76">
        <f>'SỮA NGOẠI'!F13+'SỮA NGOẠI'!F27+'SỮA NGOẠI'!F47+'SỮA NGOẠI'!F67+'SỮA NGOẠI'!F84</f>
        <v>43227500</v>
      </c>
      <c r="F9" s="80"/>
      <c r="G9" s="4"/>
      <c r="H9" s="4"/>
      <c r="I9" s="27"/>
    </row>
    <row r="10" spans="1:9" ht="15.75" x14ac:dyDescent="0.25">
      <c r="A10" s="4"/>
      <c r="B10" s="78"/>
      <c r="C10" s="79" t="s">
        <v>115</v>
      </c>
      <c r="D10" s="79"/>
      <c r="E10" s="76">
        <v>130000</v>
      </c>
      <c r="F10" s="80"/>
      <c r="G10" s="4"/>
      <c r="H10" s="4"/>
      <c r="I10" s="27"/>
    </row>
    <row r="11" spans="1:9" ht="15.75" x14ac:dyDescent="0.25">
      <c r="A11" s="4"/>
      <c r="B11" s="78"/>
      <c r="C11" s="79" t="s">
        <v>116</v>
      </c>
      <c r="D11" s="79"/>
      <c r="E11" s="76">
        <v>130000</v>
      </c>
      <c r="F11" s="80"/>
      <c r="G11" s="4"/>
      <c r="H11" s="4"/>
      <c r="I11" s="27"/>
    </row>
    <row r="12" spans="1:9" ht="15.75" x14ac:dyDescent="0.25">
      <c r="A12" s="4"/>
      <c r="B12" s="78"/>
      <c r="C12" s="79" t="s">
        <v>117</v>
      </c>
      <c r="D12" s="79"/>
      <c r="E12" s="76">
        <v>260000</v>
      </c>
      <c r="F12" s="80"/>
      <c r="G12" s="4"/>
      <c r="H12" s="4"/>
      <c r="I12" s="27"/>
    </row>
    <row r="13" spans="1:9" ht="15.75" x14ac:dyDescent="0.25">
      <c r="A13" s="4"/>
      <c r="B13" s="78"/>
      <c r="C13" s="79" t="s">
        <v>118</v>
      </c>
      <c r="D13" s="79"/>
      <c r="E13" s="76">
        <v>1300000</v>
      </c>
      <c r="F13" s="80"/>
      <c r="G13" s="4"/>
      <c r="H13" s="4"/>
      <c r="I13" s="27"/>
    </row>
    <row r="14" spans="1:9" ht="15.75" x14ac:dyDescent="0.25">
      <c r="A14" s="4"/>
      <c r="B14" s="78"/>
      <c r="C14" s="79" t="s">
        <v>119</v>
      </c>
      <c r="D14" s="79"/>
      <c r="E14" s="76">
        <v>1380000</v>
      </c>
      <c r="F14" s="80"/>
      <c r="G14" s="4"/>
      <c r="H14" s="4"/>
      <c r="I14" s="27"/>
    </row>
    <row r="15" spans="1:9" ht="15.75" x14ac:dyDescent="0.25">
      <c r="A15" s="4"/>
      <c r="B15" s="81" t="s">
        <v>25</v>
      </c>
      <c r="C15" s="77">
        <v>44040</v>
      </c>
      <c r="D15" s="77"/>
      <c r="E15" s="32">
        <v>5000000</v>
      </c>
      <c r="F15" s="80">
        <f>SUM(E15:E22)</f>
        <v>88000000</v>
      </c>
      <c r="G15" s="4"/>
      <c r="H15" s="4"/>
      <c r="I15" s="27"/>
    </row>
    <row r="16" spans="1:9" ht="15.75" x14ac:dyDescent="0.25">
      <c r="A16" s="4"/>
      <c r="B16" s="81"/>
      <c r="C16" s="77">
        <v>44040</v>
      </c>
      <c r="D16" s="77"/>
      <c r="E16" s="32">
        <v>10000000</v>
      </c>
      <c r="F16" s="80"/>
      <c r="G16" s="4"/>
      <c r="H16" s="4"/>
      <c r="I16" s="27"/>
    </row>
    <row r="17" spans="1:9" ht="15.75" x14ac:dyDescent="0.25">
      <c r="A17" s="4"/>
      <c r="B17" s="81"/>
      <c r="C17" s="77">
        <v>44049</v>
      </c>
      <c r="D17" s="77"/>
      <c r="E17" s="32">
        <v>30000000</v>
      </c>
      <c r="F17" s="80"/>
      <c r="G17" s="4"/>
      <c r="H17" s="4"/>
      <c r="I17" s="27"/>
    </row>
    <row r="18" spans="1:9" ht="15.75" x14ac:dyDescent="0.25">
      <c r="A18" s="4"/>
      <c r="B18" s="81"/>
      <c r="C18" s="77">
        <v>44054</v>
      </c>
      <c r="D18" s="77"/>
      <c r="E18" s="32">
        <v>20000000</v>
      </c>
      <c r="F18" s="80"/>
      <c r="G18" s="4"/>
      <c r="H18" s="4"/>
      <c r="I18" s="27"/>
    </row>
    <row r="19" spans="1:9" ht="15.75" x14ac:dyDescent="0.25">
      <c r="A19" s="4"/>
      <c r="B19" s="81"/>
      <c r="C19" s="77">
        <v>44060</v>
      </c>
      <c r="D19" s="77"/>
      <c r="E19" s="32">
        <v>8000000</v>
      </c>
      <c r="F19" s="80"/>
      <c r="G19" s="4"/>
      <c r="H19" s="4"/>
      <c r="I19" s="27"/>
    </row>
    <row r="20" spans="1:9" ht="15.75" x14ac:dyDescent="0.25">
      <c r="A20" s="4"/>
      <c r="B20" s="81"/>
      <c r="C20" s="77">
        <v>44068</v>
      </c>
      <c r="D20" s="77"/>
      <c r="E20" s="32">
        <v>10000000</v>
      </c>
      <c r="F20" s="80"/>
      <c r="G20" s="4"/>
      <c r="H20" s="4"/>
      <c r="I20" s="27"/>
    </row>
    <row r="21" spans="1:9" ht="15.75" x14ac:dyDescent="0.25">
      <c r="A21" s="4"/>
      <c r="B21" s="81"/>
      <c r="C21" s="77">
        <v>44076</v>
      </c>
      <c r="D21" s="77"/>
      <c r="E21" s="32">
        <v>2000000</v>
      </c>
      <c r="F21" s="80"/>
      <c r="G21" s="4"/>
      <c r="H21" s="4"/>
      <c r="I21" s="47"/>
    </row>
    <row r="22" spans="1:9" ht="15.75" x14ac:dyDescent="0.25">
      <c r="A22" s="4"/>
      <c r="B22" s="81"/>
      <c r="C22" s="77">
        <v>44085</v>
      </c>
      <c r="D22" s="77"/>
      <c r="E22" s="32">
        <v>3000000</v>
      </c>
      <c r="F22" s="80"/>
      <c r="G22" s="4"/>
      <c r="H22" s="4"/>
      <c r="I22" s="27"/>
    </row>
    <row r="23" spans="1:9" ht="15.75" x14ac:dyDescent="0.25">
      <c r="A23" s="4"/>
      <c r="B23" s="38" t="s">
        <v>27</v>
      </c>
      <c r="C23" s="39"/>
      <c r="D23" s="39"/>
      <c r="E23" s="40"/>
      <c r="F23" s="33">
        <f>F7-F15</f>
        <v>165227500</v>
      </c>
      <c r="G23" s="4"/>
      <c r="H23" s="4"/>
      <c r="I23" s="27"/>
    </row>
    <row r="24" spans="1:9" x14ac:dyDescent="0.25">
      <c r="H24" s="115"/>
    </row>
    <row r="25" spans="1:9" ht="15.75" x14ac:dyDescent="0.25">
      <c r="B25" s="114">
        <v>43982</v>
      </c>
      <c r="C25" s="113" t="s">
        <v>127</v>
      </c>
      <c r="D25" s="113"/>
      <c r="E25" s="112">
        <v>50000000</v>
      </c>
    </row>
    <row r="26" spans="1:9" ht="15.75" x14ac:dyDescent="0.25">
      <c r="B26" s="114">
        <v>43982</v>
      </c>
      <c r="C26" s="113" t="s">
        <v>128</v>
      </c>
      <c r="D26" s="113"/>
      <c r="E26" s="112">
        <v>10000000</v>
      </c>
    </row>
    <row r="28" spans="1:9" x14ac:dyDescent="0.25">
      <c r="F28" s="116">
        <f>F23-E25+E26</f>
        <v>125227500</v>
      </c>
    </row>
  </sheetData>
  <mergeCells count="22">
    <mergeCell ref="C25:D25"/>
    <mergeCell ref="C26:D26"/>
    <mergeCell ref="C11:D11"/>
    <mergeCell ref="C12:D12"/>
    <mergeCell ref="C13:D13"/>
    <mergeCell ref="C14:D14"/>
    <mergeCell ref="F7:F14"/>
    <mergeCell ref="B7:B14"/>
    <mergeCell ref="C7:D7"/>
    <mergeCell ref="C8:D8"/>
    <mergeCell ref="C9:D9"/>
    <mergeCell ref="C10:D10"/>
    <mergeCell ref="F15:F22"/>
    <mergeCell ref="B15:B22"/>
    <mergeCell ref="C15:D15"/>
    <mergeCell ref="C16:D16"/>
    <mergeCell ref="C17:D17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tabSelected="1" topLeftCell="A7"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31</v>
      </c>
    </row>
    <row r="9" spans="3:3" x14ac:dyDescent="0.25">
      <c r="C9" t="s">
        <v>28</v>
      </c>
    </row>
    <row r="10" spans="3:3" x14ac:dyDescent="0.25">
      <c r="C10" t="s">
        <v>29</v>
      </c>
    </row>
    <row r="11" spans="3:3" x14ac:dyDescent="0.25">
      <c r="C11" t="s">
        <v>30</v>
      </c>
    </row>
    <row r="13" spans="3:3" ht="20.25" x14ac:dyDescent="0.25">
      <c r="C13" s="34"/>
    </row>
    <row r="14" spans="3:3" ht="20.25" x14ac:dyDescent="0.25">
      <c r="C14" s="35"/>
    </row>
    <row r="15" spans="3:3" ht="20.25" x14ac:dyDescent="0.25">
      <c r="C15" s="35"/>
    </row>
    <row r="16" spans="3:3" ht="20.25" x14ac:dyDescent="0.25">
      <c r="C1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2020-09-16T06:57:12Z</dcterms:modified>
</cp:coreProperties>
</file>