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35" windowWidth="14805" windowHeight="7980" activeTab="2"/>
  </bookViews>
  <sheets>
    <sheet name="THU CHI" sheetId="1" r:id="rId1"/>
    <sheet name="DOANH THU" sheetId="3" r:id="rId2"/>
    <sheet name="BÁO CÁO" sheetId="2" r:id="rId3"/>
  </sheets>
  <definedNames>
    <definedName name="_xlnm._FilterDatabase" localSheetId="0" hidden="1">'THU CHI'!$A$5:$J$113</definedName>
  </definedNames>
  <calcPr calcId="144525"/>
</workbook>
</file>

<file path=xl/calcChain.xml><?xml version="1.0" encoding="utf-8"?>
<calcChain xmlns="http://schemas.openxmlformats.org/spreadsheetml/2006/main">
  <c r="D25" i="2" l="1"/>
  <c r="C27" i="2" s="1"/>
  <c r="E25" i="2"/>
  <c r="F25" i="2"/>
  <c r="G25" i="2"/>
  <c r="H25" i="2"/>
  <c r="I25" i="2"/>
  <c r="C25" i="2"/>
  <c r="C26" i="2" s="1"/>
  <c r="C28" i="2" s="1"/>
  <c r="D11" i="2"/>
  <c r="E264" i="1"/>
  <c r="E258" i="1"/>
  <c r="F258" i="1"/>
  <c r="G258" i="1"/>
  <c r="H258" i="1"/>
  <c r="I258" i="1"/>
  <c r="D258" i="1"/>
  <c r="E216" i="1"/>
  <c r="F216" i="1"/>
  <c r="G216" i="1"/>
  <c r="H216" i="1"/>
  <c r="I216" i="1"/>
  <c r="D216" i="1"/>
  <c r="E202" i="1"/>
  <c r="F202" i="1"/>
  <c r="G202" i="1"/>
  <c r="H202" i="1"/>
  <c r="I202" i="1"/>
  <c r="D202" i="1"/>
  <c r="E196" i="1"/>
  <c r="F196" i="1"/>
  <c r="G196" i="1"/>
  <c r="H196" i="1"/>
  <c r="I196" i="1"/>
  <c r="D196" i="1"/>
  <c r="E164" i="1"/>
  <c r="F164" i="1"/>
  <c r="G164" i="1"/>
  <c r="H164" i="1"/>
  <c r="I164" i="1"/>
  <c r="D164" i="1"/>
  <c r="E156" i="1"/>
  <c r="F156" i="1"/>
  <c r="G156" i="1"/>
  <c r="H156" i="1"/>
  <c r="I156" i="1"/>
  <c r="D156" i="1"/>
  <c r="F128" i="1"/>
  <c r="E121" i="1"/>
  <c r="H113" i="1"/>
  <c r="I113" i="1"/>
  <c r="D113" i="1"/>
  <c r="G95" i="1" l="1"/>
  <c r="G92" i="1"/>
  <c r="F56" i="1"/>
  <c r="F113" i="1" s="1"/>
  <c r="E33" i="1"/>
  <c r="E113" i="1" s="1"/>
  <c r="G113" i="1" l="1"/>
</calcChain>
</file>

<file path=xl/sharedStrings.xml><?xml version="1.0" encoding="utf-8"?>
<sst xmlns="http://schemas.openxmlformats.org/spreadsheetml/2006/main" count="867" uniqueCount="268">
  <si>
    <t>CÔNG TY CỔ PHẦN ĐT &amp; PT NANO MILK</t>
  </si>
  <si>
    <t xml:space="preserve"> Số:………./PKD. MST: 0108806878</t>
  </si>
  <si>
    <t>Ngày</t>
  </si>
  <si>
    <t>Diễn giải</t>
  </si>
  <si>
    <t>Các khoản thu</t>
  </si>
  <si>
    <t>Các khoản chi</t>
  </si>
  <si>
    <t>Ghi chú</t>
  </si>
  <si>
    <t>Mr Long</t>
  </si>
  <si>
    <t>TK cá nhân a Lâm ( Tiền mặt)</t>
  </si>
  <si>
    <t>TK cá nhân A Lâm</t>
  </si>
  <si>
    <t xml:space="preserve">A Sơn ứng tiền cá nhân </t>
  </si>
  <si>
    <t xml:space="preserve">A Hùng ứng tiền cá nhân </t>
  </si>
  <si>
    <t xml:space="preserve">A Nam ứng tiền cá nhân </t>
  </si>
  <si>
    <t>TSCĐ- Rèm cửa</t>
  </si>
  <si>
    <t>Túi nilon</t>
  </si>
  <si>
    <t>Áo đồng phục Nano Milk</t>
  </si>
  <si>
    <t>Biển bảng GĐ</t>
  </si>
  <si>
    <t>Lắp Internet</t>
  </si>
  <si>
    <t>Điều hòa (lắp, ống đồng, ..)</t>
  </si>
  <si>
    <t>Tủ lạnh</t>
  </si>
  <si>
    <t>Kệ để giầy</t>
  </si>
  <si>
    <t>Bàn kế toán. Ghế bàn họp</t>
  </si>
  <si>
    <t xml:space="preserve">Thần tài </t>
  </si>
  <si>
    <t>Cây + chậu</t>
  </si>
  <si>
    <t xml:space="preserve">Khóa </t>
  </si>
  <si>
    <t>chìa</t>
  </si>
  <si>
    <t>Về nhà bà A. Hà (vhoa, lễ 750k, nước uống 40k)</t>
  </si>
  <si>
    <t>Nồi cơm điện</t>
  </si>
  <si>
    <t xml:space="preserve">Bóng đèn </t>
  </si>
  <si>
    <t>Bóng nháy</t>
  </si>
  <si>
    <t>Lông công,..(a Hà mua giúp)</t>
  </si>
  <si>
    <t>Hoa họp báo 6 bó, 1 lãng</t>
  </si>
  <si>
    <t>Photo, ghim, văn bản, HĐ 2 lần</t>
  </si>
  <si>
    <t>2 thùng nước Lavi</t>
  </si>
  <si>
    <t>Đổi bình nước lọc tầng  1</t>
  </si>
  <si>
    <t>Ghim siêu thị T1</t>
  </si>
  <si>
    <t>Bia Thu Hằng trc hôm họp báo</t>
  </si>
  <si>
    <t>2 Cây phát lộc</t>
  </si>
  <si>
    <t>Biển phòng kế toán</t>
  </si>
  <si>
    <t>2 gói chè siêu thị</t>
  </si>
  <si>
    <t>Chổi lau, chổi quét, nước vsinh, nước rửa bát, .. dọn vp mới</t>
  </si>
  <si>
    <t>Đi siêu thị T1 cùng a Sơn, mua một số đồ gia dụng</t>
  </si>
  <si>
    <t>Ăn quán gà sau khi chụp ảnh đồng phục tại Vp</t>
  </si>
  <si>
    <t xml:space="preserve">Sửa tủ lạnh </t>
  </si>
  <si>
    <t>Mua lễ, đồ, trc hôm nhập trạch</t>
  </si>
  <si>
    <t>Bia Tam Hùng (A Sơn, A Lâm, A Hà, Long, A Hùng)</t>
  </si>
  <si>
    <t>Bảng kính viết</t>
  </si>
  <si>
    <t>CP ăn uống- Ăn cuối tháng, đi chợ + bia</t>
  </si>
  <si>
    <t>CP ăn uống- Ăn mới dọn vp mới + bia</t>
  </si>
  <si>
    <t>VPP- Rắc cắm, 2 ổ dài</t>
  </si>
  <si>
    <t>CP ăn uống-Café MAX họp cổ đông (hôm trúng đề)- HĐ cafe New window</t>
  </si>
  <si>
    <t>Công chứng GPKD</t>
  </si>
  <si>
    <t>CP xăng xe- Đổ xăng trc khi đi mua tủ lạnh đường Nguyễn Trãi</t>
  </si>
  <si>
    <t>Dấu xuất kho, …</t>
  </si>
  <si>
    <t>Chi phí thuê xe từ 19/7 đến 19/8</t>
  </si>
  <si>
    <t>A Lâm vay cá nhân từ tiền công ty để chi cho công ty (7tr + 5tr +1.5tr +1tr + 100k)</t>
  </si>
  <si>
    <t>Chuyển trước A Lâm (11tr+ 5tr)- A Lâm vay cá nhân từ tiền công ty để chi cho công ty</t>
  </si>
  <si>
    <t>Gửi lễ Thầy</t>
  </si>
  <si>
    <t>Hoa quả, bánh</t>
  </si>
  <si>
    <t>Ca sĩ, Mc</t>
  </si>
  <si>
    <t>Bếp hồng ngoại</t>
  </si>
  <si>
    <t>Đồ gia dụng BigC</t>
  </si>
  <si>
    <t>Thuế VAT 10%</t>
  </si>
  <si>
    <t>Thuế VAT 5%</t>
  </si>
  <si>
    <t>Thanh toán lần 2 chi phí in nhãn</t>
  </si>
  <si>
    <t>Cty nhập hàng đợt 1- Soy 10 Thùng</t>
  </si>
  <si>
    <t>Cty nhập hàng đợt 1- Sữa 67 thùng</t>
  </si>
  <si>
    <t>Thuê kho bắt đầu từ 14/6</t>
  </si>
  <si>
    <t>A Lâm Chuyển vào tài khoản của Long để nộp thuế môn bài ( A Lâm đóng CP)</t>
  </si>
  <si>
    <t>A Lâm đưa Long tiền mặt nộp thuế ( A Lâm đóng CP)</t>
  </si>
  <si>
    <t>Đi lên Vĩnh Phúc tối đổ xăng, sau đó rút tiền TP</t>
  </si>
  <si>
    <t xml:space="preserve">Thuế VAT </t>
  </si>
  <si>
    <t>Trạm thu phí</t>
  </si>
  <si>
    <t>Cafe Milano</t>
  </si>
  <si>
    <t>Mua đồ dùng sử dụng cho văn phòng cty</t>
  </si>
  <si>
    <t>Thanh toán lần 2 chi phí tiệc họp báo ra mắt sp nhà hàng Vạn Hoa</t>
  </si>
  <si>
    <t>Mua nước rửa chén</t>
  </si>
  <si>
    <t>Mua 2 cây phát lộc</t>
  </si>
  <si>
    <t>Mua cây Kim Tiền</t>
  </si>
  <si>
    <t>Chi phí chuyển phát sữa lên Yên Bái</t>
  </si>
  <si>
    <t>Xăng E5 ron 92-II</t>
  </si>
  <si>
    <t>Thuế VAT</t>
  </si>
  <si>
    <t>Cốc giấy sử dụng họp báo ra mắt SP</t>
  </si>
  <si>
    <t>Xăng Ron 95</t>
  </si>
  <si>
    <t>Chi phí ăn uống nhà hàng Bình Minh Vĩnh Phúc</t>
  </si>
  <si>
    <t>Long đặt cọc tiền mua tủ đựng tài liệu phòng kế toán</t>
  </si>
  <si>
    <t>A Lâm thanh toán tiền mua tủ đựng tài liệu phòng kế toán</t>
  </si>
  <si>
    <t>Cước vận chuyển tủ tài liệu</t>
  </si>
  <si>
    <t>Cafe Mộc Quán</t>
  </si>
  <si>
    <t>Tiếp khách Quý Đức- ĐLý HN-Lẩu nướng Hàn Quốc</t>
  </si>
  <si>
    <t>Doanh thu bán hàng tháng 7 đã trừ công nợ KH và khoản của Đại lý chị Hiền Gia Lai.</t>
  </si>
  <si>
    <t>Số liệu thay đổi do KH trả lại hàng</t>
  </si>
  <si>
    <t>Cafe Times Coffee Vĩnh Phúc</t>
  </si>
  <si>
    <t>Thực phẩm bữa trưa tại văn phòng</t>
  </si>
  <si>
    <t>Chi phí tiếp khách Thông tấn xã- VTC</t>
  </si>
  <si>
    <t>Chi phí tiếp khách nhà hàng Thanh Xuân Ninh Bình</t>
  </si>
  <si>
    <t>Mua xăng Ron 95 tại Vĩnh Phúc</t>
  </si>
  <si>
    <t>Thuế GTGT</t>
  </si>
  <si>
    <t>Cước đường bộ trạm thu phí Bắc Thăng Long- Nội Bài</t>
  </si>
  <si>
    <t>Cước đường bộ đoạn Bài Vĩnh Yên (Quốc lộ 2)</t>
  </si>
  <si>
    <t>Cước đường bộ Cao tốc Nội Bài- Lào Cai</t>
  </si>
  <si>
    <t>Cước đường bộ quốc lộ 17B</t>
  </si>
  <si>
    <t>Cước đường cao tốc Nội Bài- Lào Cai</t>
  </si>
  <si>
    <t>Cước đường bộ Pháp Vân - Cầu Giẽ</t>
  </si>
  <si>
    <t>Vé sử dụng đường bộ Thăng Long- Nội Bài</t>
  </si>
  <si>
    <t>Vé thu phí dịch vụ sử dụng đường bộ Quảng Ninh</t>
  </si>
  <si>
    <t>Cước đường bộ cao tốc Hà Nội- Hải Phòng</t>
  </si>
  <si>
    <t>Vé trông giữ ô tô chợ Đồng Xuân</t>
  </si>
  <si>
    <t>Mua phần mềm học bán hàng online Unimall</t>
  </si>
  <si>
    <t>Mua xăng</t>
  </si>
  <si>
    <t>Mua máy in + mực phòng kế toán</t>
  </si>
  <si>
    <t>Khoanr mục chi phí</t>
  </si>
  <si>
    <t>Văn phòng</t>
  </si>
  <si>
    <t>Khác</t>
  </si>
  <si>
    <t>Biển bảng</t>
  </si>
  <si>
    <t>Tiếp khách, Công tác</t>
  </si>
  <si>
    <t>Vận chuyển</t>
  </si>
  <si>
    <t>Đi đường</t>
  </si>
  <si>
    <t>Hàng hóa</t>
  </si>
  <si>
    <t>Cổ phần</t>
  </si>
  <si>
    <t>Quảng cáo</t>
  </si>
  <si>
    <t>Tổng cộng</t>
  </si>
  <si>
    <t>Trong đó:</t>
  </si>
  <si>
    <t>Chi phí biển bảng</t>
  </si>
  <si>
    <t>Chi phí đi đường</t>
  </si>
  <si>
    <t>Các chi phí khác</t>
  </si>
  <si>
    <t>Chi phí quảng cáo</t>
  </si>
  <si>
    <t>Chi phí tiếp khách, công tác</t>
  </si>
  <si>
    <t>Chi phí văn phòng</t>
  </si>
  <si>
    <t>Chi phí vận chuyển</t>
  </si>
  <si>
    <t>BẢNG TỔNG HỢP CÁC KHOẢN THU CHI THÁNG 7</t>
  </si>
  <si>
    <t xml:space="preserve">Chổi lau, chổi quét, nước vsinh, nước rửa bát, .. </t>
  </si>
  <si>
    <t>CP xăng xe</t>
  </si>
  <si>
    <t>Người lập biều</t>
  </si>
  <si>
    <t>Giám đốc</t>
  </si>
  <si>
    <t>Ký, ghi rõ họ tên)</t>
  </si>
  <si>
    <t>(Ký tên, đóng dấu)</t>
  </si>
  <si>
    <t>CỘNG HÒA XÃ HỘI CHỦ NGHĨA VIỆT NAM</t>
  </si>
  <si>
    <t xml:space="preserve">       Độc lập – Tự do – Hạnh phúc</t>
  </si>
  <si>
    <t>BÁO CÁO TỔNG QUAN</t>
  </si>
  <si>
    <t>STT</t>
  </si>
  <si>
    <t>NỘI DUNG DIỄN GIẢI</t>
  </si>
  <si>
    <t>Số lượng</t>
  </si>
  <si>
    <t>Số tiền</t>
  </si>
  <si>
    <t>Doanh số bán hàng của công ty</t>
  </si>
  <si>
    <t>Thực tế tiền mặt thu về</t>
  </si>
  <si>
    <t>Khách hàng thanh toán bằng chuyển khoản</t>
  </si>
  <si>
    <t>Công nợ (khách hàng còn nợ của công ty)</t>
  </si>
  <si>
    <t xml:space="preserve">Thu </t>
  </si>
  <si>
    <t>Chi</t>
  </si>
  <si>
    <t>Chi phí khác</t>
  </si>
  <si>
    <t>Lợi nhuận: Thu - Chi</t>
  </si>
  <si>
    <t>Tháng 7/2019</t>
  </si>
  <si>
    <t xml:space="preserve">213 HỘP </t>
  </si>
  <si>
    <t>A lâm</t>
  </si>
  <si>
    <t>A long</t>
  </si>
  <si>
    <t>A Sơn</t>
  </si>
  <si>
    <t>A Hùng</t>
  </si>
  <si>
    <t>A nam</t>
  </si>
  <si>
    <t>Chi tiếp khách, công tác</t>
  </si>
  <si>
    <t>Tổng thu</t>
  </si>
  <si>
    <t>Tổng chi</t>
  </si>
  <si>
    <t xml:space="preserve">SỔ THEO DÕI ĐƠN HÀNG </t>
  </si>
  <si>
    <t xml:space="preserve">         TỪ 21/7 ĐẾN 31/7/ 2019</t>
  </si>
  <si>
    <t>Ngày, tháng</t>
  </si>
  <si>
    <t>Người bán</t>
  </si>
  <si>
    <t>Thông tin khách hàng</t>
  </si>
  <si>
    <t>Thông tin sản phẩm</t>
  </si>
  <si>
    <t>Thành tiền sau CK (VNĐ)</t>
  </si>
  <si>
    <t>Tên khách hàng</t>
  </si>
  <si>
    <t>Địa chỉ</t>
  </si>
  <si>
    <t>Số điện thoại</t>
  </si>
  <si>
    <t>Mã sản phẩm</t>
  </si>
  <si>
    <t>Số lượng (hộp)</t>
  </si>
  <si>
    <t>Đơn giá (VNĐ)</t>
  </si>
  <si>
    <t>Thành tiền (VNĐ)</t>
  </si>
  <si>
    <t>Chiết khấu</t>
  </si>
  <si>
    <t>21/07</t>
  </si>
  <si>
    <t>Anh Lâm</t>
  </si>
  <si>
    <t>Em Dung</t>
  </si>
  <si>
    <t>0988269968</t>
  </si>
  <si>
    <t>2CX90</t>
  </si>
  <si>
    <t>Lúc đầu nhập 4 sau trả lại 1 hộp</t>
  </si>
  <si>
    <t>3CX45</t>
  </si>
  <si>
    <t>GCX45</t>
  </si>
  <si>
    <t>GC90</t>
  </si>
  <si>
    <t>Hàng tặng</t>
  </si>
  <si>
    <t>SOY</t>
  </si>
  <si>
    <t>Bùi Ngọc Long</t>
  </si>
  <si>
    <t>01234811616</t>
  </si>
  <si>
    <t>Nguyễn Thị Thi</t>
  </si>
  <si>
    <t>Hà Đông</t>
  </si>
  <si>
    <t>0982038758</t>
  </si>
  <si>
    <t>2CX45</t>
  </si>
  <si>
    <t>Phạm Thuỳ Duyên</t>
  </si>
  <si>
    <t>0904622744</t>
  </si>
  <si>
    <t>GCX90</t>
  </si>
  <si>
    <t>TD90</t>
  </si>
  <si>
    <t>Anh Phong</t>
  </si>
  <si>
    <t>Mỹ Đình</t>
  </si>
  <si>
    <t>0989330686</t>
  </si>
  <si>
    <t>3CX90</t>
  </si>
  <si>
    <t>'21/07</t>
  </si>
  <si>
    <t>Nguyễn Thị Hiên</t>
  </si>
  <si>
    <t>Thanh Xuân</t>
  </si>
  <si>
    <t>032607418</t>
  </si>
  <si>
    <t>Phạm Kim Chung</t>
  </si>
  <si>
    <t>0349205273</t>
  </si>
  <si>
    <t>Chị Vân</t>
  </si>
  <si>
    <t>Định Công Thượng, Hoàng Mai</t>
  </si>
  <si>
    <t>0964371923</t>
  </si>
  <si>
    <t>1CX90</t>
  </si>
  <si>
    <t>Chị Hiền</t>
  </si>
  <si>
    <t>24/07</t>
  </si>
  <si>
    <t>Em Thảo</t>
  </si>
  <si>
    <t>Tuệ Tĩnh Hà Nội</t>
  </si>
  <si>
    <t>Anh Hùng ( Biếu hỗ trợ họp báo)</t>
  </si>
  <si>
    <t>Nhà báo</t>
  </si>
  <si>
    <t>0912065819</t>
  </si>
  <si>
    <t>NPP Chị Hiền _ Gia Lai</t>
  </si>
  <si>
    <t>Cty XNK Tuấn Tú Kao</t>
  </si>
  <si>
    <t>0943945657- 0865152079</t>
  </si>
  <si>
    <t>Cty thiếu 5 hộp sữa non chuyển sau</t>
  </si>
  <si>
    <t>BCX45</t>
  </si>
  <si>
    <t>BCX90</t>
  </si>
  <si>
    <t>SN45</t>
  </si>
  <si>
    <t>25/07</t>
  </si>
  <si>
    <t>TP Vĩnh Yên</t>
  </si>
  <si>
    <t>Nhập 5-&gt; KH trả lại 01 hộp tiểu đường để đổi sang người già</t>
  </si>
  <si>
    <t>26/07</t>
  </si>
  <si>
    <t>Chị khách hàng</t>
  </si>
  <si>
    <t>Số 32 N7B ngõ 7 Hoàng Minh Giám</t>
  </si>
  <si>
    <t>0904251919</t>
  </si>
  <si>
    <t>Tặng 01 cốc</t>
  </si>
  <si>
    <t>NPP Chị Phương Tuyên Quang</t>
  </si>
  <si>
    <t>TP Tuyên Quang</t>
  </si>
  <si>
    <t>E. Long</t>
  </si>
  <si>
    <t>Khách lẻ</t>
  </si>
  <si>
    <t>Phòng kinh doanh</t>
  </si>
  <si>
    <t>Long thanh toán tiền mặt cho cty, đã gửi chứng từ cho Long. Cty chưa nhận được tiền.</t>
  </si>
  <si>
    <t>27/07</t>
  </si>
  <si>
    <t>NPP Em Huệ_ TP Điện Biên</t>
  </si>
  <si>
    <t>TP Điện Biên</t>
  </si>
  <si>
    <t>KH trừ 200.000đ tiền phí vận chuyển</t>
  </si>
  <si>
    <t>Liên Hương</t>
  </si>
  <si>
    <t>Công ty</t>
  </si>
  <si>
    <t>28/7</t>
  </si>
  <si>
    <t>Em Tâm</t>
  </si>
  <si>
    <t>28/07</t>
  </si>
  <si>
    <t>0947813786</t>
  </si>
  <si>
    <t>30/07</t>
  </si>
  <si>
    <t>Em Chung</t>
  </si>
  <si>
    <t>0913328266</t>
  </si>
  <si>
    <t>31/07</t>
  </si>
  <si>
    <t>Em Ngọc ( Giáo viên)</t>
  </si>
  <si>
    <t>0969229828</t>
  </si>
  <si>
    <t xml:space="preserve">Tổng doanh số bán hàng toàn công ty tháng 7/2019 </t>
  </si>
  <si>
    <t>Thực tế tiền mặt thu về tháng 7/2019</t>
  </si>
  <si>
    <t xml:space="preserve"> KH thanh toán bằng chuyển khoản thu về tháng 7/2019</t>
  </si>
  <si>
    <t>Thực tế công nợ KH phải thanh toán tháng 7/2019</t>
  </si>
  <si>
    <t>Chi phí vận chuyển cty thanh toán cho KH</t>
  </si>
  <si>
    <t>Doanh số anh Lâm tháng 7/2019</t>
  </si>
  <si>
    <t>Doanh số em Long tháng 7/2019</t>
  </si>
  <si>
    <t>Doanh số em Tâm tháng 7/2019</t>
  </si>
  <si>
    <t>KẾ TOÁN</t>
  </si>
  <si>
    <t>TM</t>
  </si>
  <si>
    <t>CK</t>
  </si>
  <si>
    <t>CTT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</si>
</sst>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-* #,##0.00\ _₫_-;\-* #,##0.00\ _₫_-;_-* &quot;-&quot;??\ _₫_-;_-@_-"/>
    <numFmt numFmtId="164" formatCode="_(* #,##0_);_(* \(#,##0\);_(* &quot;-&quot;_);_(@_)"/>
    <numFmt numFmtId="165" formatCode="_(* #,##0.00_);_(* \(#,##0.00\);_(* &quot;-&quot;??_);_(@_)"/>
    <numFmt numFmtId="166" formatCode="_(* #,##0_);_(* \(#,##0\);_(* &quot;-&quot;??_);_(@_)"/>
    <numFmt numFmtId="167" formatCode="_-* #,##0\ _₫_-;\-* #,##0\ _₫_-;_-* &quot;-&quot;??\ _₫_-;_-@_-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 tint="-0.499984740745262"/>
      <name val="Times New Roman"/>
      <family val="1"/>
    </font>
    <font>
      <sz val="10"/>
      <color theme="1" tint="-0.499984740745262"/>
      <name val="Times New Roman"/>
      <family val="1"/>
    </font>
    <font>
      <b/>
      <sz val="20"/>
      <color theme="1" tint="-0.499984740745262"/>
      <name val="Times New Roman"/>
      <family val="1"/>
    </font>
    <font>
      <b/>
      <sz val="11"/>
      <color theme="1" tint="-0.499984740745262"/>
      <name val="Times New Roman"/>
      <family val="1"/>
    </font>
    <font>
      <i/>
      <sz val="11"/>
      <color theme="1" tint="-0.499984740745262"/>
      <name val="Times New Roman"/>
      <family val="1"/>
    </font>
    <font>
      <b/>
      <sz val="10"/>
      <color theme="1" tint="-0.499984740745262"/>
      <name val="Times New Roman"/>
      <family val="1"/>
    </font>
    <font>
      <i/>
      <sz val="10"/>
      <color theme="1" tint="-0.499984740745262"/>
      <name val="Times New Roman"/>
      <family val="1"/>
    </font>
    <font>
      <b/>
      <sz val="13"/>
      <color theme="1" tint="-0.499984740745262"/>
      <name val="Times New Roman"/>
      <family val="1"/>
    </font>
    <font>
      <b/>
      <sz val="12"/>
      <color theme="1" tint="-0.499984740745262"/>
      <name val="Times New Roman"/>
      <family val="1"/>
    </font>
    <font>
      <sz val="12"/>
      <color theme="1" tint="-0.499984740745262"/>
      <name val="Times New Roman"/>
      <family val="1"/>
    </font>
    <font>
      <b/>
      <sz val="16"/>
      <color theme="1" tint="-0.499984740745262"/>
      <name val="Times New Roman"/>
      <family val="1"/>
    </font>
    <font>
      <sz val="11"/>
      <color rgb="FF000000"/>
      <name val="Calibri"/>
      <family val="2"/>
    </font>
    <font>
      <sz val="11"/>
      <name val="Calibri"/>
      <family val="2"/>
    </font>
    <font>
      <sz val="11"/>
      <color indexed="8"/>
      <name val="Calibri"/>
      <family val="2"/>
      <charset val="1"/>
    </font>
    <font>
      <sz val="11"/>
      <color theme="1" tint="-0.499984740745262"/>
      <name val="Calibri"/>
      <family val="2"/>
      <scheme val="minor"/>
    </font>
    <font>
      <b/>
      <sz val="12"/>
      <color theme="1" tint="-0.499984740745262"/>
      <name val="Times New Roman"/>
      <family val="1"/>
      <charset val="163"/>
    </font>
    <font>
      <b/>
      <sz val="11"/>
      <color theme="1" tint="-0.499984740745262"/>
      <name val="Times New Roman"/>
      <family val="1"/>
      <charset val="163"/>
    </font>
    <font>
      <b/>
      <sz val="7"/>
      <color theme="1" tint="-0.499984740745262"/>
      <name val="Times New Roman"/>
      <family val="1"/>
    </font>
    <font>
      <sz val="7"/>
      <color theme="1" tint="-0.499984740745262"/>
      <name val="Times New Roman"/>
      <family val="1"/>
    </font>
    <font>
      <sz val="8"/>
      <color theme="1" tint="-0.499984740745262"/>
      <name val="Times New Roman"/>
      <family val="1"/>
    </font>
    <font>
      <b/>
      <sz val="9"/>
      <color theme="1" tint="-0.499984740745262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double">
        <color indexed="64"/>
      </right>
      <top/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3" fillId="0" borderId="0"/>
    <xf numFmtId="0" fontId="14" fillId="0" borderId="0"/>
    <xf numFmtId="0" fontId="15" fillId="0" borderId="0"/>
  </cellStyleXfs>
  <cellXfs count="280">
    <xf numFmtId="0" fontId="0" fillId="0" borderId="0" xfId="0"/>
    <xf numFmtId="0" fontId="3" fillId="0" borderId="3" xfId="0" applyFont="1" applyFill="1" applyBorder="1" applyAlignment="1"/>
    <xf numFmtId="0" fontId="3" fillId="0" borderId="3" xfId="0" applyFont="1" applyFill="1" applyBorder="1" applyAlignment="1">
      <alignment wrapText="1"/>
    </xf>
    <xf numFmtId="0" fontId="2" fillId="0" borderId="0" xfId="0" applyFont="1" applyAlignment="1">
      <alignment vertical="center"/>
    </xf>
    <xf numFmtId="166" fontId="2" fillId="0" borderId="0" xfId="1" applyNumberFormat="1" applyFont="1" applyAlignment="1">
      <alignment vertical="center"/>
    </xf>
    <xf numFmtId="0" fontId="3" fillId="0" borderId="3" xfId="0" applyFont="1" applyFill="1" applyBorder="1" applyAlignment="1">
      <alignment vertical="center" wrapText="1"/>
    </xf>
    <xf numFmtId="0" fontId="3" fillId="0" borderId="6" xfId="0" applyFont="1" applyFill="1" applyBorder="1" applyAlignment="1">
      <alignment wrapText="1"/>
    </xf>
    <xf numFmtId="0" fontId="2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Alignment="1"/>
    <xf numFmtId="0" fontId="6" fillId="0" borderId="0" xfId="0" applyFont="1" applyAlignment="1">
      <alignment horizontal="center"/>
    </xf>
    <xf numFmtId="0" fontId="6" fillId="0" borderId="0" xfId="0" applyFont="1" applyAlignment="1"/>
    <xf numFmtId="0" fontId="2" fillId="0" borderId="0" xfId="0" applyFont="1" applyAlignment="1">
      <alignment horizontal="left"/>
    </xf>
    <xf numFmtId="14" fontId="7" fillId="0" borderId="0" xfId="0" applyNumberFormat="1" applyFont="1" applyFill="1" applyAlignment="1">
      <alignment horizontal="left" vertical="center"/>
    </xf>
    <xf numFmtId="0" fontId="7" fillId="0" borderId="0" xfId="0" applyFont="1" applyFill="1" applyAlignment="1">
      <alignment vertical="center"/>
    </xf>
    <xf numFmtId="0" fontId="7" fillId="0" borderId="0" xfId="0" applyFont="1" applyFill="1" applyAlignment="1">
      <alignment vertical="center" wrapText="1"/>
    </xf>
    <xf numFmtId="166" fontId="7" fillId="0" borderId="0" xfId="1" applyNumberFormat="1" applyFont="1" applyFill="1" applyAlignment="1">
      <alignment horizontal="center"/>
    </xf>
    <xf numFmtId="0" fontId="3" fillId="0" borderId="0" xfId="0" applyFont="1" applyFill="1" applyAlignment="1"/>
    <xf numFmtId="14" fontId="8" fillId="0" borderId="0" xfId="0" applyNumberFormat="1" applyFont="1" applyFill="1" applyAlignment="1">
      <alignment horizontal="left" vertical="center"/>
    </xf>
    <xf numFmtId="0" fontId="8" fillId="0" borderId="0" xfId="0" applyFont="1" applyFill="1" applyAlignment="1">
      <alignment vertical="center"/>
    </xf>
    <xf numFmtId="0" fontId="8" fillId="0" borderId="0" xfId="0" applyFont="1" applyFill="1" applyAlignment="1">
      <alignment vertical="center" wrapText="1"/>
    </xf>
    <xf numFmtId="166" fontId="8" fillId="0" borderId="0" xfId="1" applyNumberFormat="1" applyFont="1" applyFill="1" applyAlignment="1">
      <alignment horizontal="center" vertical="center"/>
    </xf>
    <xf numFmtId="166" fontId="7" fillId="0" borderId="1" xfId="1" applyNumberFormat="1" applyFont="1" applyFill="1" applyBorder="1" applyAlignment="1">
      <alignment horizontal="center" vertical="center"/>
    </xf>
    <xf numFmtId="166" fontId="7" fillId="0" borderId="1" xfId="1" applyNumberFormat="1" applyFont="1" applyFill="1" applyBorder="1" applyAlignment="1">
      <alignment vertical="center"/>
    </xf>
    <xf numFmtId="166" fontId="7" fillId="0" borderId="1" xfId="1" applyNumberFormat="1" applyFont="1" applyFill="1" applyBorder="1" applyAlignment="1">
      <alignment horizontal="center" vertical="center" wrapText="1"/>
    </xf>
    <xf numFmtId="14" fontId="3" fillId="0" borderId="3" xfId="0" quotePrefix="1" applyNumberFormat="1" applyFont="1" applyFill="1" applyBorder="1" applyAlignment="1">
      <alignment horizontal="left" vertical="center"/>
    </xf>
    <xf numFmtId="0" fontId="3" fillId="0" borderId="3" xfId="0" quotePrefix="1" applyFont="1" applyFill="1" applyBorder="1" applyAlignment="1">
      <alignment horizontal="left" vertical="center"/>
    </xf>
    <xf numFmtId="166" fontId="3" fillId="0" borderId="3" xfId="1" applyNumberFormat="1" applyFont="1" applyFill="1" applyBorder="1" applyAlignment="1">
      <alignment vertical="center"/>
    </xf>
    <xf numFmtId="167" fontId="7" fillId="0" borderId="3" xfId="1" applyNumberFormat="1" applyFont="1" applyFill="1" applyBorder="1" applyAlignment="1">
      <alignment horizontal="center" vertical="center"/>
    </xf>
    <xf numFmtId="0" fontId="3" fillId="0" borderId="4" xfId="0" applyFont="1" applyFill="1" applyBorder="1" applyAlignment="1"/>
    <xf numFmtId="16" fontId="3" fillId="0" borderId="3" xfId="0" quotePrefix="1" applyNumberFormat="1" applyFont="1" applyFill="1" applyBorder="1" applyAlignment="1">
      <alignment vertical="center" wrapText="1"/>
    </xf>
    <xf numFmtId="16" fontId="3" fillId="0" borderId="3" xfId="0" quotePrefix="1" applyNumberFormat="1" applyFont="1" applyFill="1" applyBorder="1" applyAlignment="1">
      <alignment vertical="center"/>
    </xf>
    <xf numFmtId="0" fontId="3" fillId="0" borderId="3" xfId="0" applyFont="1" applyFill="1" applyBorder="1" applyAlignment="1">
      <alignment vertical="center"/>
    </xf>
    <xf numFmtId="166" fontId="3" fillId="0" borderId="3" xfId="1" applyNumberFormat="1" applyFont="1" applyFill="1" applyBorder="1" applyAlignment="1">
      <alignment horizontal="left" vertical="center" wrapText="1"/>
    </xf>
    <xf numFmtId="166" fontId="3" fillId="0" borderId="3" xfId="1" applyNumberFormat="1" applyFont="1" applyFill="1" applyBorder="1" applyAlignment="1">
      <alignment vertical="center" wrapText="1"/>
    </xf>
    <xf numFmtId="16" fontId="3" fillId="0" borderId="3" xfId="0" quotePrefix="1" applyNumberFormat="1" applyFont="1" applyFill="1" applyBorder="1" applyAlignment="1">
      <alignment horizontal="left" vertical="center"/>
    </xf>
    <xf numFmtId="166" fontId="7" fillId="0" borderId="3" xfId="1" applyNumberFormat="1" applyFont="1" applyFill="1" applyBorder="1" applyAlignment="1">
      <alignment vertical="center"/>
    </xf>
    <xf numFmtId="167" fontId="3" fillId="0" borderId="3" xfId="1" applyNumberFormat="1" applyFont="1" applyFill="1" applyBorder="1" applyAlignment="1">
      <alignment horizontal="center" vertical="center" wrapText="1"/>
    </xf>
    <xf numFmtId="14" fontId="3" fillId="0" borderId="6" xfId="0" quotePrefix="1" applyNumberFormat="1" applyFont="1" applyFill="1" applyBorder="1" applyAlignment="1">
      <alignment horizontal="left" vertical="center"/>
    </xf>
    <xf numFmtId="0" fontId="3" fillId="0" borderId="6" xfId="0" quotePrefix="1" applyFont="1" applyFill="1" applyBorder="1" applyAlignment="1">
      <alignment horizontal="left" vertical="center"/>
    </xf>
    <xf numFmtId="0" fontId="3" fillId="0" borderId="6" xfId="0" applyFont="1" applyFill="1" applyBorder="1" applyAlignment="1">
      <alignment vertical="center" wrapText="1"/>
    </xf>
    <xf numFmtId="166" fontId="3" fillId="0" borderId="6" xfId="1" applyNumberFormat="1" applyFont="1" applyFill="1" applyBorder="1" applyAlignment="1">
      <alignment vertical="center"/>
    </xf>
    <xf numFmtId="167" fontId="7" fillId="0" borderId="6" xfId="1" applyNumberFormat="1" applyFont="1" applyFill="1" applyBorder="1" applyAlignment="1">
      <alignment horizontal="center" vertical="center"/>
    </xf>
    <xf numFmtId="166" fontId="7" fillId="0" borderId="1" xfId="0" applyNumberFormat="1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7" fillId="0" borderId="0" xfId="0" applyFont="1" applyFill="1" applyAlignment="1"/>
    <xf numFmtId="14" fontId="3" fillId="0" borderId="0" xfId="0" applyNumberFormat="1" applyFont="1" applyFill="1" applyAlignment="1">
      <alignment horizontal="left" vertical="center"/>
    </xf>
    <xf numFmtId="0" fontId="3" fillId="0" borderId="6" xfId="0" quotePrefix="1" applyFont="1" applyFill="1" applyBorder="1" applyAlignment="1">
      <alignment horizontal="left"/>
    </xf>
    <xf numFmtId="166" fontId="3" fillId="0" borderId="6" xfId="1" applyNumberFormat="1" applyFont="1" applyFill="1" applyBorder="1" applyAlignment="1"/>
    <xf numFmtId="14" fontId="3" fillId="0" borderId="1" xfId="0" applyNumberFormat="1" applyFont="1" applyFill="1" applyBorder="1" applyAlignment="1">
      <alignment horizontal="left" vertical="center"/>
    </xf>
    <xf numFmtId="0" fontId="3" fillId="0" borderId="1" xfId="0" applyFont="1" applyFill="1" applyBorder="1" applyAlignment="1"/>
    <xf numFmtId="0" fontId="3" fillId="0" borderId="1" xfId="0" applyFont="1" applyFill="1" applyBorder="1" applyAlignment="1">
      <alignment wrapText="1"/>
    </xf>
    <xf numFmtId="166" fontId="7" fillId="3" borderId="1" xfId="0" applyNumberFormat="1" applyFont="1" applyFill="1" applyBorder="1" applyAlignment="1"/>
    <xf numFmtId="0" fontId="3" fillId="0" borderId="3" xfId="0" quotePrefix="1" applyFont="1" applyFill="1" applyBorder="1" applyAlignment="1">
      <alignment horizontal="left"/>
    </xf>
    <xf numFmtId="166" fontId="3" fillId="0" borderId="3" xfId="1" applyNumberFormat="1" applyFont="1" applyFill="1" applyBorder="1" applyAlignment="1"/>
    <xf numFmtId="16" fontId="3" fillId="0" borderId="3" xfId="0" quotePrefix="1" applyNumberFormat="1" applyFont="1" applyFill="1" applyBorder="1" applyAlignment="1"/>
    <xf numFmtId="16" fontId="3" fillId="0" borderId="3" xfId="0" quotePrefix="1" applyNumberFormat="1" applyFont="1" applyFill="1" applyBorder="1" applyAlignment="1">
      <alignment horizontal="left"/>
    </xf>
    <xf numFmtId="166" fontId="3" fillId="0" borderId="1" xfId="0" applyNumberFormat="1" applyFont="1" applyFill="1" applyBorder="1" applyAlignment="1"/>
    <xf numFmtId="166" fontId="7" fillId="0" borderId="6" xfId="1" applyNumberFormat="1" applyFont="1" applyFill="1" applyBorder="1" applyAlignment="1"/>
    <xf numFmtId="167" fontId="3" fillId="0" borderId="6" xfId="1" applyNumberFormat="1" applyFont="1" applyFill="1" applyBorder="1" applyAlignment="1">
      <alignment horizontal="center" vertical="center" wrapText="1"/>
    </xf>
    <xf numFmtId="14" fontId="3" fillId="0" borderId="3" xfId="0" quotePrefix="1" applyNumberFormat="1" applyFont="1" applyFill="1" applyBorder="1" applyAlignment="1">
      <alignment horizontal="left"/>
    </xf>
    <xf numFmtId="14" fontId="3" fillId="0" borderId="6" xfId="0" quotePrefix="1" applyNumberFormat="1" applyFont="1" applyFill="1" applyBorder="1" applyAlignment="1">
      <alignment horizontal="left"/>
    </xf>
    <xf numFmtId="16" fontId="3" fillId="0" borderId="3" xfId="0" quotePrefix="1" applyNumberFormat="1" applyFont="1" applyFill="1" applyBorder="1" applyAlignment="1">
      <alignment wrapText="1"/>
    </xf>
    <xf numFmtId="166" fontId="3" fillId="0" borderId="3" xfId="1" applyNumberFormat="1" applyFont="1" applyFill="1" applyBorder="1" applyAlignment="1">
      <alignment horizontal="left" wrapText="1"/>
    </xf>
    <xf numFmtId="166" fontId="3" fillId="0" borderId="3" xfId="1" applyNumberFormat="1" applyFont="1" applyFill="1" applyBorder="1" applyAlignment="1">
      <alignment wrapText="1"/>
    </xf>
    <xf numFmtId="0" fontId="3" fillId="0" borderId="0" xfId="0" applyFont="1" applyFill="1" applyAlignment="1">
      <alignment wrapText="1"/>
    </xf>
    <xf numFmtId="0" fontId="9" fillId="0" borderId="0" xfId="0" applyFont="1" applyAlignment="1">
      <alignment vertical="center"/>
    </xf>
    <xf numFmtId="0" fontId="9" fillId="4" borderId="0" xfId="0" applyFont="1" applyFill="1" applyAlignment="1">
      <alignment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/>
    <xf numFmtId="0" fontId="9" fillId="0" borderId="0" xfId="0" applyFont="1" applyAlignment="1">
      <alignment horizontal="center" vertical="center" wrapText="1"/>
    </xf>
    <xf numFmtId="0" fontId="6" fillId="0" borderId="0" xfId="0" applyFont="1" applyAlignment="1">
      <alignment vertical="center"/>
    </xf>
    <xf numFmtId="0" fontId="6" fillId="4" borderId="0" xfId="0" applyFont="1" applyFill="1" applyAlignment="1">
      <alignment vertical="center"/>
    </xf>
    <xf numFmtId="0" fontId="6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6" fillId="0" borderId="0" xfId="0" applyFont="1" applyAlignment="1">
      <alignment horizontal="center" vertical="center" wrapText="1"/>
    </xf>
    <xf numFmtId="166" fontId="6" fillId="0" borderId="0" xfId="1" applyNumberFormat="1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2" fillId="0" borderId="0" xfId="0" applyFont="1" applyAlignment="1"/>
    <xf numFmtId="9" fontId="12" fillId="0" borderId="0" xfId="2" applyFont="1" applyAlignment="1"/>
    <xf numFmtId="9" fontId="5" fillId="0" borderId="0" xfId="2" applyFont="1" applyAlignment="1"/>
    <xf numFmtId="0" fontId="5" fillId="0" borderId="1" xfId="0" applyFont="1" applyBorder="1" applyAlignment="1">
      <alignment horizontal="center" vertical="center"/>
    </xf>
    <xf numFmtId="166" fontId="5" fillId="0" borderId="1" xfId="1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2" fillId="0" borderId="10" xfId="0" applyFont="1" applyBorder="1"/>
    <xf numFmtId="166" fontId="2" fillId="0" borderId="10" xfId="1" applyNumberFormat="1" applyFont="1" applyBorder="1"/>
    <xf numFmtId="0" fontId="2" fillId="0" borderId="3" xfId="0" applyFont="1" applyBorder="1" applyAlignment="1">
      <alignment horizontal="center"/>
    </xf>
    <xf numFmtId="0" fontId="2" fillId="0" borderId="3" xfId="0" applyFont="1" applyBorder="1"/>
    <xf numFmtId="166" fontId="2" fillId="0" borderId="3" xfId="1" applyNumberFormat="1" applyFont="1" applyBorder="1"/>
    <xf numFmtId="0" fontId="2" fillId="0" borderId="11" xfId="0" applyFont="1" applyBorder="1" applyAlignment="1">
      <alignment horizontal="center"/>
    </xf>
    <xf numFmtId="0" fontId="2" fillId="0" borderId="11" xfId="0" applyFont="1" applyBorder="1"/>
    <xf numFmtId="166" fontId="2" fillId="0" borderId="11" xfId="1" applyNumberFormat="1" applyFont="1" applyBorder="1"/>
    <xf numFmtId="0" fontId="5" fillId="0" borderId="1" xfId="0" applyFont="1" applyBorder="1" applyAlignment="1">
      <alignment horizontal="center"/>
    </xf>
    <xf numFmtId="0" fontId="5" fillId="0" borderId="1" xfId="0" applyFont="1" applyBorder="1"/>
    <xf numFmtId="166" fontId="5" fillId="0" borderId="1" xfId="1" applyNumberFormat="1" applyFont="1" applyBorder="1"/>
    <xf numFmtId="0" fontId="2" fillId="0" borderId="0" xfId="0" applyFont="1" applyBorder="1" applyAlignment="1">
      <alignment horizontal="center"/>
    </xf>
    <xf numFmtId="0" fontId="2" fillId="0" borderId="0" xfId="0" applyFont="1" applyBorder="1"/>
    <xf numFmtId="166" fontId="2" fillId="0" borderId="0" xfId="1" applyNumberFormat="1" applyFont="1" applyBorder="1"/>
    <xf numFmtId="166" fontId="5" fillId="0" borderId="1" xfId="1" applyNumberFormat="1" applyFont="1" applyBorder="1" applyAlignment="1">
      <alignment horizontal="center"/>
    </xf>
    <xf numFmtId="166" fontId="2" fillId="0" borderId="0" xfId="1" applyNumberFormat="1" applyFont="1"/>
    <xf numFmtId="167" fontId="2" fillId="0" borderId="3" xfId="1" applyNumberFormat="1" applyFont="1" applyBorder="1"/>
    <xf numFmtId="167" fontId="2" fillId="0" borderId="6" xfId="1" applyNumberFormat="1" applyFont="1" applyBorder="1" applyAlignment="1">
      <alignment vertical="center" wrapText="1"/>
    </xf>
    <xf numFmtId="167" fontId="5" fillId="0" borderId="1" xfId="1" applyNumberFormat="1" applyFont="1" applyBorder="1"/>
    <xf numFmtId="0" fontId="5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/>
    </xf>
    <xf numFmtId="0" fontId="2" fillId="0" borderId="13" xfId="0" applyFont="1" applyBorder="1" applyAlignment="1">
      <alignment horizontal="center" vertical="center"/>
    </xf>
    <xf numFmtId="0" fontId="2" fillId="0" borderId="13" xfId="0" applyFont="1" applyBorder="1" applyAlignment="1">
      <alignment vertical="center"/>
    </xf>
    <xf numFmtId="167" fontId="2" fillId="0" borderId="13" xfId="1" applyNumberFormat="1" applyFont="1" applyBorder="1" applyAlignment="1">
      <alignment vertical="center"/>
    </xf>
    <xf numFmtId="167" fontId="2" fillId="0" borderId="13" xfId="1" applyNumberFormat="1" applyFont="1" applyBorder="1" applyAlignment="1">
      <alignment wrapText="1"/>
    </xf>
    <xf numFmtId="167" fontId="2" fillId="0" borderId="13" xfId="1" applyNumberFormat="1" applyFont="1" applyBorder="1"/>
    <xf numFmtId="167" fontId="2" fillId="0" borderId="3" xfId="1" applyNumberFormat="1" applyFont="1" applyBorder="1" applyAlignment="1">
      <alignment vertical="center" wrapText="1"/>
    </xf>
    <xf numFmtId="167" fontId="2" fillId="0" borderId="6" xfId="1" applyNumberFormat="1" applyFont="1" applyBorder="1"/>
    <xf numFmtId="0" fontId="5" fillId="0" borderId="3" xfId="0" applyFont="1" applyBorder="1"/>
    <xf numFmtId="0" fontId="5" fillId="0" borderId="0" xfId="0" applyFont="1"/>
    <xf numFmtId="0" fontId="16" fillId="0" borderId="0" xfId="0" applyFont="1"/>
    <xf numFmtId="0" fontId="11" fillId="0" borderId="0" xfId="0" applyFont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0" fontId="20" fillId="0" borderId="20" xfId="0" applyFont="1" applyBorder="1" applyAlignment="1">
      <alignment horizontal="center"/>
    </xf>
    <xf numFmtId="0" fontId="20" fillId="0" borderId="13" xfId="0" quotePrefix="1" applyFont="1" applyBorder="1" applyAlignment="1">
      <alignment horizontal="center"/>
    </xf>
    <xf numFmtId="0" fontId="20" fillId="4" borderId="13" xfId="0" applyFont="1" applyFill="1" applyBorder="1" applyAlignment="1">
      <alignment horizontal="center"/>
    </xf>
    <xf numFmtId="0" fontId="20" fillId="0" borderId="13" xfId="0" applyFont="1" applyBorder="1" applyAlignment="1">
      <alignment horizontal="left" wrapText="1"/>
    </xf>
    <xf numFmtId="0" fontId="20" fillId="0" borderId="13" xfId="0" quotePrefix="1" applyFont="1" applyBorder="1" applyAlignment="1">
      <alignment horizontal="center" wrapText="1"/>
    </xf>
    <xf numFmtId="166" fontId="20" fillId="0" borderId="13" xfId="0" applyNumberFormat="1" applyFont="1" applyBorder="1" applyAlignment="1">
      <alignment horizontal="center"/>
    </xf>
    <xf numFmtId="166" fontId="20" fillId="4" borderId="13" xfId="0" applyNumberFormat="1" applyFont="1" applyFill="1" applyBorder="1" applyAlignment="1">
      <alignment horizontal="center"/>
    </xf>
    <xf numFmtId="164" fontId="20" fillId="0" borderId="13" xfId="3" applyFont="1" applyBorder="1" applyAlignment="1">
      <alignment horizontal="center"/>
    </xf>
    <xf numFmtId="164" fontId="20" fillId="0" borderId="10" xfId="3" applyFont="1" applyBorder="1" applyAlignment="1">
      <alignment horizontal="center"/>
    </xf>
    <xf numFmtId="9" fontId="20" fillId="0" borderId="13" xfId="2" applyNumberFormat="1" applyFont="1" applyBorder="1" applyAlignment="1">
      <alignment horizontal="center"/>
    </xf>
    <xf numFmtId="0" fontId="20" fillId="0" borderId="21" xfId="0" applyFont="1" applyBorder="1" applyAlignment="1">
      <alignment wrapText="1"/>
    </xf>
    <xf numFmtId="0" fontId="20" fillId="0" borderId="15" xfId="0" applyFont="1" applyBorder="1" applyAlignment="1">
      <alignment horizontal="center"/>
    </xf>
    <xf numFmtId="0" fontId="20" fillId="0" borderId="3" xfId="0" applyFont="1" applyBorder="1" applyAlignment="1">
      <alignment horizontal="left" wrapText="1"/>
    </xf>
    <xf numFmtId="0" fontId="20" fillId="0" borderId="3" xfId="0" quotePrefix="1" applyFont="1" applyBorder="1" applyAlignment="1">
      <alignment horizontal="center" wrapText="1"/>
    </xf>
    <xf numFmtId="166" fontId="20" fillId="0" borderId="3" xfId="0" applyNumberFormat="1" applyFont="1" applyBorder="1" applyAlignment="1">
      <alignment horizontal="center"/>
    </xf>
    <xf numFmtId="166" fontId="20" fillId="4" borderId="3" xfId="0" applyNumberFormat="1" applyFont="1" applyFill="1" applyBorder="1" applyAlignment="1">
      <alignment horizontal="center"/>
    </xf>
    <xf numFmtId="164" fontId="20" fillId="0" borderId="3" xfId="3" applyFont="1" applyBorder="1" applyAlignment="1">
      <alignment horizontal="center"/>
    </xf>
    <xf numFmtId="9" fontId="20" fillId="0" borderId="3" xfId="2" applyNumberFormat="1" applyFont="1" applyBorder="1" applyAlignment="1">
      <alignment horizontal="center"/>
    </xf>
    <xf numFmtId="0" fontId="20" fillId="0" borderId="16" xfId="0" applyFont="1" applyBorder="1" applyAlignment="1">
      <alignment wrapText="1"/>
    </xf>
    <xf numFmtId="0" fontId="20" fillId="4" borderId="3" xfId="0" applyFont="1" applyFill="1" applyBorder="1" applyAlignment="1">
      <alignment horizontal="center"/>
    </xf>
    <xf numFmtId="0" fontId="20" fillId="0" borderId="42" xfId="0" applyFont="1" applyBorder="1" applyAlignment="1">
      <alignment horizontal="center"/>
    </xf>
    <xf numFmtId="0" fontId="20" fillId="4" borderId="5" xfId="0" applyFont="1" applyFill="1" applyBorder="1" applyAlignment="1">
      <alignment horizontal="center"/>
    </xf>
    <xf numFmtId="0" fontId="20" fillId="0" borderId="5" xfId="0" applyFont="1" applyBorder="1" applyAlignment="1">
      <alignment horizontal="left" wrapText="1"/>
    </xf>
    <xf numFmtId="0" fontId="20" fillId="0" borderId="11" xfId="0" applyFont="1" applyBorder="1" applyAlignment="1">
      <alignment horizontal="left" wrapText="1"/>
    </xf>
    <xf numFmtId="0" fontId="20" fillId="0" borderId="11" xfId="0" quotePrefix="1" applyFont="1" applyBorder="1" applyAlignment="1">
      <alignment horizontal="center" wrapText="1"/>
    </xf>
    <xf numFmtId="166" fontId="20" fillId="0" borderId="11" xfId="0" applyNumberFormat="1" applyFont="1" applyBorder="1" applyAlignment="1">
      <alignment horizontal="center"/>
    </xf>
    <xf numFmtId="166" fontId="20" fillId="4" borderId="11" xfId="0" applyNumberFormat="1" applyFont="1" applyFill="1" applyBorder="1" applyAlignment="1">
      <alignment horizontal="center"/>
    </xf>
    <xf numFmtId="164" fontId="20" fillId="0" borderId="11" xfId="3" applyFont="1" applyBorder="1" applyAlignment="1">
      <alignment horizontal="center"/>
    </xf>
    <xf numFmtId="164" fontId="20" fillId="0" borderId="6" xfId="3" applyFont="1" applyBorder="1" applyAlignment="1">
      <alignment horizontal="center"/>
    </xf>
    <xf numFmtId="9" fontId="20" fillId="0" borderId="11" xfId="2" applyNumberFormat="1" applyFont="1" applyBorder="1" applyAlignment="1">
      <alignment horizontal="center"/>
    </xf>
    <xf numFmtId="0" fontId="20" fillId="0" borderId="43" xfId="0" applyFont="1" applyBorder="1" applyAlignment="1">
      <alignment wrapText="1"/>
    </xf>
    <xf numFmtId="0" fontId="20" fillId="0" borderId="24" xfId="0" applyFont="1" applyBorder="1" applyAlignment="1">
      <alignment horizontal="center"/>
    </xf>
    <xf numFmtId="0" fontId="20" fillId="0" borderId="1" xfId="0" quotePrefix="1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1" xfId="0" applyFont="1" applyBorder="1" applyAlignment="1">
      <alignment horizontal="left" wrapText="1"/>
    </xf>
    <xf numFmtId="0" fontId="20" fillId="0" borderId="1" xfId="0" quotePrefix="1" applyFont="1" applyBorder="1" applyAlignment="1">
      <alignment horizontal="center" wrapText="1"/>
    </xf>
    <xf numFmtId="166" fontId="20" fillId="0" borderId="1" xfId="0" applyNumberFormat="1" applyFont="1" applyBorder="1" applyAlignment="1">
      <alignment horizontal="center"/>
    </xf>
    <xf numFmtId="166" fontId="20" fillId="4" borderId="1" xfId="0" applyNumberFormat="1" applyFont="1" applyFill="1" applyBorder="1" applyAlignment="1">
      <alignment horizontal="center"/>
    </xf>
    <xf numFmtId="164" fontId="20" fillId="0" borderId="1" xfId="3" applyFont="1" applyBorder="1" applyAlignment="1">
      <alignment horizontal="center"/>
    </xf>
    <xf numFmtId="9" fontId="20" fillId="0" borderId="1" xfId="2" applyNumberFormat="1" applyFont="1" applyBorder="1" applyAlignment="1">
      <alignment horizontal="center"/>
    </xf>
    <xf numFmtId="0" fontId="20" fillId="0" borderId="25" xfId="0" applyFont="1" applyBorder="1" applyAlignment="1">
      <alignment wrapText="1"/>
    </xf>
    <xf numFmtId="0" fontId="20" fillId="0" borderId="13" xfId="0" applyFont="1" applyBorder="1" applyAlignment="1">
      <alignment horizontal="center"/>
    </xf>
    <xf numFmtId="0" fontId="20" fillId="0" borderId="11" xfId="0" quotePrefix="1" applyFont="1" applyBorder="1" applyAlignment="1">
      <alignment horizontal="center"/>
    </xf>
    <xf numFmtId="0" fontId="20" fillId="0" borderId="30" xfId="0" applyFont="1" applyBorder="1" applyAlignment="1">
      <alignment horizontal="center"/>
    </xf>
    <xf numFmtId="0" fontId="20" fillId="0" borderId="10" xfId="0" quotePrefix="1" applyFont="1" applyBorder="1" applyAlignment="1">
      <alignment horizontal="center"/>
    </xf>
    <xf numFmtId="0" fontId="20" fillId="0" borderId="10" xfId="0" applyFont="1" applyBorder="1" applyAlignment="1">
      <alignment horizontal="center"/>
    </xf>
    <xf numFmtId="0" fontId="20" fillId="0" borderId="10" xfId="0" applyFont="1" applyBorder="1" applyAlignment="1">
      <alignment horizontal="left" wrapText="1"/>
    </xf>
    <xf numFmtId="0" fontId="20" fillId="0" borderId="10" xfId="0" quotePrefix="1" applyFont="1" applyBorder="1" applyAlignment="1">
      <alignment horizontal="center" wrapText="1"/>
    </xf>
    <xf numFmtId="166" fontId="20" fillId="0" borderId="10" xfId="0" applyNumberFormat="1" applyFont="1" applyBorder="1" applyAlignment="1">
      <alignment horizontal="center"/>
    </xf>
    <xf numFmtId="166" fontId="20" fillId="4" borderId="10" xfId="0" applyNumberFormat="1" applyFont="1" applyFill="1" applyBorder="1" applyAlignment="1">
      <alignment horizontal="center"/>
    </xf>
    <xf numFmtId="9" fontId="20" fillId="0" borderId="10" xfId="2" applyNumberFormat="1" applyFont="1" applyBorder="1" applyAlignment="1">
      <alignment horizontal="center"/>
    </xf>
    <xf numFmtId="0" fontId="20" fillId="0" borderId="41" xfId="0" applyFont="1" applyBorder="1" applyAlignment="1">
      <alignment wrapText="1"/>
    </xf>
    <xf numFmtId="0" fontId="20" fillId="0" borderId="17" xfId="0" applyFont="1" applyBorder="1" applyAlignment="1">
      <alignment horizontal="center"/>
    </xf>
    <xf numFmtId="0" fontId="20" fillId="0" borderId="6" xfId="0" quotePrefix="1" applyFont="1" applyBorder="1" applyAlignment="1">
      <alignment horizontal="center"/>
    </xf>
    <xf numFmtId="0" fontId="20" fillId="0" borderId="31" xfId="0" applyFont="1" applyBorder="1" applyAlignment="1">
      <alignment horizontal="center"/>
    </xf>
    <xf numFmtId="0" fontId="20" fillId="0" borderId="31" xfId="0" applyFont="1" applyBorder="1" applyAlignment="1">
      <alignment horizontal="left" wrapText="1"/>
    </xf>
    <xf numFmtId="0" fontId="20" fillId="0" borderId="6" xfId="0" quotePrefix="1" applyFont="1" applyBorder="1" applyAlignment="1">
      <alignment horizontal="center" wrapText="1"/>
    </xf>
    <xf numFmtId="166" fontId="20" fillId="0" borderId="5" xfId="0" applyNumberFormat="1" applyFont="1" applyBorder="1" applyAlignment="1">
      <alignment horizontal="center"/>
    </xf>
    <xf numFmtId="166" fontId="20" fillId="4" borderId="5" xfId="0" applyNumberFormat="1" applyFont="1" applyFill="1" applyBorder="1" applyAlignment="1">
      <alignment horizontal="center"/>
    </xf>
    <xf numFmtId="164" fontId="20" fillId="0" borderId="5" xfId="3" applyFont="1" applyBorder="1" applyAlignment="1">
      <alignment horizontal="center"/>
    </xf>
    <xf numFmtId="9" fontId="20" fillId="0" borderId="5" xfId="2" applyNumberFormat="1" applyFont="1" applyBorder="1" applyAlignment="1">
      <alignment horizontal="center"/>
    </xf>
    <xf numFmtId="0" fontId="20" fillId="0" borderId="27" xfId="0" applyFont="1" applyBorder="1" applyAlignment="1">
      <alignment wrapText="1"/>
    </xf>
    <xf numFmtId="0" fontId="20" fillId="0" borderId="13" xfId="0" applyFont="1" applyBorder="1" applyAlignment="1">
      <alignment horizontal="center" wrapText="1"/>
    </xf>
    <xf numFmtId="0" fontId="20" fillId="0" borderId="3" xfId="0" quotePrefix="1" applyFont="1" applyBorder="1" applyAlignment="1">
      <alignment horizontal="center"/>
    </xf>
    <xf numFmtId="0" fontId="20" fillId="0" borderId="3" xfId="0" applyFont="1" applyBorder="1" applyAlignment="1">
      <alignment horizontal="center" wrapText="1"/>
    </xf>
    <xf numFmtId="0" fontId="20" fillId="0" borderId="11" xfId="0" applyFont="1" applyBorder="1" applyAlignment="1">
      <alignment horizontal="center"/>
    </xf>
    <xf numFmtId="0" fontId="20" fillId="0" borderId="11" xfId="0" applyFont="1" applyBorder="1" applyAlignment="1">
      <alignment horizontal="center" wrapText="1"/>
    </xf>
    <xf numFmtId="0" fontId="20" fillId="0" borderId="40" xfId="0" applyFont="1" applyBorder="1" applyAlignment="1">
      <alignment horizontal="center"/>
    </xf>
    <xf numFmtId="0" fontId="20" fillId="0" borderId="31" xfId="0" quotePrefix="1" applyFont="1" applyBorder="1" applyAlignment="1">
      <alignment horizontal="center"/>
    </xf>
    <xf numFmtId="0" fontId="20" fillId="0" borderId="31" xfId="0" quotePrefix="1" applyFont="1" applyBorder="1" applyAlignment="1">
      <alignment horizontal="center" wrapText="1"/>
    </xf>
    <xf numFmtId="166" fontId="20" fillId="0" borderId="31" xfId="0" applyNumberFormat="1" applyFont="1" applyBorder="1" applyAlignment="1">
      <alignment horizontal="center"/>
    </xf>
    <xf numFmtId="166" fontId="20" fillId="4" borderId="31" xfId="0" applyNumberFormat="1" applyFont="1" applyFill="1" applyBorder="1" applyAlignment="1">
      <alignment horizontal="center"/>
    </xf>
    <xf numFmtId="164" fontId="20" fillId="0" borderId="31" xfId="3" applyFont="1" applyBorder="1" applyAlignment="1">
      <alignment horizontal="center"/>
    </xf>
    <xf numFmtId="9" fontId="20" fillId="0" borderId="31" xfId="2" applyNumberFormat="1" applyFont="1" applyBorder="1" applyAlignment="1">
      <alignment horizontal="center"/>
    </xf>
    <xf numFmtId="164" fontId="20" fillId="0" borderId="31" xfId="3" applyFont="1" applyBorder="1" applyAlignment="1">
      <alignment horizontal="center" vertical="top"/>
    </xf>
    <xf numFmtId="0" fontId="20" fillId="0" borderId="45" xfId="0" applyFont="1" applyBorder="1" applyAlignment="1">
      <alignment wrapText="1"/>
    </xf>
    <xf numFmtId="164" fontId="20" fillId="0" borderId="3" xfId="3" applyFont="1" applyBorder="1" applyAlignment="1">
      <alignment horizontal="center" vertical="top"/>
    </xf>
    <xf numFmtId="0" fontId="20" fillId="0" borderId="5" xfId="0" applyFont="1" applyBorder="1" applyAlignment="1">
      <alignment horizontal="center"/>
    </xf>
    <xf numFmtId="164" fontId="20" fillId="0" borderId="11" xfId="3" applyFont="1" applyBorder="1" applyAlignment="1">
      <alignment horizontal="center" vertical="top"/>
    </xf>
    <xf numFmtId="164" fontId="20" fillId="0" borderId="13" xfId="3" applyFont="1" applyBorder="1" applyAlignment="1">
      <alignment vertical="center"/>
    </xf>
    <xf numFmtId="164" fontId="20" fillId="0" borderId="11" xfId="3" applyFont="1" applyBorder="1" applyAlignment="1">
      <alignment vertical="center"/>
    </xf>
    <xf numFmtId="0" fontId="20" fillId="0" borderId="1" xfId="0" applyFont="1" applyBorder="1" applyAlignment="1">
      <alignment horizontal="center" wrapText="1"/>
    </xf>
    <xf numFmtId="0" fontId="21" fillId="0" borderId="0" xfId="0" applyFont="1"/>
    <xf numFmtId="16" fontId="20" fillId="0" borderId="13" xfId="0" quotePrefix="1" applyNumberFormat="1" applyFont="1" applyBorder="1" applyAlignment="1">
      <alignment horizontal="center"/>
    </xf>
    <xf numFmtId="16" fontId="20" fillId="0" borderId="3" xfId="0" quotePrefix="1" applyNumberFormat="1" applyFont="1" applyBorder="1" applyAlignment="1">
      <alignment horizontal="center"/>
    </xf>
    <xf numFmtId="16" fontId="20" fillId="0" borderId="11" xfId="0" quotePrefix="1" applyNumberFormat="1" applyFont="1" applyBorder="1" applyAlignment="1">
      <alignment horizontal="center"/>
    </xf>
    <xf numFmtId="16" fontId="20" fillId="0" borderId="1" xfId="0" quotePrefix="1" applyNumberFormat="1" applyFont="1" applyBorder="1" applyAlignment="1">
      <alignment horizontal="center"/>
    </xf>
    <xf numFmtId="0" fontId="20" fillId="0" borderId="13" xfId="0" applyFont="1" applyBorder="1" applyAlignment="1">
      <alignment horizontal="left"/>
    </xf>
    <xf numFmtId="164" fontId="20" fillId="0" borderId="10" xfId="3" applyFont="1" applyBorder="1" applyAlignment="1">
      <alignment vertical="center"/>
    </xf>
    <xf numFmtId="0" fontId="20" fillId="0" borderId="5" xfId="0" quotePrefix="1" applyFont="1" applyBorder="1" applyAlignment="1">
      <alignment horizontal="center"/>
    </xf>
    <xf numFmtId="0" fontId="20" fillId="0" borderId="11" xfId="0" applyFont="1" applyBorder="1" applyAlignment="1">
      <alignment horizontal="left"/>
    </xf>
    <xf numFmtId="164" fontId="20" fillId="0" borderId="5" xfId="3" applyFont="1" applyBorder="1" applyAlignment="1">
      <alignment vertical="center"/>
    </xf>
    <xf numFmtId="166" fontId="22" fillId="0" borderId="12" xfId="0" applyNumberFormat="1" applyFont="1" applyBorder="1" applyAlignment="1">
      <alignment horizontal="center" vertical="center"/>
    </xf>
    <xf numFmtId="0" fontId="22" fillId="0" borderId="12" xfId="0" applyFont="1" applyBorder="1" applyAlignment="1">
      <alignment horizontal="center" vertical="center"/>
    </xf>
    <xf numFmtId="0" fontId="22" fillId="0" borderId="14" xfId="0" applyFont="1" applyBorder="1" applyAlignment="1">
      <alignment vertical="center" wrapText="1"/>
    </xf>
    <xf numFmtId="166" fontId="22" fillId="0" borderId="0" xfId="0" applyNumberFormat="1" applyFont="1" applyAlignment="1">
      <alignment vertical="center"/>
    </xf>
    <xf numFmtId="166" fontId="22" fillId="2" borderId="12" xfId="0" applyNumberFormat="1" applyFont="1" applyFill="1" applyBorder="1" applyAlignment="1">
      <alignment horizontal="center" vertical="center"/>
    </xf>
    <xf numFmtId="0" fontId="22" fillId="0" borderId="36" xfId="0" applyFont="1" applyBorder="1" applyAlignment="1">
      <alignment horizontal="left" vertical="center"/>
    </xf>
    <xf numFmtId="0" fontId="22" fillId="0" borderId="7" xfId="0" applyFont="1" applyBorder="1" applyAlignment="1">
      <alignment horizontal="left" vertical="center"/>
    </xf>
    <xf numFmtId="0" fontId="22" fillId="0" borderId="8" xfId="0" applyFont="1" applyBorder="1" applyAlignment="1">
      <alignment horizontal="left" vertical="center"/>
    </xf>
    <xf numFmtId="0" fontId="22" fillId="0" borderId="1" xfId="0" applyFont="1" applyBorder="1"/>
    <xf numFmtId="164" fontId="22" fillId="0" borderId="1" xfId="3" applyFont="1" applyBorder="1"/>
    <xf numFmtId="0" fontId="22" fillId="0" borderId="25" xfId="0" applyFont="1" applyBorder="1" applyAlignment="1">
      <alignment wrapText="1"/>
    </xf>
    <xf numFmtId="0" fontId="22" fillId="0" borderId="37" xfId="0" applyFont="1" applyBorder="1" applyAlignment="1">
      <alignment horizontal="left"/>
    </xf>
    <xf numFmtId="0" fontId="22" fillId="0" borderId="38" xfId="0" applyFont="1" applyBorder="1" applyAlignment="1">
      <alignment horizontal="left"/>
    </xf>
    <xf numFmtId="0" fontId="22" fillId="0" borderId="39" xfId="0" applyFont="1" applyBorder="1" applyAlignment="1">
      <alignment horizontal="left"/>
    </xf>
    <xf numFmtId="0" fontId="22" fillId="0" borderId="18" xfId="0" applyFont="1" applyBorder="1"/>
    <xf numFmtId="164" fontId="22" fillId="0" borderId="18" xfId="3" applyFont="1" applyBorder="1"/>
    <xf numFmtId="0" fontId="22" fillId="0" borderId="19" xfId="0" applyFont="1" applyBorder="1" applyAlignment="1">
      <alignment wrapText="1"/>
    </xf>
    <xf numFmtId="0" fontId="6" fillId="0" borderId="0" xfId="0" applyFont="1"/>
    <xf numFmtId="14" fontId="7" fillId="0" borderId="1" xfId="0" applyNumberFormat="1" applyFont="1" applyFill="1" applyBorder="1" applyAlignment="1">
      <alignment horizontal="left"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 wrapText="1"/>
    </xf>
    <xf numFmtId="166" fontId="7" fillId="0" borderId="1" xfId="1" applyNumberFormat="1" applyFont="1" applyFill="1" applyBorder="1" applyAlignment="1">
      <alignment horizontal="center" vertical="center"/>
    </xf>
    <xf numFmtId="167" fontId="7" fillId="0" borderId="1" xfId="1" applyNumberFormat="1" applyFont="1" applyFill="1" applyBorder="1" applyAlignment="1">
      <alignment horizontal="center" vertical="center"/>
    </xf>
    <xf numFmtId="0" fontId="7" fillId="3" borderId="9" xfId="0" applyFont="1" applyFill="1" applyBorder="1" applyAlignment="1">
      <alignment horizontal="center"/>
    </xf>
    <xf numFmtId="14" fontId="7" fillId="0" borderId="2" xfId="0" applyNumberFormat="1" applyFont="1" applyFill="1" applyBorder="1" applyAlignment="1">
      <alignment horizontal="center" vertical="center"/>
    </xf>
    <xf numFmtId="14" fontId="7" fillId="0" borderId="7" xfId="0" applyNumberFormat="1" applyFont="1" applyFill="1" applyBorder="1" applyAlignment="1">
      <alignment horizontal="center" vertical="center"/>
    </xf>
    <xf numFmtId="14" fontId="7" fillId="0" borderId="8" xfId="0" applyNumberFormat="1" applyFont="1" applyFill="1" applyBorder="1" applyAlignment="1">
      <alignment horizontal="center" vertical="center"/>
    </xf>
    <xf numFmtId="14" fontId="4" fillId="2" borderId="0" xfId="0" applyNumberFormat="1" applyFont="1" applyFill="1" applyAlignment="1">
      <alignment horizontal="left" vertical="center"/>
    </xf>
    <xf numFmtId="14" fontId="4" fillId="2" borderId="0" xfId="0" applyNumberFormat="1" applyFont="1" applyFill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7" fillId="0" borderId="0" xfId="0" applyFont="1" applyFill="1" applyAlignment="1">
      <alignment horizontal="center"/>
    </xf>
    <xf numFmtId="0" fontId="7" fillId="0" borderId="0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center"/>
    </xf>
    <xf numFmtId="0" fontId="17" fillId="0" borderId="0" xfId="0" applyFont="1" applyAlignment="1">
      <alignment horizont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9" fillId="0" borderId="22" xfId="0" applyFont="1" applyBorder="1" applyAlignment="1">
      <alignment horizontal="center" vertical="center" wrapText="1"/>
    </xf>
    <xf numFmtId="0" fontId="19" fillId="0" borderId="24" xfId="0" applyFont="1" applyBorder="1" applyAlignment="1">
      <alignment horizontal="center" vertical="center" wrapText="1"/>
    </xf>
    <xf numFmtId="0" fontId="19" fillId="0" borderId="23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0" fontId="19" fillId="0" borderId="29" xfId="0" applyFont="1" applyBorder="1" applyAlignment="1">
      <alignment horizontal="center" vertical="center"/>
    </xf>
    <xf numFmtId="0" fontId="19" fillId="0" borderId="33" xfId="0" applyFont="1" applyBorder="1" applyAlignment="1">
      <alignment horizontal="center" vertical="center"/>
    </xf>
    <xf numFmtId="0" fontId="19" fillId="0" borderId="34" xfId="0" applyFont="1" applyBorder="1" applyAlignment="1">
      <alignment horizontal="center" vertical="center"/>
    </xf>
    <xf numFmtId="0" fontId="19" fillId="0" borderId="28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19" fillId="0" borderId="44" xfId="0" applyFont="1" applyBorder="1" applyAlignment="1">
      <alignment horizontal="center" vertical="center"/>
    </xf>
    <xf numFmtId="0" fontId="19" fillId="0" borderId="32" xfId="0" applyFont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19" fillId="0" borderId="26" xfId="0" applyFont="1" applyBorder="1" applyAlignment="1">
      <alignment horizontal="center" vertical="center" wrapText="1"/>
    </xf>
    <xf numFmtId="0" fontId="19" fillId="0" borderId="27" xfId="0" applyFont="1" applyBorder="1" applyAlignment="1">
      <alignment horizontal="center" vertical="center" wrapText="1"/>
    </xf>
    <xf numFmtId="0" fontId="22" fillId="0" borderId="36" xfId="0" applyFont="1" applyBorder="1" applyAlignment="1">
      <alignment horizontal="left"/>
    </xf>
    <xf numFmtId="0" fontId="22" fillId="0" borderId="7" xfId="0" applyFont="1" applyBorder="1" applyAlignment="1">
      <alignment horizontal="left"/>
    </xf>
    <xf numFmtId="0" fontId="22" fillId="0" borderId="8" xfId="0" applyFont="1" applyBorder="1" applyAlignment="1">
      <alignment horizontal="left"/>
    </xf>
    <xf numFmtId="0" fontId="22" fillId="0" borderId="35" xfId="0" applyFont="1" applyBorder="1" applyAlignment="1">
      <alignment horizontal="center" vertical="center"/>
    </xf>
    <xf numFmtId="0" fontId="22" fillId="0" borderId="12" xfId="0" applyFont="1" applyBorder="1" applyAlignment="1">
      <alignment horizontal="center" vertical="center"/>
    </xf>
    <xf numFmtId="0" fontId="22" fillId="0" borderId="36" xfId="0" applyFont="1" applyBorder="1" applyAlignment="1">
      <alignment horizontal="left" vertical="center"/>
    </xf>
    <xf numFmtId="0" fontId="22" fillId="0" borderId="7" xfId="0" applyFont="1" applyBorder="1" applyAlignment="1">
      <alignment horizontal="left" vertical="center"/>
    </xf>
    <xf numFmtId="0" fontId="22" fillId="0" borderId="8" xfId="0" applyFont="1" applyBorder="1" applyAlignment="1">
      <alignment horizontal="left" vertical="center"/>
    </xf>
    <xf numFmtId="0" fontId="12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2" fillId="0" borderId="11" xfId="0" applyFont="1" applyBorder="1" applyAlignment="1">
      <alignment horizontal="center"/>
    </xf>
    <xf numFmtId="166" fontId="5" fillId="0" borderId="1" xfId="1" applyNumberFormat="1" applyFont="1" applyBorder="1" applyAlignment="1">
      <alignment horizontal="center"/>
    </xf>
    <xf numFmtId="166" fontId="5" fillId="0" borderId="13" xfId="0" applyNumberFormat="1" applyFont="1" applyBorder="1" applyAlignment="1">
      <alignment horizontal="center"/>
    </xf>
    <xf numFmtId="166" fontId="5" fillId="0" borderId="3" xfId="0" applyNumberFormat="1" applyFont="1" applyBorder="1" applyAlignment="1">
      <alignment horizontal="center"/>
    </xf>
    <xf numFmtId="166" fontId="2" fillId="0" borderId="1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2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</cellXfs>
  <cellStyles count="8">
    <cellStyle name="Comma" xfId="1" builtinId="3"/>
    <cellStyle name="Comma [0]" xfId="3" builtinId="6"/>
    <cellStyle name="Comma 2" xfId="4"/>
    <cellStyle name="Excel Built-in Normal" xfId="7"/>
    <cellStyle name="Normal" xfId="0" builtinId="0"/>
    <cellStyle name="Normal 2" xfId="6"/>
    <cellStyle name="Normal 5" xfId="5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7"/>
  <sheetViews>
    <sheetView topLeftCell="A13" zoomScale="85" zoomScaleNormal="85" workbookViewId="0">
      <selection activeCell="D6" sqref="D6"/>
    </sheetView>
  </sheetViews>
  <sheetFormatPr defaultColWidth="9.140625" defaultRowHeight="12.75" x14ac:dyDescent="0.2"/>
  <cols>
    <col min="1" max="1" width="10.85546875" style="46" customWidth="1"/>
    <col min="2" max="2" width="18.42578125" style="17" customWidth="1"/>
    <col min="3" max="3" width="39.28515625" style="65" customWidth="1"/>
    <col min="4" max="5" width="11.5703125" style="17" bestFit="1" customWidth="1"/>
    <col min="6" max="6" width="12.5703125" style="17" customWidth="1"/>
    <col min="7" max="7" width="10.5703125" style="17" bestFit="1" customWidth="1"/>
    <col min="8" max="9" width="9.28515625" style="17" bestFit="1" customWidth="1"/>
    <col min="10" max="10" width="6.7109375" style="17" customWidth="1"/>
    <col min="11" max="16384" width="9.140625" style="17"/>
  </cols>
  <sheetData>
    <row r="1" spans="1:10" x14ac:dyDescent="0.2">
      <c r="A1" s="13" t="s">
        <v>0</v>
      </c>
      <c r="B1" s="14"/>
      <c r="C1" s="15"/>
      <c r="D1" s="16"/>
    </row>
    <row r="2" spans="1:10" x14ac:dyDescent="0.2">
      <c r="A2" s="18" t="s">
        <v>1</v>
      </c>
      <c r="B2" s="19"/>
      <c r="C2" s="20"/>
      <c r="D2" s="21"/>
    </row>
    <row r="3" spans="1:10" x14ac:dyDescent="0.2">
      <c r="A3" s="240" t="s">
        <v>130</v>
      </c>
      <c r="B3" s="241"/>
      <c r="C3" s="241"/>
      <c r="D3" s="241"/>
      <c r="E3" s="241"/>
      <c r="F3" s="241"/>
      <c r="G3" s="241"/>
      <c r="H3" s="241"/>
      <c r="I3" s="241"/>
      <c r="J3" s="241"/>
    </row>
    <row r="4" spans="1:10" x14ac:dyDescent="0.2">
      <c r="A4" s="242"/>
      <c r="B4" s="243"/>
      <c r="C4" s="243"/>
      <c r="D4" s="243"/>
      <c r="E4" s="243"/>
      <c r="F4" s="243"/>
      <c r="G4" s="243"/>
      <c r="H4" s="243"/>
      <c r="I4" s="243"/>
      <c r="J4" s="243"/>
    </row>
    <row r="5" spans="1:10" x14ac:dyDescent="0.2">
      <c r="A5" s="229" t="s">
        <v>2</v>
      </c>
      <c r="B5" s="230" t="s">
        <v>111</v>
      </c>
      <c r="C5" s="231" t="s">
        <v>3</v>
      </c>
      <c r="D5" s="22" t="s">
        <v>4</v>
      </c>
      <c r="E5" s="232" t="s">
        <v>5</v>
      </c>
      <c r="F5" s="232"/>
      <c r="G5" s="232"/>
      <c r="H5" s="232"/>
      <c r="I5" s="22"/>
      <c r="J5" s="233" t="s">
        <v>6</v>
      </c>
    </row>
    <row r="6" spans="1:10" ht="38.25" x14ac:dyDescent="0.2">
      <c r="A6" s="229"/>
      <c r="B6" s="230"/>
      <c r="C6" s="231"/>
      <c r="D6" s="23" t="s">
        <v>8</v>
      </c>
      <c r="E6" s="22" t="s">
        <v>7</v>
      </c>
      <c r="F6" s="24" t="s">
        <v>9</v>
      </c>
      <c r="G6" s="24" t="s">
        <v>10</v>
      </c>
      <c r="H6" s="24" t="s">
        <v>11</v>
      </c>
      <c r="I6" s="24" t="s">
        <v>12</v>
      </c>
      <c r="J6" s="233"/>
    </row>
    <row r="7" spans="1:10" s="29" customFormat="1" x14ac:dyDescent="0.2">
      <c r="A7" s="25">
        <v>43648</v>
      </c>
      <c r="B7" s="26" t="s">
        <v>112</v>
      </c>
      <c r="C7" s="5" t="s">
        <v>13</v>
      </c>
      <c r="D7" s="27"/>
      <c r="E7" s="27">
        <v>1935000</v>
      </c>
      <c r="F7" s="27"/>
      <c r="G7" s="27"/>
      <c r="H7" s="27"/>
      <c r="I7" s="27"/>
      <c r="J7" s="28"/>
    </row>
    <row r="8" spans="1:10" s="29" customFormat="1" x14ac:dyDescent="0.2">
      <c r="A8" s="25">
        <v>43648</v>
      </c>
      <c r="B8" s="26" t="s">
        <v>113</v>
      </c>
      <c r="C8" s="5" t="s">
        <v>14</v>
      </c>
      <c r="D8" s="27"/>
      <c r="E8" s="27">
        <v>1950000</v>
      </c>
      <c r="F8" s="27"/>
      <c r="G8" s="27"/>
      <c r="H8" s="27"/>
      <c r="I8" s="27"/>
      <c r="J8" s="28"/>
    </row>
    <row r="9" spans="1:10" s="29" customFormat="1" x14ac:dyDescent="0.2">
      <c r="A9" s="25">
        <v>43648</v>
      </c>
      <c r="B9" s="26" t="s">
        <v>113</v>
      </c>
      <c r="C9" s="5" t="s">
        <v>15</v>
      </c>
      <c r="D9" s="27"/>
      <c r="E9" s="27">
        <v>3750000</v>
      </c>
      <c r="F9" s="27"/>
      <c r="G9" s="27"/>
      <c r="H9" s="27"/>
      <c r="I9" s="27"/>
      <c r="J9" s="28"/>
    </row>
    <row r="10" spans="1:10" s="29" customFormat="1" x14ac:dyDescent="0.2">
      <c r="A10" s="25">
        <v>43648</v>
      </c>
      <c r="B10" s="26" t="s">
        <v>114</v>
      </c>
      <c r="C10" s="5" t="s">
        <v>16</v>
      </c>
      <c r="D10" s="27"/>
      <c r="E10" s="27">
        <v>1600000</v>
      </c>
      <c r="F10" s="27"/>
      <c r="G10" s="27"/>
      <c r="H10" s="27"/>
      <c r="I10" s="27"/>
      <c r="J10" s="28"/>
    </row>
    <row r="11" spans="1:10" s="29" customFormat="1" x14ac:dyDescent="0.2">
      <c r="A11" s="25">
        <v>43648</v>
      </c>
      <c r="B11" s="26" t="s">
        <v>112</v>
      </c>
      <c r="C11" s="5" t="s">
        <v>17</v>
      </c>
      <c r="D11" s="27"/>
      <c r="E11" s="27">
        <v>2760000</v>
      </c>
      <c r="F11" s="27"/>
      <c r="G11" s="27"/>
      <c r="H11" s="27"/>
      <c r="I11" s="27"/>
      <c r="J11" s="28"/>
    </row>
    <row r="12" spans="1:10" s="29" customFormat="1" ht="11.25" customHeight="1" x14ac:dyDescent="0.2">
      <c r="A12" s="25">
        <v>43651</v>
      </c>
      <c r="B12" s="26" t="s">
        <v>112</v>
      </c>
      <c r="C12" s="5" t="s">
        <v>74</v>
      </c>
      <c r="D12" s="27"/>
      <c r="E12" s="27">
        <v>153000</v>
      </c>
      <c r="F12" s="27"/>
      <c r="G12" s="27"/>
      <c r="H12" s="27"/>
      <c r="I12" s="27"/>
      <c r="J12" s="28"/>
    </row>
    <row r="13" spans="1:10" s="29" customFormat="1" x14ac:dyDescent="0.2">
      <c r="A13" s="25">
        <v>43651</v>
      </c>
      <c r="B13" s="26" t="s">
        <v>112</v>
      </c>
      <c r="C13" s="30" t="s">
        <v>76</v>
      </c>
      <c r="D13" s="27"/>
      <c r="E13" s="27">
        <v>27800</v>
      </c>
      <c r="F13" s="27"/>
      <c r="G13" s="27"/>
      <c r="H13" s="27"/>
      <c r="I13" s="27"/>
      <c r="J13" s="28"/>
    </row>
    <row r="14" spans="1:10" s="29" customFormat="1" x14ac:dyDescent="0.2">
      <c r="A14" s="25">
        <v>43651</v>
      </c>
      <c r="B14" s="26" t="s">
        <v>113</v>
      </c>
      <c r="C14" s="5" t="s">
        <v>78</v>
      </c>
      <c r="D14" s="27"/>
      <c r="E14" s="27">
        <v>600000</v>
      </c>
      <c r="F14" s="27"/>
      <c r="G14" s="27"/>
      <c r="H14" s="27"/>
      <c r="I14" s="27"/>
      <c r="J14" s="28"/>
    </row>
    <row r="15" spans="1:10" s="29" customFormat="1" x14ac:dyDescent="0.2">
      <c r="A15" s="25">
        <v>43652</v>
      </c>
      <c r="B15" s="26" t="s">
        <v>112</v>
      </c>
      <c r="C15" s="5" t="s">
        <v>18</v>
      </c>
      <c r="D15" s="27"/>
      <c r="E15" s="27">
        <v>6000000</v>
      </c>
      <c r="F15" s="27"/>
      <c r="G15" s="27"/>
      <c r="H15" s="27"/>
      <c r="I15" s="27"/>
      <c r="J15" s="28"/>
    </row>
    <row r="16" spans="1:10" s="29" customFormat="1" x14ac:dyDescent="0.2">
      <c r="A16" s="25">
        <v>43652</v>
      </c>
      <c r="B16" s="26" t="s">
        <v>112</v>
      </c>
      <c r="C16" s="5" t="s">
        <v>19</v>
      </c>
      <c r="D16" s="27"/>
      <c r="E16" s="27">
        <v>1850000</v>
      </c>
      <c r="F16" s="27"/>
      <c r="G16" s="27"/>
      <c r="H16" s="27"/>
      <c r="I16" s="27"/>
      <c r="J16" s="28"/>
    </row>
    <row r="17" spans="1:10" s="29" customFormat="1" x14ac:dyDescent="0.2">
      <c r="A17" s="25">
        <v>43652</v>
      </c>
      <c r="B17" s="26" t="s">
        <v>112</v>
      </c>
      <c r="C17" s="5" t="s">
        <v>20</v>
      </c>
      <c r="D17" s="27"/>
      <c r="E17" s="27">
        <v>1570000</v>
      </c>
      <c r="F17" s="27"/>
      <c r="G17" s="27"/>
      <c r="H17" s="27"/>
      <c r="I17" s="27"/>
      <c r="J17" s="28"/>
    </row>
    <row r="18" spans="1:10" s="29" customFormat="1" x14ac:dyDescent="0.2">
      <c r="A18" s="25">
        <v>43652</v>
      </c>
      <c r="B18" s="31" t="s">
        <v>112</v>
      </c>
      <c r="C18" s="5" t="s">
        <v>21</v>
      </c>
      <c r="D18" s="27"/>
      <c r="E18" s="27">
        <v>5240000</v>
      </c>
      <c r="F18" s="27"/>
      <c r="G18" s="27"/>
      <c r="H18" s="27"/>
      <c r="I18" s="27"/>
      <c r="J18" s="28"/>
    </row>
    <row r="19" spans="1:10" s="29" customFormat="1" x14ac:dyDescent="0.2">
      <c r="A19" s="25">
        <v>43652</v>
      </c>
      <c r="B19" s="31" t="s">
        <v>113</v>
      </c>
      <c r="C19" s="5" t="s">
        <v>22</v>
      </c>
      <c r="D19" s="27"/>
      <c r="E19" s="27">
        <v>5448000</v>
      </c>
      <c r="F19" s="27"/>
      <c r="G19" s="27"/>
      <c r="H19" s="27"/>
      <c r="I19" s="27"/>
      <c r="J19" s="28"/>
    </row>
    <row r="20" spans="1:10" s="29" customFormat="1" x14ac:dyDescent="0.2">
      <c r="A20" s="25">
        <v>43652</v>
      </c>
      <c r="B20" s="26" t="s">
        <v>113</v>
      </c>
      <c r="C20" s="5" t="s">
        <v>23</v>
      </c>
      <c r="D20" s="27"/>
      <c r="E20" s="27">
        <v>720000</v>
      </c>
      <c r="F20" s="27"/>
      <c r="G20" s="27"/>
      <c r="H20" s="27"/>
      <c r="I20" s="27"/>
      <c r="J20" s="28"/>
    </row>
    <row r="21" spans="1:10" s="29" customFormat="1" x14ac:dyDescent="0.2">
      <c r="A21" s="25">
        <v>43652</v>
      </c>
      <c r="B21" s="26" t="s">
        <v>112</v>
      </c>
      <c r="C21" s="5" t="s">
        <v>24</v>
      </c>
      <c r="D21" s="27"/>
      <c r="E21" s="27">
        <v>135000</v>
      </c>
      <c r="F21" s="27"/>
      <c r="G21" s="27"/>
      <c r="H21" s="27"/>
      <c r="I21" s="27"/>
      <c r="J21" s="28"/>
    </row>
    <row r="22" spans="1:10" s="29" customFormat="1" x14ac:dyDescent="0.2">
      <c r="A22" s="25">
        <v>43652</v>
      </c>
      <c r="B22" s="26" t="s">
        <v>112</v>
      </c>
      <c r="C22" s="5" t="s">
        <v>25</v>
      </c>
      <c r="D22" s="27"/>
      <c r="E22" s="27">
        <v>50000</v>
      </c>
      <c r="F22" s="27"/>
      <c r="G22" s="27"/>
      <c r="H22" s="27"/>
      <c r="I22" s="27"/>
      <c r="J22" s="28"/>
    </row>
    <row r="23" spans="1:10" s="29" customFormat="1" ht="14.25" customHeight="1" x14ac:dyDescent="0.2">
      <c r="A23" s="25">
        <v>43652</v>
      </c>
      <c r="B23" s="26" t="s">
        <v>113</v>
      </c>
      <c r="C23" s="5" t="s">
        <v>26</v>
      </c>
      <c r="D23" s="27"/>
      <c r="E23" s="27">
        <v>790000</v>
      </c>
      <c r="F23" s="27"/>
      <c r="G23" s="27"/>
      <c r="H23" s="27"/>
      <c r="I23" s="27"/>
      <c r="J23" s="28"/>
    </row>
    <row r="24" spans="1:10" s="29" customFormat="1" x14ac:dyDescent="0.2">
      <c r="A24" s="25">
        <v>43652</v>
      </c>
      <c r="B24" s="31" t="s">
        <v>112</v>
      </c>
      <c r="C24" s="5" t="s">
        <v>27</v>
      </c>
      <c r="D24" s="27"/>
      <c r="E24" s="27">
        <v>1800000</v>
      </c>
      <c r="F24" s="27"/>
      <c r="G24" s="27"/>
      <c r="H24" s="27"/>
      <c r="I24" s="27"/>
      <c r="J24" s="28"/>
    </row>
    <row r="25" spans="1:10" s="29" customFormat="1" x14ac:dyDescent="0.2">
      <c r="A25" s="25">
        <v>43652</v>
      </c>
      <c r="B25" s="31" t="s">
        <v>112</v>
      </c>
      <c r="C25" s="5" t="s">
        <v>28</v>
      </c>
      <c r="D25" s="27"/>
      <c r="E25" s="27">
        <v>80000</v>
      </c>
      <c r="F25" s="27"/>
      <c r="G25" s="27"/>
      <c r="H25" s="27"/>
      <c r="I25" s="27"/>
      <c r="J25" s="28"/>
    </row>
    <row r="26" spans="1:10" s="29" customFormat="1" x14ac:dyDescent="0.2">
      <c r="A26" s="25">
        <v>43652</v>
      </c>
      <c r="B26" s="26" t="s">
        <v>112</v>
      </c>
      <c r="C26" s="5" t="s">
        <v>29</v>
      </c>
      <c r="D26" s="27"/>
      <c r="E26" s="27">
        <v>850000</v>
      </c>
      <c r="F26" s="27"/>
      <c r="G26" s="27"/>
      <c r="H26" s="27"/>
      <c r="I26" s="27"/>
      <c r="J26" s="28"/>
    </row>
    <row r="27" spans="1:10" s="29" customFormat="1" x14ac:dyDescent="0.2">
      <c r="A27" s="25">
        <v>43652</v>
      </c>
      <c r="B27" s="26" t="s">
        <v>113</v>
      </c>
      <c r="C27" s="5" t="s">
        <v>30</v>
      </c>
      <c r="D27" s="27"/>
      <c r="E27" s="27">
        <v>1200000</v>
      </c>
      <c r="F27" s="27"/>
      <c r="G27" s="27"/>
      <c r="H27" s="27"/>
      <c r="I27" s="27"/>
      <c r="J27" s="28"/>
    </row>
    <row r="28" spans="1:10" s="29" customFormat="1" x14ac:dyDescent="0.2">
      <c r="A28" s="25">
        <v>43652</v>
      </c>
      <c r="B28" s="31" t="s">
        <v>113</v>
      </c>
      <c r="C28" s="5" t="s">
        <v>31</v>
      </c>
      <c r="D28" s="27"/>
      <c r="E28" s="27">
        <v>1700000</v>
      </c>
      <c r="F28" s="27"/>
      <c r="G28" s="27"/>
      <c r="H28" s="27"/>
      <c r="I28" s="27"/>
      <c r="J28" s="28"/>
    </row>
    <row r="29" spans="1:10" s="29" customFormat="1" x14ac:dyDescent="0.2">
      <c r="A29" s="25">
        <v>43652</v>
      </c>
      <c r="B29" s="31" t="s">
        <v>112</v>
      </c>
      <c r="C29" s="5" t="s">
        <v>32</v>
      </c>
      <c r="D29" s="27"/>
      <c r="E29" s="27">
        <v>115000</v>
      </c>
      <c r="F29" s="27"/>
      <c r="G29" s="27"/>
      <c r="H29" s="27"/>
      <c r="I29" s="27"/>
      <c r="J29" s="28"/>
    </row>
    <row r="30" spans="1:10" s="29" customFormat="1" x14ac:dyDescent="0.2">
      <c r="A30" s="25">
        <v>43652</v>
      </c>
      <c r="B30" s="26" t="s">
        <v>112</v>
      </c>
      <c r="C30" s="5" t="s">
        <v>33</v>
      </c>
      <c r="D30" s="27"/>
      <c r="E30" s="27">
        <v>160000</v>
      </c>
      <c r="F30" s="27"/>
      <c r="G30" s="27"/>
      <c r="H30" s="27"/>
      <c r="I30" s="27"/>
      <c r="J30" s="28"/>
    </row>
    <row r="31" spans="1:10" s="29" customFormat="1" x14ac:dyDescent="0.2">
      <c r="A31" s="25">
        <v>43652</v>
      </c>
      <c r="B31" s="26" t="s">
        <v>112</v>
      </c>
      <c r="C31" s="5" t="s">
        <v>34</v>
      </c>
      <c r="D31" s="27"/>
      <c r="E31" s="27">
        <v>30000</v>
      </c>
      <c r="F31" s="27"/>
      <c r="G31" s="27"/>
      <c r="H31" s="27"/>
      <c r="I31" s="27"/>
      <c r="J31" s="28"/>
    </row>
    <row r="32" spans="1:10" s="29" customFormat="1" x14ac:dyDescent="0.2">
      <c r="A32" s="25">
        <v>43653</v>
      </c>
      <c r="B32" s="31" t="s">
        <v>113</v>
      </c>
      <c r="C32" s="5" t="s">
        <v>37</v>
      </c>
      <c r="D32" s="27"/>
      <c r="E32" s="27">
        <v>442000</v>
      </c>
      <c r="F32" s="27"/>
      <c r="G32" s="27"/>
      <c r="H32" s="27"/>
      <c r="I32" s="27"/>
      <c r="J32" s="28"/>
    </row>
    <row r="33" spans="1:10" s="29" customFormat="1" x14ac:dyDescent="0.2">
      <c r="A33" s="25">
        <v>43653</v>
      </c>
      <c r="B33" s="31" t="s">
        <v>113</v>
      </c>
      <c r="C33" s="5" t="s">
        <v>38</v>
      </c>
      <c r="D33" s="27"/>
      <c r="E33" s="27">
        <f>660000-E32</f>
        <v>218000</v>
      </c>
      <c r="F33" s="27"/>
      <c r="G33" s="27"/>
      <c r="H33" s="27"/>
      <c r="I33" s="27"/>
      <c r="J33" s="28"/>
    </row>
    <row r="34" spans="1:10" s="29" customFormat="1" x14ac:dyDescent="0.2">
      <c r="A34" s="25">
        <v>43653</v>
      </c>
      <c r="B34" s="31" t="s">
        <v>112</v>
      </c>
      <c r="C34" s="5" t="s">
        <v>39</v>
      </c>
      <c r="D34" s="27"/>
      <c r="E34" s="27">
        <v>93000</v>
      </c>
      <c r="F34" s="27"/>
      <c r="G34" s="27"/>
      <c r="H34" s="27"/>
      <c r="I34" s="27"/>
      <c r="J34" s="28"/>
    </row>
    <row r="35" spans="1:10" s="29" customFormat="1" x14ac:dyDescent="0.2">
      <c r="A35" s="25">
        <v>43653</v>
      </c>
      <c r="B35" s="31" t="s">
        <v>112</v>
      </c>
      <c r="C35" s="5" t="s">
        <v>131</v>
      </c>
      <c r="D35" s="27"/>
      <c r="E35" s="27">
        <v>181000</v>
      </c>
      <c r="F35" s="27"/>
      <c r="G35" s="27"/>
      <c r="H35" s="27"/>
      <c r="I35" s="27"/>
      <c r="J35" s="28"/>
    </row>
    <row r="36" spans="1:10" s="29" customFormat="1" x14ac:dyDescent="0.2">
      <c r="A36" s="25">
        <v>43653</v>
      </c>
      <c r="B36" s="26" t="s">
        <v>115</v>
      </c>
      <c r="C36" s="5" t="s">
        <v>73</v>
      </c>
      <c r="D36" s="27"/>
      <c r="E36" s="27">
        <v>70000</v>
      </c>
      <c r="F36" s="27"/>
      <c r="G36" s="27"/>
      <c r="H36" s="27"/>
      <c r="I36" s="27"/>
      <c r="J36" s="28"/>
    </row>
    <row r="37" spans="1:10" s="29" customFormat="1" x14ac:dyDescent="0.2">
      <c r="A37" s="25">
        <v>43653</v>
      </c>
      <c r="B37" s="26" t="s">
        <v>113</v>
      </c>
      <c r="C37" s="5" t="s">
        <v>77</v>
      </c>
      <c r="D37" s="27"/>
      <c r="E37" s="27">
        <v>442000</v>
      </c>
      <c r="F37" s="27"/>
      <c r="G37" s="27"/>
      <c r="H37" s="27"/>
      <c r="I37" s="27"/>
      <c r="J37" s="28"/>
    </row>
    <row r="38" spans="1:10" s="29" customFormat="1" x14ac:dyDescent="0.2">
      <c r="A38" s="25">
        <v>43653</v>
      </c>
      <c r="B38" s="26" t="s">
        <v>116</v>
      </c>
      <c r="C38" s="5" t="s">
        <v>79</v>
      </c>
      <c r="D38" s="27"/>
      <c r="E38" s="27">
        <v>300000</v>
      </c>
      <c r="F38" s="27"/>
      <c r="G38" s="27"/>
      <c r="H38" s="27"/>
      <c r="I38" s="27"/>
      <c r="J38" s="28"/>
    </row>
    <row r="39" spans="1:10" s="29" customFormat="1" x14ac:dyDescent="0.2">
      <c r="A39" s="25">
        <v>43654</v>
      </c>
      <c r="B39" s="31" t="s">
        <v>113</v>
      </c>
      <c r="C39" s="5" t="s">
        <v>51</v>
      </c>
      <c r="D39" s="27"/>
      <c r="E39" s="27">
        <v>30000</v>
      </c>
      <c r="F39" s="27"/>
      <c r="G39" s="27"/>
      <c r="H39" s="27"/>
      <c r="I39" s="27"/>
      <c r="J39" s="28"/>
    </row>
    <row r="40" spans="1:10" s="29" customFormat="1" x14ac:dyDescent="0.2">
      <c r="A40" s="25">
        <v>43654</v>
      </c>
      <c r="B40" s="31" t="s">
        <v>117</v>
      </c>
      <c r="C40" s="5" t="s">
        <v>132</v>
      </c>
      <c r="D40" s="27"/>
      <c r="E40" s="27">
        <v>500000</v>
      </c>
      <c r="F40" s="27"/>
      <c r="G40" s="27"/>
      <c r="H40" s="27"/>
      <c r="I40" s="27"/>
      <c r="J40" s="28"/>
    </row>
    <row r="41" spans="1:10" s="29" customFormat="1" x14ac:dyDescent="0.2">
      <c r="A41" s="25">
        <v>43654</v>
      </c>
      <c r="B41" s="31" t="s">
        <v>113</v>
      </c>
      <c r="C41" s="5" t="s">
        <v>53</v>
      </c>
      <c r="D41" s="27"/>
      <c r="E41" s="27">
        <v>442000</v>
      </c>
      <c r="F41" s="27"/>
      <c r="G41" s="27"/>
      <c r="H41" s="27"/>
      <c r="I41" s="27"/>
      <c r="J41" s="28"/>
    </row>
    <row r="42" spans="1:10" s="29" customFormat="1" x14ac:dyDescent="0.2">
      <c r="A42" s="25">
        <v>43654</v>
      </c>
      <c r="B42" s="26" t="s">
        <v>113</v>
      </c>
      <c r="C42" s="5" t="s">
        <v>54</v>
      </c>
      <c r="D42" s="27"/>
      <c r="E42" s="27">
        <v>14000000</v>
      </c>
      <c r="F42" s="27"/>
      <c r="G42" s="27"/>
      <c r="H42" s="27"/>
      <c r="I42" s="27"/>
      <c r="J42" s="28"/>
    </row>
    <row r="43" spans="1:10" s="29" customFormat="1" ht="25.5" x14ac:dyDescent="0.2">
      <c r="A43" s="25">
        <v>43654</v>
      </c>
      <c r="B43" s="26" t="s">
        <v>113</v>
      </c>
      <c r="C43" s="5" t="s">
        <v>55</v>
      </c>
      <c r="D43" s="27"/>
      <c r="E43" s="27">
        <v>14500000</v>
      </c>
      <c r="F43" s="27"/>
      <c r="G43" s="27"/>
      <c r="H43" s="27"/>
      <c r="I43" s="27"/>
      <c r="J43" s="28"/>
    </row>
    <row r="44" spans="1:10" s="29" customFormat="1" ht="25.5" x14ac:dyDescent="0.2">
      <c r="A44" s="25">
        <v>43654</v>
      </c>
      <c r="B44" s="26" t="s">
        <v>113</v>
      </c>
      <c r="C44" s="5" t="s">
        <v>56</v>
      </c>
      <c r="D44" s="27"/>
      <c r="E44" s="27">
        <v>16000000</v>
      </c>
      <c r="F44" s="27"/>
      <c r="G44" s="27"/>
      <c r="H44" s="27"/>
      <c r="I44" s="27"/>
      <c r="J44" s="28"/>
    </row>
    <row r="45" spans="1:10" s="29" customFormat="1" x14ac:dyDescent="0.2">
      <c r="A45" s="25">
        <v>43654</v>
      </c>
      <c r="B45" s="26" t="s">
        <v>113</v>
      </c>
      <c r="C45" s="5" t="s">
        <v>57</v>
      </c>
      <c r="D45" s="27"/>
      <c r="E45" s="32"/>
      <c r="F45" s="27">
        <v>500000</v>
      </c>
      <c r="G45" s="27"/>
      <c r="H45" s="27"/>
      <c r="I45" s="27"/>
      <c r="J45" s="28"/>
    </row>
    <row r="46" spans="1:10" s="29" customFormat="1" x14ac:dyDescent="0.2">
      <c r="A46" s="25">
        <v>43654</v>
      </c>
      <c r="B46" s="31" t="s">
        <v>113</v>
      </c>
      <c r="C46" s="5" t="s">
        <v>58</v>
      </c>
      <c r="D46" s="27"/>
      <c r="E46" s="32"/>
      <c r="F46" s="27">
        <v>300000</v>
      </c>
      <c r="G46" s="27"/>
      <c r="H46" s="27"/>
      <c r="I46" s="27"/>
      <c r="J46" s="28"/>
    </row>
    <row r="47" spans="1:10" s="29" customFormat="1" x14ac:dyDescent="0.2">
      <c r="A47" s="25">
        <v>43654</v>
      </c>
      <c r="B47" s="31" t="s">
        <v>113</v>
      </c>
      <c r="C47" s="5" t="s">
        <v>59</v>
      </c>
      <c r="D47" s="27"/>
      <c r="E47" s="32"/>
      <c r="F47" s="27">
        <v>4000000</v>
      </c>
      <c r="G47" s="27"/>
      <c r="H47" s="27"/>
      <c r="I47" s="27"/>
      <c r="J47" s="28"/>
    </row>
    <row r="48" spans="1:10" s="29" customFormat="1" x14ac:dyDescent="0.2">
      <c r="A48" s="25">
        <v>43654</v>
      </c>
      <c r="B48" s="31" t="s">
        <v>112</v>
      </c>
      <c r="C48" s="5" t="s">
        <v>60</v>
      </c>
      <c r="D48" s="27"/>
      <c r="E48" s="32"/>
      <c r="F48" s="27">
        <v>800000</v>
      </c>
      <c r="G48" s="27"/>
      <c r="H48" s="27"/>
      <c r="I48" s="27"/>
      <c r="J48" s="28"/>
    </row>
    <row r="49" spans="1:10" s="29" customFormat="1" x14ac:dyDescent="0.2">
      <c r="A49" s="25">
        <v>43655</v>
      </c>
      <c r="B49" s="26" t="s">
        <v>117</v>
      </c>
      <c r="C49" s="5" t="s">
        <v>80</v>
      </c>
      <c r="D49" s="27"/>
      <c r="E49" s="27"/>
      <c r="F49" s="27"/>
      <c r="G49" s="27">
        <v>454545</v>
      </c>
      <c r="H49" s="27"/>
      <c r="I49" s="27"/>
      <c r="J49" s="28"/>
    </row>
    <row r="50" spans="1:10" s="29" customFormat="1" x14ac:dyDescent="0.2">
      <c r="A50" s="25">
        <v>43655</v>
      </c>
      <c r="B50" s="26" t="s">
        <v>117</v>
      </c>
      <c r="C50" s="5" t="s">
        <v>81</v>
      </c>
      <c r="D50" s="27"/>
      <c r="E50" s="27"/>
      <c r="F50" s="27"/>
      <c r="G50" s="27">
        <v>45455</v>
      </c>
      <c r="H50" s="27"/>
      <c r="I50" s="27"/>
      <c r="J50" s="28"/>
    </row>
    <row r="51" spans="1:10" s="29" customFormat="1" ht="15" customHeight="1" x14ac:dyDescent="0.2">
      <c r="A51" s="25">
        <v>43656</v>
      </c>
      <c r="B51" s="26" t="s">
        <v>112</v>
      </c>
      <c r="C51" s="5" t="s">
        <v>41</v>
      </c>
      <c r="D51" s="27"/>
      <c r="E51" s="27">
        <v>283000</v>
      </c>
      <c r="F51" s="27"/>
      <c r="G51" s="27"/>
      <c r="H51" s="27"/>
      <c r="I51" s="27"/>
      <c r="J51" s="28"/>
    </row>
    <row r="52" spans="1:10" s="29" customFormat="1" x14ac:dyDescent="0.2">
      <c r="A52" s="25">
        <v>43661</v>
      </c>
      <c r="B52" s="26" t="s">
        <v>112</v>
      </c>
      <c r="C52" s="5" t="s">
        <v>61</v>
      </c>
      <c r="D52" s="27"/>
      <c r="E52" s="32"/>
      <c r="F52" s="27">
        <v>1237135</v>
      </c>
      <c r="G52" s="27"/>
      <c r="H52" s="27"/>
      <c r="I52" s="27"/>
      <c r="J52" s="28"/>
    </row>
    <row r="53" spans="1:10" s="29" customFormat="1" x14ac:dyDescent="0.2">
      <c r="A53" s="25">
        <v>43661</v>
      </c>
      <c r="B53" s="26" t="s">
        <v>112</v>
      </c>
      <c r="C53" s="33" t="s">
        <v>62</v>
      </c>
      <c r="D53" s="27"/>
      <c r="E53" s="32"/>
      <c r="F53" s="27">
        <v>123715</v>
      </c>
      <c r="G53" s="27"/>
      <c r="H53" s="27"/>
      <c r="I53" s="27"/>
      <c r="J53" s="28"/>
    </row>
    <row r="54" spans="1:10" s="29" customFormat="1" x14ac:dyDescent="0.2">
      <c r="A54" s="25">
        <v>43661</v>
      </c>
      <c r="B54" s="26" t="s">
        <v>112</v>
      </c>
      <c r="C54" s="5" t="s">
        <v>61</v>
      </c>
      <c r="D54" s="27"/>
      <c r="E54" s="32"/>
      <c r="F54" s="27">
        <v>34095</v>
      </c>
      <c r="G54" s="27"/>
      <c r="H54" s="27"/>
      <c r="I54" s="27"/>
      <c r="J54" s="28"/>
    </row>
    <row r="55" spans="1:10" s="29" customFormat="1" x14ac:dyDescent="0.2">
      <c r="A55" s="25">
        <v>43661</v>
      </c>
      <c r="B55" s="26" t="s">
        <v>112</v>
      </c>
      <c r="C55" s="34" t="s">
        <v>63</v>
      </c>
      <c r="D55" s="27"/>
      <c r="E55" s="32"/>
      <c r="F55" s="27">
        <v>1705</v>
      </c>
      <c r="G55" s="27"/>
      <c r="H55" s="27"/>
      <c r="I55" s="27"/>
      <c r="J55" s="28"/>
    </row>
    <row r="56" spans="1:10" s="29" customFormat="1" x14ac:dyDescent="0.2">
      <c r="A56" s="25">
        <v>43661</v>
      </c>
      <c r="B56" s="26" t="s">
        <v>113</v>
      </c>
      <c r="C56" s="5" t="s">
        <v>64</v>
      </c>
      <c r="D56" s="27"/>
      <c r="E56" s="27"/>
      <c r="F56" s="27">
        <f>78000000-38400000</f>
        <v>39600000</v>
      </c>
      <c r="G56" s="27"/>
      <c r="H56" s="27"/>
      <c r="I56" s="27"/>
      <c r="J56" s="28"/>
    </row>
    <row r="57" spans="1:10" s="29" customFormat="1" x14ac:dyDescent="0.2">
      <c r="A57" s="25">
        <v>43661</v>
      </c>
      <c r="B57" s="26" t="s">
        <v>118</v>
      </c>
      <c r="C57" s="5" t="s">
        <v>65</v>
      </c>
      <c r="D57" s="27"/>
      <c r="E57" s="27"/>
      <c r="F57" s="27">
        <v>67500000</v>
      </c>
      <c r="G57" s="27"/>
      <c r="H57" s="27"/>
      <c r="I57" s="27"/>
      <c r="J57" s="28"/>
    </row>
    <row r="58" spans="1:10" s="29" customFormat="1" x14ac:dyDescent="0.2">
      <c r="A58" s="25">
        <v>43661</v>
      </c>
      <c r="B58" s="26" t="s">
        <v>118</v>
      </c>
      <c r="C58" s="5" t="s">
        <v>66</v>
      </c>
      <c r="D58" s="27"/>
      <c r="E58" s="27"/>
      <c r="F58" s="27">
        <v>50550000</v>
      </c>
      <c r="G58" s="27"/>
      <c r="H58" s="27"/>
      <c r="I58" s="27"/>
      <c r="J58" s="28"/>
    </row>
    <row r="59" spans="1:10" s="29" customFormat="1" x14ac:dyDescent="0.2">
      <c r="A59" s="25">
        <v>43662</v>
      </c>
      <c r="B59" s="26" t="s">
        <v>115</v>
      </c>
      <c r="C59" s="5" t="s">
        <v>42</v>
      </c>
      <c r="D59" s="27"/>
      <c r="E59" s="27">
        <v>517000</v>
      </c>
      <c r="F59" s="27"/>
      <c r="G59" s="27"/>
      <c r="H59" s="27"/>
      <c r="I59" s="27"/>
      <c r="J59" s="28"/>
    </row>
    <row r="60" spans="1:10" s="29" customFormat="1" x14ac:dyDescent="0.2">
      <c r="A60" s="25">
        <v>43665</v>
      </c>
      <c r="B60" s="26" t="s">
        <v>112</v>
      </c>
      <c r="C60" s="5" t="s">
        <v>35</v>
      </c>
      <c r="D60" s="27"/>
      <c r="E60" s="27">
        <v>32000</v>
      </c>
      <c r="F60" s="27"/>
      <c r="G60" s="27"/>
      <c r="H60" s="27"/>
      <c r="I60" s="27"/>
      <c r="J60" s="28"/>
    </row>
    <row r="61" spans="1:10" s="29" customFormat="1" x14ac:dyDescent="0.2">
      <c r="A61" s="25">
        <v>43665</v>
      </c>
      <c r="B61" s="26" t="s">
        <v>113</v>
      </c>
      <c r="C61" s="5" t="s">
        <v>36</v>
      </c>
      <c r="D61" s="27"/>
      <c r="E61" s="27">
        <v>789000</v>
      </c>
      <c r="F61" s="27"/>
      <c r="G61" s="27"/>
      <c r="H61" s="27"/>
      <c r="I61" s="27"/>
      <c r="J61" s="28"/>
    </row>
    <row r="62" spans="1:10" s="29" customFormat="1" x14ac:dyDescent="0.2">
      <c r="A62" s="25">
        <v>43665</v>
      </c>
      <c r="B62" s="26" t="s">
        <v>112</v>
      </c>
      <c r="C62" s="5" t="s">
        <v>43</v>
      </c>
      <c r="D62" s="27"/>
      <c r="E62" s="27">
        <v>50000</v>
      </c>
      <c r="F62" s="27"/>
      <c r="G62" s="27"/>
      <c r="H62" s="27"/>
      <c r="I62" s="27"/>
      <c r="J62" s="28"/>
    </row>
    <row r="63" spans="1:10" s="29" customFormat="1" x14ac:dyDescent="0.2">
      <c r="A63" s="25">
        <v>43665</v>
      </c>
      <c r="B63" s="31" t="s">
        <v>113</v>
      </c>
      <c r="C63" s="5" t="s">
        <v>44</v>
      </c>
      <c r="D63" s="27"/>
      <c r="E63" s="27">
        <v>500000</v>
      </c>
      <c r="F63" s="27"/>
      <c r="G63" s="27"/>
      <c r="H63" s="27"/>
      <c r="I63" s="27"/>
      <c r="J63" s="28"/>
    </row>
    <row r="64" spans="1:10" s="29" customFormat="1" ht="25.5" x14ac:dyDescent="0.2">
      <c r="A64" s="25">
        <v>43665</v>
      </c>
      <c r="B64" s="31" t="s">
        <v>115</v>
      </c>
      <c r="C64" s="5" t="s">
        <v>45</v>
      </c>
      <c r="D64" s="27"/>
      <c r="E64" s="27">
        <v>115000</v>
      </c>
      <c r="F64" s="27"/>
      <c r="G64" s="27"/>
      <c r="H64" s="27"/>
      <c r="I64" s="27"/>
      <c r="J64" s="28"/>
    </row>
    <row r="65" spans="1:10" s="29" customFormat="1" x14ac:dyDescent="0.2">
      <c r="A65" s="25">
        <v>43665</v>
      </c>
      <c r="B65" s="26" t="s">
        <v>113</v>
      </c>
      <c r="C65" s="5" t="s">
        <v>46</v>
      </c>
      <c r="D65" s="27"/>
      <c r="E65" s="27">
        <v>2300000</v>
      </c>
      <c r="F65" s="27"/>
      <c r="G65" s="27"/>
      <c r="H65" s="27"/>
      <c r="I65" s="27"/>
      <c r="J65" s="28"/>
    </row>
    <row r="66" spans="1:10" s="29" customFormat="1" x14ac:dyDescent="0.2">
      <c r="A66" s="25">
        <v>43665</v>
      </c>
      <c r="B66" s="26" t="s">
        <v>112</v>
      </c>
      <c r="C66" s="5" t="s">
        <v>47</v>
      </c>
      <c r="D66" s="27"/>
      <c r="E66" s="27">
        <v>500000</v>
      </c>
      <c r="F66" s="27"/>
      <c r="G66" s="27"/>
      <c r="H66" s="27"/>
      <c r="I66" s="27"/>
      <c r="J66" s="28"/>
    </row>
    <row r="67" spans="1:10" s="29" customFormat="1" x14ac:dyDescent="0.2">
      <c r="A67" s="25">
        <v>43665</v>
      </c>
      <c r="B67" s="26" t="s">
        <v>112</v>
      </c>
      <c r="C67" s="5" t="s">
        <v>48</v>
      </c>
      <c r="D67" s="27"/>
      <c r="E67" s="27">
        <v>350000</v>
      </c>
      <c r="F67" s="27"/>
      <c r="G67" s="27"/>
      <c r="H67" s="27"/>
      <c r="I67" s="27"/>
      <c r="J67" s="28"/>
    </row>
    <row r="68" spans="1:10" s="29" customFormat="1" x14ac:dyDescent="0.2">
      <c r="A68" s="25">
        <v>43665</v>
      </c>
      <c r="B68" s="26" t="s">
        <v>112</v>
      </c>
      <c r="C68" s="5" t="s">
        <v>49</v>
      </c>
      <c r="D68" s="27"/>
      <c r="E68" s="27">
        <v>130000</v>
      </c>
      <c r="F68" s="27"/>
      <c r="G68" s="27"/>
      <c r="H68" s="27"/>
      <c r="I68" s="27"/>
      <c r="J68" s="28"/>
    </row>
    <row r="69" spans="1:10" s="29" customFormat="1" ht="25.5" x14ac:dyDescent="0.2">
      <c r="A69" s="25">
        <v>43665</v>
      </c>
      <c r="B69" s="31" t="s">
        <v>115</v>
      </c>
      <c r="C69" s="5" t="s">
        <v>50</v>
      </c>
      <c r="D69" s="27"/>
      <c r="E69" s="27">
        <v>110000</v>
      </c>
      <c r="F69" s="27"/>
      <c r="G69" s="27"/>
      <c r="H69" s="27"/>
      <c r="I69" s="27"/>
      <c r="J69" s="28"/>
    </row>
    <row r="70" spans="1:10" s="29" customFormat="1" x14ac:dyDescent="0.2">
      <c r="A70" s="25">
        <v>43666</v>
      </c>
      <c r="B70" s="26" t="s">
        <v>113</v>
      </c>
      <c r="C70" s="5" t="s">
        <v>82</v>
      </c>
      <c r="D70" s="27"/>
      <c r="E70" s="27"/>
      <c r="F70" s="27"/>
      <c r="G70" s="27"/>
      <c r="H70" s="27">
        <v>210000</v>
      </c>
      <c r="I70" s="27"/>
      <c r="J70" s="28"/>
    </row>
    <row r="71" spans="1:10" s="29" customFormat="1" ht="25.5" x14ac:dyDescent="0.2">
      <c r="A71" s="25">
        <v>43668</v>
      </c>
      <c r="B71" s="26" t="s">
        <v>113</v>
      </c>
      <c r="C71" s="5" t="s">
        <v>75</v>
      </c>
      <c r="D71" s="27"/>
      <c r="E71" s="27"/>
      <c r="F71" s="27">
        <v>18210000</v>
      </c>
      <c r="G71" s="27"/>
      <c r="H71" s="27"/>
      <c r="I71" s="27"/>
      <c r="J71" s="28"/>
    </row>
    <row r="72" spans="1:10" s="29" customFormat="1" x14ac:dyDescent="0.2">
      <c r="A72" s="25">
        <v>43668</v>
      </c>
      <c r="B72" s="26" t="s">
        <v>115</v>
      </c>
      <c r="C72" s="5" t="s">
        <v>92</v>
      </c>
      <c r="D72" s="27"/>
      <c r="E72" s="27"/>
      <c r="F72" s="27">
        <v>30000</v>
      </c>
      <c r="G72" s="27"/>
      <c r="H72" s="27"/>
      <c r="I72" s="27"/>
      <c r="J72" s="28"/>
    </row>
    <row r="73" spans="1:10" s="29" customFormat="1" x14ac:dyDescent="0.2">
      <c r="A73" s="25">
        <v>43670</v>
      </c>
      <c r="B73" s="26" t="s">
        <v>115</v>
      </c>
      <c r="C73" s="5" t="s">
        <v>70</v>
      </c>
      <c r="D73" s="27"/>
      <c r="E73" s="27"/>
      <c r="F73" s="27"/>
      <c r="G73" s="27">
        <v>466473</v>
      </c>
      <c r="H73" s="27"/>
      <c r="I73" s="27"/>
      <c r="J73" s="28"/>
    </row>
    <row r="74" spans="1:10" s="29" customFormat="1" x14ac:dyDescent="0.2">
      <c r="A74" s="25">
        <v>43670</v>
      </c>
      <c r="B74" s="26" t="s">
        <v>115</v>
      </c>
      <c r="C74" s="5" t="s">
        <v>71</v>
      </c>
      <c r="D74" s="27"/>
      <c r="E74" s="27"/>
      <c r="F74" s="27"/>
      <c r="G74" s="27">
        <v>46647</v>
      </c>
      <c r="H74" s="27"/>
      <c r="I74" s="27"/>
      <c r="J74" s="28"/>
    </row>
    <row r="75" spans="1:10" s="29" customFormat="1" x14ac:dyDescent="0.2">
      <c r="A75" s="25">
        <v>43670</v>
      </c>
      <c r="B75" s="26" t="s">
        <v>117</v>
      </c>
      <c r="C75" s="5" t="s">
        <v>72</v>
      </c>
      <c r="D75" s="27"/>
      <c r="E75" s="27"/>
      <c r="F75" s="27"/>
      <c r="G75" s="27">
        <v>290000</v>
      </c>
      <c r="H75" s="27"/>
      <c r="I75" s="27"/>
      <c r="J75" s="28"/>
    </row>
    <row r="76" spans="1:10" s="29" customFormat="1" ht="25.5" x14ac:dyDescent="0.2">
      <c r="A76" s="25">
        <v>43670</v>
      </c>
      <c r="B76" s="35" t="s">
        <v>115</v>
      </c>
      <c r="C76" s="5" t="s">
        <v>95</v>
      </c>
      <c r="D76" s="27"/>
      <c r="E76" s="27"/>
      <c r="F76" s="27"/>
      <c r="G76" s="27">
        <v>480000</v>
      </c>
      <c r="H76" s="27"/>
      <c r="I76" s="27"/>
      <c r="J76" s="28"/>
    </row>
    <row r="77" spans="1:10" s="29" customFormat="1" x14ac:dyDescent="0.2">
      <c r="A77" s="25">
        <v>43672</v>
      </c>
      <c r="B77" s="26" t="s">
        <v>112</v>
      </c>
      <c r="C77" s="5" t="s">
        <v>67</v>
      </c>
      <c r="D77" s="27"/>
      <c r="E77" s="27"/>
      <c r="F77" s="27">
        <v>1300000</v>
      </c>
      <c r="G77" s="27"/>
      <c r="H77" s="27"/>
      <c r="I77" s="27"/>
      <c r="J77" s="28"/>
    </row>
    <row r="78" spans="1:10" s="29" customFormat="1" ht="25.5" x14ac:dyDescent="0.2">
      <c r="A78" s="25">
        <v>43672</v>
      </c>
      <c r="B78" s="26" t="s">
        <v>119</v>
      </c>
      <c r="C78" s="5" t="s">
        <v>68</v>
      </c>
      <c r="D78" s="27"/>
      <c r="E78" s="27"/>
      <c r="F78" s="27">
        <v>1500000</v>
      </c>
      <c r="G78" s="27"/>
      <c r="H78" s="27"/>
      <c r="I78" s="27"/>
      <c r="J78" s="28"/>
    </row>
    <row r="79" spans="1:10" s="29" customFormat="1" ht="25.5" x14ac:dyDescent="0.2">
      <c r="A79" s="25">
        <v>43672</v>
      </c>
      <c r="B79" s="26" t="s">
        <v>119</v>
      </c>
      <c r="C79" s="5" t="s">
        <v>69</v>
      </c>
      <c r="D79" s="27"/>
      <c r="E79" s="27"/>
      <c r="F79" s="27">
        <v>2000000</v>
      </c>
      <c r="G79" s="27"/>
      <c r="H79" s="27"/>
      <c r="I79" s="27"/>
      <c r="J79" s="28"/>
    </row>
    <row r="80" spans="1:10" s="29" customFormat="1" x14ac:dyDescent="0.2">
      <c r="A80" s="25">
        <v>43672</v>
      </c>
      <c r="B80" s="26" t="s">
        <v>117</v>
      </c>
      <c r="C80" s="5" t="s">
        <v>80</v>
      </c>
      <c r="D80" s="27"/>
      <c r="E80" s="27"/>
      <c r="F80" s="27"/>
      <c r="G80" s="27">
        <v>460682</v>
      </c>
      <c r="H80" s="27"/>
      <c r="I80" s="27"/>
      <c r="J80" s="28"/>
    </row>
    <row r="81" spans="1:10" s="29" customFormat="1" x14ac:dyDescent="0.2">
      <c r="A81" s="25">
        <v>43672</v>
      </c>
      <c r="B81" s="26" t="s">
        <v>117</v>
      </c>
      <c r="C81" s="5" t="s">
        <v>81</v>
      </c>
      <c r="D81" s="27"/>
      <c r="E81" s="27"/>
      <c r="F81" s="27"/>
      <c r="G81" s="27">
        <v>46068</v>
      </c>
      <c r="H81" s="27"/>
      <c r="I81" s="27"/>
      <c r="J81" s="28"/>
    </row>
    <row r="82" spans="1:10" s="29" customFormat="1" x14ac:dyDescent="0.2">
      <c r="A82" s="25">
        <v>43672</v>
      </c>
      <c r="B82" s="26" t="s">
        <v>115</v>
      </c>
      <c r="C82" s="5" t="s">
        <v>84</v>
      </c>
      <c r="D82" s="27"/>
      <c r="E82" s="27"/>
      <c r="F82" s="27">
        <v>240000</v>
      </c>
      <c r="G82" s="27"/>
      <c r="H82" s="27"/>
      <c r="I82" s="27"/>
      <c r="J82" s="28"/>
    </row>
    <row r="83" spans="1:10" s="29" customFormat="1" ht="25.5" x14ac:dyDescent="0.2">
      <c r="A83" s="25">
        <v>43672</v>
      </c>
      <c r="B83" s="26" t="s">
        <v>112</v>
      </c>
      <c r="C83" s="5" t="s">
        <v>85</v>
      </c>
      <c r="D83" s="27"/>
      <c r="E83" s="27">
        <v>400000</v>
      </c>
      <c r="F83" s="27"/>
      <c r="G83" s="27"/>
      <c r="H83" s="27"/>
      <c r="I83" s="27"/>
      <c r="J83" s="28"/>
    </row>
    <row r="84" spans="1:10" s="29" customFormat="1" x14ac:dyDescent="0.2">
      <c r="A84" s="25">
        <v>43674</v>
      </c>
      <c r="B84" s="26" t="s">
        <v>117</v>
      </c>
      <c r="C84" s="5" t="s">
        <v>83</v>
      </c>
      <c r="D84" s="27"/>
      <c r="E84" s="27"/>
      <c r="F84" s="27"/>
      <c r="G84" s="27">
        <v>466473</v>
      </c>
      <c r="H84" s="27"/>
      <c r="I84" s="27"/>
      <c r="J84" s="28"/>
    </row>
    <row r="85" spans="1:10" s="29" customFormat="1" x14ac:dyDescent="0.2">
      <c r="A85" s="25">
        <v>43674</v>
      </c>
      <c r="B85" s="26" t="s">
        <v>117</v>
      </c>
      <c r="C85" s="5" t="s">
        <v>81</v>
      </c>
      <c r="D85" s="27"/>
      <c r="E85" s="27"/>
      <c r="F85" s="27"/>
      <c r="G85" s="27">
        <v>46647</v>
      </c>
      <c r="H85" s="27"/>
      <c r="I85" s="27"/>
      <c r="J85" s="28"/>
    </row>
    <row r="86" spans="1:10" s="29" customFormat="1" x14ac:dyDescent="0.2">
      <c r="A86" s="25">
        <v>43675</v>
      </c>
      <c r="B86" s="26" t="s">
        <v>112</v>
      </c>
      <c r="C86" s="5" t="s">
        <v>93</v>
      </c>
      <c r="D86" s="27"/>
      <c r="E86" s="27"/>
      <c r="F86" s="27"/>
      <c r="G86" s="27"/>
      <c r="H86" s="27"/>
      <c r="I86" s="27">
        <v>80000</v>
      </c>
      <c r="J86" s="28"/>
    </row>
    <row r="87" spans="1:10" s="29" customFormat="1" x14ac:dyDescent="0.2">
      <c r="A87" s="25">
        <v>43675</v>
      </c>
      <c r="B87" s="26" t="s">
        <v>112</v>
      </c>
      <c r="C87" s="5" t="s">
        <v>93</v>
      </c>
      <c r="D87" s="27"/>
      <c r="E87" s="27"/>
      <c r="F87" s="27"/>
      <c r="G87" s="27"/>
      <c r="H87" s="27"/>
      <c r="I87" s="27">
        <v>43000</v>
      </c>
      <c r="J87" s="28"/>
    </row>
    <row r="88" spans="1:10" s="29" customFormat="1" x14ac:dyDescent="0.2">
      <c r="A88" s="25">
        <v>43675</v>
      </c>
      <c r="B88" s="26" t="s">
        <v>113</v>
      </c>
      <c r="C88" s="5" t="s">
        <v>94</v>
      </c>
      <c r="D88" s="27"/>
      <c r="E88" s="27"/>
      <c r="F88" s="27"/>
      <c r="G88" s="27">
        <v>334000</v>
      </c>
      <c r="H88" s="27"/>
      <c r="I88" s="27"/>
      <c r="J88" s="28"/>
    </row>
    <row r="89" spans="1:10" s="29" customFormat="1" x14ac:dyDescent="0.2">
      <c r="A89" s="25">
        <v>43675</v>
      </c>
      <c r="B89" s="35" t="s">
        <v>117</v>
      </c>
      <c r="C89" s="5" t="s">
        <v>96</v>
      </c>
      <c r="D89" s="27"/>
      <c r="E89" s="27"/>
      <c r="F89" s="27">
        <v>926400</v>
      </c>
      <c r="G89" s="27"/>
      <c r="H89" s="27"/>
      <c r="I89" s="27"/>
      <c r="J89" s="28"/>
    </row>
    <row r="90" spans="1:10" s="29" customFormat="1" x14ac:dyDescent="0.2">
      <c r="A90" s="25">
        <v>43675</v>
      </c>
      <c r="B90" s="35" t="s">
        <v>117</v>
      </c>
      <c r="C90" s="5" t="s">
        <v>97</v>
      </c>
      <c r="D90" s="27"/>
      <c r="E90" s="27"/>
      <c r="F90" s="27">
        <v>92640</v>
      </c>
      <c r="G90" s="27"/>
      <c r="H90" s="27"/>
      <c r="I90" s="27"/>
      <c r="J90" s="28"/>
    </row>
    <row r="91" spans="1:10" s="29" customFormat="1" ht="25.5" x14ac:dyDescent="0.2">
      <c r="A91" s="25">
        <v>43675</v>
      </c>
      <c r="B91" s="26" t="s">
        <v>117</v>
      </c>
      <c r="C91" s="5" t="s">
        <v>98</v>
      </c>
      <c r="D91" s="27"/>
      <c r="E91" s="27"/>
      <c r="F91" s="27"/>
      <c r="G91" s="27">
        <v>150000</v>
      </c>
      <c r="H91" s="27"/>
      <c r="I91" s="27"/>
      <c r="J91" s="28"/>
    </row>
    <row r="92" spans="1:10" s="29" customFormat="1" x14ac:dyDescent="0.2">
      <c r="A92" s="25">
        <v>43675</v>
      </c>
      <c r="B92" s="26" t="s">
        <v>117</v>
      </c>
      <c r="C92" s="5" t="s">
        <v>99</v>
      </c>
      <c r="D92" s="27"/>
      <c r="E92" s="27"/>
      <c r="F92" s="27"/>
      <c r="G92" s="27">
        <f>13*15000</f>
        <v>195000</v>
      </c>
      <c r="H92" s="27"/>
      <c r="I92" s="27"/>
      <c r="J92" s="28"/>
    </row>
    <row r="93" spans="1:10" s="29" customFormat="1" x14ac:dyDescent="0.2">
      <c r="A93" s="25">
        <v>43675</v>
      </c>
      <c r="B93" s="26" t="s">
        <v>117</v>
      </c>
      <c r="C93" s="5" t="s">
        <v>100</v>
      </c>
      <c r="D93" s="27"/>
      <c r="E93" s="27"/>
      <c r="F93" s="27"/>
      <c r="G93" s="27">
        <v>60000</v>
      </c>
      <c r="H93" s="27"/>
      <c r="I93" s="27"/>
      <c r="J93" s="28"/>
    </row>
    <row r="94" spans="1:10" s="29" customFormat="1" x14ac:dyDescent="0.2">
      <c r="A94" s="25">
        <v>43675</v>
      </c>
      <c r="B94" s="26" t="s">
        <v>117</v>
      </c>
      <c r="C94" s="5" t="s">
        <v>101</v>
      </c>
      <c r="D94" s="27"/>
      <c r="E94" s="27"/>
      <c r="F94" s="27"/>
      <c r="G94" s="27">
        <v>15000</v>
      </c>
      <c r="H94" s="27"/>
      <c r="I94" s="27"/>
      <c r="J94" s="28"/>
    </row>
    <row r="95" spans="1:10" s="29" customFormat="1" x14ac:dyDescent="0.2">
      <c r="A95" s="25">
        <v>43675</v>
      </c>
      <c r="B95" s="26" t="s">
        <v>117</v>
      </c>
      <c r="C95" s="5" t="s">
        <v>102</v>
      </c>
      <c r="D95" s="27"/>
      <c r="E95" s="27"/>
      <c r="F95" s="27"/>
      <c r="G95" s="27">
        <f>40000*3+60000*15</f>
        <v>1020000</v>
      </c>
      <c r="H95" s="27"/>
      <c r="I95" s="27"/>
      <c r="J95" s="28"/>
    </row>
    <row r="96" spans="1:10" s="29" customFormat="1" x14ac:dyDescent="0.2">
      <c r="A96" s="25">
        <v>43675</v>
      </c>
      <c r="B96" s="26" t="s">
        <v>117</v>
      </c>
      <c r="C96" s="5" t="s">
        <v>103</v>
      </c>
      <c r="D96" s="27"/>
      <c r="E96" s="27"/>
      <c r="F96" s="27"/>
      <c r="G96" s="27">
        <v>210000</v>
      </c>
      <c r="H96" s="27"/>
      <c r="I96" s="27"/>
      <c r="J96" s="28"/>
    </row>
    <row r="97" spans="1:10" s="29" customFormat="1" x14ac:dyDescent="0.2">
      <c r="A97" s="25">
        <v>43675</v>
      </c>
      <c r="B97" s="26" t="s">
        <v>117</v>
      </c>
      <c r="C97" s="5" t="s">
        <v>104</v>
      </c>
      <c r="D97" s="27"/>
      <c r="E97" s="27"/>
      <c r="F97" s="27"/>
      <c r="G97" s="27">
        <v>10000</v>
      </c>
      <c r="H97" s="27"/>
      <c r="I97" s="27"/>
      <c r="J97" s="28"/>
    </row>
    <row r="98" spans="1:10" s="29" customFormat="1" ht="25.5" x14ac:dyDescent="0.2">
      <c r="A98" s="25">
        <v>43675</v>
      </c>
      <c r="B98" s="26" t="s">
        <v>117</v>
      </c>
      <c r="C98" s="5" t="s">
        <v>105</v>
      </c>
      <c r="D98" s="27"/>
      <c r="E98" s="27"/>
      <c r="F98" s="27"/>
      <c r="G98" s="27">
        <v>35000</v>
      </c>
      <c r="H98" s="27"/>
      <c r="I98" s="27"/>
      <c r="J98" s="28"/>
    </row>
    <row r="99" spans="1:10" s="29" customFormat="1" x14ac:dyDescent="0.2">
      <c r="A99" s="25">
        <v>43675</v>
      </c>
      <c r="B99" s="26" t="s">
        <v>117</v>
      </c>
      <c r="C99" s="5" t="s">
        <v>106</v>
      </c>
      <c r="D99" s="27"/>
      <c r="E99" s="27"/>
      <c r="F99" s="27"/>
      <c r="G99" s="27">
        <v>210000</v>
      </c>
      <c r="H99" s="27"/>
      <c r="I99" s="27"/>
      <c r="J99" s="28"/>
    </row>
    <row r="100" spans="1:10" s="29" customFormat="1" x14ac:dyDescent="0.2">
      <c r="A100" s="25">
        <v>43675</v>
      </c>
      <c r="B100" s="26" t="s">
        <v>117</v>
      </c>
      <c r="C100" s="5" t="s">
        <v>107</v>
      </c>
      <c r="D100" s="27"/>
      <c r="E100" s="27"/>
      <c r="F100" s="27"/>
      <c r="G100" s="27">
        <v>75000</v>
      </c>
      <c r="H100" s="27"/>
      <c r="I100" s="27"/>
      <c r="J100" s="28"/>
    </row>
    <row r="101" spans="1:10" s="29" customFormat="1" x14ac:dyDescent="0.2">
      <c r="A101" s="25">
        <v>43675</v>
      </c>
      <c r="B101" s="26" t="s">
        <v>117</v>
      </c>
      <c r="C101" s="5" t="s">
        <v>103</v>
      </c>
      <c r="D101" s="27"/>
      <c r="E101" s="27"/>
      <c r="F101" s="27"/>
      <c r="G101" s="27">
        <v>65000</v>
      </c>
      <c r="H101" s="27"/>
      <c r="I101" s="27"/>
      <c r="J101" s="28"/>
    </row>
    <row r="102" spans="1:10" s="29" customFormat="1" x14ac:dyDescent="0.2">
      <c r="A102" s="25">
        <v>43675</v>
      </c>
      <c r="B102" s="26" t="s">
        <v>117</v>
      </c>
      <c r="C102" s="5" t="s">
        <v>103</v>
      </c>
      <c r="D102" s="27"/>
      <c r="E102" s="27"/>
      <c r="F102" s="27"/>
      <c r="G102" s="27">
        <v>210000</v>
      </c>
      <c r="H102" s="27"/>
      <c r="I102" s="27"/>
      <c r="J102" s="28"/>
    </row>
    <row r="103" spans="1:10" s="29" customFormat="1" x14ac:dyDescent="0.2">
      <c r="A103" s="25">
        <v>43675</v>
      </c>
      <c r="B103" s="26" t="s">
        <v>120</v>
      </c>
      <c r="C103" s="5" t="s">
        <v>108</v>
      </c>
      <c r="D103" s="27"/>
      <c r="E103" s="27"/>
      <c r="F103" s="27">
        <v>399000</v>
      </c>
      <c r="G103" s="27"/>
      <c r="H103" s="27"/>
      <c r="I103" s="27"/>
      <c r="J103" s="28"/>
    </row>
    <row r="104" spans="1:10" s="29" customFormat="1" x14ac:dyDescent="0.2">
      <c r="A104" s="25">
        <v>43676</v>
      </c>
      <c r="B104" s="26" t="s">
        <v>117</v>
      </c>
      <c r="C104" s="5" t="s">
        <v>109</v>
      </c>
      <c r="D104" s="27"/>
      <c r="E104" s="27"/>
      <c r="F104" s="27"/>
      <c r="G104" s="27">
        <v>454545</v>
      </c>
      <c r="H104" s="27"/>
      <c r="I104" s="27"/>
      <c r="J104" s="28"/>
    </row>
    <row r="105" spans="1:10" s="29" customFormat="1" x14ac:dyDescent="0.2">
      <c r="A105" s="25">
        <v>43676</v>
      </c>
      <c r="B105" s="26" t="s">
        <v>117</v>
      </c>
      <c r="C105" s="5" t="s">
        <v>97</v>
      </c>
      <c r="D105" s="27"/>
      <c r="E105" s="27"/>
      <c r="F105" s="27"/>
      <c r="G105" s="27">
        <v>45455</v>
      </c>
      <c r="H105" s="27"/>
      <c r="I105" s="27"/>
      <c r="J105" s="28"/>
    </row>
    <row r="106" spans="1:10" s="29" customFormat="1" ht="25.5" x14ac:dyDescent="0.2">
      <c r="A106" s="25">
        <v>43677</v>
      </c>
      <c r="B106" s="35" t="s">
        <v>112</v>
      </c>
      <c r="C106" s="5" t="s">
        <v>86</v>
      </c>
      <c r="D106" s="27"/>
      <c r="E106" s="27"/>
      <c r="F106" s="27">
        <v>1900000</v>
      </c>
      <c r="G106" s="27"/>
      <c r="H106" s="27"/>
      <c r="I106" s="27"/>
      <c r="J106" s="28"/>
    </row>
    <row r="107" spans="1:10" s="29" customFormat="1" x14ac:dyDescent="0.2">
      <c r="A107" s="25">
        <v>43677</v>
      </c>
      <c r="B107" s="35" t="s">
        <v>112</v>
      </c>
      <c r="C107" s="5" t="s">
        <v>87</v>
      </c>
      <c r="D107" s="27"/>
      <c r="E107" s="27"/>
      <c r="F107" s="27">
        <v>100000</v>
      </c>
      <c r="G107" s="27"/>
      <c r="H107" s="27"/>
      <c r="I107" s="27"/>
      <c r="J107" s="28"/>
    </row>
    <row r="108" spans="1:10" s="29" customFormat="1" x14ac:dyDescent="0.2">
      <c r="A108" s="25">
        <v>43677</v>
      </c>
      <c r="B108" s="26" t="s">
        <v>115</v>
      </c>
      <c r="C108" s="5" t="s">
        <v>88</v>
      </c>
      <c r="D108" s="27"/>
      <c r="E108" s="27"/>
      <c r="F108" s="27">
        <v>130000</v>
      </c>
      <c r="G108" s="27"/>
      <c r="H108" s="27"/>
      <c r="I108" s="27"/>
      <c r="J108" s="28"/>
    </row>
    <row r="109" spans="1:10" s="29" customFormat="1" ht="25.5" x14ac:dyDescent="0.2">
      <c r="A109" s="25">
        <v>43677</v>
      </c>
      <c r="B109" s="26" t="s">
        <v>115</v>
      </c>
      <c r="C109" s="5" t="s">
        <v>89</v>
      </c>
      <c r="D109" s="27"/>
      <c r="E109" s="27"/>
      <c r="F109" s="27">
        <v>515000</v>
      </c>
      <c r="G109" s="27"/>
      <c r="H109" s="27"/>
      <c r="I109" s="27"/>
      <c r="J109" s="28"/>
    </row>
    <row r="110" spans="1:10" s="29" customFormat="1" ht="76.5" x14ac:dyDescent="0.2">
      <c r="A110" s="25">
        <v>43677</v>
      </c>
      <c r="B110" s="26" t="s">
        <v>118</v>
      </c>
      <c r="C110" s="5" t="s">
        <v>90</v>
      </c>
      <c r="D110" s="27">
        <v>35944200</v>
      </c>
      <c r="E110" s="36"/>
      <c r="F110" s="36"/>
      <c r="G110" s="36"/>
      <c r="H110" s="36"/>
      <c r="I110" s="36"/>
      <c r="J110" s="37" t="s">
        <v>91</v>
      </c>
    </row>
    <row r="111" spans="1:10" s="29" customFormat="1" x14ac:dyDescent="0.2">
      <c r="A111" s="25">
        <v>43677</v>
      </c>
      <c r="B111" s="26" t="s">
        <v>112</v>
      </c>
      <c r="C111" s="5" t="s">
        <v>110</v>
      </c>
      <c r="D111" s="27"/>
      <c r="E111" s="27"/>
      <c r="F111" s="27">
        <v>3136364</v>
      </c>
      <c r="G111" s="27"/>
      <c r="H111" s="27"/>
      <c r="I111" s="27"/>
      <c r="J111" s="28"/>
    </row>
    <row r="112" spans="1:10" s="29" customFormat="1" x14ac:dyDescent="0.2">
      <c r="A112" s="38">
        <v>43677</v>
      </c>
      <c r="B112" s="39" t="s">
        <v>112</v>
      </c>
      <c r="C112" s="40" t="s">
        <v>97</v>
      </c>
      <c r="D112" s="41"/>
      <c r="E112" s="41"/>
      <c r="F112" s="41">
        <v>313636</v>
      </c>
      <c r="G112" s="41"/>
      <c r="H112" s="41"/>
      <c r="I112" s="41"/>
      <c r="J112" s="42"/>
    </row>
    <row r="113" spans="1:10" s="45" customFormat="1" x14ac:dyDescent="0.2">
      <c r="A113" s="235" t="s">
        <v>121</v>
      </c>
      <c r="B113" s="236"/>
      <c r="C113" s="237"/>
      <c r="D113" s="43">
        <f>SUM(D7:D112)</f>
        <v>35944200</v>
      </c>
      <c r="E113" s="43">
        <f t="shared" ref="E113:I113" si="0">SUM(E7:E112)</f>
        <v>93807800</v>
      </c>
      <c r="F113" s="43">
        <f t="shared" si="0"/>
        <v>195439690</v>
      </c>
      <c r="G113" s="43">
        <f t="shared" si="0"/>
        <v>5891990</v>
      </c>
      <c r="H113" s="43">
        <f t="shared" si="0"/>
        <v>210000</v>
      </c>
      <c r="I113" s="43">
        <f t="shared" si="0"/>
        <v>123000</v>
      </c>
      <c r="J113" s="44"/>
    </row>
    <row r="115" spans="1:10" s="3" customFormat="1" ht="25.5" x14ac:dyDescent="0.25">
      <c r="A115" s="238" t="s">
        <v>122</v>
      </c>
      <c r="B115" s="239"/>
      <c r="D115" s="4"/>
      <c r="E115" s="4"/>
      <c r="F115" s="4"/>
      <c r="G115" s="4"/>
      <c r="H115" s="4"/>
      <c r="I115" s="4"/>
    </row>
    <row r="117" spans="1:10" x14ac:dyDescent="0.2">
      <c r="B117" s="234" t="s">
        <v>123</v>
      </c>
      <c r="C117" s="234"/>
    </row>
    <row r="118" spans="1:10" x14ac:dyDescent="0.2">
      <c r="A118" s="229" t="s">
        <v>2</v>
      </c>
      <c r="B118" s="230" t="s">
        <v>111</v>
      </c>
      <c r="C118" s="231" t="s">
        <v>3</v>
      </c>
      <c r="D118" s="22" t="s">
        <v>4</v>
      </c>
      <c r="E118" s="232" t="s">
        <v>5</v>
      </c>
      <c r="F118" s="232"/>
      <c r="G118" s="232"/>
      <c r="H118" s="232"/>
      <c r="I118" s="22"/>
      <c r="J118" s="233" t="s">
        <v>6</v>
      </c>
    </row>
    <row r="119" spans="1:10" ht="38.25" x14ac:dyDescent="0.2">
      <c r="A119" s="229"/>
      <c r="B119" s="230"/>
      <c r="C119" s="231"/>
      <c r="D119" s="23" t="s">
        <v>8</v>
      </c>
      <c r="E119" s="22" t="s">
        <v>7</v>
      </c>
      <c r="F119" s="24" t="s">
        <v>9</v>
      </c>
      <c r="G119" s="24" t="s">
        <v>10</v>
      </c>
      <c r="H119" s="24" t="s">
        <v>11</v>
      </c>
      <c r="I119" s="24" t="s">
        <v>12</v>
      </c>
      <c r="J119" s="233"/>
    </row>
    <row r="120" spans="1:10" s="29" customFormat="1" x14ac:dyDescent="0.2">
      <c r="A120" s="38">
        <v>43648</v>
      </c>
      <c r="B120" s="47" t="s">
        <v>114</v>
      </c>
      <c r="C120" s="6" t="s">
        <v>16</v>
      </c>
      <c r="D120" s="48"/>
      <c r="E120" s="48">
        <v>1600000</v>
      </c>
      <c r="F120" s="48"/>
      <c r="G120" s="48"/>
      <c r="H120" s="48"/>
      <c r="I120" s="48"/>
      <c r="J120" s="42"/>
    </row>
    <row r="121" spans="1:10" x14ac:dyDescent="0.2">
      <c r="A121" s="49"/>
      <c r="B121" s="50"/>
      <c r="C121" s="51"/>
      <c r="D121" s="50"/>
      <c r="E121" s="52">
        <f>SUM(E120)</f>
        <v>1600000</v>
      </c>
      <c r="F121" s="50"/>
      <c r="G121" s="50"/>
      <c r="H121" s="50"/>
      <c r="I121" s="50"/>
      <c r="J121" s="50"/>
    </row>
    <row r="123" spans="1:10" x14ac:dyDescent="0.2">
      <c r="B123" s="234" t="s">
        <v>119</v>
      </c>
      <c r="C123" s="234"/>
    </row>
    <row r="124" spans="1:10" x14ac:dyDescent="0.2">
      <c r="A124" s="229" t="s">
        <v>2</v>
      </c>
      <c r="B124" s="230" t="s">
        <v>111</v>
      </c>
      <c r="C124" s="231" t="s">
        <v>3</v>
      </c>
      <c r="D124" s="22" t="s">
        <v>4</v>
      </c>
      <c r="E124" s="232" t="s">
        <v>5</v>
      </c>
      <c r="F124" s="232"/>
      <c r="G124" s="232"/>
      <c r="H124" s="232"/>
      <c r="I124" s="22"/>
      <c r="J124" s="233" t="s">
        <v>6</v>
      </c>
    </row>
    <row r="125" spans="1:10" ht="38.25" x14ac:dyDescent="0.2">
      <c r="A125" s="229"/>
      <c r="B125" s="230"/>
      <c r="C125" s="231"/>
      <c r="D125" s="23" t="s">
        <v>8</v>
      </c>
      <c r="E125" s="22" t="s">
        <v>7</v>
      </c>
      <c r="F125" s="24" t="s">
        <v>9</v>
      </c>
      <c r="G125" s="24" t="s">
        <v>10</v>
      </c>
      <c r="H125" s="24" t="s">
        <v>11</v>
      </c>
      <c r="I125" s="24" t="s">
        <v>12</v>
      </c>
      <c r="J125" s="233"/>
    </row>
    <row r="126" spans="1:10" s="29" customFormat="1" ht="25.5" x14ac:dyDescent="0.2">
      <c r="A126" s="25">
        <v>43672</v>
      </c>
      <c r="B126" s="53" t="s">
        <v>119</v>
      </c>
      <c r="C126" s="2" t="s">
        <v>68</v>
      </c>
      <c r="D126" s="54"/>
      <c r="E126" s="54"/>
      <c r="F126" s="54">
        <v>1500000</v>
      </c>
      <c r="G126" s="54"/>
      <c r="H126" s="54"/>
      <c r="I126" s="54"/>
      <c r="J126" s="28"/>
    </row>
    <row r="127" spans="1:10" s="29" customFormat="1" ht="25.5" x14ac:dyDescent="0.2">
      <c r="A127" s="38">
        <v>43672</v>
      </c>
      <c r="B127" s="47" t="s">
        <v>119</v>
      </c>
      <c r="C127" s="6" t="s">
        <v>69</v>
      </c>
      <c r="D127" s="48"/>
      <c r="E127" s="48"/>
      <c r="F127" s="48">
        <v>2000000</v>
      </c>
      <c r="G127" s="48"/>
      <c r="H127" s="48"/>
      <c r="I127" s="48"/>
      <c r="J127" s="42"/>
    </row>
    <row r="128" spans="1:10" x14ac:dyDescent="0.2">
      <c r="A128" s="49"/>
      <c r="B128" s="50"/>
      <c r="C128" s="51"/>
      <c r="D128" s="50"/>
      <c r="E128" s="50"/>
      <c r="F128" s="52">
        <f>SUM(F126:F127)</f>
        <v>3500000</v>
      </c>
      <c r="G128" s="50"/>
      <c r="H128" s="50"/>
      <c r="I128" s="50"/>
      <c r="J128" s="50"/>
    </row>
    <row r="129" spans="1:10" x14ac:dyDescent="0.2">
      <c r="B129" s="234" t="s">
        <v>124</v>
      </c>
      <c r="C129" s="234"/>
    </row>
    <row r="130" spans="1:10" x14ac:dyDescent="0.2">
      <c r="A130" s="229" t="s">
        <v>2</v>
      </c>
      <c r="B130" s="230" t="s">
        <v>111</v>
      </c>
      <c r="C130" s="231" t="s">
        <v>3</v>
      </c>
      <c r="D130" s="22" t="s">
        <v>4</v>
      </c>
      <c r="E130" s="232" t="s">
        <v>5</v>
      </c>
      <c r="F130" s="232"/>
      <c r="G130" s="232"/>
      <c r="H130" s="232"/>
      <c r="I130" s="22"/>
      <c r="J130" s="233" t="s">
        <v>6</v>
      </c>
    </row>
    <row r="131" spans="1:10" ht="38.25" x14ac:dyDescent="0.2">
      <c r="A131" s="229"/>
      <c r="B131" s="230"/>
      <c r="C131" s="231"/>
      <c r="D131" s="23" t="s">
        <v>8</v>
      </c>
      <c r="E131" s="22" t="s">
        <v>7</v>
      </c>
      <c r="F131" s="24" t="s">
        <v>9</v>
      </c>
      <c r="G131" s="24" t="s">
        <v>10</v>
      </c>
      <c r="H131" s="24" t="s">
        <v>11</v>
      </c>
      <c r="I131" s="24" t="s">
        <v>12</v>
      </c>
      <c r="J131" s="233"/>
    </row>
    <row r="132" spans="1:10" s="29" customFormat="1" ht="25.5" x14ac:dyDescent="0.2">
      <c r="A132" s="25">
        <v>43654</v>
      </c>
      <c r="B132" s="55" t="s">
        <v>117</v>
      </c>
      <c r="C132" s="2" t="s">
        <v>52</v>
      </c>
      <c r="D132" s="54"/>
      <c r="E132" s="54">
        <v>500000</v>
      </c>
      <c r="F132" s="54"/>
      <c r="G132" s="54"/>
      <c r="H132" s="54"/>
      <c r="I132" s="54"/>
      <c r="J132" s="28"/>
    </row>
    <row r="133" spans="1:10" s="29" customFormat="1" x14ac:dyDescent="0.2">
      <c r="A133" s="25">
        <v>43655</v>
      </c>
      <c r="B133" s="53" t="s">
        <v>117</v>
      </c>
      <c r="C133" s="2" t="s">
        <v>80</v>
      </c>
      <c r="D133" s="54"/>
      <c r="E133" s="54"/>
      <c r="F133" s="54"/>
      <c r="G133" s="54">
        <v>454545</v>
      </c>
      <c r="H133" s="54"/>
      <c r="I133" s="54"/>
      <c r="J133" s="28"/>
    </row>
    <row r="134" spans="1:10" s="29" customFormat="1" x14ac:dyDescent="0.2">
      <c r="A134" s="25">
        <v>43655</v>
      </c>
      <c r="B134" s="53" t="s">
        <v>117</v>
      </c>
      <c r="C134" s="2" t="s">
        <v>81</v>
      </c>
      <c r="D134" s="54"/>
      <c r="E134" s="54"/>
      <c r="F134" s="54"/>
      <c r="G134" s="54">
        <v>45455</v>
      </c>
      <c r="H134" s="54"/>
      <c r="I134" s="54"/>
      <c r="J134" s="28"/>
    </row>
    <row r="135" spans="1:10" s="29" customFormat="1" x14ac:dyDescent="0.2">
      <c r="A135" s="25">
        <v>43670</v>
      </c>
      <c r="B135" s="53" t="s">
        <v>117</v>
      </c>
      <c r="C135" s="2" t="s">
        <v>72</v>
      </c>
      <c r="D135" s="54"/>
      <c r="E135" s="54"/>
      <c r="F135" s="54"/>
      <c r="G135" s="54">
        <v>290000</v>
      </c>
      <c r="H135" s="54"/>
      <c r="I135" s="54"/>
      <c r="J135" s="28"/>
    </row>
    <row r="136" spans="1:10" s="29" customFormat="1" x14ac:dyDescent="0.2">
      <c r="A136" s="25">
        <v>43672</v>
      </c>
      <c r="B136" s="53" t="s">
        <v>117</v>
      </c>
      <c r="C136" s="2" t="s">
        <v>80</v>
      </c>
      <c r="D136" s="54"/>
      <c r="E136" s="54"/>
      <c r="F136" s="54"/>
      <c r="G136" s="54">
        <v>460682</v>
      </c>
      <c r="H136" s="54"/>
      <c r="I136" s="54"/>
      <c r="J136" s="28"/>
    </row>
    <row r="137" spans="1:10" s="29" customFormat="1" x14ac:dyDescent="0.2">
      <c r="A137" s="25">
        <v>43672</v>
      </c>
      <c r="B137" s="53" t="s">
        <v>117</v>
      </c>
      <c r="C137" s="2" t="s">
        <v>81</v>
      </c>
      <c r="D137" s="54"/>
      <c r="E137" s="54"/>
      <c r="F137" s="54"/>
      <c r="G137" s="54">
        <v>46068</v>
      </c>
      <c r="H137" s="54"/>
      <c r="I137" s="54"/>
      <c r="J137" s="28"/>
    </row>
    <row r="138" spans="1:10" s="29" customFormat="1" x14ac:dyDescent="0.2">
      <c r="A138" s="25">
        <v>43674</v>
      </c>
      <c r="B138" s="53" t="s">
        <v>117</v>
      </c>
      <c r="C138" s="2" t="s">
        <v>83</v>
      </c>
      <c r="D138" s="54"/>
      <c r="E138" s="54"/>
      <c r="F138" s="54"/>
      <c r="G138" s="54">
        <v>466473</v>
      </c>
      <c r="H138" s="54"/>
      <c r="I138" s="54"/>
      <c r="J138" s="28"/>
    </row>
    <row r="139" spans="1:10" s="29" customFormat="1" x14ac:dyDescent="0.2">
      <c r="A139" s="25">
        <v>43674</v>
      </c>
      <c r="B139" s="53" t="s">
        <v>117</v>
      </c>
      <c r="C139" s="2" t="s">
        <v>81</v>
      </c>
      <c r="D139" s="54"/>
      <c r="E139" s="54"/>
      <c r="F139" s="54"/>
      <c r="G139" s="54">
        <v>46647</v>
      </c>
      <c r="H139" s="54"/>
      <c r="I139" s="54"/>
      <c r="J139" s="28"/>
    </row>
    <row r="140" spans="1:10" s="29" customFormat="1" x14ac:dyDescent="0.2">
      <c r="A140" s="25">
        <v>43675</v>
      </c>
      <c r="B140" s="56" t="s">
        <v>117</v>
      </c>
      <c r="C140" s="2" t="s">
        <v>96</v>
      </c>
      <c r="D140" s="54"/>
      <c r="E140" s="54"/>
      <c r="F140" s="54">
        <v>926400</v>
      </c>
      <c r="G140" s="54"/>
      <c r="H140" s="54"/>
      <c r="I140" s="54"/>
      <c r="J140" s="28"/>
    </row>
    <row r="141" spans="1:10" s="29" customFormat="1" x14ac:dyDescent="0.2">
      <c r="A141" s="25">
        <v>43675</v>
      </c>
      <c r="B141" s="56" t="s">
        <v>117</v>
      </c>
      <c r="C141" s="2" t="s">
        <v>97</v>
      </c>
      <c r="D141" s="54"/>
      <c r="E141" s="54"/>
      <c r="F141" s="54">
        <v>92640</v>
      </c>
      <c r="G141" s="54"/>
      <c r="H141" s="54"/>
      <c r="I141" s="54"/>
      <c r="J141" s="28"/>
    </row>
    <row r="142" spans="1:10" s="29" customFormat="1" ht="25.5" x14ac:dyDescent="0.2">
      <c r="A142" s="25">
        <v>43675</v>
      </c>
      <c r="B142" s="53" t="s">
        <v>117</v>
      </c>
      <c r="C142" s="2" t="s">
        <v>98</v>
      </c>
      <c r="D142" s="54"/>
      <c r="E142" s="54"/>
      <c r="F142" s="54"/>
      <c r="G142" s="54">
        <v>150000</v>
      </c>
      <c r="H142" s="54"/>
      <c r="I142" s="54"/>
      <c r="J142" s="28"/>
    </row>
    <row r="143" spans="1:10" s="29" customFormat="1" x14ac:dyDescent="0.2">
      <c r="A143" s="25">
        <v>43675</v>
      </c>
      <c r="B143" s="53" t="s">
        <v>117</v>
      </c>
      <c r="C143" s="2" t="s">
        <v>99</v>
      </c>
      <c r="D143" s="54"/>
      <c r="E143" s="54"/>
      <c r="F143" s="54"/>
      <c r="G143" s="54">
        <v>195000</v>
      </c>
      <c r="H143" s="54"/>
      <c r="I143" s="54"/>
      <c r="J143" s="28"/>
    </row>
    <row r="144" spans="1:10" s="29" customFormat="1" x14ac:dyDescent="0.2">
      <c r="A144" s="25">
        <v>43675</v>
      </c>
      <c r="B144" s="53" t="s">
        <v>117</v>
      </c>
      <c r="C144" s="2" t="s">
        <v>100</v>
      </c>
      <c r="D144" s="54"/>
      <c r="E144" s="54"/>
      <c r="F144" s="54"/>
      <c r="G144" s="54">
        <v>60000</v>
      </c>
      <c r="H144" s="54"/>
      <c r="I144" s="54"/>
      <c r="J144" s="28"/>
    </row>
    <row r="145" spans="1:10" s="29" customFormat="1" x14ac:dyDescent="0.2">
      <c r="A145" s="25">
        <v>43675</v>
      </c>
      <c r="B145" s="53" t="s">
        <v>117</v>
      </c>
      <c r="C145" s="2" t="s">
        <v>101</v>
      </c>
      <c r="D145" s="54"/>
      <c r="E145" s="54"/>
      <c r="F145" s="54"/>
      <c r="G145" s="54">
        <v>15000</v>
      </c>
      <c r="H145" s="54"/>
      <c r="I145" s="54"/>
      <c r="J145" s="28"/>
    </row>
    <row r="146" spans="1:10" s="29" customFormat="1" x14ac:dyDescent="0.2">
      <c r="A146" s="25">
        <v>43675</v>
      </c>
      <c r="B146" s="53" t="s">
        <v>117</v>
      </c>
      <c r="C146" s="2" t="s">
        <v>102</v>
      </c>
      <c r="D146" s="54"/>
      <c r="E146" s="54"/>
      <c r="F146" s="54"/>
      <c r="G146" s="54">
        <v>1020000</v>
      </c>
      <c r="H146" s="54"/>
      <c r="I146" s="54"/>
      <c r="J146" s="28"/>
    </row>
    <row r="147" spans="1:10" s="29" customFormat="1" x14ac:dyDescent="0.2">
      <c r="A147" s="25">
        <v>43675</v>
      </c>
      <c r="B147" s="53" t="s">
        <v>117</v>
      </c>
      <c r="C147" s="2" t="s">
        <v>103</v>
      </c>
      <c r="D147" s="54"/>
      <c r="E147" s="54"/>
      <c r="F147" s="54"/>
      <c r="G147" s="54">
        <v>210000</v>
      </c>
      <c r="H147" s="54"/>
      <c r="I147" s="54"/>
      <c r="J147" s="28"/>
    </row>
    <row r="148" spans="1:10" s="29" customFormat="1" x14ac:dyDescent="0.2">
      <c r="A148" s="25">
        <v>43675</v>
      </c>
      <c r="B148" s="53" t="s">
        <v>117</v>
      </c>
      <c r="C148" s="2" t="s">
        <v>104</v>
      </c>
      <c r="D148" s="54"/>
      <c r="E148" s="54"/>
      <c r="F148" s="54"/>
      <c r="G148" s="54">
        <v>10000</v>
      </c>
      <c r="H148" s="54"/>
      <c r="I148" s="54"/>
      <c r="J148" s="28"/>
    </row>
    <row r="149" spans="1:10" s="29" customFormat="1" ht="25.5" x14ac:dyDescent="0.2">
      <c r="A149" s="25">
        <v>43675</v>
      </c>
      <c r="B149" s="53" t="s">
        <v>117</v>
      </c>
      <c r="C149" s="2" t="s">
        <v>105</v>
      </c>
      <c r="D149" s="54"/>
      <c r="E149" s="54"/>
      <c r="F149" s="54"/>
      <c r="G149" s="54">
        <v>35000</v>
      </c>
      <c r="H149" s="54"/>
      <c r="I149" s="54"/>
      <c r="J149" s="28"/>
    </row>
    <row r="150" spans="1:10" s="29" customFormat="1" x14ac:dyDescent="0.2">
      <c r="A150" s="25">
        <v>43675</v>
      </c>
      <c r="B150" s="53" t="s">
        <v>117</v>
      </c>
      <c r="C150" s="2" t="s">
        <v>106</v>
      </c>
      <c r="D150" s="54"/>
      <c r="E150" s="54"/>
      <c r="F150" s="54"/>
      <c r="G150" s="54">
        <v>210000</v>
      </c>
      <c r="H150" s="54"/>
      <c r="I150" s="54"/>
      <c r="J150" s="28"/>
    </row>
    <row r="151" spans="1:10" s="29" customFormat="1" x14ac:dyDescent="0.2">
      <c r="A151" s="25">
        <v>43675</v>
      </c>
      <c r="B151" s="53" t="s">
        <v>117</v>
      </c>
      <c r="C151" s="2" t="s">
        <v>107</v>
      </c>
      <c r="D151" s="54"/>
      <c r="E151" s="54"/>
      <c r="F151" s="54"/>
      <c r="G151" s="54">
        <v>75000</v>
      </c>
      <c r="H151" s="54"/>
      <c r="I151" s="54"/>
      <c r="J151" s="28"/>
    </row>
    <row r="152" spans="1:10" s="29" customFormat="1" x14ac:dyDescent="0.2">
      <c r="A152" s="25">
        <v>43675</v>
      </c>
      <c r="B152" s="53" t="s">
        <v>117</v>
      </c>
      <c r="C152" s="2" t="s">
        <v>103</v>
      </c>
      <c r="D152" s="54"/>
      <c r="E152" s="54"/>
      <c r="F152" s="54"/>
      <c r="G152" s="54">
        <v>65000</v>
      </c>
      <c r="H152" s="54"/>
      <c r="I152" s="54"/>
      <c r="J152" s="28"/>
    </row>
    <row r="153" spans="1:10" s="29" customFormat="1" x14ac:dyDescent="0.2">
      <c r="A153" s="25">
        <v>43675</v>
      </c>
      <c r="B153" s="53" t="s">
        <v>117</v>
      </c>
      <c r="C153" s="2" t="s">
        <v>103</v>
      </c>
      <c r="D153" s="54"/>
      <c r="E153" s="54"/>
      <c r="F153" s="54"/>
      <c r="G153" s="54">
        <v>210000</v>
      </c>
      <c r="H153" s="54"/>
      <c r="I153" s="54"/>
      <c r="J153" s="28"/>
    </row>
    <row r="154" spans="1:10" s="29" customFormat="1" x14ac:dyDescent="0.2">
      <c r="A154" s="25">
        <v>43676</v>
      </c>
      <c r="B154" s="53" t="s">
        <v>117</v>
      </c>
      <c r="C154" s="2" t="s">
        <v>109</v>
      </c>
      <c r="D154" s="54"/>
      <c r="E154" s="54"/>
      <c r="F154" s="54"/>
      <c r="G154" s="54">
        <v>454545</v>
      </c>
      <c r="H154" s="54"/>
      <c r="I154" s="54"/>
      <c r="J154" s="28"/>
    </row>
    <row r="155" spans="1:10" s="29" customFormat="1" x14ac:dyDescent="0.2">
      <c r="A155" s="38">
        <v>43676</v>
      </c>
      <c r="B155" s="47" t="s">
        <v>117</v>
      </c>
      <c r="C155" s="6" t="s">
        <v>97</v>
      </c>
      <c r="D155" s="48"/>
      <c r="E155" s="48"/>
      <c r="F155" s="48"/>
      <c r="G155" s="48">
        <v>45455</v>
      </c>
      <c r="H155" s="48"/>
      <c r="I155" s="48"/>
      <c r="J155" s="42"/>
    </row>
    <row r="156" spans="1:10" x14ac:dyDescent="0.2">
      <c r="A156" s="49"/>
      <c r="B156" s="50"/>
      <c r="C156" s="51"/>
      <c r="D156" s="57">
        <f>SUM(D132:D155)</f>
        <v>0</v>
      </c>
      <c r="E156" s="52">
        <f t="shared" ref="E156:I156" si="1">SUM(E132:E155)</f>
        <v>500000</v>
      </c>
      <c r="F156" s="52">
        <f t="shared" si="1"/>
        <v>1019040</v>
      </c>
      <c r="G156" s="52">
        <f t="shared" si="1"/>
        <v>4564870</v>
      </c>
      <c r="H156" s="57">
        <f t="shared" si="1"/>
        <v>0</v>
      </c>
      <c r="I156" s="57">
        <f t="shared" si="1"/>
        <v>0</v>
      </c>
      <c r="J156" s="50"/>
    </row>
    <row r="158" spans="1:10" x14ac:dyDescent="0.2">
      <c r="B158" s="234" t="s">
        <v>118</v>
      </c>
      <c r="C158" s="234"/>
    </row>
    <row r="159" spans="1:10" x14ac:dyDescent="0.2">
      <c r="A159" s="229" t="s">
        <v>2</v>
      </c>
      <c r="B159" s="230" t="s">
        <v>111</v>
      </c>
      <c r="C159" s="231" t="s">
        <v>3</v>
      </c>
      <c r="D159" s="22" t="s">
        <v>4</v>
      </c>
      <c r="E159" s="232" t="s">
        <v>5</v>
      </c>
      <c r="F159" s="232"/>
      <c r="G159" s="232"/>
      <c r="H159" s="232"/>
      <c r="I159" s="22"/>
      <c r="J159" s="233" t="s">
        <v>6</v>
      </c>
    </row>
    <row r="160" spans="1:10" ht="38.25" x14ac:dyDescent="0.2">
      <c r="A160" s="229"/>
      <c r="B160" s="230"/>
      <c r="C160" s="231"/>
      <c r="D160" s="23" t="s">
        <v>8</v>
      </c>
      <c r="E160" s="22" t="s">
        <v>7</v>
      </c>
      <c r="F160" s="24" t="s">
        <v>9</v>
      </c>
      <c r="G160" s="24" t="s">
        <v>10</v>
      </c>
      <c r="H160" s="24" t="s">
        <v>11</v>
      </c>
      <c r="I160" s="24" t="s">
        <v>12</v>
      </c>
      <c r="J160" s="233"/>
    </row>
    <row r="161" spans="1:10" s="29" customFormat="1" x14ac:dyDescent="0.2">
      <c r="A161" s="25">
        <v>43661</v>
      </c>
      <c r="B161" s="53" t="s">
        <v>118</v>
      </c>
      <c r="C161" s="2" t="s">
        <v>65</v>
      </c>
      <c r="D161" s="54"/>
      <c r="E161" s="54"/>
      <c r="F161" s="54">
        <v>67500000</v>
      </c>
      <c r="G161" s="54"/>
      <c r="H161" s="54"/>
      <c r="I161" s="54"/>
      <c r="J161" s="28"/>
    </row>
    <row r="162" spans="1:10" s="29" customFormat="1" x14ac:dyDescent="0.2">
      <c r="A162" s="25">
        <v>43661</v>
      </c>
      <c r="B162" s="53" t="s">
        <v>118</v>
      </c>
      <c r="C162" s="2" t="s">
        <v>66</v>
      </c>
      <c r="D162" s="54"/>
      <c r="E162" s="54"/>
      <c r="F162" s="54">
        <v>50550000</v>
      </c>
      <c r="G162" s="54"/>
      <c r="H162" s="54"/>
      <c r="I162" s="54"/>
      <c r="J162" s="28"/>
    </row>
    <row r="163" spans="1:10" s="29" customFormat="1" ht="25.5" x14ac:dyDescent="0.2">
      <c r="A163" s="38">
        <v>43677</v>
      </c>
      <c r="B163" s="47" t="s">
        <v>118</v>
      </c>
      <c r="C163" s="6" t="s">
        <v>90</v>
      </c>
      <c r="D163" s="48">
        <v>35944200</v>
      </c>
      <c r="E163" s="58"/>
      <c r="F163" s="58"/>
      <c r="G163" s="58"/>
      <c r="H163" s="58"/>
      <c r="I163" s="58"/>
      <c r="J163" s="59"/>
    </row>
    <row r="164" spans="1:10" x14ac:dyDescent="0.2">
      <c r="A164" s="49"/>
      <c r="B164" s="50"/>
      <c r="C164" s="51"/>
      <c r="D164" s="52">
        <f>SUM(D161:D163)</f>
        <v>35944200</v>
      </c>
      <c r="E164" s="57">
        <f t="shared" ref="E164:I164" si="2">SUM(E161:E163)</f>
        <v>0</v>
      </c>
      <c r="F164" s="52">
        <f t="shared" si="2"/>
        <v>118050000</v>
      </c>
      <c r="G164" s="57">
        <f t="shared" si="2"/>
        <v>0</v>
      </c>
      <c r="H164" s="57">
        <f t="shared" si="2"/>
        <v>0</v>
      </c>
      <c r="I164" s="57">
        <f t="shared" si="2"/>
        <v>0</v>
      </c>
      <c r="J164" s="50"/>
    </row>
    <row r="167" spans="1:10" x14ac:dyDescent="0.2">
      <c r="B167" s="234" t="s">
        <v>125</v>
      </c>
      <c r="C167" s="234"/>
    </row>
    <row r="168" spans="1:10" x14ac:dyDescent="0.2">
      <c r="A168" s="229" t="s">
        <v>2</v>
      </c>
      <c r="B168" s="230" t="s">
        <v>111</v>
      </c>
      <c r="C168" s="231" t="s">
        <v>3</v>
      </c>
      <c r="D168" s="22" t="s">
        <v>4</v>
      </c>
      <c r="E168" s="232" t="s">
        <v>5</v>
      </c>
      <c r="F168" s="232"/>
      <c r="G168" s="232"/>
      <c r="H168" s="232"/>
      <c r="I168" s="22"/>
      <c r="J168" s="233" t="s">
        <v>6</v>
      </c>
    </row>
    <row r="169" spans="1:10" ht="38.25" x14ac:dyDescent="0.2">
      <c r="A169" s="229"/>
      <c r="B169" s="230"/>
      <c r="C169" s="231"/>
      <c r="D169" s="23" t="s">
        <v>8</v>
      </c>
      <c r="E169" s="22" t="s">
        <v>7</v>
      </c>
      <c r="F169" s="24" t="s">
        <v>9</v>
      </c>
      <c r="G169" s="24" t="s">
        <v>10</v>
      </c>
      <c r="H169" s="24" t="s">
        <v>11</v>
      </c>
      <c r="I169" s="24" t="s">
        <v>12</v>
      </c>
      <c r="J169" s="233"/>
    </row>
    <row r="170" spans="1:10" s="29" customFormat="1" x14ac:dyDescent="0.2">
      <c r="A170" s="25">
        <v>43648</v>
      </c>
      <c r="B170" s="53" t="s">
        <v>113</v>
      </c>
      <c r="C170" s="2" t="s">
        <v>14</v>
      </c>
      <c r="D170" s="54"/>
      <c r="E170" s="54">
        <v>1950000</v>
      </c>
      <c r="F170" s="54"/>
      <c r="G170" s="54"/>
      <c r="H170" s="54"/>
      <c r="I170" s="54"/>
      <c r="J170" s="28"/>
    </row>
    <row r="171" spans="1:10" s="29" customFormat="1" x14ac:dyDescent="0.2">
      <c r="A171" s="25">
        <v>43648</v>
      </c>
      <c r="B171" s="53" t="s">
        <v>113</v>
      </c>
      <c r="C171" s="2" t="s">
        <v>15</v>
      </c>
      <c r="D171" s="54"/>
      <c r="E171" s="54">
        <v>3750000</v>
      </c>
      <c r="F171" s="54"/>
      <c r="G171" s="54"/>
      <c r="H171" s="54"/>
      <c r="I171" s="54"/>
      <c r="J171" s="28"/>
    </row>
    <row r="172" spans="1:10" s="29" customFormat="1" x14ac:dyDescent="0.2">
      <c r="A172" s="25">
        <v>43651</v>
      </c>
      <c r="B172" s="53" t="s">
        <v>113</v>
      </c>
      <c r="C172" s="2" t="s">
        <v>78</v>
      </c>
      <c r="D172" s="54"/>
      <c r="E172" s="54">
        <v>600000</v>
      </c>
      <c r="F172" s="54"/>
      <c r="G172" s="54"/>
      <c r="H172" s="54"/>
      <c r="I172" s="54"/>
      <c r="J172" s="28"/>
    </row>
    <row r="173" spans="1:10" s="29" customFormat="1" x14ac:dyDescent="0.2">
      <c r="A173" s="25">
        <v>43652</v>
      </c>
      <c r="B173" s="55" t="s">
        <v>113</v>
      </c>
      <c r="C173" s="2" t="s">
        <v>22</v>
      </c>
      <c r="D173" s="54"/>
      <c r="E173" s="54">
        <v>5448000</v>
      </c>
      <c r="F173" s="54"/>
      <c r="G173" s="54"/>
      <c r="H173" s="54"/>
      <c r="I173" s="54"/>
      <c r="J173" s="28"/>
    </row>
    <row r="174" spans="1:10" s="29" customFormat="1" x14ac:dyDescent="0.2">
      <c r="A174" s="25">
        <v>43652</v>
      </c>
      <c r="B174" s="53" t="s">
        <v>113</v>
      </c>
      <c r="C174" s="2" t="s">
        <v>23</v>
      </c>
      <c r="D174" s="54"/>
      <c r="E174" s="54">
        <v>720000</v>
      </c>
      <c r="F174" s="54"/>
      <c r="G174" s="54"/>
      <c r="H174" s="54"/>
      <c r="I174" s="54"/>
      <c r="J174" s="28"/>
    </row>
    <row r="175" spans="1:10" s="29" customFormat="1" x14ac:dyDescent="0.2">
      <c r="A175" s="25">
        <v>43652</v>
      </c>
      <c r="B175" s="53" t="s">
        <v>113</v>
      </c>
      <c r="C175" s="2" t="s">
        <v>26</v>
      </c>
      <c r="D175" s="54"/>
      <c r="E175" s="54">
        <v>790000</v>
      </c>
      <c r="F175" s="54"/>
      <c r="G175" s="54"/>
      <c r="H175" s="54"/>
      <c r="I175" s="54"/>
      <c r="J175" s="28"/>
    </row>
    <row r="176" spans="1:10" s="29" customFormat="1" x14ac:dyDescent="0.2">
      <c r="A176" s="25">
        <v>43652</v>
      </c>
      <c r="B176" s="53" t="s">
        <v>113</v>
      </c>
      <c r="C176" s="2" t="s">
        <v>30</v>
      </c>
      <c r="D176" s="54"/>
      <c r="E176" s="54">
        <v>1200000</v>
      </c>
      <c r="F176" s="54"/>
      <c r="G176" s="54"/>
      <c r="H176" s="54"/>
      <c r="I176" s="54"/>
      <c r="J176" s="28"/>
    </row>
    <row r="177" spans="1:10" s="29" customFormat="1" x14ac:dyDescent="0.2">
      <c r="A177" s="25">
        <v>43652</v>
      </c>
      <c r="B177" s="55" t="s">
        <v>113</v>
      </c>
      <c r="C177" s="2" t="s">
        <v>31</v>
      </c>
      <c r="D177" s="54"/>
      <c r="E177" s="54">
        <v>1700000</v>
      </c>
      <c r="F177" s="54"/>
      <c r="G177" s="54"/>
      <c r="H177" s="54"/>
      <c r="I177" s="54"/>
      <c r="J177" s="28"/>
    </row>
    <row r="178" spans="1:10" s="29" customFormat="1" x14ac:dyDescent="0.2">
      <c r="A178" s="25">
        <v>43653</v>
      </c>
      <c r="B178" s="55" t="s">
        <v>113</v>
      </c>
      <c r="C178" s="2" t="s">
        <v>37</v>
      </c>
      <c r="D178" s="54"/>
      <c r="E178" s="54">
        <v>442000</v>
      </c>
      <c r="F178" s="54"/>
      <c r="G178" s="54"/>
      <c r="H178" s="54"/>
      <c r="I178" s="54"/>
      <c r="J178" s="28"/>
    </row>
    <row r="179" spans="1:10" s="29" customFormat="1" x14ac:dyDescent="0.2">
      <c r="A179" s="25">
        <v>43653</v>
      </c>
      <c r="B179" s="55" t="s">
        <v>113</v>
      </c>
      <c r="C179" s="2" t="s">
        <v>38</v>
      </c>
      <c r="D179" s="54"/>
      <c r="E179" s="54">
        <v>218000</v>
      </c>
      <c r="F179" s="54"/>
      <c r="G179" s="54"/>
      <c r="H179" s="54"/>
      <c r="I179" s="54"/>
      <c r="J179" s="28"/>
    </row>
    <row r="180" spans="1:10" s="29" customFormat="1" x14ac:dyDescent="0.2">
      <c r="A180" s="25">
        <v>43653</v>
      </c>
      <c r="B180" s="53" t="s">
        <v>113</v>
      </c>
      <c r="C180" s="2" t="s">
        <v>77</v>
      </c>
      <c r="D180" s="54"/>
      <c r="E180" s="54">
        <v>442000</v>
      </c>
      <c r="F180" s="54"/>
      <c r="G180" s="54"/>
      <c r="H180" s="54"/>
      <c r="I180" s="54"/>
      <c r="J180" s="28"/>
    </row>
    <row r="181" spans="1:10" s="29" customFormat="1" x14ac:dyDescent="0.2">
      <c r="A181" s="25">
        <v>43654</v>
      </c>
      <c r="B181" s="55" t="s">
        <v>113</v>
      </c>
      <c r="C181" s="2" t="s">
        <v>51</v>
      </c>
      <c r="D181" s="54"/>
      <c r="E181" s="54">
        <v>30000</v>
      </c>
      <c r="F181" s="54"/>
      <c r="G181" s="54"/>
      <c r="H181" s="54"/>
      <c r="I181" s="54"/>
      <c r="J181" s="28"/>
    </row>
    <row r="182" spans="1:10" s="29" customFormat="1" x14ac:dyDescent="0.2">
      <c r="A182" s="25">
        <v>43654</v>
      </c>
      <c r="B182" s="55" t="s">
        <v>113</v>
      </c>
      <c r="C182" s="2" t="s">
        <v>53</v>
      </c>
      <c r="D182" s="54"/>
      <c r="E182" s="54">
        <v>442000</v>
      </c>
      <c r="F182" s="54"/>
      <c r="G182" s="54"/>
      <c r="H182" s="54"/>
      <c r="I182" s="54"/>
      <c r="J182" s="28"/>
    </row>
    <row r="183" spans="1:10" s="29" customFormat="1" x14ac:dyDescent="0.2">
      <c r="A183" s="25">
        <v>43654</v>
      </c>
      <c r="B183" s="53" t="s">
        <v>113</v>
      </c>
      <c r="C183" s="2" t="s">
        <v>54</v>
      </c>
      <c r="D183" s="54"/>
      <c r="E183" s="54">
        <v>14000000</v>
      </c>
      <c r="F183" s="54"/>
      <c r="G183" s="54"/>
      <c r="H183" s="54"/>
      <c r="I183" s="54"/>
      <c r="J183" s="28"/>
    </row>
    <row r="184" spans="1:10" s="29" customFormat="1" ht="25.5" x14ac:dyDescent="0.2">
      <c r="A184" s="25">
        <v>43654</v>
      </c>
      <c r="B184" s="53" t="s">
        <v>113</v>
      </c>
      <c r="C184" s="2" t="s">
        <v>55</v>
      </c>
      <c r="D184" s="54"/>
      <c r="E184" s="54">
        <v>14500000</v>
      </c>
      <c r="F184" s="54"/>
      <c r="G184" s="54"/>
      <c r="H184" s="54"/>
      <c r="I184" s="54"/>
      <c r="J184" s="28"/>
    </row>
    <row r="185" spans="1:10" s="29" customFormat="1" ht="25.5" x14ac:dyDescent="0.2">
      <c r="A185" s="25">
        <v>43654</v>
      </c>
      <c r="B185" s="53" t="s">
        <v>113</v>
      </c>
      <c r="C185" s="2" t="s">
        <v>56</v>
      </c>
      <c r="D185" s="54"/>
      <c r="E185" s="54">
        <v>16000000</v>
      </c>
      <c r="F185" s="54"/>
      <c r="G185" s="54"/>
      <c r="H185" s="54"/>
      <c r="I185" s="54"/>
      <c r="J185" s="28"/>
    </row>
    <row r="186" spans="1:10" s="29" customFormat="1" x14ac:dyDescent="0.2">
      <c r="A186" s="25">
        <v>43654</v>
      </c>
      <c r="B186" s="53" t="s">
        <v>113</v>
      </c>
      <c r="C186" s="2" t="s">
        <v>57</v>
      </c>
      <c r="D186" s="54"/>
      <c r="E186" s="1"/>
      <c r="F186" s="54">
        <v>500000</v>
      </c>
      <c r="G186" s="54"/>
      <c r="H186" s="54"/>
      <c r="I186" s="54"/>
      <c r="J186" s="28"/>
    </row>
    <row r="187" spans="1:10" s="29" customFormat="1" x14ac:dyDescent="0.2">
      <c r="A187" s="25">
        <v>43654</v>
      </c>
      <c r="B187" s="55" t="s">
        <v>113</v>
      </c>
      <c r="C187" s="2" t="s">
        <v>58</v>
      </c>
      <c r="D187" s="54"/>
      <c r="E187" s="1"/>
      <c r="F187" s="54">
        <v>300000</v>
      </c>
      <c r="G187" s="54"/>
      <c r="H187" s="54"/>
      <c r="I187" s="54"/>
      <c r="J187" s="28"/>
    </row>
    <row r="188" spans="1:10" s="29" customFormat="1" x14ac:dyDescent="0.2">
      <c r="A188" s="25">
        <v>43654</v>
      </c>
      <c r="B188" s="55" t="s">
        <v>113</v>
      </c>
      <c r="C188" s="2" t="s">
        <v>59</v>
      </c>
      <c r="D188" s="54"/>
      <c r="E188" s="1"/>
      <c r="F188" s="54">
        <v>4000000</v>
      </c>
      <c r="G188" s="54"/>
      <c r="H188" s="54"/>
      <c r="I188" s="54"/>
      <c r="J188" s="28"/>
    </row>
    <row r="189" spans="1:10" s="29" customFormat="1" x14ac:dyDescent="0.2">
      <c r="A189" s="25">
        <v>43661</v>
      </c>
      <c r="B189" s="53" t="s">
        <v>113</v>
      </c>
      <c r="C189" s="2" t="s">
        <v>64</v>
      </c>
      <c r="D189" s="54"/>
      <c r="E189" s="54"/>
      <c r="F189" s="54">
        <v>39600000</v>
      </c>
      <c r="G189" s="54"/>
      <c r="H189" s="54"/>
      <c r="I189" s="54"/>
      <c r="J189" s="28"/>
    </row>
    <row r="190" spans="1:10" s="29" customFormat="1" x14ac:dyDescent="0.2">
      <c r="A190" s="25">
        <v>43665</v>
      </c>
      <c r="B190" s="53" t="s">
        <v>113</v>
      </c>
      <c r="C190" s="2" t="s">
        <v>36</v>
      </c>
      <c r="D190" s="54"/>
      <c r="E190" s="54">
        <v>789000</v>
      </c>
      <c r="F190" s="54"/>
      <c r="G190" s="54"/>
      <c r="H190" s="54"/>
      <c r="I190" s="54"/>
      <c r="J190" s="28"/>
    </row>
    <row r="191" spans="1:10" s="29" customFormat="1" x14ac:dyDescent="0.2">
      <c r="A191" s="25">
        <v>43665</v>
      </c>
      <c r="B191" s="55" t="s">
        <v>113</v>
      </c>
      <c r="C191" s="2" t="s">
        <v>44</v>
      </c>
      <c r="D191" s="54"/>
      <c r="E191" s="54">
        <v>500000</v>
      </c>
      <c r="F191" s="54"/>
      <c r="G191" s="54"/>
      <c r="H191" s="54"/>
      <c r="I191" s="54"/>
      <c r="J191" s="28"/>
    </row>
    <row r="192" spans="1:10" s="29" customFormat="1" x14ac:dyDescent="0.2">
      <c r="A192" s="25">
        <v>43665</v>
      </c>
      <c r="B192" s="53" t="s">
        <v>113</v>
      </c>
      <c r="C192" s="2" t="s">
        <v>46</v>
      </c>
      <c r="D192" s="54"/>
      <c r="E192" s="54">
        <v>2300000</v>
      </c>
      <c r="F192" s="54"/>
      <c r="G192" s="54"/>
      <c r="H192" s="54"/>
      <c r="I192" s="54"/>
      <c r="J192" s="28"/>
    </row>
    <row r="193" spans="1:10" s="29" customFormat="1" x14ac:dyDescent="0.2">
      <c r="A193" s="25">
        <v>43666</v>
      </c>
      <c r="B193" s="53" t="s">
        <v>113</v>
      </c>
      <c r="C193" s="2" t="s">
        <v>82</v>
      </c>
      <c r="D193" s="54"/>
      <c r="E193" s="54"/>
      <c r="F193" s="54"/>
      <c r="G193" s="54"/>
      <c r="H193" s="54">
        <v>210000</v>
      </c>
      <c r="I193" s="54"/>
      <c r="J193" s="28"/>
    </row>
    <row r="194" spans="1:10" s="29" customFormat="1" ht="25.5" x14ac:dyDescent="0.2">
      <c r="A194" s="25">
        <v>43668</v>
      </c>
      <c r="B194" s="53" t="s">
        <v>113</v>
      </c>
      <c r="C194" s="2" t="s">
        <v>75</v>
      </c>
      <c r="D194" s="54"/>
      <c r="E194" s="54"/>
      <c r="F194" s="54">
        <v>18210000</v>
      </c>
      <c r="G194" s="54"/>
      <c r="H194" s="54"/>
      <c r="I194" s="54"/>
      <c r="J194" s="28"/>
    </row>
    <row r="195" spans="1:10" s="29" customFormat="1" x14ac:dyDescent="0.2">
      <c r="A195" s="38">
        <v>43675</v>
      </c>
      <c r="B195" s="47" t="s">
        <v>113</v>
      </c>
      <c r="C195" s="6" t="s">
        <v>94</v>
      </c>
      <c r="D195" s="48"/>
      <c r="E195" s="48"/>
      <c r="F195" s="48"/>
      <c r="G195" s="48">
        <v>334000</v>
      </c>
      <c r="H195" s="48"/>
      <c r="I195" s="48"/>
      <c r="J195" s="42"/>
    </row>
    <row r="196" spans="1:10" x14ac:dyDescent="0.2">
      <c r="A196" s="49"/>
      <c r="B196" s="50"/>
      <c r="C196" s="51"/>
      <c r="D196" s="57">
        <f>SUM(D170:D195)</f>
        <v>0</v>
      </c>
      <c r="E196" s="52">
        <f t="shared" ref="E196:I196" si="3">SUM(E170:E195)</f>
        <v>65821000</v>
      </c>
      <c r="F196" s="52">
        <f t="shared" si="3"/>
        <v>62610000</v>
      </c>
      <c r="G196" s="52">
        <f t="shared" si="3"/>
        <v>334000</v>
      </c>
      <c r="H196" s="52">
        <f t="shared" si="3"/>
        <v>210000</v>
      </c>
      <c r="I196" s="57">
        <f t="shared" si="3"/>
        <v>0</v>
      </c>
      <c r="J196" s="50"/>
    </row>
    <row r="198" spans="1:10" x14ac:dyDescent="0.2">
      <c r="B198" s="234" t="s">
        <v>126</v>
      </c>
      <c r="C198" s="234"/>
    </row>
    <row r="199" spans="1:10" x14ac:dyDescent="0.2">
      <c r="A199" s="229" t="s">
        <v>2</v>
      </c>
      <c r="B199" s="230" t="s">
        <v>111</v>
      </c>
      <c r="C199" s="231" t="s">
        <v>3</v>
      </c>
      <c r="D199" s="22" t="s">
        <v>4</v>
      </c>
      <c r="E199" s="232" t="s">
        <v>5</v>
      </c>
      <c r="F199" s="232"/>
      <c r="G199" s="232"/>
      <c r="H199" s="232"/>
      <c r="I199" s="22"/>
      <c r="J199" s="233" t="s">
        <v>6</v>
      </c>
    </row>
    <row r="200" spans="1:10" ht="38.25" x14ac:dyDescent="0.2">
      <c r="A200" s="229"/>
      <c r="B200" s="230"/>
      <c r="C200" s="231"/>
      <c r="D200" s="23" t="s">
        <v>8</v>
      </c>
      <c r="E200" s="22" t="s">
        <v>7</v>
      </c>
      <c r="F200" s="24" t="s">
        <v>9</v>
      </c>
      <c r="G200" s="24" t="s">
        <v>10</v>
      </c>
      <c r="H200" s="24" t="s">
        <v>11</v>
      </c>
      <c r="I200" s="24" t="s">
        <v>12</v>
      </c>
      <c r="J200" s="233"/>
    </row>
    <row r="201" spans="1:10" s="29" customFormat="1" x14ac:dyDescent="0.2">
      <c r="A201" s="38">
        <v>43675</v>
      </c>
      <c r="B201" s="47" t="s">
        <v>120</v>
      </c>
      <c r="C201" s="6" t="s">
        <v>108</v>
      </c>
      <c r="D201" s="48"/>
      <c r="E201" s="48"/>
      <c r="F201" s="48">
        <v>399000</v>
      </c>
      <c r="G201" s="48"/>
      <c r="H201" s="48"/>
      <c r="I201" s="48"/>
      <c r="J201" s="42"/>
    </row>
    <row r="202" spans="1:10" x14ac:dyDescent="0.2">
      <c r="A202" s="49"/>
      <c r="B202" s="50"/>
      <c r="C202" s="51"/>
      <c r="D202" s="57">
        <f>SUM(D201)</f>
        <v>0</v>
      </c>
      <c r="E202" s="57">
        <f t="shared" ref="E202:I202" si="4">SUM(E201)</f>
        <v>0</v>
      </c>
      <c r="F202" s="52">
        <f t="shared" si="4"/>
        <v>399000</v>
      </c>
      <c r="G202" s="57">
        <f t="shared" si="4"/>
        <v>0</v>
      </c>
      <c r="H202" s="57">
        <f t="shared" si="4"/>
        <v>0</v>
      </c>
      <c r="I202" s="57">
        <f t="shared" si="4"/>
        <v>0</v>
      </c>
      <c r="J202" s="50"/>
    </row>
    <row r="204" spans="1:10" x14ac:dyDescent="0.2">
      <c r="B204" s="234" t="s">
        <v>127</v>
      </c>
      <c r="C204" s="234"/>
    </row>
    <row r="205" spans="1:10" x14ac:dyDescent="0.2">
      <c r="A205" s="229" t="s">
        <v>2</v>
      </c>
      <c r="B205" s="230" t="s">
        <v>111</v>
      </c>
      <c r="C205" s="231" t="s">
        <v>3</v>
      </c>
      <c r="D205" s="22" t="s">
        <v>4</v>
      </c>
      <c r="E205" s="232" t="s">
        <v>5</v>
      </c>
      <c r="F205" s="232"/>
      <c r="G205" s="232"/>
      <c r="H205" s="232"/>
      <c r="I205" s="22"/>
      <c r="J205" s="233" t="s">
        <v>6</v>
      </c>
    </row>
    <row r="206" spans="1:10" ht="38.25" x14ac:dyDescent="0.2">
      <c r="A206" s="229"/>
      <c r="B206" s="230"/>
      <c r="C206" s="231"/>
      <c r="D206" s="23" t="s">
        <v>8</v>
      </c>
      <c r="E206" s="22" t="s">
        <v>7</v>
      </c>
      <c r="F206" s="24" t="s">
        <v>9</v>
      </c>
      <c r="G206" s="24" t="s">
        <v>10</v>
      </c>
      <c r="H206" s="24" t="s">
        <v>11</v>
      </c>
      <c r="I206" s="24" t="s">
        <v>12</v>
      </c>
      <c r="J206" s="233"/>
    </row>
    <row r="207" spans="1:10" s="29" customFormat="1" ht="25.5" x14ac:dyDescent="0.2">
      <c r="A207" s="60">
        <v>43665</v>
      </c>
      <c r="B207" s="55" t="s">
        <v>115</v>
      </c>
      <c r="C207" s="2" t="s">
        <v>45</v>
      </c>
      <c r="D207" s="54"/>
      <c r="E207" s="54">
        <v>115000</v>
      </c>
      <c r="F207" s="54"/>
      <c r="G207" s="54"/>
      <c r="H207" s="54"/>
      <c r="I207" s="54"/>
      <c r="J207" s="28"/>
    </row>
    <row r="208" spans="1:10" s="29" customFormat="1" ht="25.5" x14ac:dyDescent="0.2">
      <c r="A208" s="60">
        <v>43665</v>
      </c>
      <c r="B208" s="55" t="s">
        <v>115</v>
      </c>
      <c r="C208" s="2" t="s">
        <v>50</v>
      </c>
      <c r="D208" s="54"/>
      <c r="E208" s="54">
        <v>110000</v>
      </c>
      <c r="F208" s="54"/>
      <c r="G208" s="54"/>
      <c r="H208" s="54"/>
      <c r="I208" s="54"/>
      <c r="J208" s="28"/>
    </row>
    <row r="209" spans="1:10" s="29" customFormat="1" x14ac:dyDescent="0.2">
      <c r="A209" s="60">
        <v>43668</v>
      </c>
      <c r="B209" s="53" t="s">
        <v>115</v>
      </c>
      <c r="C209" s="2" t="s">
        <v>92</v>
      </c>
      <c r="D209" s="54"/>
      <c r="E209" s="54"/>
      <c r="F209" s="54">
        <v>30000</v>
      </c>
      <c r="G209" s="54"/>
      <c r="H209" s="54"/>
      <c r="I209" s="54"/>
      <c r="J209" s="28"/>
    </row>
    <row r="210" spans="1:10" s="29" customFormat="1" x14ac:dyDescent="0.2">
      <c r="A210" s="60">
        <v>43670</v>
      </c>
      <c r="B210" s="53" t="s">
        <v>115</v>
      </c>
      <c r="C210" s="2" t="s">
        <v>70</v>
      </c>
      <c r="D210" s="54"/>
      <c r="E210" s="54"/>
      <c r="F210" s="54"/>
      <c r="G210" s="54">
        <v>466473</v>
      </c>
      <c r="H210" s="54"/>
      <c r="I210" s="54"/>
      <c r="J210" s="28"/>
    </row>
    <row r="211" spans="1:10" s="29" customFormat="1" x14ac:dyDescent="0.2">
      <c r="A211" s="60">
        <v>43670</v>
      </c>
      <c r="B211" s="53" t="s">
        <v>115</v>
      </c>
      <c r="C211" s="2" t="s">
        <v>71</v>
      </c>
      <c r="D211" s="54"/>
      <c r="E211" s="54"/>
      <c r="F211" s="54"/>
      <c r="G211" s="54">
        <v>46647</v>
      </c>
      <c r="H211" s="54"/>
      <c r="I211" s="54"/>
      <c r="J211" s="28"/>
    </row>
    <row r="212" spans="1:10" s="29" customFormat="1" ht="25.5" x14ac:dyDescent="0.2">
      <c r="A212" s="60">
        <v>43670</v>
      </c>
      <c r="B212" s="56" t="s">
        <v>115</v>
      </c>
      <c r="C212" s="2" t="s">
        <v>95</v>
      </c>
      <c r="D212" s="54"/>
      <c r="E212" s="54"/>
      <c r="F212" s="54"/>
      <c r="G212" s="54">
        <v>480000</v>
      </c>
      <c r="H212" s="54"/>
      <c r="I212" s="54"/>
      <c r="J212" s="28"/>
    </row>
    <row r="213" spans="1:10" s="29" customFormat="1" x14ac:dyDescent="0.2">
      <c r="A213" s="60">
        <v>43672</v>
      </c>
      <c r="B213" s="53" t="s">
        <v>115</v>
      </c>
      <c r="C213" s="2" t="s">
        <v>84</v>
      </c>
      <c r="D213" s="54"/>
      <c r="E213" s="54"/>
      <c r="F213" s="54">
        <v>240000</v>
      </c>
      <c r="G213" s="54"/>
      <c r="H213" s="54"/>
      <c r="I213" s="54"/>
      <c r="J213" s="28"/>
    </row>
    <row r="214" spans="1:10" s="29" customFormat="1" x14ac:dyDescent="0.2">
      <c r="A214" s="60">
        <v>43677</v>
      </c>
      <c r="B214" s="53" t="s">
        <v>115</v>
      </c>
      <c r="C214" s="2" t="s">
        <v>88</v>
      </c>
      <c r="D214" s="54"/>
      <c r="E214" s="54"/>
      <c r="F214" s="54">
        <v>130000</v>
      </c>
      <c r="G214" s="54"/>
      <c r="H214" s="54"/>
      <c r="I214" s="54"/>
      <c r="J214" s="28"/>
    </row>
    <row r="215" spans="1:10" s="29" customFormat="1" ht="25.5" x14ac:dyDescent="0.2">
      <c r="A215" s="61">
        <v>43677</v>
      </c>
      <c r="B215" s="47" t="s">
        <v>115</v>
      </c>
      <c r="C215" s="6" t="s">
        <v>89</v>
      </c>
      <c r="D215" s="48"/>
      <c r="E215" s="48"/>
      <c r="F215" s="48">
        <v>515000</v>
      </c>
      <c r="G215" s="48"/>
      <c r="H215" s="48"/>
      <c r="I215" s="48"/>
      <c r="J215" s="42"/>
    </row>
    <row r="216" spans="1:10" x14ac:dyDescent="0.2">
      <c r="A216" s="49"/>
      <c r="B216" s="50"/>
      <c r="C216" s="51"/>
      <c r="D216" s="57">
        <f>SUM(D207:D215)</f>
        <v>0</v>
      </c>
      <c r="E216" s="52">
        <f t="shared" ref="E216:I216" si="5">SUM(E207:E215)</f>
        <v>225000</v>
      </c>
      <c r="F216" s="52">
        <f t="shared" si="5"/>
        <v>915000</v>
      </c>
      <c r="G216" s="52">
        <f t="shared" si="5"/>
        <v>993120</v>
      </c>
      <c r="H216" s="57">
        <f t="shared" si="5"/>
        <v>0</v>
      </c>
      <c r="I216" s="57">
        <f t="shared" si="5"/>
        <v>0</v>
      </c>
      <c r="J216" s="50"/>
    </row>
    <row r="218" spans="1:10" x14ac:dyDescent="0.2">
      <c r="B218" s="234" t="s">
        <v>128</v>
      </c>
      <c r="C218" s="234"/>
    </row>
    <row r="219" spans="1:10" x14ac:dyDescent="0.2">
      <c r="A219" s="229" t="s">
        <v>2</v>
      </c>
      <c r="B219" s="230" t="s">
        <v>111</v>
      </c>
      <c r="C219" s="231" t="s">
        <v>3</v>
      </c>
      <c r="D219" s="22" t="s">
        <v>4</v>
      </c>
      <c r="E219" s="232" t="s">
        <v>5</v>
      </c>
      <c r="F219" s="232"/>
      <c r="G219" s="232"/>
      <c r="H219" s="232"/>
      <c r="I219" s="22"/>
      <c r="J219" s="233" t="s">
        <v>6</v>
      </c>
    </row>
    <row r="220" spans="1:10" ht="38.25" x14ac:dyDescent="0.2">
      <c r="A220" s="229"/>
      <c r="B220" s="230"/>
      <c r="C220" s="231"/>
      <c r="D220" s="23" t="s">
        <v>8</v>
      </c>
      <c r="E220" s="22" t="s">
        <v>7</v>
      </c>
      <c r="F220" s="24" t="s">
        <v>9</v>
      </c>
      <c r="G220" s="24" t="s">
        <v>10</v>
      </c>
      <c r="H220" s="24" t="s">
        <v>11</v>
      </c>
      <c r="I220" s="24" t="s">
        <v>12</v>
      </c>
      <c r="J220" s="233"/>
    </row>
    <row r="221" spans="1:10" s="29" customFormat="1" x14ac:dyDescent="0.2">
      <c r="A221" s="60">
        <v>43648</v>
      </c>
      <c r="B221" s="53" t="s">
        <v>112</v>
      </c>
      <c r="C221" s="2" t="s">
        <v>13</v>
      </c>
      <c r="D221" s="54"/>
      <c r="E221" s="54">
        <v>1935000</v>
      </c>
      <c r="F221" s="54"/>
      <c r="G221" s="54"/>
      <c r="H221" s="54"/>
      <c r="I221" s="54"/>
      <c r="J221" s="28"/>
    </row>
    <row r="222" spans="1:10" s="29" customFormat="1" x14ac:dyDescent="0.2">
      <c r="A222" s="60">
        <v>43648</v>
      </c>
      <c r="B222" s="53" t="s">
        <v>112</v>
      </c>
      <c r="C222" s="2" t="s">
        <v>17</v>
      </c>
      <c r="D222" s="54"/>
      <c r="E222" s="54">
        <v>2760000</v>
      </c>
      <c r="F222" s="54"/>
      <c r="G222" s="54"/>
      <c r="H222" s="54"/>
      <c r="I222" s="54"/>
      <c r="J222" s="28"/>
    </row>
    <row r="223" spans="1:10" s="29" customFormat="1" x14ac:dyDescent="0.2">
      <c r="A223" s="60">
        <v>43651</v>
      </c>
      <c r="B223" s="53" t="s">
        <v>112</v>
      </c>
      <c r="C223" s="2" t="s">
        <v>74</v>
      </c>
      <c r="D223" s="54"/>
      <c r="E223" s="54">
        <v>153000</v>
      </c>
      <c r="F223" s="54"/>
      <c r="G223" s="54"/>
      <c r="H223" s="54"/>
      <c r="I223" s="54"/>
      <c r="J223" s="28"/>
    </row>
    <row r="224" spans="1:10" s="29" customFormat="1" x14ac:dyDescent="0.2">
      <c r="A224" s="60">
        <v>43651</v>
      </c>
      <c r="B224" s="53" t="s">
        <v>112</v>
      </c>
      <c r="C224" s="62" t="s">
        <v>76</v>
      </c>
      <c r="D224" s="54"/>
      <c r="E224" s="54">
        <v>27800</v>
      </c>
      <c r="F224" s="54"/>
      <c r="G224" s="54"/>
      <c r="H224" s="54"/>
      <c r="I224" s="54"/>
      <c r="J224" s="28"/>
    </row>
    <row r="225" spans="1:10" s="29" customFormat="1" x14ac:dyDescent="0.2">
      <c r="A225" s="60">
        <v>43652</v>
      </c>
      <c r="B225" s="53" t="s">
        <v>112</v>
      </c>
      <c r="C225" s="2" t="s">
        <v>18</v>
      </c>
      <c r="D225" s="54"/>
      <c r="E225" s="54">
        <v>6000000</v>
      </c>
      <c r="F225" s="54"/>
      <c r="G225" s="54"/>
      <c r="H225" s="54"/>
      <c r="I225" s="54"/>
      <c r="J225" s="28"/>
    </row>
    <row r="226" spans="1:10" s="29" customFormat="1" x14ac:dyDescent="0.2">
      <c r="A226" s="60">
        <v>43652</v>
      </c>
      <c r="B226" s="53" t="s">
        <v>112</v>
      </c>
      <c r="C226" s="2" t="s">
        <v>19</v>
      </c>
      <c r="D226" s="54"/>
      <c r="E226" s="54">
        <v>1850000</v>
      </c>
      <c r="F226" s="54"/>
      <c r="G226" s="54"/>
      <c r="H226" s="54"/>
      <c r="I226" s="54"/>
      <c r="J226" s="28"/>
    </row>
    <row r="227" spans="1:10" s="29" customFormat="1" x14ac:dyDescent="0.2">
      <c r="A227" s="60">
        <v>43652</v>
      </c>
      <c r="B227" s="53" t="s">
        <v>112</v>
      </c>
      <c r="C227" s="2" t="s">
        <v>20</v>
      </c>
      <c r="D227" s="54"/>
      <c r="E227" s="54">
        <v>1570000</v>
      </c>
      <c r="F227" s="54"/>
      <c r="G227" s="54"/>
      <c r="H227" s="54"/>
      <c r="I227" s="54"/>
      <c r="J227" s="28"/>
    </row>
    <row r="228" spans="1:10" s="29" customFormat="1" x14ac:dyDescent="0.2">
      <c r="A228" s="60">
        <v>43652</v>
      </c>
      <c r="B228" s="55" t="s">
        <v>112</v>
      </c>
      <c r="C228" s="2" t="s">
        <v>21</v>
      </c>
      <c r="D228" s="54"/>
      <c r="E228" s="54">
        <v>5240000</v>
      </c>
      <c r="F228" s="54"/>
      <c r="G228" s="54"/>
      <c r="H228" s="54"/>
      <c r="I228" s="54"/>
      <c r="J228" s="28"/>
    </row>
    <row r="229" spans="1:10" s="29" customFormat="1" x14ac:dyDescent="0.2">
      <c r="A229" s="60">
        <v>43652</v>
      </c>
      <c r="B229" s="53" t="s">
        <v>112</v>
      </c>
      <c r="C229" s="2" t="s">
        <v>24</v>
      </c>
      <c r="D229" s="54"/>
      <c r="E229" s="54">
        <v>135000</v>
      </c>
      <c r="F229" s="54"/>
      <c r="G229" s="54"/>
      <c r="H229" s="54"/>
      <c r="I229" s="54"/>
      <c r="J229" s="28"/>
    </row>
    <row r="230" spans="1:10" s="29" customFormat="1" x14ac:dyDescent="0.2">
      <c r="A230" s="60">
        <v>43652</v>
      </c>
      <c r="B230" s="53" t="s">
        <v>112</v>
      </c>
      <c r="C230" s="2" t="s">
        <v>25</v>
      </c>
      <c r="D230" s="54"/>
      <c r="E230" s="54">
        <v>50000</v>
      </c>
      <c r="F230" s="54"/>
      <c r="G230" s="54"/>
      <c r="H230" s="54"/>
      <c r="I230" s="54"/>
      <c r="J230" s="28"/>
    </row>
    <row r="231" spans="1:10" s="29" customFormat="1" x14ac:dyDescent="0.2">
      <c r="A231" s="60">
        <v>43652</v>
      </c>
      <c r="B231" s="55" t="s">
        <v>112</v>
      </c>
      <c r="C231" s="2" t="s">
        <v>27</v>
      </c>
      <c r="D231" s="54"/>
      <c r="E231" s="54">
        <v>1800000</v>
      </c>
      <c r="F231" s="54"/>
      <c r="G231" s="54"/>
      <c r="H231" s="54"/>
      <c r="I231" s="54"/>
      <c r="J231" s="28"/>
    </row>
    <row r="232" spans="1:10" s="29" customFormat="1" x14ac:dyDescent="0.2">
      <c r="A232" s="60">
        <v>43652</v>
      </c>
      <c r="B232" s="55" t="s">
        <v>112</v>
      </c>
      <c r="C232" s="2" t="s">
        <v>28</v>
      </c>
      <c r="D232" s="54"/>
      <c r="E232" s="54">
        <v>80000</v>
      </c>
      <c r="F232" s="54"/>
      <c r="G232" s="54"/>
      <c r="H232" s="54"/>
      <c r="I232" s="54"/>
      <c r="J232" s="28"/>
    </row>
    <row r="233" spans="1:10" s="29" customFormat="1" x14ac:dyDescent="0.2">
      <c r="A233" s="60">
        <v>43652</v>
      </c>
      <c r="B233" s="53" t="s">
        <v>112</v>
      </c>
      <c r="C233" s="2" t="s">
        <v>29</v>
      </c>
      <c r="D233" s="54"/>
      <c r="E233" s="54">
        <v>850000</v>
      </c>
      <c r="F233" s="54"/>
      <c r="G233" s="54"/>
      <c r="H233" s="54"/>
      <c r="I233" s="54"/>
      <c r="J233" s="28"/>
    </row>
    <row r="234" spans="1:10" s="29" customFormat="1" x14ac:dyDescent="0.2">
      <c r="A234" s="60">
        <v>43652</v>
      </c>
      <c r="B234" s="55" t="s">
        <v>112</v>
      </c>
      <c r="C234" s="2" t="s">
        <v>32</v>
      </c>
      <c r="D234" s="54"/>
      <c r="E234" s="54">
        <v>115000</v>
      </c>
      <c r="F234" s="54"/>
      <c r="G234" s="54"/>
      <c r="H234" s="54"/>
      <c r="I234" s="54"/>
      <c r="J234" s="28"/>
    </row>
    <row r="235" spans="1:10" s="29" customFormat="1" x14ac:dyDescent="0.2">
      <c r="A235" s="60">
        <v>43652</v>
      </c>
      <c r="B235" s="53" t="s">
        <v>112</v>
      </c>
      <c r="C235" s="2" t="s">
        <v>33</v>
      </c>
      <c r="D235" s="54"/>
      <c r="E235" s="54">
        <v>160000</v>
      </c>
      <c r="F235" s="54"/>
      <c r="G235" s="54"/>
      <c r="H235" s="54"/>
      <c r="I235" s="54"/>
      <c r="J235" s="28"/>
    </row>
    <row r="236" spans="1:10" s="29" customFormat="1" x14ac:dyDescent="0.2">
      <c r="A236" s="60">
        <v>43652</v>
      </c>
      <c r="B236" s="53" t="s">
        <v>112</v>
      </c>
      <c r="C236" s="2" t="s">
        <v>34</v>
      </c>
      <c r="D236" s="54"/>
      <c r="E236" s="54">
        <v>30000</v>
      </c>
      <c r="F236" s="54"/>
      <c r="G236" s="54"/>
      <c r="H236" s="54"/>
      <c r="I236" s="54"/>
      <c r="J236" s="28"/>
    </row>
    <row r="237" spans="1:10" s="29" customFormat="1" x14ac:dyDescent="0.2">
      <c r="A237" s="60">
        <v>43653</v>
      </c>
      <c r="B237" s="55" t="s">
        <v>112</v>
      </c>
      <c r="C237" s="2" t="s">
        <v>39</v>
      </c>
      <c r="D237" s="54"/>
      <c r="E237" s="54">
        <v>93000</v>
      </c>
      <c r="F237" s="54"/>
      <c r="G237" s="54"/>
      <c r="H237" s="54"/>
      <c r="I237" s="54"/>
      <c r="J237" s="28"/>
    </row>
    <row r="238" spans="1:10" s="29" customFormat="1" ht="25.5" x14ac:dyDescent="0.2">
      <c r="A238" s="60">
        <v>43653</v>
      </c>
      <c r="B238" s="55" t="s">
        <v>112</v>
      </c>
      <c r="C238" s="2" t="s">
        <v>40</v>
      </c>
      <c r="D238" s="54"/>
      <c r="E238" s="54">
        <v>181000</v>
      </c>
      <c r="F238" s="54"/>
      <c r="G238" s="54"/>
      <c r="H238" s="54"/>
      <c r="I238" s="54"/>
      <c r="J238" s="28"/>
    </row>
    <row r="239" spans="1:10" s="29" customFormat="1" x14ac:dyDescent="0.2">
      <c r="A239" s="60">
        <v>43654</v>
      </c>
      <c r="B239" s="55" t="s">
        <v>112</v>
      </c>
      <c r="C239" s="2" t="s">
        <v>60</v>
      </c>
      <c r="D239" s="54"/>
      <c r="E239" s="1"/>
      <c r="F239" s="54">
        <v>800000</v>
      </c>
      <c r="G239" s="54"/>
      <c r="H239" s="54"/>
      <c r="I239" s="54"/>
      <c r="J239" s="28"/>
    </row>
    <row r="240" spans="1:10" s="29" customFormat="1" ht="25.5" x14ac:dyDescent="0.2">
      <c r="A240" s="60">
        <v>43656</v>
      </c>
      <c r="B240" s="53" t="s">
        <v>112</v>
      </c>
      <c r="C240" s="2" t="s">
        <v>41</v>
      </c>
      <c r="D240" s="54"/>
      <c r="E240" s="54">
        <v>283000</v>
      </c>
      <c r="F240" s="54"/>
      <c r="G240" s="54"/>
      <c r="H240" s="54"/>
      <c r="I240" s="54"/>
      <c r="J240" s="28"/>
    </row>
    <row r="241" spans="1:10" s="29" customFormat="1" x14ac:dyDescent="0.2">
      <c r="A241" s="60">
        <v>43661</v>
      </c>
      <c r="B241" s="53" t="s">
        <v>112</v>
      </c>
      <c r="C241" s="2" t="s">
        <v>61</v>
      </c>
      <c r="D241" s="54"/>
      <c r="E241" s="1"/>
      <c r="F241" s="54">
        <v>1237135</v>
      </c>
      <c r="G241" s="54"/>
      <c r="H241" s="54"/>
      <c r="I241" s="54"/>
      <c r="J241" s="28"/>
    </row>
    <row r="242" spans="1:10" s="29" customFormat="1" x14ac:dyDescent="0.2">
      <c r="A242" s="60">
        <v>43661</v>
      </c>
      <c r="B242" s="53" t="s">
        <v>112</v>
      </c>
      <c r="C242" s="63" t="s">
        <v>62</v>
      </c>
      <c r="D242" s="54"/>
      <c r="E242" s="1"/>
      <c r="F242" s="54">
        <v>123715</v>
      </c>
      <c r="G242" s="54"/>
      <c r="H242" s="54"/>
      <c r="I242" s="54"/>
      <c r="J242" s="28"/>
    </row>
    <row r="243" spans="1:10" s="29" customFormat="1" x14ac:dyDescent="0.2">
      <c r="A243" s="60">
        <v>43661</v>
      </c>
      <c r="B243" s="53" t="s">
        <v>112</v>
      </c>
      <c r="C243" s="2" t="s">
        <v>61</v>
      </c>
      <c r="D243" s="54"/>
      <c r="E243" s="1"/>
      <c r="F243" s="54">
        <v>34095</v>
      </c>
      <c r="G243" s="54"/>
      <c r="H243" s="54"/>
      <c r="I243" s="54"/>
      <c r="J243" s="28"/>
    </row>
    <row r="244" spans="1:10" s="29" customFormat="1" x14ac:dyDescent="0.2">
      <c r="A244" s="60">
        <v>43661</v>
      </c>
      <c r="B244" s="53" t="s">
        <v>112</v>
      </c>
      <c r="C244" s="64" t="s">
        <v>63</v>
      </c>
      <c r="D244" s="54"/>
      <c r="E244" s="1"/>
      <c r="F244" s="54">
        <v>1705</v>
      </c>
      <c r="G244" s="54"/>
      <c r="H244" s="54"/>
      <c r="I244" s="54"/>
      <c r="J244" s="28"/>
    </row>
    <row r="245" spans="1:10" s="29" customFormat="1" x14ac:dyDescent="0.2">
      <c r="A245" s="60">
        <v>43665</v>
      </c>
      <c r="B245" s="53" t="s">
        <v>112</v>
      </c>
      <c r="C245" s="2" t="s">
        <v>35</v>
      </c>
      <c r="D245" s="54"/>
      <c r="E245" s="54">
        <v>32000</v>
      </c>
      <c r="F245" s="54"/>
      <c r="G245" s="54"/>
      <c r="H245" s="54"/>
      <c r="I245" s="54"/>
      <c r="J245" s="28"/>
    </row>
    <row r="246" spans="1:10" s="29" customFormat="1" x14ac:dyDescent="0.2">
      <c r="A246" s="60">
        <v>43665</v>
      </c>
      <c r="B246" s="53" t="s">
        <v>112</v>
      </c>
      <c r="C246" s="2" t="s">
        <v>43</v>
      </c>
      <c r="D246" s="54"/>
      <c r="E246" s="54">
        <v>50000</v>
      </c>
      <c r="F246" s="54"/>
      <c r="G246" s="54"/>
      <c r="H246" s="54"/>
      <c r="I246" s="54"/>
      <c r="J246" s="28"/>
    </row>
    <row r="247" spans="1:10" s="29" customFormat="1" x14ac:dyDescent="0.2">
      <c r="A247" s="60">
        <v>43665</v>
      </c>
      <c r="B247" s="53" t="s">
        <v>112</v>
      </c>
      <c r="C247" s="2" t="s">
        <v>47</v>
      </c>
      <c r="D247" s="54"/>
      <c r="E247" s="54">
        <v>500000</v>
      </c>
      <c r="F247" s="54"/>
      <c r="G247" s="54"/>
      <c r="H247" s="54"/>
      <c r="I247" s="54"/>
      <c r="J247" s="28"/>
    </row>
    <row r="248" spans="1:10" s="29" customFormat="1" x14ac:dyDescent="0.2">
      <c r="A248" s="60">
        <v>43665</v>
      </c>
      <c r="B248" s="53" t="s">
        <v>112</v>
      </c>
      <c r="C248" s="2" t="s">
        <v>48</v>
      </c>
      <c r="D248" s="54"/>
      <c r="E248" s="54">
        <v>350000</v>
      </c>
      <c r="F248" s="54"/>
      <c r="G248" s="54"/>
      <c r="H248" s="54"/>
      <c r="I248" s="54"/>
      <c r="J248" s="28"/>
    </row>
    <row r="249" spans="1:10" s="29" customFormat="1" x14ac:dyDescent="0.2">
      <c r="A249" s="60">
        <v>43665</v>
      </c>
      <c r="B249" s="53" t="s">
        <v>112</v>
      </c>
      <c r="C249" s="2" t="s">
        <v>49</v>
      </c>
      <c r="D249" s="54"/>
      <c r="E249" s="54">
        <v>130000</v>
      </c>
      <c r="F249" s="54"/>
      <c r="G249" s="54"/>
      <c r="H249" s="54"/>
      <c r="I249" s="54"/>
      <c r="J249" s="28"/>
    </row>
    <row r="250" spans="1:10" s="29" customFormat="1" x14ac:dyDescent="0.2">
      <c r="A250" s="60">
        <v>43672</v>
      </c>
      <c r="B250" s="53" t="s">
        <v>112</v>
      </c>
      <c r="C250" s="2" t="s">
        <v>67</v>
      </c>
      <c r="D250" s="54"/>
      <c r="E250" s="54"/>
      <c r="F250" s="54">
        <v>1300000</v>
      </c>
      <c r="G250" s="54"/>
      <c r="H250" s="54"/>
      <c r="I250" s="54"/>
      <c r="J250" s="28"/>
    </row>
    <row r="251" spans="1:10" s="29" customFormat="1" ht="25.5" x14ac:dyDescent="0.2">
      <c r="A251" s="60">
        <v>43672</v>
      </c>
      <c r="B251" s="53" t="s">
        <v>112</v>
      </c>
      <c r="C251" s="2" t="s">
        <v>85</v>
      </c>
      <c r="D251" s="54"/>
      <c r="E251" s="54">
        <v>400000</v>
      </c>
      <c r="F251" s="54"/>
      <c r="G251" s="54"/>
      <c r="H251" s="54"/>
      <c r="I251" s="54"/>
      <c r="J251" s="28"/>
    </row>
    <row r="252" spans="1:10" s="29" customFormat="1" x14ac:dyDescent="0.2">
      <c r="A252" s="60">
        <v>43675</v>
      </c>
      <c r="B252" s="53" t="s">
        <v>112</v>
      </c>
      <c r="C252" s="2" t="s">
        <v>93</v>
      </c>
      <c r="D252" s="54"/>
      <c r="E252" s="54"/>
      <c r="F252" s="54"/>
      <c r="G252" s="54"/>
      <c r="H252" s="54"/>
      <c r="I252" s="54">
        <v>80000</v>
      </c>
      <c r="J252" s="28"/>
    </row>
    <row r="253" spans="1:10" s="29" customFormat="1" x14ac:dyDescent="0.2">
      <c r="A253" s="60">
        <v>43675</v>
      </c>
      <c r="B253" s="53" t="s">
        <v>112</v>
      </c>
      <c r="C253" s="2" t="s">
        <v>93</v>
      </c>
      <c r="D253" s="54"/>
      <c r="E253" s="54"/>
      <c r="F253" s="54"/>
      <c r="G253" s="54"/>
      <c r="H253" s="54"/>
      <c r="I253" s="54">
        <v>43000</v>
      </c>
      <c r="J253" s="28"/>
    </row>
    <row r="254" spans="1:10" s="29" customFormat="1" ht="25.5" x14ac:dyDescent="0.2">
      <c r="A254" s="60">
        <v>43677</v>
      </c>
      <c r="B254" s="56" t="s">
        <v>112</v>
      </c>
      <c r="C254" s="2" t="s">
        <v>86</v>
      </c>
      <c r="D254" s="54"/>
      <c r="E254" s="54"/>
      <c r="F254" s="54">
        <v>1900000</v>
      </c>
      <c r="G254" s="54"/>
      <c r="H254" s="54"/>
      <c r="I254" s="54"/>
      <c r="J254" s="28"/>
    </row>
    <row r="255" spans="1:10" s="29" customFormat="1" x14ac:dyDescent="0.2">
      <c r="A255" s="60">
        <v>43677</v>
      </c>
      <c r="B255" s="56" t="s">
        <v>112</v>
      </c>
      <c r="C255" s="2" t="s">
        <v>87</v>
      </c>
      <c r="D255" s="54"/>
      <c r="E255" s="54"/>
      <c r="F255" s="54">
        <v>100000</v>
      </c>
      <c r="G255" s="54"/>
      <c r="H255" s="54"/>
      <c r="I255" s="54"/>
      <c r="J255" s="28"/>
    </row>
    <row r="256" spans="1:10" s="29" customFormat="1" x14ac:dyDescent="0.2">
      <c r="A256" s="60">
        <v>43677</v>
      </c>
      <c r="B256" s="53" t="s">
        <v>112</v>
      </c>
      <c r="C256" s="2" t="s">
        <v>110</v>
      </c>
      <c r="D256" s="54"/>
      <c r="E256" s="54"/>
      <c r="F256" s="54">
        <v>3136364</v>
      </c>
      <c r="G256" s="54"/>
      <c r="H256" s="54"/>
      <c r="I256" s="54"/>
      <c r="J256" s="28"/>
    </row>
    <row r="257" spans="1:10" s="29" customFormat="1" x14ac:dyDescent="0.2">
      <c r="A257" s="61">
        <v>43677</v>
      </c>
      <c r="B257" s="47" t="s">
        <v>112</v>
      </c>
      <c r="C257" s="6" t="s">
        <v>97</v>
      </c>
      <c r="D257" s="48"/>
      <c r="E257" s="48"/>
      <c r="F257" s="48">
        <v>313636</v>
      </c>
      <c r="G257" s="48"/>
      <c r="H257" s="48"/>
      <c r="I257" s="48"/>
      <c r="J257" s="42"/>
    </row>
    <row r="258" spans="1:10" x14ac:dyDescent="0.2">
      <c r="A258" s="49"/>
      <c r="B258" s="50"/>
      <c r="C258" s="51"/>
      <c r="D258" s="57">
        <f>SUM(D221:D257)</f>
        <v>0</v>
      </c>
      <c r="E258" s="52">
        <f t="shared" ref="E258:I258" si="6">SUM(E221:E257)</f>
        <v>24774800</v>
      </c>
      <c r="F258" s="52">
        <f t="shared" si="6"/>
        <v>8946650</v>
      </c>
      <c r="G258" s="57">
        <f t="shared" si="6"/>
        <v>0</v>
      </c>
      <c r="H258" s="57">
        <f t="shared" si="6"/>
        <v>0</v>
      </c>
      <c r="I258" s="52">
        <f t="shared" si="6"/>
        <v>123000</v>
      </c>
      <c r="J258" s="50"/>
    </row>
    <row r="260" spans="1:10" x14ac:dyDescent="0.2">
      <c r="B260" s="234" t="s">
        <v>129</v>
      </c>
      <c r="C260" s="234"/>
    </row>
    <row r="261" spans="1:10" x14ac:dyDescent="0.2">
      <c r="A261" s="229" t="s">
        <v>2</v>
      </c>
      <c r="B261" s="230" t="s">
        <v>111</v>
      </c>
      <c r="C261" s="231" t="s">
        <v>3</v>
      </c>
      <c r="D261" s="22" t="s">
        <v>4</v>
      </c>
      <c r="E261" s="232" t="s">
        <v>5</v>
      </c>
      <c r="F261" s="232"/>
      <c r="G261" s="232"/>
      <c r="H261" s="232"/>
      <c r="I261" s="22"/>
      <c r="J261" s="233" t="s">
        <v>6</v>
      </c>
    </row>
    <row r="262" spans="1:10" ht="38.25" x14ac:dyDescent="0.2">
      <c r="A262" s="229"/>
      <c r="B262" s="230"/>
      <c r="C262" s="231"/>
      <c r="D262" s="23" t="s">
        <v>8</v>
      </c>
      <c r="E262" s="22" t="s">
        <v>7</v>
      </c>
      <c r="F262" s="24" t="s">
        <v>9</v>
      </c>
      <c r="G262" s="24" t="s">
        <v>10</v>
      </c>
      <c r="H262" s="24" t="s">
        <v>11</v>
      </c>
      <c r="I262" s="24" t="s">
        <v>12</v>
      </c>
      <c r="J262" s="233"/>
    </row>
    <row r="263" spans="1:10" s="29" customFormat="1" x14ac:dyDescent="0.2">
      <c r="A263" s="61">
        <v>43653</v>
      </c>
      <c r="B263" s="47" t="s">
        <v>116</v>
      </c>
      <c r="C263" s="6" t="s">
        <v>79</v>
      </c>
      <c r="D263" s="48"/>
      <c r="E263" s="48">
        <v>300000</v>
      </c>
      <c r="F263" s="48"/>
      <c r="G263" s="48"/>
      <c r="H263" s="48"/>
      <c r="I263" s="48"/>
      <c r="J263" s="42"/>
    </row>
    <row r="264" spans="1:10" x14ac:dyDescent="0.2">
      <c r="A264" s="49"/>
      <c r="B264" s="50"/>
      <c r="C264" s="51"/>
      <c r="D264" s="50"/>
      <c r="E264" s="52">
        <f>SUM(E263)</f>
        <v>300000</v>
      </c>
      <c r="F264" s="50"/>
      <c r="G264" s="50"/>
      <c r="H264" s="50"/>
      <c r="I264" s="50"/>
      <c r="J264" s="50"/>
    </row>
    <row r="266" spans="1:10" s="7" customFormat="1" ht="15" x14ac:dyDescent="0.25">
      <c r="A266" s="12"/>
      <c r="B266" s="8" t="s">
        <v>133</v>
      </c>
      <c r="C266" s="9"/>
      <c r="F266" s="8" t="s">
        <v>134</v>
      </c>
      <c r="G266" s="9"/>
      <c r="H266" s="9"/>
      <c r="I266" s="9"/>
    </row>
    <row r="267" spans="1:10" s="7" customFormat="1" ht="15" x14ac:dyDescent="0.25">
      <c r="A267" s="12"/>
      <c r="B267" s="10" t="s">
        <v>135</v>
      </c>
      <c r="C267" s="11"/>
      <c r="F267" s="10" t="s">
        <v>136</v>
      </c>
      <c r="G267" s="11"/>
      <c r="H267" s="11"/>
      <c r="I267" s="11"/>
    </row>
  </sheetData>
  <autoFilter ref="A5:J113">
    <filterColumn colId="4" showButton="0"/>
    <filterColumn colId="5" showButton="0"/>
    <filterColumn colId="6" showButton="0"/>
  </autoFilter>
  <mergeCells count="63">
    <mergeCell ref="A3:J3"/>
    <mergeCell ref="A4:J4"/>
    <mergeCell ref="A5:A6"/>
    <mergeCell ref="C5:C6"/>
    <mergeCell ref="E5:H5"/>
    <mergeCell ref="J5:J6"/>
    <mergeCell ref="B5:B6"/>
    <mergeCell ref="B167:C167"/>
    <mergeCell ref="B198:C198"/>
    <mergeCell ref="B204:C204"/>
    <mergeCell ref="B218:C218"/>
    <mergeCell ref="A113:C113"/>
    <mergeCell ref="A115:B115"/>
    <mergeCell ref="B117:C117"/>
    <mergeCell ref="B123:C123"/>
    <mergeCell ref="B129:C129"/>
    <mergeCell ref="B260:C260"/>
    <mergeCell ref="A118:A119"/>
    <mergeCell ref="B118:B119"/>
    <mergeCell ref="C118:C119"/>
    <mergeCell ref="E118:H118"/>
    <mergeCell ref="A130:A131"/>
    <mergeCell ref="B130:B131"/>
    <mergeCell ref="C130:C131"/>
    <mergeCell ref="E130:H130"/>
    <mergeCell ref="A168:A169"/>
    <mergeCell ref="B168:B169"/>
    <mergeCell ref="C168:C169"/>
    <mergeCell ref="E168:H168"/>
    <mergeCell ref="A205:A206"/>
    <mergeCell ref="B205:B206"/>
    <mergeCell ref="C205:C206"/>
    <mergeCell ref="J118:J119"/>
    <mergeCell ref="A124:A125"/>
    <mergeCell ref="B124:B125"/>
    <mergeCell ref="C124:C125"/>
    <mergeCell ref="E124:H124"/>
    <mergeCell ref="J124:J125"/>
    <mergeCell ref="J130:J131"/>
    <mergeCell ref="A159:A160"/>
    <mergeCell ref="B159:B160"/>
    <mergeCell ref="C159:C160"/>
    <mergeCell ref="E159:H159"/>
    <mergeCell ref="J159:J160"/>
    <mergeCell ref="B158:C158"/>
    <mergeCell ref="J168:J169"/>
    <mergeCell ref="A199:A200"/>
    <mergeCell ref="B199:B200"/>
    <mergeCell ref="C199:C200"/>
    <mergeCell ref="E199:H199"/>
    <mergeCell ref="J199:J200"/>
    <mergeCell ref="E205:H205"/>
    <mergeCell ref="J205:J206"/>
    <mergeCell ref="A219:A220"/>
    <mergeCell ref="B219:B220"/>
    <mergeCell ref="C219:C220"/>
    <mergeCell ref="E219:H219"/>
    <mergeCell ref="J219:J220"/>
    <mergeCell ref="A261:A262"/>
    <mergeCell ref="B261:B262"/>
    <mergeCell ref="C261:C262"/>
    <mergeCell ref="E261:H261"/>
    <mergeCell ref="J261:J262"/>
  </mergeCells>
  <pageMargins left="0.33" right="0.24" top="0.46" bottom="0.39" header="0.3" footer="0.3"/>
  <pageSetup paperSize="9" orientation="landscape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1"/>
  <sheetViews>
    <sheetView topLeftCell="A67" workbookViewId="0">
      <selection activeCell="F79" sqref="F79"/>
    </sheetView>
  </sheetViews>
  <sheetFormatPr defaultRowHeight="15" x14ac:dyDescent="0.25"/>
  <cols>
    <col min="1" max="1" width="4.7109375" style="116" customWidth="1"/>
    <col min="2" max="2" width="6" style="116" customWidth="1"/>
    <col min="3" max="3" width="7.28515625" style="116" customWidth="1"/>
    <col min="4" max="4" width="7.42578125" style="116" customWidth="1"/>
    <col min="5" max="5" width="5.85546875" style="116" customWidth="1"/>
    <col min="6" max="6" width="7.140625" style="116" customWidth="1"/>
    <col min="7" max="7" width="9.140625" style="116"/>
    <col min="8" max="9" width="9.28515625" style="116" bestFit="1" customWidth="1"/>
    <col min="10" max="10" width="10" style="116" bestFit="1" customWidth="1"/>
    <col min="11" max="11" width="9.28515625" style="116" bestFit="1" customWidth="1"/>
    <col min="12" max="12" width="18.42578125" style="116" bestFit="1" customWidth="1"/>
    <col min="13" max="14" width="9.85546875" style="116" bestFit="1" customWidth="1"/>
    <col min="15" max="15" width="9.28515625" style="116" bestFit="1" customWidth="1"/>
    <col min="16" max="16384" width="9.140625" style="116"/>
  </cols>
  <sheetData>
    <row r="1" spans="1:16" ht="16.5" x14ac:dyDescent="0.25">
      <c r="A1" s="66" t="s">
        <v>0</v>
      </c>
      <c r="B1" s="66"/>
      <c r="C1" s="68"/>
      <c r="D1" s="70"/>
      <c r="E1" s="68"/>
      <c r="F1" s="68"/>
      <c r="I1" s="244" t="s">
        <v>137</v>
      </c>
      <c r="J1" s="244"/>
      <c r="K1" s="244"/>
      <c r="L1" s="244"/>
      <c r="M1" s="244"/>
      <c r="N1" s="244"/>
      <c r="O1" s="244"/>
      <c r="P1" s="244"/>
    </row>
    <row r="2" spans="1:16" ht="15.75" x14ac:dyDescent="0.25">
      <c r="A2" s="71" t="s">
        <v>1</v>
      </c>
      <c r="B2" s="71"/>
      <c r="C2" s="73"/>
      <c r="D2" s="75"/>
      <c r="E2" s="73"/>
      <c r="F2" s="73"/>
      <c r="I2" s="245" t="s">
        <v>138</v>
      </c>
      <c r="J2" s="245"/>
      <c r="K2" s="245"/>
      <c r="L2" s="245"/>
      <c r="M2" s="245"/>
      <c r="N2" s="245"/>
      <c r="O2" s="245"/>
      <c r="P2" s="245"/>
    </row>
    <row r="3" spans="1:16" ht="15.75" x14ac:dyDescent="0.25">
      <c r="A3" s="71"/>
      <c r="B3" s="71"/>
      <c r="C3" s="73"/>
      <c r="D3" s="75"/>
      <c r="E3" s="73"/>
      <c r="F3" s="73"/>
      <c r="K3" s="77"/>
      <c r="L3" s="77"/>
      <c r="M3" s="77"/>
      <c r="N3" s="77"/>
      <c r="O3" s="77"/>
      <c r="P3" s="117"/>
    </row>
    <row r="4" spans="1:16" ht="20.25" x14ac:dyDescent="0.3">
      <c r="A4" s="246" t="s">
        <v>162</v>
      </c>
      <c r="B4" s="246"/>
      <c r="C4" s="246"/>
      <c r="D4" s="246"/>
      <c r="E4" s="246"/>
      <c r="F4" s="246"/>
      <c r="G4" s="246"/>
      <c r="H4" s="246"/>
      <c r="I4" s="246"/>
      <c r="J4" s="246"/>
      <c r="K4" s="246"/>
      <c r="L4" s="246"/>
      <c r="M4" s="246"/>
      <c r="N4" s="246"/>
      <c r="O4" s="246"/>
      <c r="P4" s="246"/>
    </row>
    <row r="5" spans="1:16" x14ac:dyDescent="0.25">
      <c r="A5" s="247" t="s">
        <v>163</v>
      </c>
      <c r="B5" s="247"/>
      <c r="C5" s="247"/>
      <c r="D5" s="247"/>
      <c r="E5" s="247"/>
      <c r="F5" s="247"/>
      <c r="G5" s="247"/>
      <c r="H5" s="247"/>
      <c r="I5" s="247"/>
      <c r="J5" s="247"/>
      <c r="K5" s="247"/>
      <c r="L5" s="247"/>
      <c r="M5" s="247"/>
      <c r="N5" s="247"/>
      <c r="O5" s="247"/>
      <c r="P5" s="247"/>
    </row>
    <row r="6" spans="1:16" ht="15.75" thickBot="1" x14ac:dyDescent="0.3"/>
    <row r="7" spans="1:16" ht="15.75" thickTop="1" x14ac:dyDescent="0.25">
      <c r="A7" s="248" t="s">
        <v>140</v>
      </c>
      <c r="B7" s="250" t="s">
        <v>164</v>
      </c>
      <c r="C7" s="250" t="s">
        <v>165</v>
      </c>
      <c r="D7" s="250" t="s">
        <v>166</v>
      </c>
      <c r="E7" s="250"/>
      <c r="F7" s="250"/>
      <c r="G7" s="252" t="s">
        <v>167</v>
      </c>
      <c r="H7" s="253"/>
      <c r="I7" s="253"/>
      <c r="J7" s="253"/>
      <c r="K7" s="254"/>
      <c r="L7" s="255" t="s">
        <v>168</v>
      </c>
      <c r="M7" s="257"/>
      <c r="N7" s="257"/>
      <c r="O7" s="258"/>
      <c r="P7" s="260" t="s">
        <v>6</v>
      </c>
    </row>
    <row r="8" spans="1:16" ht="21" x14ac:dyDescent="0.25">
      <c r="A8" s="249"/>
      <c r="B8" s="251"/>
      <c r="C8" s="251"/>
      <c r="D8" s="118" t="s">
        <v>169</v>
      </c>
      <c r="E8" s="118" t="s">
        <v>170</v>
      </c>
      <c r="F8" s="118" t="s">
        <v>171</v>
      </c>
      <c r="G8" s="118" t="s">
        <v>172</v>
      </c>
      <c r="H8" s="118" t="s">
        <v>173</v>
      </c>
      <c r="I8" s="118" t="s">
        <v>174</v>
      </c>
      <c r="J8" s="118" t="s">
        <v>175</v>
      </c>
      <c r="K8" s="118" t="s">
        <v>176</v>
      </c>
      <c r="L8" s="256"/>
      <c r="M8" s="118" t="s">
        <v>265</v>
      </c>
      <c r="N8" s="118" t="s">
        <v>266</v>
      </c>
      <c r="O8" s="118" t="s">
        <v>267</v>
      </c>
      <c r="P8" s="261"/>
    </row>
    <row r="9" spans="1:16" ht="32.25" x14ac:dyDescent="0.25">
      <c r="A9" s="119">
        <v>1</v>
      </c>
      <c r="B9" s="120" t="s">
        <v>177</v>
      </c>
      <c r="C9" s="121" t="s">
        <v>178</v>
      </c>
      <c r="D9" s="122" t="s">
        <v>179</v>
      </c>
      <c r="E9" s="122"/>
      <c r="F9" s="123" t="s">
        <v>180</v>
      </c>
      <c r="G9" s="124" t="s">
        <v>181</v>
      </c>
      <c r="H9" s="125">
        <v>3</v>
      </c>
      <c r="I9" s="126">
        <v>465000</v>
      </c>
      <c r="J9" s="127">
        <v>1395000</v>
      </c>
      <c r="K9" s="128">
        <v>0.2</v>
      </c>
      <c r="L9" s="126">
        <v>1116000</v>
      </c>
      <c r="M9" s="126">
        <v>9268000</v>
      </c>
      <c r="N9" s="126"/>
      <c r="O9" s="126"/>
      <c r="P9" s="129" t="s">
        <v>182</v>
      </c>
    </row>
    <row r="10" spans="1:16" x14ac:dyDescent="0.25">
      <c r="A10" s="130"/>
      <c r="B10" s="120" t="s">
        <v>177</v>
      </c>
      <c r="C10" s="121" t="s">
        <v>178</v>
      </c>
      <c r="D10" s="122" t="s">
        <v>179</v>
      </c>
      <c r="E10" s="131"/>
      <c r="F10" s="132"/>
      <c r="G10" s="133" t="s">
        <v>183</v>
      </c>
      <c r="H10" s="134">
        <v>0</v>
      </c>
      <c r="I10" s="135">
        <v>275000</v>
      </c>
      <c r="J10" s="135">
        <v>0</v>
      </c>
      <c r="K10" s="136">
        <v>0.2</v>
      </c>
      <c r="L10" s="135">
        <v>0</v>
      </c>
      <c r="M10" s="135"/>
      <c r="N10" s="135"/>
      <c r="O10" s="135"/>
      <c r="P10" s="129"/>
    </row>
    <row r="11" spans="1:16" x14ac:dyDescent="0.25">
      <c r="A11" s="130"/>
      <c r="B11" s="120" t="s">
        <v>177</v>
      </c>
      <c r="C11" s="121" t="s">
        <v>178</v>
      </c>
      <c r="D11" s="122" t="s">
        <v>179</v>
      </c>
      <c r="E11" s="131"/>
      <c r="F11" s="132"/>
      <c r="G11" s="133" t="s">
        <v>184</v>
      </c>
      <c r="H11" s="134">
        <v>4</v>
      </c>
      <c r="I11" s="135">
        <v>285000</v>
      </c>
      <c r="J11" s="135">
        <v>1140000</v>
      </c>
      <c r="K11" s="136">
        <v>0.2</v>
      </c>
      <c r="L11" s="135">
        <v>912000</v>
      </c>
      <c r="M11" s="135"/>
      <c r="N11" s="135"/>
      <c r="O11" s="135"/>
      <c r="P11" s="137"/>
    </row>
    <row r="12" spans="1:16" x14ac:dyDescent="0.25">
      <c r="A12" s="130"/>
      <c r="B12" s="120" t="s">
        <v>177</v>
      </c>
      <c r="C12" s="121" t="s">
        <v>178</v>
      </c>
      <c r="D12" s="122" t="s">
        <v>179</v>
      </c>
      <c r="E12" s="131"/>
      <c r="F12" s="132"/>
      <c r="G12" s="133" t="s">
        <v>185</v>
      </c>
      <c r="H12" s="134">
        <v>10</v>
      </c>
      <c r="I12" s="135">
        <v>455000</v>
      </c>
      <c r="J12" s="135">
        <v>4550000</v>
      </c>
      <c r="K12" s="136">
        <v>0.2</v>
      </c>
      <c r="L12" s="135">
        <v>3640000</v>
      </c>
      <c r="M12" s="135"/>
      <c r="N12" s="135"/>
      <c r="O12" s="135"/>
      <c r="P12" s="137"/>
    </row>
    <row r="13" spans="1:16" x14ac:dyDescent="0.25">
      <c r="A13" s="130"/>
      <c r="B13" s="120" t="s">
        <v>177</v>
      </c>
      <c r="C13" s="121" t="s">
        <v>178</v>
      </c>
      <c r="D13" s="122" t="s">
        <v>179</v>
      </c>
      <c r="E13" s="131"/>
      <c r="F13" s="132"/>
      <c r="G13" s="133" t="s">
        <v>185</v>
      </c>
      <c r="H13" s="134">
        <v>2</v>
      </c>
      <c r="I13" s="135">
        <v>455000</v>
      </c>
      <c r="J13" s="135">
        <v>910000</v>
      </c>
      <c r="K13" s="136">
        <v>1</v>
      </c>
      <c r="L13" s="135">
        <v>0</v>
      </c>
      <c r="M13" s="135"/>
      <c r="N13" s="135"/>
      <c r="O13" s="135"/>
      <c r="P13" s="137" t="s">
        <v>186</v>
      </c>
    </row>
    <row r="14" spans="1:16" x14ac:dyDescent="0.25">
      <c r="A14" s="130"/>
      <c r="B14" s="120" t="s">
        <v>177</v>
      </c>
      <c r="C14" s="138" t="s">
        <v>178</v>
      </c>
      <c r="D14" s="131" t="s">
        <v>179</v>
      </c>
      <c r="E14" s="131"/>
      <c r="F14" s="132"/>
      <c r="G14" s="133" t="s">
        <v>187</v>
      </c>
      <c r="H14" s="134">
        <v>10</v>
      </c>
      <c r="I14" s="135">
        <v>450000</v>
      </c>
      <c r="J14" s="135">
        <v>4500000</v>
      </c>
      <c r="K14" s="136">
        <v>0.2</v>
      </c>
      <c r="L14" s="135">
        <v>3600000</v>
      </c>
      <c r="M14" s="135"/>
      <c r="N14" s="135"/>
      <c r="O14" s="135"/>
      <c r="P14" s="137"/>
    </row>
    <row r="15" spans="1:16" x14ac:dyDescent="0.25">
      <c r="A15" s="139"/>
      <c r="B15" s="120" t="s">
        <v>177</v>
      </c>
      <c r="C15" s="140" t="s">
        <v>178</v>
      </c>
      <c r="D15" s="141" t="s">
        <v>179</v>
      </c>
      <c r="E15" s="142"/>
      <c r="F15" s="143"/>
      <c r="G15" s="144" t="s">
        <v>187</v>
      </c>
      <c r="H15" s="145">
        <v>1</v>
      </c>
      <c r="I15" s="146">
        <v>450000</v>
      </c>
      <c r="J15" s="147">
        <v>450000</v>
      </c>
      <c r="K15" s="148">
        <v>1</v>
      </c>
      <c r="L15" s="146">
        <v>0</v>
      </c>
      <c r="M15" s="146"/>
      <c r="N15" s="146"/>
      <c r="O15" s="146"/>
      <c r="P15" s="149" t="s">
        <v>186</v>
      </c>
    </row>
    <row r="16" spans="1:16" ht="21.75" x14ac:dyDescent="0.25">
      <c r="A16" s="150">
        <v>2</v>
      </c>
      <c r="B16" s="151" t="s">
        <v>177</v>
      </c>
      <c r="C16" s="152" t="s">
        <v>178</v>
      </c>
      <c r="D16" s="153" t="s">
        <v>188</v>
      </c>
      <c r="E16" s="153"/>
      <c r="F16" s="154" t="s">
        <v>189</v>
      </c>
      <c r="G16" s="155" t="s">
        <v>184</v>
      </c>
      <c r="H16" s="156">
        <v>1</v>
      </c>
      <c r="I16" s="157">
        <v>285000</v>
      </c>
      <c r="J16" s="157">
        <v>285000</v>
      </c>
      <c r="K16" s="158">
        <v>0.2</v>
      </c>
      <c r="L16" s="157">
        <v>228000</v>
      </c>
      <c r="M16" s="157">
        <v>228000</v>
      </c>
      <c r="N16" s="157"/>
      <c r="O16" s="157"/>
      <c r="P16" s="159"/>
    </row>
    <row r="17" spans="1:16" ht="21.75" x14ac:dyDescent="0.25">
      <c r="A17" s="150">
        <v>3</v>
      </c>
      <c r="B17" s="151" t="s">
        <v>177</v>
      </c>
      <c r="C17" s="152" t="s">
        <v>178</v>
      </c>
      <c r="D17" s="153" t="s">
        <v>190</v>
      </c>
      <c r="E17" s="153" t="s">
        <v>191</v>
      </c>
      <c r="F17" s="154" t="s">
        <v>192</v>
      </c>
      <c r="G17" s="155" t="s">
        <v>193</v>
      </c>
      <c r="H17" s="156">
        <v>2</v>
      </c>
      <c r="I17" s="157">
        <v>265000</v>
      </c>
      <c r="J17" s="157">
        <v>530000</v>
      </c>
      <c r="K17" s="158">
        <v>0.2</v>
      </c>
      <c r="L17" s="157">
        <v>424000</v>
      </c>
      <c r="M17" s="157">
        <v>424000</v>
      </c>
      <c r="N17" s="157"/>
      <c r="O17" s="157"/>
      <c r="P17" s="159"/>
    </row>
    <row r="18" spans="1:16" ht="21.75" x14ac:dyDescent="0.25">
      <c r="A18" s="119">
        <v>4</v>
      </c>
      <c r="B18" s="120" t="s">
        <v>177</v>
      </c>
      <c r="C18" s="160" t="s">
        <v>178</v>
      </c>
      <c r="D18" s="122" t="s">
        <v>194</v>
      </c>
      <c r="E18" s="122"/>
      <c r="F18" s="123" t="s">
        <v>195</v>
      </c>
      <c r="G18" s="124" t="s">
        <v>196</v>
      </c>
      <c r="H18" s="125">
        <v>1</v>
      </c>
      <c r="I18" s="126">
        <v>485000</v>
      </c>
      <c r="J18" s="157">
        <v>485000</v>
      </c>
      <c r="K18" s="128">
        <v>0.2</v>
      </c>
      <c r="L18" s="126">
        <v>388000</v>
      </c>
      <c r="M18" s="126">
        <v>752000</v>
      </c>
      <c r="N18" s="126"/>
      <c r="O18" s="126"/>
      <c r="P18" s="129"/>
    </row>
    <row r="19" spans="1:16" ht="21.75" x14ac:dyDescent="0.25">
      <c r="A19" s="139"/>
      <c r="B19" s="161"/>
      <c r="C19" s="160" t="s">
        <v>178</v>
      </c>
      <c r="D19" s="122" t="s">
        <v>194</v>
      </c>
      <c r="E19" s="142"/>
      <c r="F19" s="143"/>
      <c r="G19" s="144" t="s">
        <v>197</v>
      </c>
      <c r="H19" s="145">
        <v>1</v>
      </c>
      <c r="I19" s="146">
        <v>455000</v>
      </c>
      <c r="J19" s="157">
        <v>455000</v>
      </c>
      <c r="K19" s="148">
        <v>0.2</v>
      </c>
      <c r="L19" s="146">
        <v>364000</v>
      </c>
      <c r="M19" s="146"/>
      <c r="N19" s="146"/>
      <c r="O19" s="146"/>
      <c r="P19" s="149"/>
    </row>
    <row r="20" spans="1:16" ht="21.75" x14ac:dyDescent="0.25">
      <c r="A20" s="150">
        <v>5</v>
      </c>
      <c r="B20" s="151" t="s">
        <v>177</v>
      </c>
      <c r="C20" s="152" t="s">
        <v>178</v>
      </c>
      <c r="D20" s="153" t="s">
        <v>198</v>
      </c>
      <c r="E20" s="153" t="s">
        <v>199</v>
      </c>
      <c r="F20" s="154" t="s">
        <v>200</v>
      </c>
      <c r="G20" s="155" t="s">
        <v>201</v>
      </c>
      <c r="H20" s="156">
        <v>1</v>
      </c>
      <c r="I20" s="157">
        <v>475000</v>
      </c>
      <c r="J20" s="157">
        <v>475000</v>
      </c>
      <c r="K20" s="158">
        <v>0.2</v>
      </c>
      <c r="L20" s="157">
        <v>380000</v>
      </c>
      <c r="M20" s="157">
        <v>380000</v>
      </c>
      <c r="N20" s="157"/>
      <c r="O20" s="157"/>
      <c r="P20" s="159"/>
    </row>
    <row r="21" spans="1:16" ht="21.75" x14ac:dyDescent="0.25">
      <c r="A21" s="162">
        <v>6</v>
      </c>
      <c r="B21" s="163" t="s">
        <v>177</v>
      </c>
      <c r="C21" s="164" t="s">
        <v>178</v>
      </c>
      <c r="D21" s="165" t="s">
        <v>190</v>
      </c>
      <c r="E21" s="165" t="s">
        <v>191</v>
      </c>
      <c r="F21" s="166" t="s">
        <v>192</v>
      </c>
      <c r="G21" s="167" t="s">
        <v>196</v>
      </c>
      <c r="H21" s="168">
        <v>1</v>
      </c>
      <c r="I21" s="127">
        <v>485000</v>
      </c>
      <c r="J21" s="157">
        <v>485000</v>
      </c>
      <c r="K21" s="169">
        <v>0.2</v>
      </c>
      <c r="L21" s="127">
        <v>388000</v>
      </c>
      <c r="M21" s="127">
        <v>752000</v>
      </c>
      <c r="N21" s="127"/>
      <c r="O21" s="127"/>
      <c r="P21" s="170"/>
    </row>
    <row r="22" spans="1:16" ht="21.75" x14ac:dyDescent="0.25">
      <c r="A22" s="139"/>
      <c r="B22" s="161"/>
      <c r="C22" s="164" t="s">
        <v>178</v>
      </c>
      <c r="D22" s="165" t="s">
        <v>190</v>
      </c>
      <c r="E22" s="142"/>
      <c r="F22" s="143"/>
      <c r="G22" s="144" t="s">
        <v>197</v>
      </c>
      <c r="H22" s="145">
        <v>1</v>
      </c>
      <c r="I22" s="146">
        <v>455000</v>
      </c>
      <c r="J22" s="157">
        <v>455000</v>
      </c>
      <c r="K22" s="148">
        <v>0.2</v>
      </c>
      <c r="L22" s="146">
        <v>364000</v>
      </c>
      <c r="M22" s="146"/>
      <c r="N22" s="146"/>
      <c r="O22" s="146"/>
      <c r="P22" s="149"/>
    </row>
    <row r="23" spans="1:16" ht="21.75" x14ac:dyDescent="0.25">
      <c r="A23" s="150">
        <v>7</v>
      </c>
      <c r="B23" s="151" t="s">
        <v>202</v>
      </c>
      <c r="C23" s="152" t="s">
        <v>178</v>
      </c>
      <c r="D23" s="153" t="s">
        <v>203</v>
      </c>
      <c r="E23" s="153" t="s">
        <v>204</v>
      </c>
      <c r="F23" s="154" t="s">
        <v>205</v>
      </c>
      <c r="G23" s="155" t="s">
        <v>187</v>
      </c>
      <c r="H23" s="156">
        <v>1</v>
      </c>
      <c r="I23" s="157">
        <v>450000</v>
      </c>
      <c r="J23" s="157">
        <v>450000</v>
      </c>
      <c r="K23" s="158">
        <v>0.2</v>
      </c>
      <c r="L23" s="157">
        <v>360000</v>
      </c>
      <c r="M23" s="157">
        <v>360000</v>
      </c>
      <c r="N23" s="157"/>
      <c r="O23" s="157"/>
      <c r="P23" s="159"/>
    </row>
    <row r="24" spans="1:16" ht="21.75" x14ac:dyDescent="0.25">
      <c r="A24" s="150">
        <v>8</v>
      </c>
      <c r="B24" s="151" t="s">
        <v>202</v>
      </c>
      <c r="C24" s="152" t="s">
        <v>178</v>
      </c>
      <c r="D24" s="153" t="s">
        <v>206</v>
      </c>
      <c r="E24" s="153"/>
      <c r="F24" s="154" t="s">
        <v>207</v>
      </c>
      <c r="G24" s="155" t="s">
        <v>187</v>
      </c>
      <c r="H24" s="156">
        <v>1</v>
      </c>
      <c r="I24" s="157">
        <v>450000</v>
      </c>
      <c r="J24" s="157">
        <v>450000</v>
      </c>
      <c r="K24" s="158">
        <v>0.2</v>
      </c>
      <c r="L24" s="157">
        <v>360000</v>
      </c>
      <c r="M24" s="157">
        <v>360000</v>
      </c>
      <c r="N24" s="157"/>
      <c r="O24" s="157"/>
      <c r="P24" s="159"/>
    </row>
    <row r="25" spans="1:16" ht="53.25" x14ac:dyDescent="0.25">
      <c r="A25" s="119">
        <v>9</v>
      </c>
      <c r="B25" s="120" t="s">
        <v>202</v>
      </c>
      <c r="C25" s="160" t="s">
        <v>178</v>
      </c>
      <c r="D25" s="122" t="s">
        <v>208</v>
      </c>
      <c r="E25" s="122" t="s">
        <v>209</v>
      </c>
      <c r="F25" s="123" t="s">
        <v>210</v>
      </c>
      <c r="G25" s="124" t="s">
        <v>211</v>
      </c>
      <c r="H25" s="125">
        <v>1</v>
      </c>
      <c r="I25" s="126">
        <v>455000</v>
      </c>
      <c r="J25" s="127">
        <v>455000</v>
      </c>
      <c r="K25" s="128">
        <v>0.2</v>
      </c>
      <c r="L25" s="126">
        <v>364000</v>
      </c>
      <c r="M25" s="126">
        <v>1140000</v>
      </c>
      <c r="N25" s="126"/>
      <c r="O25" s="126"/>
      <c r="P25" s="129"/>
    </row>
    <row r="26" spans="1:16" ht="53.25" x14ac:dyDescent="0.25">
      <c r="A26" s="171"/>
      <c r="B26" s="172"/>
      <c r="C26" s="173" t="s">
        <v>178</v>
      </c>
      <c r="D26" s="174" t="s">
        <v>208</v>
      </c>
      <c r="E26" s="174" t="s">
        <v>209</v>
      </c>
      <c r="F26" s="175"/>
      <c r="G26" s="144" t="s">
        <v>196</v>
      </c>
      <c r="H26" s="145">
        <v>2</v>
      </c>
      <c r="I26" s="146">
        <v>485000</v>
      </c>
      <c r="J26" s="147">
        <v>970000</v>
      </c>
      <c r="K26" s="148">
        <v>0.2</v>
      </c>
      <c r="L26" s="146">
        <v>776000</v>
      </c>
      <c r="M26" s="146"/>
      <c r="N26" s="146"/>
      <c r="O26" s="146"/>
      <c r="P26" s="149"/>
    </row>
    <row r="27" spans="1:16" x14ac:dyDescent="0.25">
      <c r="A27" s="150">
        <v>10</v>
      </c>
      <c r="B27" s="151" t="s">
        <v>202</v>
      </c>
      <c r="C27" s="152" t="s">
        <v>178</v>
      </c>
      <c r="D27" s="153" t="s">
        <v>212</v>
      </c>
      <c r="E27" s="153"/>
      <c r="F27" s="151"/>
      <c r="G27" s="176" t="s">
        <v>196</v>
      </c>
      <c r="H27" s="177">
        <v>1</v>
      </c>
      <c r="I27" s="178">
        <v>485000</v>
      </c>
      <c r="J27" s="157">
        <v>485000</v>
      </c>
      <c r="K27" s="179">
        <v>0.2</v>
      </c>
      <c r="L27" s="178">
        <v>388000</v>
      </c>
      <c r="M27" s="178">
        <v>388000</v>
      </c>
      <c r="N27" s="178"/>
      <c r="O27" s="178"/>
      <c r="P27" s="180"/>
    </row>
    <row r="28" spans="1:16" ht="21.75" x14ac:dyDescent="0.25">
      <c r="A28" s="119">
        <v>11</v>
      </c>
      <c r="B28" s="120" t="s">
        <v>213</v>
      </c>
      <c r="C28" s="160" t="s">
        <v>178</v>
      </c>
      <c r="D28" s="122" t="s">
        <v>214</v>
      </c>
      <c r="E28" s="122" t="s">
        <v>215</v>
      </c>
      <c r="F28" s="181"/>
      <c r="G28" s="124" t="s">
        <v>181</v>
      </c>
      <c r="H28" s="125">
        <v>1</v>
      </c>
      <c r="I28" s="126">
        <v>465000</v>
      </c>
      <c r="J28" s="126">
        <v>465000</v>
      </c>
      <c r="K28" s="128">
        <v>0.1</v>
      </c>
      <c r="L28" s="126">
        <v>418500</v>
      </c>
      <c r="M28" s="126">
        <v>2092500</v>
      </c>
      <c r="N28" s="126"/>
      <c r="O28" s="126"/>
      <c r="P28" s="129"/>
    </row>
    <row r="29" spans="1:16" x14ac:dyDescent="0.25">
      <c r="A29" s="130"/>
      <c r="B29" s="182"/>
      <c r="C29" s="160" t="s">
        <v>178</v>
      </c>
      <c r="D29" s="122" t="s">
        <v>214</v>
      </c>
      <c r="E29" s="131"/>
      <c r="F29" s="183"/>
      <c r="G29" s="133" t="s">
        <v>201</v>
      </c>
      <c r="H29" s="134">
        <v>2</v>
      </c>
      <c r="I29" s="135">
        <v>475000</v>
      </c>
      <c r="J29" s="135">
        <v>950000</v>
      </c>
      <c r="K29" s="136">
        <v>0.1</v>
      </c>
      <c r="L29" s="135">
        <v>855000</v>
      </c>
      <c r="M29" s="135"/>
      <c r="N29" s="135"/>
      <c r="O29" s="135"/>
      <c r="P29" s="137"/>
    </row>
    <row r="30" spans="1:16" x14ac:dyDescent="0.25">
      <c r="A30" s="139"/>
      <c r="B30" s="161"/>
      <c r="C30" s="184" t="s">
        <v>178</v>
      </c>
      <c r="D30" s="142" t="s">
        <v>214</v>
      </c>
      <c r="E30" s="142"/>
      <c r="F30" s="185"/>
      <c r="G30" s="144" t="s">
        <v>197</v>
      </c>
      <c r="H30" s="145">
        <v>2</v>
      </c>
      <c r="I30" s="146">
        <v>455000</v>
      </c>
      <c r="J30" s="147">
        <v>910000</v>
      </c>
      <c r="K30" s="148">
        <v>0.1</v>
      </c>
      <c r="L30" s="146">
        <v>819000</v>
      </c>
      <c r="M30" s="146"/>
      <c r="N30" s="146"/>
      <c r="O30" s="146"/>
      <c r="P30" s="149"/>
    </row>
    <row r="31" spans="1:16" ht="42.75" x14ac:dyDescent="0.25">
      <c r="A31" s="119">
        <v>12</v>
      </c>
      <c r="B31" s="120" t="s">
        <v>213</v>
      </c>
      <c r="C31" s="160"/>
      <c r="D31" s="122" t="s">
        <v>216</v>
      </c>
      <c r="E31" s="122" t="s">
        <v>217</v>
      </c>
      <c r="F31" s="120" t="s">
        <v>218</v>
      </c>
      <c r="G31" s="124" t="s">
        <v>201</v>
      </c>
      <c r="H31" s="125">
        <v>5</v>
      </c>
      <c r="I31" s="126">
        <v>475000</v>
      </c>
      <c r="J31" s="127">
        <v>2375000</v>
      </c>
      <c r="K31" s="128">
        <v>1</v>
      </c>
      <c r="L31" s="126">
        <v>0</v>
      </c>
      <c r="M31" s="126"/>
      <c r="N31" s="126"/>
      <c r="O31" s="126"/>
      <c r="P31" s="129"/>
    </row>
    <row r="32" spans="1:16" ht="42.75" x14ac:dyDescent="0.25">
      <c r="A32" s="139"/>
      <c r="B32" s="161"/>
      <c r="C32" s="184"/>
      <c r="D32" s="142" t="s">
        <v>216</v>
      </c>
      <c r="E32" s="142" t="s">
        <v>217</v>
      </c>
      <c r="F32" s="161"/>
      <c r="G32" s="144" t="s">
        <v>196</v>
      </c>
      <c r="H32" s="145">
        <v>10</v>
      </c>
      <c r="I32" s="146">
        <v>485000</v>
      </c>
      <c r="J32" s="147">
        <v>4850000</v>
      </c>
      <c r="K32" s="148">
        <v>1</v>
      </c>
      <c r="L32" s="146">
        <v>0</v>
      </c>
      <c r="M32" s="146"/>
      <c r="N32" s="146"/>
      <c r="O32" s="146"/>
      <c r="P32" s="149"/>
    </row>
    <row r="33" spans="1:16" ht="42.75" x14ac:dyDescent="0.25">
      <c r="A33" s="186">
        <v>13</v>
      </c>
      <c r="B33" s="187" t="s">
        <v>213</v>
      </c>
      <c r="C33" s="173" t="s">
        <v>178</v>
      </c>
      <c r="D33" s="174" t="s">
        <v>219</v>
      </c>
      <c r="E33" s="174" t="s">
        <v>220</v>
      </c>
      <c r="F33" s="188" t="s">
        <v>221</v>
      </c>
      <c r="G33" s="189" t="s">
        <v>193</v>
      </c>
      <c r="H33" s="190">
        <v>10</v>
      </c>
      <c r="I33" s="191">
        <v>265000</v>
      </c>
      <c r="J33" s="127">
        <v>2650000</v>
      </c>
      <c r="K33" s="192">
        <v>0.41</v>
      </c>
      <c r="L33" s="191">
        <v>1563500.0000000002</v>
      </c>
      <c r="M33" s="191"/>
      <c r="N33" s="193">
        <v>13346750.000000002</v>
      </c>
      <c r="O33" s="193">
        <v>297000</v>
      </c>
      <c r="P33" s="194" t="s">
        <v>222</v>
      </c>
    </row>
    <row r="34" spans="1:16" ht="32.25" x14ac:dyDescent="0.25">
      <c r="A34" s="130"/>
      <c r="B34" s="187" t="s">
        <v>213</v>
      </c>
      <c r="C34" s="173" t="s">
        <v>178</v>
      </c>
      <c r="D34" s="174" t="s">
        <v>219</v>
      </c>
      <c r="E34" s="131"/>
      <c r="F34" s="132"/>
      <c r="G34" s="133" t="s">
        <v>181</v>
      </c>
      <c r="H34" s="134">
        <v>10</v>
      </c>
      <c r="I34" s="135">
        <v>465000</v>
      </c>
      <c r="J34" s="135">
        <v>4650000</v>
      </c>
      <c r="K34" s="136">
        <v>0.41</v>
      </c>
      <c r="L34" s="135">
        <v>2743500.0000000005</v>
      </c>
      <c r="M34" s="135"/>
      <c r="N34" s="195"/>
      <c r="O34" s="195"/>
      <c r="P34" s="137"/>
    </row>
    <row r="35" spans="1:16" ht="32.25" x14ac:dyDescent="0.25">
      <c r="A35" s="130"/>
      <c r="B35" s="182"/>
      <c r="C35" s="173" t="s">
        <v>178</v>
      </c>
      <c r="D35" s="174" t="s">
        <v>219</v>
      </c>
      <c r="E35" s="131"/>
      <c r="F35" s="132"/>
      <c r="G35" s="133" t="s">
        <v>183</v>
      </c>
      <c r="H35" s="134">
        <v>5</v>
      </c>
      <c r="I35" s="135">
        <v>275000</v>
      </c>
      <c r="J35" s="135">
        <v>1375000</v>
      </c>
      <c r="K35" s="136">
        <v>0.41</v>
      </c>
      <c r="L35" s="135">
        <v>811250.00000000012</v>
      </c>
      <c r="M35" s="135"/>
      <c r="N35" s="195"/>
      <c r="O35" s="195"/>
      <c r="P35" s="137"/>
    </row>
    <row r="36" spans="1:16" ht="32.25" x14ac:dyDescent="0.25">
      <c r="A36" s="130"/>
      <c r="B36" s="182"/>
      <c r="C36" s="173" t="s">
        <v>178</v>
      </c>
      <c r="D36" s="174" t="s">
        <v>219</v>
      </c>
      <c r="E36" s="131"/>
      <c r="F36" s="132"/>
      <c r="G36" s="133" t="s">
        <v>201</v>
      </c>
      <c r="H36" s="134">
        <v>5</v>
      </c>
      <c r="I36" s="135">
        <v>475000</v>
      </c>
      <c r="J36" s="135">
        <v>2375000</v>
      </c>
      <c r="K36" s="136">
        <v>0.41</v>
      </c>
      <c r="L36" s="135">
        <v>1401250.0000000002</v>
      </c>
      <c r="M36" s="135"/>
      <c r="N36" s="195"/>
      <c r="O36" s="195"/>
      <c r="P36" s="137"/>
    </row>
    <row r="37" spans="1:16" ht="32.25" x14ac:dyDescent="0.25">
      <c r="A37" s="130"/>
      <c r="B37" s="182"/>
      <c r="C37" s="173" t="s">
        <v>178</v>
      </c>
      <c r="D37" s="174" t="s">
        <v>219</v>
      </c>
      <c r="E37" s="131"/>
      <c r="F37" s="132"/>
      <c r="G37" s="133" t="s">
        <v>223</v>
      </c>
      <c r="H37" s="134">
        <v>5</v>
      </c>
      <c r="I37" s="135">
        <v>285000</v>
      </c>
      <c r="J37" s="135">
        <v>1425000</v>
      </c>
      <c r="K37" s="136">
        <v>0.41</v>
      </c>
      <c r="L37" s="135">
        <v>840750.00000000012</v>
      </c>
      <c r="M37" s="135"/>
      <c r="N37" s="195"/>
      <c r="O37" s="195"/>
      <c r="P37" s="137"/>
    </row>
    <row r="38" spans="1:16" ht="32.25" x14ac:dyDescent="0.25">
      <c r="A38" s="130"/>
      <c r="B38" s="182"/>
      <c r="C38" s="173" t="s">
        <v>178</v>
      </c>
      <c r="D38" s="174" t="s">
        <v>219</v>
      </c>
      <c r="E38" s="131"/>
      <c r="F38" s="132"/>
      <c r="G38" s="133" t="s">
        <v>224</v>
      </c>
      <c r="H38" s="134">
        <v>0</v>
      </c>
      <c r="I38" s="135">
        <v>485000</v>
      </c>
      <c r="J38" s="135">
        <v>0</v>
      </c>
      <c r="K38" s="136">
        <v>0.41</v>
      </c>
      <c r="L38" s="135">
        <v>0</v>
      </c>
      <c r="M38" s="135"/>
      <c r="N38" s="195"/>
      <c r="O38" s="195"/>
      <c r="P38" s="137"/>
    </row>
    <row r="39" spans="1:16" ht="32.25" x14ac:dyDescent="0.25">
      <c r="A39" s="130"/>
      <c r="B39" s="182"/>
      <c r="C39" s="173" t="s">
        <v>178</v>
      </c>
      <c r="D39" s="174" t="s">
        <v>219</v>
      </c>
      <c r="E39" s="131"/>
      <c r="F39" s="132"/>
      <c r="G39" s="133" t="s">
        <v>184</v>
      </c>
      <c r="H39" s="134">
        <v>5</v>
      </c>
      <c r="I39" s="135">
        <v>285000</v>
      </c>
      <c r="J39" s="135">
        <v>1425000</v>
      </c>
      <c r="K39" s="136">
        <v>0.41</v>
      </c>
      <c r="L39" s="135">
        <v>840750.00000000012</v>
      </c>
      <c r="M39" s="135"/>
      <c r="N39" s="195"/>
      <c r="O39" s="195"/>
      <c r="P39" s="137"/>
    </row>
    <row r="40" spans="1:16" ht="32.25" x14ac:dyDescent="0.25">
      <c r="A40" s="130"/>
      <c r="B40" s="182"/>
      <c r="C40" s="173" t="s">
        <v>178</v>
      </c>
      <c r="D40" s="174" t="s">
        <v>219</v>
      </c>
      <c r="E40" s="131"/>
      <c r="F40" s="132"/>
      <c r="G40" s="133" t="s">
        <v>196</v>
      </c>
      <c r="H40" s="134">
        <v>5</v>
      </c>
      <c r="I40" s="135">
        <v>485000</v>
      </c>
      <c r="J40" s="135">
        <v>2425000</v>
      </c>
      <c r="K40" s="136">
        <v>0.41</v>
      </c>
      <c r="L40" s="135">
        <v>1430750.0000000002</v>
      </c>
      <c r="M40" s="135"/>
      <c r="N40" s="195"/>
      <c r="O40" s="195"/>
      <c r="P40" s="137"/>
    </row>
    <row r="41" spans="1:16" ht="32.25" x14ac:dyDescent="0.25">
      <c r="A41" s="130"/>
      <c r="B41" s="182"/>
      <c r="C41" s="173" t="s">
        <v>178</v>
      </c>
      <c r="D41" s="174" t="s">
        <v>219</v>
      </c>
      <c r="E41" s="131"/>
      <c r="F41" s="132"/>
      <c r="G41" s="133" t="s">
        <v>197</v>
      </c>
      <c r="H41" s="134">
        <v>5</v>
      </c>
      <c r="I41" s="135">
        <v>455000</v>
      </c>
      <c r="J41" s="135">
        <v>2275000</v>
      </c>
      <c r="K41" s="136">
        <v>0.41</v>
      </c>
      <c r="L41" s="135">
        <v>1342250.0000000002</v>
      </c>
      <c r="M41" s="135"/>
      <c r="N41" s="195"/>
      <c r="O41" s="195"/>
      <c r="P41" s="137"/>
    </row>
    <row r="42" spans="1:16" ht="32.25" x14ac:dyDescent="0.25">
      <c r="A42" s="130"/>
      <c r="B42" s="182"/>
      <c r="C42" s="173" t="s">
        <v>178</v>
      </c>
      <c r="D42" s="174" t="s">
        <v>219</v>
      </c>
      <c r="E42" s="131"/>
      <c r="F42" s="132"/>
      <c r="G42" s="133" t="s">
        <v>185</v>
      </c>
      <c r="H42" s="134">
        <v>5</v>
      </c>
      <c r="I42" s="135">
        <v>455000</v>
      </c>
      <c r="J42" s="135">
        <v>2275000</v>
      </c>
      <c r="K42" s="136">
        <v>0.41</v>
      </c>
      <c r="L42" s="135">
        <v>1342250.0000000002</v>
      </c>
      <c r="M42" s="135"/>
      <c r="N42" s="195"/>
      <c r="O42" s="195"/>
      <c r="P42" s="137"/>
    </row>
    <row r="43" spans="1:16" ht="32.25" x14ac:dyDescent="0.25">
      <c r="A43" s="130"/>
      <c r="B43" s="182"/>
      <c r="C43" s="173" t="s">
        <v>178</v>
      </c>
      <c r="D43" s="174" t="s">
        <v>219</v>
      </c>
      <c r="E43" s="131"/>
      <c r="F43" s="132"/>
      <c r="G43" s="133" t="s">
        <v>225</v>
      </c>
      <c r="H43" s="134">
        <v>0</v>
      </c>
      <c r="I43" s="135">
        <v>550000</v>
      </c>
      <c r="J43" s="135">
        <v>0</v>
      </c>
      <c r="K43" s="136">
        <v>0.41</v>
      </c>
      <c r="L43" s="135">
        <v>0</v>
      </c>
      <c r="M43" s="135"/>
      <c r="N43" s="195"/>
      <c r="O43" s="195"/>
      <c r="P43" s="137"/>
    </row>
    <row r="44" spans="1:16" ht="32.25" x14ac:dyDescent="0.25">
      <c r="A44" s="139"/>
      <c r="B44" s="161"/>
      <c r="C44" s="196" t="s">
        <v>178</v>
      </c>
      <c r="D44" s="141" t="s">
        <v>219</v>
      </c>
      <c r="E44" s="142"/>
      <c r="F44" s="143"/>
      <c r="G44" s="144" t="s">
        <v>187</v>
      </c>
      <c r="H44" s="145">
        <v>5</v>
      </c>
      <c r="I44" s="146">
        <v>450000</v>
      </c>
      <c r="J44" s="146">
        <v>2250000</v>
      </c>
      <c r="K44" s="148">
        <v>0.41</v>
      </c>
      <c r="L44" s="146">
        <v>1327500.0000000002</v>
      </c>
      <c r="M44" s="146"/>
      <c r="N44" s="197"/>
      <c r="O44" s="197"/>
      <c r="P44" s="149"/>
    </row>
    <row r="45" spans="1:16" ht="53.25" x14ac:dyDescent="0.25">
      <c r="A45" s="119">
        <v>14</v>
      </c>
      <c r="B45" s="120" t="s">
        <v>226</v>
      </c>
      <c r="C45" s="160" t="s">
        <v>178</v>
      </c>
      <c r="D45" s="122" t="s">
        <v>179</v>
      </c>
      <c r="E45" s="122" t="s">
        <v>227</v>
      </c>
      <c r="F45" s="123" t="s">
        <v>180</v>
      </c>
      <c r="G45" s="124" t="s">
        <v>197</v>
      </c>
      <c r="H45" s="125">
        <v>4</v>
      </c>
      <c r="I45" s="126">
        <v>455000</v>
      </c>
      <c r="J45" s="127">
        <v>1820000</v>
      </c>
      <c r="K45" s="128">
        <v>0.41</v>
      </c>
      <c r="L45" s="126">
        <v>1073800.0000000002</v>
      </c>
      <c r="M45" s="126">
        <v>3758300.0000000009</v>
      </c>
      <c r="N45" s="126"/>
      <c r="O45" s="126"/>
      <c r="P45" s="129" t="s">
        <v>228</v>
      </c>
    </row>
    <row r="46" spans="1:16" x14ac:dyDescent="0.25">
      <c r="A46" s="139"/>
      <c r="B46" s="161"/>
      <c r="C46" s="184" t="s">
        <v>178</v>
      </c>
      <c r="D46" s="142" t="s">
        <v>179</v>
      </c>
      <c r="E46" s="142"/>
      <c r="F46" s="143"/>
      <c r="G46" s="144" t="s">
        <v>185</v>
      </c>
      <c r="H46" s="145">
        <v>10</v>
      </c>
      <c r="I46" s="146">
        <v>455000</v>
      </c>
      <c r="J46" s="147">
        <v>4550000</v>
      </c>
      <c r="K46" s="148">
        <v>0.41</v>
      </c>
      <c r="L46" s="146">
        <v>2684500.0000000005</v>
      </c>
      <c r="M46" s="146"/>
      <c r="N46" s="146"/>
      <c r="O46" s="146"/>
      <c r="P46" s="149"/>
    </row>
    <row r="47" spans="1:16" ht="63.75" x14ac:dyDescent="0.25">
      <c r="A47" s="119">
        <v>15</v>
      </c>
      <c r="B47" s="120" t="s">
        <v>229</v>
      </c>
      <c r="C47" s="160" t="s">
        <v>178</v>
      </c>
      <c r="D47" s="122" t="s">
        <v>230</v>
      </c>
      <c r="E47" s="122" t="s">
        <v>231</v>
      </c>
      <c r="F47" s="123" t="s">
        <v>232</v>
      </c>
      <c r="G47" s="124" t="s">
        <v>196</v>
      </c>
      <c r="H47" s="125">
        <v>1</v>
      </c>
      <c r="I47" s="126">
        <v>485000</v>
      </c>
      <c r="J47" s="127">
        <v>485000</v>
      </c>
      <c r="K47" s="128">
        <v>0.1</v>
      </c>
      <c r="L47" s="126">
        <v>436500</v>
      </c>
      <c r="M47" s="198">
        <v>846000</v>
      </c>
      <c r="N47" s="126"/>
      <c r="O47" s="126"/>
      <c r="P47" s="129" t="s">
        <v>233</v>
      </c>
    </row>
    <row r="48" spans="1:16" ht="21.75" x14ac:dyDescent="0.25">
      <c r="A48" s="139"/>
      <c r="B48" s="161"/>
      <c r="C48" s="184" t="s">
        <v>178</v>
      </c>
      <c r="D48" s="142" t="s">
        <v>230</v>
      </c>
      <c r="E48" s="142"/>
      <c r="F48" s="143"/>
      <c r="G48" s="144" t="s">
        <v>197</v>
      </c>
      <c r="H48" s="145">
        <v>1</v>
      </c>
      <c r="I48" s="146">
        <v>455000</v>
      </c>
      <c r="J48" s="147">
        <v>455000</v>
      </c>
      <c r="K48" s="148">
        <v>0.1</v>
      </c>
      <c r="L48" s="146">
        <v>409500</v>
      </c>
      <c r="M48" s="199"/>
      <c r="N48" s="146"/>
      <c r="O48" s="146"/>
      <c r="P48" s="149"/>
    </row>
    <row r="49" spans="1:17" ht="42.75" x14ac:dyDescent="0.25">
      <c r="A49" s="150">
        <v>16</v>
      </c>
      <c r="B49" s="151" t="s">
        <v>229</v>
      </c>
      <c r="C49" s="152" t="s">
        <v>178</v>
      </c>
      <c r="D49" s="153" t="s">
        <v>234</v>
      </c>
      <c r="E49" s="153" t="s">
        <v>235</v>
      </c>
      <c r="F49" s="200"/>
      <c r="G49" s="155" t="s">
        <v>181</v>
      </c>
      <c r="H49" s="156">
        <v>12</v>
      </c>
      <c r="I49" s="157">
        <v>465000</v>
      </c>
      <c r="J49" s="157">
        <v>5580000</v>
      </c>
      <c r="K49" s="158">
        <v>0.41</v>
      </c>
      <c r="L49" s="157">
        <v>3292200.0000000005</v>
      </c>
      <c r="M49" s="157"/>
      <c r="N49" s="157"/>
      <c r="O49" s="157">
        <v>3292200.0000000005</v>
      </c>
      <c r="P49" s="159"/>
      <c r="Q49" s="201"/>
    </row>
    <row r="50" spans="1:17" ht="74.25" x14ac:dyDescent="0.25">
      <c r="A50" s="150">
        <v>17</v>
      </c>
      <c r="B50" s="151" t="s">
        <v>229</v>
      </c>
      <c r="C50" s="152" t="s">
        <v>236</v>
      </c>
      <c r="D50" s="153" t="s">
        <v>237</v>
      </c>
      <c r="E50" s="153" t="s">
        <v>238</v>
      </c>
      <c r="F50" s="200"/>
      <c r="G50" s="155" t="s">
        <v>196</v>
      </c>
      <c r="H50" s="156">
        <v>1</v>
      </c>
      <c r="I50" s="157">
        <v>485000</v>
      </c>
      <c r="J50" s="157">
        <v>485000</v>
      </c>
      <c r="K50" s="158">
        <v>0.21</v>
      </c>
      <c r="L50" s="157">
        <v>383150</v>
      </c>
      <c r="M50" s="157">
        <v>383150</v>
      </c>
      <c r="N50" s="157"/>
      <c r="O50" s="157"/>
      <c r="P50" s="159" t="s">
        <v>239</v>
      </c>
      <c r="Q50" s="201"/>
    </row>
    <row r="51" spans="1:17" ht="42.75" x14ac:dyDescent="0.25">
      <c r="A51" s="119">
        <v>18</v>
      </c>
      <c r="B51" s="202" t="s">
        <v>240</v>
      </c>
      <c r="C51" s="160" t="s">
        <v>178</v>
      </c>
      <c r="D51" s="122" t="s">
        <v>241</v>
      </c>
      <c r="E51" s="122" t="s">
        <v>242</v>
      </c>
      <c r="F51" s="181"/>
      <c r="G51" s="124" t="s">
        <v>196</v>
      </c>
      <c r="H51" s="125">
        <v>24</v>
      </c>
      <c r="I51" s="126">
        <v>485000</v>
      </c>
      <c r="J51" s="127">
        <v>11640000</v>
      </c>
      <c r="K51" s="128">
        <v>0.41</v>
      </c>
      <c r="L51" s="126">
        <v>6867600.0000000009</v>
      </c>
      <c r="M51" s="126">
        <v>13100000</v>
      </c>
      <c r="N51" s="126"/>
      <c r="O51" s="126"/>
      <c r="P51" s="129" t="s">
        <v>243</v>
      </c>
      <c r="Q51" s="201"/>
    </row>
    <row r="52" spans="1:17" ht="32.25" x14ac:dyDescent="0.25">
      <c r="A52" s="130"/>
      <c r="B52" s="203"/>
      <c r="C52" s="160" t="s">
        <v>178</v>
      </c>
      <c r="D52" s="122" t="s">
        <v>241</v>
      </c>
      <c r="E52" s="131"/>
      <c r="F52" s="183"/>
      <c r="G52" s="133" t="s">
        <v>197</v>
      </c>
      <c r="H52" s="134">
        <v>12</v>
      </c>
      <c r="I52" s="135">
        <v>455000</v>
      </c>
      <c r="J52" s="135">
        <v>5460000</v>
      </c>
      <c r="K52" s="136">
        <v>0.41</v>
      </c>
      <c r="L52" s="135">
        <v>3221400.0000000005</v>
      </c>
      <c r="M52" s="135"/>
      <c r="N52" s="135"/>
      <c r="O52" s="135"/>
      <c r="P52" s="137"/>
      <c r="Q52" s="201"/>
    </row>
    <row r="53" spans="1:17" ht="32.25" x14ac:dyDescent="0.25">
      <c r="A53" s="139"/>
      <c r="B53" s="204"/>
      <c r="C53" s="160" t="s">
        <v>178</v>
      </c>
      <c r="D53" s="122" t="s">
        <v>241</v>
      </c>
      <c r="E53" s="142"/>
      <c r="F53" s="185"/>
      <c r="G53" s="144" t="s">
        <v>185</v>
      </c>
      <c r="H53" s="145">
        <v>12</v>
      </c>
      <c r="I53" s="146">
        <v>455000</v>
      </c>
      <c r="J53" s="147">
        <v>5460000</v>
      </c>
      <c r="K53" s="148">
        <v>0.41</v>
      </c>
      <c r="L53" s="146">
        <v>3221400.0000000005</v>
      </c>
      <c r="M53" s="146"/>
      <c r="N53" s="146"/>
      <c r="O53" s="146"/>
      <c r="P53" s="149"/>
      <c r="Q53" s="201"/>
    </row>
    <row r="54" spans="1:17" ht="21.75" x14ac:dyDescent="0.25">
      <c r="A54" s="150">
        <v>19</v>
      </c>
      <c r="B54" s="205" t="s">
        <v>240</v>
      </c>
      <c r="C54" s="152" t="s">
        <v>236</v>
      </c>
      <c r="D54" s="153" t="s">
        <v>244</v>
      </c>
      <c r="E54" s="153" t="s">
        <v>245</v>
      </c>
      <c r="F54" s="200"/>
      <c r="G54" s="155" t="s">
        <v>185</v>
      </c>
      <c r="H54" s="156">
        <v>1</v>
      </c>
      <c r="I54" s="157">
        <v>455000</v>
      </c>
      <c r="J54" s="178">
        <v>455000</v>
      </c>
      <c r="K54" s="158">
        <v>0.41</v>
      </c>
      <c r="L54" s="157">
        <v>268450.00000000006</v>
      </c>
      <c r="M54" s="157">
        <v>268450.00000000006</v>
      </c>
      <c r="N54" s="157"/>
      <c r="O54" s="157"/>
      <c r="P54" s="159"/>
      <c r="Q54" s="201"/>
    </row>
    <row r="55" spans="1:17" ht="32.25" x14ac:dyDescent="0.25">
      <c r="A55" s="150">
        <v>20</v>
      </c>
      <c r="B55" s="151" t="s">
        <v>246</v>
      </c>
      <c r="C55" s="153" t="s">
        <v>247</v>
      </c>
      <c r="D55" s="153" t="s">
        <v>237</v>
      </c>
      <c r="E55" s="153" t="s">
        <v>238</v>
      </c>
      <c r="F55" s="200"/>
      <c r="G55" s="155" t="s">
        <v>185</v>
      </c>
      <c r="H55" s="156">
        <v>1</v>
      </c>
      <c r="I55" s="157">
        <v>455000</v>
      </c>
      <c r="J55" s="157">
        <v>455000</v>
      </c>
      <c r="K55" s="158">
        <v>0.41</v>
      </c>
      <c r="L55" s="157">
        <v>268450.00000000006</v>
      </c>
      <c r="M55" s="157">
        <v>268450</v>
      </c>
      <c r="N55" s="157"/>
      <c r="O55" s="157"/>
      <c r="P55" s="159"/>
      <c r="Q55" s="201"/>
    </row>
    <row r="56" spans="1:17" ht="32.25" x14ac:dyDescent="0.25">
      <c r="A56" s="119">
        <v>21</v>
      </c>
      <c r="B56" s="120" t="s">
        <v>248</v>
      </c>
      <c r="C56" s="206" t="s">
        <v>247</v>
      </c>
      <c r="D56" s="122" t="s">
        <v>237</v>
      </c>
      <c r="E56" s="122" t="s">
        <v>238</v>
      </c>
      <c r="F56" s="120" t="s">
        <v>249</v>
      </c>
      <c r="G56" s="124" t="s">
        <v>193</v>
      </c>
      <c r="H56" s="125">
        <v>1</v>
      </c>
      <c r="I56" s="126">
        <v>265000</v>
      </c>
      <c r="J56" s="126">
        <v>265000</v>
      </c>
      <c r="K56" s="128">
        <v>0.41</v>
      </c>
      <c r="L56" s="126">
        <v>156350.00000000003</v>
      </c>
      <c r="M56" s="207">
        <v>805350.00000000012</v>
      </c>
      <c r="N56" s="126"/>
      <c r="O56" s="126"/>
      <c r="P56" s="129"/>
      <c r="Q56" s="201"/>
    </row>
    <row r="57" spans="1:17" x14ac:dyDescent="0.25">
      <c r="A57" s="139"/>
      <c r="B57" s="208"/>
      <c r="C57" s="209" t="s">
        <v>247</v>
      </c>
      <c r="D57" s="142" t="s">
        <v>237</v>
      </c>
      <c r="E57" s="142"/>
      <c r="F57" s="161"/>
      <c r="G57" s="144" t="s">
        <v>183</v>
      </c>
      <c r="H57" s="145">
        <v>4</v>
      </c>
      <c r="I57" s="146">
        <v>275000</v>
      </c>
      <c r="J57" s="147">
        <v>1100000</v>
      </c>
      <c r="K57" s="148">
        <v>0.41</v>
      </c>
      <c r="L57" s="146">
        <v>649000.00000000012</v>
      </c>
      <c r="M57" s="210"/>
      <c r="N57" s="146"/>
      <c r="O57" s="146"/>
      <c r="P57" s="149"/>
      <c r="Q57" s="201"/>
    </row>
    <row r="58" spans="1:17" ht="21.75" x14ac:dyDescent="0.25">
      <c r="A58" s="150">
        <v>22</v>
      </c>
      <c r="B58" s="151" t="s">
        <v>250</v>
      </c>
      <c r="C58" s="152" t="s">
        <v>178</v>
      </c>
      <c r="D58" s="153" t="s">
        <v>251</v>
      </c>
      <c r="E58" s="153"/>
      <c r="F58" s="154" t="s">
        <v>252</v>
      </c>
      <c r="G58" s="155" t="s">
        <v>181</v>
      </c>
      <c r="H58" s="156">
        <v>1</v>
      </c>
      <c r="I58" s="157">
        <v>465000</v>
      </c>
      <c r="J58" s="157">
        <v>465000</v>
      </c>
      <c r="K58" s="158">
        <v>0.2</v>
      </c>
      <c r="L58" s="157">
        <v>372000</v>
      </c>
      <c r="M58" s="157">
        <v>370000</v>
      </c>
      <c r="N58" s="157"/>
      <c r="O58" s="157"/>
      <c r="P58" s="159"/>
      <c r="Q58" s="201"/>
    </row>
    <row r="59" spans="1:17" ht="21.75" x14ac:dyDescent="0.25">
      <c r="A59" s="119">
        <v>23</v>
      </c>
      <c r="B59" s="120" t="s">
        <v>253</v>
      </c>
      <c r="C59" s="160" t="s">
        <v>178</v>
      </c>
      <c r="D59" s="122" t="s">
        <v>254</v>
      </c>
      <c r="E59" s="122"/>
      <c r="F59" s="123" t="s">
        <v>255</v>
      </c>
      <c r="G59" s="124" t="s">
        <v>181</v>
      </c>
      <c r="H59" s="125">
        <v>2</v>
      </c>
      <c r="I59" s="126">
        <v>465000</v>
      </c>
      <c r="J59" s="127">
        <v>930000</v>
      </c>
      <c r="K59" s="128">
        <v>0.2</v>
      </c>
      <c r="L59" s="126">
        <v>744000</v>
      </c>
      <c r="M59" s="126"/>
      <c r="N59" s="126"/>
      <c r="O59" s="126">
        <v>1472000</v>
      </c>
      <c r="P59" s="129"/>
      <c r="Q59" s="201"/>
    </row>
    <row r="60" spans="1:17" ht="21.75" x14ac:dyDescent="0.25">
      <c r="A60" s="130"/>
      <c r="B60" s="182"/>
      <c r="C60" s="160" t="s">
        <v>178</v>
      </c>
      <c r="D60" s="122" t="s">
        <v>254</v>
      </c>
      <c r="E60" s="131"/>
      <c r="F60" s="132" t="s">
        <v>255</v>
      </c>
      <c r="G60" s="133" t="s">
        <v>185</v>
      </c>
      <c r="H60" s="134">
        <v>1</v>
      </c>
      <c r="I60" s="135">
        <v>455000</v>
      </c>
      <c r="J60" s="135">
        <v>455000</v>
      </c>
      <c r="K60" s="136">
        <v>0.2</v>
      </c>
      <c r="L60" s="135">
        <v>364000</v>
      </c>
      <c r="M60" s="135"/>
      <c r="N60" s="135"/>
      <c r="O60" s="135"/>
      <c r="P60" s="137"/>
      <c r="Q60" s="201"/>
    </row>
    <row r="61" spans="1:17" ht="21.75" x14ac:dyDescent="0.25">
      <c r="A61" s="139"/>
      <c r="B61" s="161"/>
      <c r="C61" s="184" t="s">
        <v>178</v>
      </c>
      <c r="D61" s="142" t="s">
        <v>254</v>
      </c>
      <c r="E61" s="142"/>
      <c r="F61" s="143" t="s">
        <v>255</v>
      </c>
      <c r="G61" s="144" t="s">
        <v>197</v>
      </c>
      <c r="H61" s="144">
        <v>1</v>
      </c>
      <c r="I61" s="146">
        <v>455000</v>
      </c>
      <c r="J61" s="147">
        <v>455000</v>
      </c>
      <c r="K61" s="148">
        <v>0.2</v>
      </c>
      <c r="L61" s="146">
        <v>364000</v>
      </c>
      <c r="M61" s="146"/>
      <c r="N61" s="146"/>
      <c r="O61" s="146"/>
      <c r="P61" s="149"/>
      <c r="Q61" s="201"/>
    </row>
    <row r="62" spans="1:17" x14ac:dyDescent="0.25">
      <c r="A62" s="265" t="s">
        <v>121</v>
      </c>
      <c r="B62" s="266"/>
      <c r="C62" s="266"/>
      <c r="D62" s="266"/>
      <c r="E62" s="266"/>
      <c r="F62" s="266"/>
      <c r="G62" s="266"/>
      <c r="H62" s="211">
        <v>213</v>
      </c>
      <c r="I62" s="212"/>
      <c r="J62" s="211">
        <v>92115000</v>
      </c>
      <c r="K62" s="212"/>
      <c r="L62" s="211">
        <v>54564550</v>
      </c>
      <c r="M62" s="211">
        <v>35944200</v>
      </c>
      <c r="N62" s="211">
        <v>13346750.000000002</v>
      </c>
      <c r="O62" s="211">
        <v>5061200</v>
      </c>
      <c r="P62" s="213"/>
      <c r="Q62" s="214"/>
    </row>
    <row r="63" spans="1:17" x14ac:dyDescent="0.25">
      <c r="A63" s="267" t="s">
        <v>256</v>
      </c>
      <c r="B63" s="268"/>
      <c r="C63" s="268"/>
      <c r="D63" s="268"/>
      <c r="E63" s="268"/>
      <c r="F63" s="268"/>
      <c r="G63" s="269"/>
      <c r="H63" s="211">
        <v>213</v>
      </c>
      <c r="I63" s="212"/>
      <c r="J63" s="212"/>
      <c r="K63" s="212"/>
      <c r="L63" s="215">
        <v>54564550</v>
      </c>
      <c r="M63" s="211"/>
      <c r="N63" s="211"/>
      <c r="O63" s="211"/>
      <c r="P63" s="213"/>
      <c r="Q63" s="214"/>
    </row>
    <row r="64" spans="1:17" x14ac:dyDescent="0.25">
      <c r="A64" s="267" t="s">
        <v>257</v>
      </c>
      <c r="B64" s="268"/>
      <c r="C64" s="268"/>
      <c r="D64" s="268"/>
      <c r="E64" s="268"/>
      <c r="F64" s="268"/>
      <c r="G64" s="269"/>
      <c r="H64" s="211"/>
      <c r="I64" s="212"/>
      <c r="J64" s="212"/>
      <c r="K64" s="212"/>
      <c r="L64" s="215">
        <v>35944200</v>
      </c>
      <c r="M64" s="211"/>
      <c r="N64" s="211"/>
      <c r="O64" s="211"/>
      <c r="P64" s="213"/>
      <c r="Q64" s="214"/>
    </row>
    <row r="65" spans="1:16" x14ac:dyDescent="0.25">
      <c r="A65" s="267" t="s">
        <v>258</v>
      </c>
      <c r="B65" s="268"/>
      <c r="C65" s="268"/>
      <c r="D65" s="268"/>
      <c r="E65" s="268"/>
      <c r="F65" s="268"/>
      <c r="G65" s="269"/>
      <c r="H65" s="211"/>
      <c r="I65" s="212"/>
      <c r="J65" s="212"/>
      <c r="K65" s="212"/>
      <c r="L65" s="215">
        <v>13346750.000000002</v>
      </c>
      <c r="M65" s="211"/>
      <c r="N65" s="211"/>
      <c r="O65" s="211"/>
      <c r="P65" s="213"/>
    </row>
    <row r="66" spans="1:16" x14ac:dyDescent="0.25">
      <c r="A66" s="267" t="s">
        <v>259</v>
      </c>
      <c r="B66" s="268"/>
      <c r="C66" s="268"/>
      <c r="D66" s="268"/>
      <c r="E66" s="268"/>
      <c r="F66" s="268"/>
      <c r="G66" s="269"/>
      <c r="H66" s="211"/>
      <c r="I66" s="212"/>
      <c r="J66" s="212"/>
      <c r="K66" s="212"/>
      <c r="L66" s="215">
        <v>5061200</v>
      </c>
      <c r="M66" s="211"/>
      <c r="N66" s="211"/>
      <c r="O66" s="211"/>
      <c r="P66" s="213"/>
    </row>
    <row r="67" spans="1:16" x14ac:dyDescent="0.25">
      <c r="A67" s="216" t="s">
        <v>260</v>
      </c>
      <c r="B67" s="217"/>
      <c r="C67" s="217"/>
      <c r="D67" s="217"/>
      <c r="E67" s="217"/>
      <c r="F67" s="217"/>
      <c r="G67" s="218"/>
      <c r="H67" s="211"/>
      <c r="I67" s="212"/>
      <c r="J67" s="212"/>
      <c r="K67" s="212"/>
      <c r="L67" s="211">
        <v>200000</v>
      </c>
      <c r="M67" s="211"/>
      <c r="N67" s="211"/>
      <c r="O67" s="211"/>
      <c r="P67" s="213"/>
    </row>
    <row r="68" spans="1:16" x14ac:dyDescent="0.25">
      <c r="A68" s="267" t="s">
        <v>261</v>
      </c>
      <c r="B68" s="268"/>
      <c r="C68" s="268"/>
      <c r="D68" s="268"/>
      <c r="E68" s="268"/>
      <c r="F68" s="268"/>
      <c r="G68" s="269"/>
      <c r="H68" s="211"/>
      <c r="I68" s="212"/>
      <c r="J68" s="212"/>
      <c r="K68" s="212"/>
      <c r="L68" s="211">
        <v>52839150</v>
      </c>
      <c r="M68" s="211"/>
      <c r="N68" s="211"/>
      <c r="O68" s="211"/>
      <c r="P68" s="213"/>
    </row>
    <row r="69" spans="1:16" x14ac:dyDescent="0.25">
      <c r="A69" s="262" t="s">
        <v>262</v>
      </c>
      <c r="B69" s="263"/>
      <c r="C69" s="263"/>
      <c r="D69" s="263"/>
      <c r="E69" s="263"/>
      <c r="F69" s="263"/>
      <c r="G69" s="264"/>
      <c r="H69" s="219"/>
      <c r="I69" s="219"/>
      <c r="J69" s="219"/>
      <c r="K69" s="219"/>
      <c r="L69" s="220">
        <v>651600</v>
      </c>
      <c r="M69" s="219"/>
      <c r="N69" s="219"/>
      <c r="O69" s="219"/>
      <c r="P69" s="221"/>
    </row>
    <row r="70" spans="1:16" ht="15.75" thickBot="1" x14ac:dyDescent="0.3">
      <c r="A70" s="222" t="s">
        <v>263</v>
      </c>
      <c r="B70" s="223"/>
      <c r="C70" s="223"/>
      <c r="D70" s="223"/>
      <c r="E70" s="223"/>
      <c r="F70" s="223"/>
      <c r="G70" s="224"/>
      <c r="H70" s="225"/>
      <c r="I70" s="225"/>
      <c r="J70" s="225"/>
      <c r="K70" s="225"/>
      <c r="L70" s="226">
        <v>1073800</v>
      </c>
      <c r="M70" s="225"/>
      <c r="N70" s="225"/>
      <c r="O70" s="225"/>
      <c r="P70" s="227"/>
    </row>
    <row r="71" spans="1:16" ht="15.75" thickTop="1" x14ac:dyDescent="0.25">
      <c r="G71" s="10"/>
      <c r="H71" s="228"/>
      <c r="I71" s="228"/>
      <c r="J71" s="228"/>
      <c r="L71" s="228"/>
      <c r="M71" s="228"/>
      <c r="N71" s="228"/>
      <c r="O71" s="228"/>
    </row>
    <row r="72" spans="1:16" x14ac:dyDescent="0.25">
      <c r="A72" s="228"/>
      <c r="B72" s="228"/>
      <c r="C72" s="228"/>
      <c r="D72" s="259" t="s">
        <v>264</v>
      </c>
      <c r="E72" s="259"/>
      <c r="F72" s="259"/>
      <c r="G72" s="228"/>
      <c r="H72" s="228"/>
      <c r="I72" s="228"/>
      <c r="J72" s="228"/>
      <c r="K72" s="228"/>
      <c r="L72" s="228"/>
      <c r="M72" s="228"/>
      <c r="N72" s="228"/>
      <c r="O72" s="228"/>
    </row>
    <row r="81" spans="4:16" x14ac:dyDescent="0.25">
      <c r="D81" s="7"/>
      <c r="P81" s="7"/>
    </row>
    <row r="82" spans="4:16" x14ac:dyDescent="0.25">
      <c r="D82" s="7"/>
      <c r="P82" s="7"/>
    </row>
    <row r="83" spans="4:16" x14ac:dyDescent="0.25">
      <c r="D83" s="7"/>
      <c r="P83" s="7"/>
    </row>
    <row r="84" spans="4:16" x14ac:dyDescent="0.25">
      <c r="D84" s="7"/>
      <c r="P84" s="7"/>
    </row>
    <row r="85" spans="4:16" x14ac:dyDescent="0.25">
      <c r="D85" s="7"/>
      <c r="P85" s="7"/>
    </row>
    <row r="86" spans="4:16" x14ac:dyDescent="0.25">
      <c r="D86" s="7"/>
      <c r="P86" s="7"/>
    </row>
    <row r="87" spans="4:16" x14ac:dyDescent="0.25">
      <c r="D87" s="7"/>
      <c r="P87" s="7"/>
    </row>
    <row r="88" spans="4:16" x14ac:dyDescent="0.25">
      <c r="D88" s="7"/>
      <c r="P88" s="7"/>
    </row>
    <row r="89" spans="4:16" x14ac:dyDescent="0.25">
      <c r="D89" s="7"/>
      <c r="P89" s="7"/>
    </row>
    <row r="90" spans="4:16" x14ac:dyDescent="0.25">
      <c r="D90" s="7"/>
      <c r="P90" s="7"/>
    </row>
    <row r="91" spans="4:16" x14ac:dyDescent="0.25">
      <c r="D91" s="7"/>
      <c r="P91" s="7"/>
    </row>
    <row r="92" spans="4:16" x14ac:dyDescent="0.25">
      <c r="D92" s="7"/>
      <c r="P92" s="7"/>
    </row>
    <row r="93" spans="4:16" x14ac:dyDescent="0.25">
      <c r="D93" s="7"/>
      <c r="P93" s="7"/>
    </row>
    <row r="94" spans="4:16" x14ac:dyDescent="0.25">
      <c r="D94" s="7"/>
      <c r="P94" s="7"/>
    </row>
    <row r="95" spans="4:16" x14ac:dyDescent="0.25">
      <c r="D95" s="7"/>
      <c r="P95" s="7"/>
    </row>
    <row r="96" spans="4:16" x14ac:dyDescent="0.25">
      <c r="D96" s="7"/>
      <c r="P96" s="7"/>
    </row>
    <row r="97" spans="4:16" x14ac:dyDescent="0.25">
      <c r="D97" s="7"/>
      <c r="P97" s="7"/>
    </row>
    <row r="98" spans="4:16" x14ac:dyDescent="0.25">
      <c r="D98" s="7"/>
      <c r="P98" s="7"/>
    </row>
    <row r="99" spans="4:16" x14ac:dyDescent="0.25">
      <c r="D99" s="7"/>
      <c r="P99" s="7"/>
    </row>
    <row r="100" spans="4:16" x14ac:dyDescent="0.25">
      <c r="D100" s="7"/>
      <c r="P100" s="7"/>
    </row>
    <row r="101" spans="4:16" x14ac:dyDescent="0.25">
      <c r="D101" s="7"/>
      <c r="P101" s="7"/>
    </row>
    <row r="102" spans="4:16" x14ac:dyDescent="0.25">
      <c r="D102" s="7"/>
      <c r="P102" s="7"/>
    </row>
    <row r="103" spans="4:16" x14ac:dyDescent="0.25">
      <c r="D103" s="7"/>
      <c r="P103" s="7"/>
    </row>
    <row r="104" spans="4:16" x14ac:dyDescent="0.25">
      <c r="D104" s="7"/>
      <c r="P104" s="7"/>
    </row>
    <row r="105" spans="4:16" x14ac:dyDescent="0.25">
      <c r="D105" s="7"/>
      <c r="P105" s="7"/>
    </row>
    <row r="106" spans="4:16" x14ac:dyDescent="0.25">
      <c r="D106" s="7"/>
      <c r="P106" s="7"/>
    </row>
    <row r="107" spans="4:16" x14ac:dyDescent="0.25">
      <c r="D107" s="7"/>
      <c r="P107" s="7"/>
    </row>
    <row r="108" spans="4:16" x14ac:dyDescent="0.25">
      <c r="D108" s="7"/>
      <c r="P108" s="7"/>
    </row>
    <row r="109" spans="4:16" x14ac:dyDescent="0.25">
      <c r="D109" s="7"/>
      <c r="P109" s="7"/>
    </row>
    <row r="110" spans="4:16" x14ac:dyDescent="0.25">
      <c r="D110" s="7"/>
      <c r="P110" s="7"/>
    </row>
    <row r="111" spans="4:16" x14ac:dyDescent="0.25">
      <c r="D111" s="7"/>
      <c r="P111" s="7"/>
    </row>
    <row r="112" spans="4:16" x14ac:dyDescent="0.25">
      <c r="D112" s="7"/>
      <c r="P112" s="7"/>
    </row>
    <row r="113" spans="4:16" x14ac:dyDescent="0.25">
      <c r="D113" s="7"/>
      <c r="P113" s="7"/>
    </row>
    <row r="114" spans="4:16" x14ac:dyDescent="0.25">
      <c r="D114" s="7"/>
      <c r="P114" s="7"/>
    </row>
    <row r="115" spans="4:16" x14ac:dyDescent="0.25">
      <c r="D115" s="7"/>
      <c r="P115" s="7"/>
    </row>
    <row r="116" spans="4:16" x14ac:dyDescent="0.25">
      <c r="D116" s="7"/>
      <c r="P116" s="7"/>
    </row>
    <row r="117" spans="4:16" x14ac:dyDescent="0.25">
      <c r="D117" s="7"/>
      <c r="P117" s="7"/>
    </row>
    <row r="118" spans="4:16" x14ac:dyDescent="0.25">
      <c r="D118" s="7"/>
      <c r="P118" s="7"/>
    </row>
    <row r="119" spans="4:16" x14ac:dyDescent="0.25">
      <c r="D119" s="7"/>
      <c r="P119" s="7"/>
    </row>
    <row r="120" spans="4:16" x14ac:dyDescent="0.25">
      <c r="D120" s="7"/>
      <c r="P120" s="7"/>
    </row>
    <row r="121" spans="4:16" x14ac:dyDescent="0.25">
      <c r="D121" s="7"/>
      <c r="P121" s="7"/>
    </row>
  </sheetData>
  <mergeCells count="20">
    <mergeCell ref="D72:F72"/>
    <mergeCell ref="P7:P8"/>
    <mergeCell ref="A69:G69"/>
    <mergeCell ref="A62:G62"/>
    <mergeCell ref="A63:G63"/>
    <mergeCell ref="A64:G64"/>
    <mergeCell ref="A65:G65"/>
    <mergeCell ref="A66:G66"/>
    <mergeCell ref="A68:G68"/>
    <mergeCell ref="I1:P1"/>
    <mergeCell ref="I2:P2"/>
    <mergeCell ref="A4:P4"/>
    <mergeCell ref="A5:P5"/>
    <mergeCell ref="A7:A8"/>
    <mergeCell ref="B7:B8"/>
    <mergeCell ref="C7:C8"/>
    <mergeCell ref="D7:F7"/>
    <mergeCell ref="G7:K7"/>
    <mergeCell ref="L7:L8"/>
    <mergeCell ref="M7:O7"/>
  </mergeCells>
  <pageMargins left="0.3" right="0.2" top="0.43" bottom="0.5" header="0.3" footer="0.3"/>
  <pageSetup paperSize="9" orientation="landscape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tabSelected="1" topLeftCell="A4" workbookViewId="0">
      <selection activeCell="D11" sqref="D11"/>
    </sheetView>
  </sheetViews>
  <sheetFormatPr defaultColWidth="9.140625" defaultRowHeight="15" x14ac:dyDescent="0.25"/>
  <cols>
    <col min="1" max="1" width="9.5703125" style="7" customWidth="1"/>
    <col min="2" max="2" width="30.7109375" style="7" customWidth="1"/>
    <col min="3" max="3" width="15.7109375" style="7" customWidth="1"/>
    <col min="4" max="4" width="16.5703125" style="100" customWidth="1"/>
    <col min="5" max="5" width="16" style="7" customWidth="1"/>
    <col min="6" max="6" width="14" style="7" customWidth="1"/>
    <col min="7" max="8" width="13.28515625" style="7" bestFit="1" customWidth="1"/>
    <col min="9" max="16384" width="9.140625" style="7"/>
  </cols>
  <sheetData>
    <row r="1" spans="1:17" ht="16.5" x14ac:dyDescent="0.25">
      <c r="A1" s="66" t="s">
        <v>0</v>
      </c>
      <c r="B1" s="67"/>
      <c r="C1" s="68"/>
      <c r="D1" s="69" t="s">
        <v>137</v>
      </c>
      <c r="E1" s="70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</row>
    <row r="2" spans="1:17" ht="15.75" x14ac:dyDescent="0.25">
      <c r="A2" s="71" t="s">
        <v>1</v>
      </c>
      <c r="B2" s="72"/>
      <c r="C2" s="73"/>
      <c r="D2" s="74" t="s">
        <v>138</v>
      </c>
      <c r="E2" s="75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</row>
    <row r="3" spans="1:17" ht="15.75" x14ac:dyDescent="0.25">
      <c r="A3" s="71"/>
      <c r="B3" s="72"/>
      <c r="C3" s="73"/>
      <c r="D3" s="76"/>
      <c r="E3" s="75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</row>
    <row r="4" spans="1:17" ht="20.25" x14ac:dyDescent="0.3">
      <c r="A4" s="270" t="s">
        <v>139</v>
      </c>
      <c r="B4" s="270"/>
      <c r="C4" s="270"/>
      <c r="D4" s="270"/>
      <c r="E4" s="270"/>
      <c r="F4" s="270"/>
      <c r="G4" s="78"/>
      <c r="H4" s="78"/>
      <c r="I4" s="79"/>
      <c r="J4" s="78"/>
      <c r="K4" s="78"/>
      <c r="L4" s="78"/>
      <c r="M4" s="78"/>
      <c r="N4" s="78"/>
      <c r="O4" s="78"/>
      <c r="P4" s="78"/>
      <c r="Q4" s="78"/>
    </row>
    <row r="5" spans="1:17" x14ac:dyDescent="0.25">
      <c r="A5" s="271" t="s">
        <v>152</v>
      </c>
      <c r="B5" s="271"/>
      <c r="C5" s="271"/>
      <c r="D5" s="271"/>
      <c r="E5" s="271"/>
      <c r="F5" s="271"/>
      <c r="G5" s="9"/>
      <c r="H5" s="9"/>
      <c r="I5" s="80"/>
      <c r="J5" s="9"/>
      <c r="K5" s="9"/>
      <c r="L5" s="9"/>
      <c r="M5" s="9"/>
      <c r="N5" s="9"/>
      <c r="O5" s="9"/>
      <c r="P5" s="9"/>
      <c r="Q5" s="9"/>
    </row>
    <row r="7" spans="1:17" s="83" customFormat="1" x14ac:dyDescent="0.25">
      <c r="A7" s="81" t="s">
        <v>140</v>
      </c>
      <c r="B7" s="81" t="s">
        <v>141</v>
      </c>
      <c r="C7" s="81" t="s">
        <v>142</v>
      </c>
      <c r="D7" s="82" t="s">
        <v>143</v>
      </c>
      <c r="E7" s="81" t="s">
        <v>6</v>
      </c>
    </row>
    <row r="8" spans="1:17" x14ac:dyDescent="0.25">
      <c r="A8" s="84">
        <v>1</v>
      </c>
      <c r="B8" s="85" t="s">
        <v>144</v>
      </c>
      <c r="C8" s="84" t="s">
        <v>153</v>
      </c>
      <c r="D8" s="86">
        <v>54564550</v>
      </c>
      <c r="E8" s="85"/>
    </row>
    <row r="9" spans="1:17" x14ac:dyDescent="0.25">
      <c r="A9" s="87">
        <v>2</v>
      </c>
      <c r="B9" s="88" t="s">
        <v>145</v>
      </c>
      <c r="C9" s="88"/>
      <c r="D9" s="89">
        <v>35944200</v>
      </c>
      <c r="E9" s="88"/>
    </row>
    <row r="10" spans="1:17" x14ac:dyDescent="0.25">
      <c r="A10" s="90">
        <v>3</v>
      </c>
      <c r="B10" s="91" t="s">
        <v>146</v>
      </c>
      <c r="C10" s="91"/>
      <c r="D10" s="92">
        <v>13346750</v>
      </c>
      <c r="E10" s="91"/>
    </row>
    <row r="11" spans="1:17" x14ac:dyDescent="0.25">
      <c r="A11" s="93"/>
      <c r="B11" s="93" t="s">
        <v>147</v>
      </c>
      <c r="C11" s="94"/>
      <c r="D11" s="95">
        <f>D8-D9-D10</f>
        <v>5273600</v>
      </c>
      <c r="E11" s="94"/>
    </row>
    <row r="12" spans="1:17" x14ac:dyDescent="0.25">
      <c r="A12" s="96"/>
      <c r="B12" s="97"/>
      <c r="C12" s="97"/>
      <c r="D12" s="98"/>
      <c r="E12" s="97"/>
    </row>
    <row r="13" spans="1:17" x14ac:dyDescent="0.25">
      <c r="A13" s="96"/>
      <c r="B13" s="97"/>
      <c r="C13" s="97"/>
      <c r="D13" s="98"/>
      <c r="E13" s="97"/>
    </row>
    <row r="14" spans="1:17" s="8" customFormat="1" ht="14.25" x14ac:dyDescent="0.2">
      <c r="A14" s="278" t="s">
        <v>140</v>
      </c>
      <c r="B14" s="278" t="s">
        <v>141</v>
      </c>
      <c r="C14" s="93" t="s">
        <v>148</v>
      </c>
      <c r="D14" s="273" t="s">
        <v>149</v>
      </c>
      <c r="E14" s="273"/>
      <c r="F14" s="273"/>
      <c r="G14" s="273"/>
      <c r="H14" s="273"/>
      <c r="I14" s="277" t="s">
        <v>6</v>
      </c>
    </row>
    <row r="15" spans="1:17" s="8" customFormat="1" ht="14.25" x14ac:dyDescent="0.2">
      <c r="A15" s="279"/>
      <c r="B15" s="279"/>
      <c r="C15" s="93" t="s">
        <v>154</v>
      </c>
      <c r="D15" s="99" t="s">
        <v>155</v>
      </c>
      <c r="E15" s="93" t="s">
        <v>154</v>
      </c>
      <c r="F15" s="93" t="s">
        <v>156</v>
      </c>
      <c r="G15" s="93" t="s">
        <v>157</v>
      </c>
      <c r="H15" s="93" t="s">
        <v>158</v>
      </c>
      <c r="I15" s="277"/>
    </row>
    <row r="16" spans="1:17" ht="50.25" customHeight="1" x14ac:dyDescent="0.25">
      <c r="A16" s="107">
        <v>1</v>
      </c>
      <c r="B16" s="108" t="s">
        <v>123</v>
      </c>
      <c r="C16" s="109"/>
      <c r="D16" s="109">
        <v>1600000</v>
      </c>
      <c r="E16" s="110"/>
      <c r="F16" s="111"/>
      <c r="G16" s="111"/>
      <c r="H16" s="111"/>
      <c r="I16" s="111"/>
    </row>
    <row r="17" spans="1:9" x14ac:dyDescent="0.25">
      <c r="A17" s="87">
        <v>2</v>
      </c>
      <c r="B17" s="88" t="s">
        <v>119</v>
      </c>
      <c r="C17" s="101"/>
      <c r="D17" s="101"/>
      <c r="E17" s="112">
        <v>3500000</v>
      </c>
      <c r="F17" s="101"/>
      <c r="G17" s="101"/>
      <c r="H17" s="101"/>
      <c r="I17" s="101"/>
    </row>
    <row r="18" spans="1:9" x14ac:dyDescent="0.25">
      <c r="A18" s="105">
        <v>3</v>
      </c>
      <c r="B18" s="88" t="s">
        <v>124</v>
      </c>
      <c r="C18" s="101"/>
      <c r="D18" s="101">
        <v>500000</v>
      </c>
      <c r="E18" s="112">
        <v>1019040</v>
      </c>
      <c r="F18" s="101">
        <v>4564870</v>
      </c>
      <c r="G18" s="101"/>
      <c r="H18" s="101"/>
      <c r="I18" s="101"/>
    </row>
    <row r="19" spans="1:9" x14ac:dyDescent="0.25">
      <c r="A19" s="87">
        <v>4</v>
      </c>
      <c r="B19" s="88" t="s">
        <v>118</v>
      </c>
      <c r="C19" s="101">
        <v>35944200</v>
      </c>
      <c r="D19" s="101"/>
      <c r="E19" s="112">
        <v>118050000</v>
      </c>
      <c r="F19" s="101"/>
      <c r="G19" s="101"/>
      <c r="H19" s="101"/>
      <c r="I19" s="101"/>
    </row>
    <row r="20" spans="1:9" x14ac:dyDescent="0.25">
      <c r="A20" s="105">
        <v>5</v>
      </c>
      <c r="B20" s="88" t="s">
        <v>150</v>
      </c>
      <c r="C20" s="101"/>
      <c r="D20" s="101">
        <v>65821000</v>
      </c>
      <c r="E20" s="112">
        <v>62610000</v>
      </c>
      <c r="F20" s="101">
        <v>334000</v>
      </c>
      <c r="G20" s="101">
        <v>210000</v>
      </c>
      <c r="H20" s="101"/>
      <c r="I20" s="101"/>
    </row>
    <row r="21" spans="1:9" x14ac:dyDescent="0.25">
      <c r="A21" s="87">
        <v>6</v>
      </c>
      <c r="B21" s="88" t="s">
        <v>126</v>
      </c>
      <c r="C21" s="101"/>
      <c r="D21" s="101"/>
      <c r="E21" s="112">
        <v>399000</v>
      </c>
      <c r="F21" s="101"/>
      <c r="G21" s="101"/>
      <c r="H21" s="101"/>
      <c r="I21" s="101"/>
    </row>
    <row r="22" spans="1:9" x14ac:dyDescent="0.25">
      <c r="A22" s="105">
        <v>7</v>
      </c>
      <c r="B22" s="88" t="s">
        <v>159</v>
      </c>
      <c r="C22" s="101"/>
      <c r="D22" s="101">
        <v>225000</v>
      </c>
      <c r="E22" s="112">
        <v>915000</v>
      </c>
      <c r="F22" s="101">
        <v>993120</v>
      </c>
      <c r="G22" s="101"/>
      <c r="H22" s="101"/>
      <c r="I22" s="101"/>
    </row>
    <row r="23" spans="1:9" x14ac:dyDescent="0.25">
      <c r="A23" s="87">
        <v>8</v>
      </c>
      <c r="B23" s="88" t="s">
        <v>128</v>
      </c>
      <c r="C23" s="101"/>
      <c r="D23" s="101">
        <v>24774800</v>
      </c>
      <c r="E23" s="112">
        <v>8946650</v>
      </c>
      <c r="F23" s="101"/>
      <c r="G23" s="101"/>
      <c r="H23" s="101">
        <v>123000</v>
      </c>
      <c r="I23" s="101"/>
    </row>
    <row r="24" spans="1:9" x14ac:dyDescent="0.25">
      <c r="A24" s="105">
        <v>9</v>
      </c>
      <c r="B24" s="88" t="s">
        <v>129</v>
      </c>
      <c r="C24" s="113"/>
      <c r="D24" s="113"/>
      <c r="E24" s="102"/>
      <c r="F24" s="113"/>
      <c r="G24" s="113"/>
      <c r="H24" s="113"/>
      <c r="I24" s="113"/>
    </row>
    <row r="25" spans="1:9" s="115" customFormat="1" ht="14.25" x14ac:dyDescent="0.2">
      <c r="A25" s="104"/>
      <c r="B25" s="114"/>
      <c r="C25" s="103">
        <f>SUM(C16:C24)</f>
        <v>35944200</v>
      </c>
      <c r="D25" s="103">
        <f t="shared" ref="D25:I25" si="0">SUM(D16:D24)</f>
        <v>92920800</v>
      </c>
      <c r="E25" s="103">
        <f t="shared" si="0"/>
        <v>195439690</v>
      </c>
      <c r="F25" s="103">
        <f t="shared" si="0"/>
        <v>5891990</v>
      </c>
      <c r="G25" s="103">
        <f t="shared" si="0"/>
        <v>210000</v>
      </c>
      <c r="H25" s="103">
        <f t="shared" si="0"/>
        <v>123000</v>
      </c>
      <c r="I25" s="103">
        <f t="shared" si="0"/>
        <v>0</v>
      </c>
    </row>
    <row r="26" spans="1:9" ht="15.75" x14ac:dyDescent="0.25">
      <c r="A26" s="88"/>
      <c r="B26" s="106" t="s">
        <v>160</v>
      </c>
      <c r="C26" s="274">
        <f>C25</f>
        <v>35944200</v>
      </c>
      <c r="D26" s="274"/>
      <c r="E26" s="274"/>
      <c r="F26" s="274"/>
      <c r="G26" s="274"/>
      <c r="H26" s="274"/>
      <c r="I26" s="274"/>
    </row>
    <row r="27" spans="1:9" ht="15.75" x14ac:dyDescent="0.25">
      <c r="A27" s="88"/>
      <c r="B27" s="106" t="s">
        <v>161</v>
      </c>
      <c r="C27" s="275">
        <f>D25+E25+F25+G25+H25</f>
        <v>294585480</v>
      </c>
      <c r="D27" s="275"/>
      <c r="E27" s="275"/>
      <c r="F27" s="275"/>
      <c r="G27" s="275"/>
      <c r="H27" s="275"/>
      <c r="I27" s="275"/>
    </row>
    <row r="28" spans="1:9" x14ac:dyDescent="0.25">
      <c r="A28" s="272" t="s">
        <v>151</v>
      </c>
      <c r="B28" s="272"/>
      <c r="C28" s="276">
        <f>C26-C27</f>
        <v>-258641280</v>
      </c>
      <c r="D28" s="272"/>
      <c r="E28" s="272"/>
      <c r="F28" s="272"/>
      <c r="G28" s="272"/>
      <c r="H28" s="272"/>
      <c r="I28" s="272"/>
    </row>
    <row r="31" spans="1:9" x14ac:dyDescent="0.25">
      <c r="B31" s="8" t="s">
        <v>133</v>
      </c>
      <c r="C31" s="9"/>
      <c r="D31" s="7"/>
      <c r="E31" s="9"/>
      <c r="F31" s="8" t="s">
        <v>134</v>
      </c>
      <c r="G31" s="9"/>
      <c r="H31" s="9"/>
      <c r="I31" s="9"/>
    </row>
    <row r="32" spans="1:9" x14ac:dyDescent="0.25">
      <c r="B32" s="10" t="s">
        <v>135</v>
      </c>
      <c r="C32" s="11"/>
      <c r="D32" s="7"/>
      <c r="E32" s="11"/>
      <c r="F32" s="10" t="s">
        <v>136</v>
      </c>
      <c r="G32" s="11"/>
      <c r="H32" s="11"/>
      <c r="I32" s="11"/>
    </row>
  </sheetData>
  <mergeCells count="10">
    <mergeCell ref="A4:F4"/>
    <mergeCell ref="A5:F5"/>
    <mergeCell ref="A28:B28"/>
    <mergeCell ref="D14:H14"/>
    <mergeCell ref="C26:I26"/>
    <mergeCell ref="C27:I27"/>
    <mergeCell ref="C28:I28"/>
    <mergeCell ref="I14:I15"/>
    <mergeCell ref="A14:A15"/>
    <mergeCell ref="B14:B15"/>
  </mergeCells>
  <pageMargins left="0.47" right="0.21" top="0.39" bottom="0.4" header="0.49" footer="0.3"/>
  <pageSetup paperSize="9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THU CHI</vt:lpstr>
      <vt:lpstr>DOANH THU</vt:lpstr>
      <vt:lpstr>BÁO CÁO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2020-06-01T04:09:46Z</dcterms:modified>
</cp:coreProperties>
</file>