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T6" sheetId="1" r:id="rId1"/>
    <sheet name="T7" sheetId="2" r:id="rId2"/>
    <sheet name="T8" sheetId="3" r:id="rId3"/>
    <sheet name="T(" sheetId="4" r:id="rId4"/>
  </sheets>
  <calcPr calcId="162913"/>
</workbook>
</file>

<file path=xl/calcChain.xml><?xml version="1.0" encoding="utf-8"?>
<calcChain xmlns="http://schemas.openxmlformats.org/spreadsheetml/2006/main">
  <c r="AF42" i="4" l="1"/>
  <c r="G11" i="4" l="1"/>
  <c r="AF47" i="3" l="1"/>
  <c r="AF9" i="3"/>
  <c r="AH42" i="4" l="1"/>
  <c r="AD42" i="4"/>
  <c r="V42" i="4"/>
  <c r="V43" i="4" s="1"/>
  <c r="L42" i="4"/>
  <c r="L43" i="4" s="1"/>
  <c r="H42" i="4"/>
  <c r="H43" i="4" s="1"/>
  <c r="AI41" i="4"/>
  <c r="AH41" i="4"/>
  <c r="AI40" i="4"/>
  <c r="AH40" i="4"/>
  <c r="AI39" i="4"/>
  <c r="AH39" i="4"/>
  <c r="AI38" i="4"/>
  <c r="AH38" i="4"/>
  <c r="AI37" i="4"/>
  <c r="AH37" i="4"/>
  <c r="AI36" i="4"/>
  <c r="AH36" i="4"/>
  <c r="AI35" i="4"/>
  <c r="AH35" i="4"/>
  <c r="AI34" i="4"/>
  <c r="AH34" i="4"/>
  <c r="AI33" i="4"/>
  <c r="AH33" i="4"/>
  <c r="AI32" i="4"/>
  <c r="AH32" i="4"/>
  <c r="AI31" i="4"/>
  <c r="AH31" i="4"/>
  <c r="AI30" i="4"/>
  <c r="AH30" i="4"/>
  <c r="AI29" i="4"/>
  <c r="AH29" i="4"/>
  <c r="AH28" i="4"/>
  <c r="T42" i="4"/>
  <c r="T43" i="4" s="1"/>
  <c r="P42" i="4"/>
  <c r="P43" i="4" s="1"/>
  <c r="N42" i="4"/>
  <c r="N43" i="4" s="1"/>
  <c r="AI27" i="4"/>
  <c r="AH27" i="4"/>
  <c r="AI26" i="4"/>
  <c r="AH26" i="4"/>
  <c r="AI25" i="4"/>
  <c r="AH25" i="4"/>
  <c r="AI24" i="4"/>
  <c r="AH24" i="4"/>
  <c r="AI23" i="4"/>
  <c r="AH23" i="4"/>
  <c r="AI22" i="4"/>
  <c r="AH22" i="4"/>
  <c r="AI21" i="4"/>
  <c r="AH21" i="4"/>
  <c r="AI20" i="4"/>
  <c r="AH20" i="4"/>
  <c r="AH19" i="4"/>
  <c r="X42" i="4"/>
  <c r="X43" i="4" s="1"/>
  <c r="AI19" i="4"/>
  <c r="AI18" i="4"/>
  <c r="AH18" i="4"/>
  <c r="AI17" i="4"/>
  <c r="AH17" i="4"/>
  <c r="AI16" i="4"/>
  <c r="AH16" i="4"/>
  <c r="AI15" i="4"/>
  <c r="AH15" i="4"/>
  <c r="AI14" i="4"/>
  <c r="AH14" i="4"/>
  <c r="AI13" i="4"/>
  <c r="AH13" i="4"/>
  <c r="AI12" i="4"/>
  <c r="AH12" i="4"/>
  <c r="AI11" i="4"/>
  <c r="AH11" i="4"/>
  <c r="AI10" i="4"/>
  <c r="AH10" i="4"/>
  <c r="AH9" i="4"/>
  <c r="AB42" i="4"/>
  <c r="AB43" i="4" s="1"/>
  <c r="Z42" i="4"/>
  <c r="Z43" i="4" s="1"/>
  <c r="R42" i="4"/>
  <c r="R43" i="4" s="1"/>
  <c r="J42" i="4"/>
  <c r="J43" i="4" s="1"/>
  <c r="AI9" i="4"/>
  <c r="D42" i="4"/>
  <c r="AI36" i="3"/>
  <c r="AI37" i="3"/>
  <c r="AI42" i="3"/>
  <c r="AI43" i="3"/>
  <c r="AI44" i="3"/>
  <c r="AI45" i="3"/>
  <c r="AI46" i="3"/>
  <c r="AH36" i="3"/>
  <c r="AH37" i="3"/>
  <c r="AH42" i="3"/>
  <c r="AH43" i="3"/>
  <c r="AH44" i="3"/>
  <c r="AH45" i="3"/>
  <c r="AH46" i="3"/>
  <c r="AH43" i="4" l="1"/>
  <c r="AH44" i="4"/>
  <c r="D43" i="4"/>
  <c r="F42" i="4"/>
  <c r="F43" i="4" s="1"/>
  <c r="AI28" i="4"/>
  <c r="AI44" i="4" s="1"/>
  <c r="F47" i="3"/>
  <c r="F48" i="3" s="1"/>
  <c r="G30" i="3"/>
  <c r="AH45" i="4" l="1"/>
  <c r="AI42" i="4"/>
  <c r="AA30" i="3"/>
  <c r="O30" i="3"/>
  <c r="K30" i="3"/>
  <c r="AB29" i="3" l="1"/>
  <c r="T29" i="3"/>
  <c r="P29" i="3"/>
  <c r="Z29" i="3"/>
  <c r="X29" i="3"/>
  <c r="R29" i="3"/>
  <c r="N29" i="3"/>
  <c r="J29" i="3"/>
  <c r="F29" i="3"/>
  <c r="S23" i="3" l="1"/>
  <c r="S24" i="3"/>
  <c r="S21" i="3"/>
  <c r="E23" i="3" l="1"/>
  <c r="G23" i="3"/>
  <c r="AA21" i="3" l="1"/>
  <c r="Y21" i="3"/>
  <c r="Z20" i="3"/>
  <c r="X20" i="3"/>
  <c r="R20" i="3"/>
  <c r="N20" i="3"/>
  <c r="F20" i="3"/>
  <c r="AI18" i="3" l="1"/>
  <c r="AH18" i="3"/>
  <c r="AI32" i="3"/>
  <c r="AI33" i="3"/>
  <c r="AI34" i="3"/>
  <c r="AI35" i="3"/>
  <c r="AH32" i="3"/>
  <c r="AH33" i="3"/>
  <c r="AH34" i="3"/>
  <c r="AH35" i="3"/>
  <c r="AG10" i="2" l="1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B9" i="3"/>
  <c r="Z9" i="3"/>
  <c r="Z47" i="3" s="1"/>
  <c r="Z48" i="3" s="1"/>
  <c r="V9" i="3"/>
  <c r="R9" i="3"/>
  <c r="N9" i="3"/>
  <c r="N47" i="3" s="1"/>
  <c r="N48" i="3" s="1"/>
  <c r="J9" i="3"/>
  <c r="AI9" i="3" s="1"/>
  <c r="F9" i="3"/>
  <c r="D9" i="3"/>
  <c r="V47" i="3"/>
  <c r="V48" i="3" s="1"/>
  <c r="D47" i="3"/>
  <c r="AH47" i="3"/>
  <c r="AD47" i="3"/>
  <c r="AB47" i="3"/>
  <c r="AB48" i="3" s="1"/>
  <c r="X47" i="3"/>
  <c r="X48" i="3" s="1"/>
  <c r="T47" i="3"/>
  <c r="T48" i="3" s="1"/>
  <c r="P47" i="3"/>
  <c r="P48" i="3" s="1"/>
  <c r="L47" i="3"/>
  <c r="L48" i="3" s="1"/>
  <c r="H47" i="3"/>
  <c r="H48" i="3" s="1"/>
  <c r="AI31" i="3"/>
  <c r="AH31" i="3"/>
  <c r="AI30" i="3"/>
  <c r="AH30" i="3"/>
  <c r="AI29" i="3"/>
  <c r="AH29" i="3"/>
  <c r="AI28" i="3"/>
  <c r="AH28" i="3"/>
  <c r="AI27" i="3"/>
  <c r="AH27" i="3"/>
  <c r="AI26" i="3"/>
  <c r="AH26" i="3"/>
  <c r="AH25" i="3"/>
  <c r="R47" i="3"/>
  <c r="R48" i="3" s="1"/>
  <c r="AI24" i="3"/>
  <c r="AH24" i="3"/>
  <c r="AI23" i="3"/>
  <c r="AH23" i="3"/>
  <c r="AI22" i="3"/>
  <c r="AH22" i="3"/>
  <c r="AI21" i="3"/>
  <c r="AH21" i="3"/>
  <c r="AI20" i="3"/>
  <c r="AH20" i="3"/>
  <c r="AI19" i="3"/>
  <c r="AH19" i="3"/>
  <c r="AI17" i="3"/>
  <c r="AH17" i="3"/>
  <c r="AI16" i="3"/>
  <c r="AH16" i="3"/>
  <c r="AI15" i="3"/>
  <c r="AH15" i="3"/>
  <c r="AI14" i="3"/>
  <c r="AH14" i="3"/>
  <c r="AI13" i="3"/>
  <c r="AH13" i="3"/>
  <c r="AI12" i="3"/>
  <c r="AH12" i="3"/>
  <c r="AI11" i="3"/>
  <c r="AH11" i="3"/>
  <c r="AI10" i="3"/>
  <c r="AH10" i="3"/>
  <c r="AH9" i="3"/>
  <c r="D35" i="2"/>
  <c r="F35" i="2"/>
  <c r="V35" i="2"/>
  <c r="J47" i="3" l="1"/>
  <c r="J48" i="3" s="1"/>
  <c r="AH48" i="3" s="1"/>
  <c r="AH49" i="3"/>
  <c r="D48" i="3"/>
  <c r="AI25" i="3"/>
  <c r="AI49" i="3" s="1"/>
  <c r="K26" i="2"/>
  <c r="AI47" i="3" l="1"/>
  <c r="AH50" i="3"/>
  <c r="Z25" i="2"/>
  <c r="AB25" i="2" l="1"/>
  <c r="V25" i="2"/>
  <c r="R25" i="2"/>
  <c r="N25" i="2"/>
  <c r="J25" i="2"/>
  <c r="H37" i="1" l="1"/>
  <c r="L37" i="1"/>
  <c r="P37" i="1"/>
  <c r="T37" i="1"/>
  <c r="T40" i="2" l="1"/>
  <c r="T41" i="2" s="1"/>
  <c r="P40" i="2"/>
  <c r="P41" i="2" s="1"/>
  <c r="L40" i="2"/>
  <c r="L41" i="2" s="1"/>
  <c r="H40" i="2"/>
  <c r="H41" i="2" s="1"/>
  <c r="D40" i="2"/>
  <c r="Z40" i="2"/>
  <c r="Z41" i="2" s="1"/>
  <c r="V40" i="2"/>
  <c r="V41" i="2" s="1"/>
  <c r="R40" i="2"/>
  <c r="R41" i="2" s="1"/>
  <c r="N40" i="2"/>
  <c r="N41" i="2" s="1"/>
  <c r="J40" i="2"/>
  <c r="J41" i="2" s="1"/>
  <c r="F40" i="2"/>
  <c r="F41" i="2" s="1"/>
  <c r="AF9" i="2"/>
  <c r="AD40" i="2"/>
  <c r="AB40" i="2"/>
  <c r="AB41" i="2" s="1"/>
  <c r="X40" i="2"/>
  <c r="X41" i="2" s="1"/>
  <c r="AG9" i="2"/>
  <c r="AG42" i="2" l="1"/>
  <c r="AF42" i="2"/>
  <c r="D41" i="2"/>
  <c r="AF43" i="2" l="1"/>
  <c r="S32" i="1" l="1"/>
  <c r="G32" i="1"/>
  <c r="Z35" i="1"/>
  <c r="Z37" i="1" s="1"/>
  <c r="V35" i="1"/>
  <c r="V37" i="1" s="1"/>
  <c r="R35" i="1"/>
  <c r="R37" i="1" s="1"/>
  <c r="N35" i="1"/>
  <c r="N37" i="1" s="1"/>
  <c r="J35" i="1"/>
  <c r="J37" i="1" s="1"/>
  <c r="F35" i="1"/>
  <c r="AC32" i="1" l="1"/>
  <c r="G26" i="1" l="1"/>
  <c r="AG26" i="1"/>
  <c r="AF26" i="1"/>
  <c r="F25" i="1" l="1"/>
  <c r="F37" i="1" s="1"/>
  <c r="X9" i="1" l="1"/>
  <c r="X37" i="1" s="1"/>
  <c r="AD9" i="1" l="1"/>
  <c r="AD37" i="1" s="1"/>
  <c r="D9" i="1"/>
  <c r="D37" i="1" s="1"/>
  <c r="AB9" i="1"/>
  <c r="AB37" i="1" s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</commentList>
</comments>
</file>

<file path=xl/sharedStrings.xml><?xml version="1.0" encoding="utf-8"?>
<sst xmlns="http://schemas.openxmlformats.org/spreadsheetml/2006/main" count="359" uniqueCount="121">
  <si>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</si>
  <si>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</si>
  <si>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</si>
  <si>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</si>
  <si>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</si>
  <si>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</si>
  <si>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</si>
  <si>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</si>
  <si>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</si>
  <si>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</si>
  <si>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</si>
  <si>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</si>
  <si>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</si>
  <si>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</si>
  <si>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</si>
  <si>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</si>
  <si>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</si>
  <si>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</si>
  <si>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</si>
  <si>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</si>
  <si>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</si>
  <si>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</si>
  <si>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</si>
  <si>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</si>
  <si>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</si>
  <si>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</si>
  <si>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</si>
  <si>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</si>
  <si>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</si>
  <si>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</si>
  <si>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</si>
  <si>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</si>
  <si>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</si>
  <si>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</si>
  <si>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</si>
  <si>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</si>
  <si>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</si>
  <si>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</si>
  <si>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</si>
  <si>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</si>
  <si>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</si>
  <si>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</si>
  <si>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</si>
  <si>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</si>
  <si>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</si>
  <si>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</si>
  <si>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</si>
  <si>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</si>
  <si>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</si>
  <si>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</si>
  <si>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</si>
  <si>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</si>
  <si>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</si>
  <si>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</si>
  <si>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</si>
  <si>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</si>
  <si>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</si>
  <si>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</si>
  <si>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</si>
  <si>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</si>
  <si>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</si>
  <si>
    <t>Huệ điện Biên</t>
  </si>
  <si>
    <t>Thủy vy</t>
  </si>
  <si>
    <t>hải vui</t>
  </si>
  <si>
    <t>Hải vui trả hàng</t>
  </si>
  <si>
    <t>Anh Minh gia lâm</t>
  </si>
  <si>
    <t>Xuất hàng đl duy nhất</t>
  </si>
  <si>
    <t>xuất an khánh</t>
  </si>
  <si>
    <t xml:space="preserve">Nhập hàng </t>
  </si>
  <si>
    <t>Sài gòn</t>
  </si>
  <si>
    <t>Anh Sơn</t>
  </si>
  <si>
    <t>Duy nhất</t>
  </si>
  <si>
    <t>Chị Huệ</t>
  </si>
  <si>
    <t>Nhập từ thủy vy</t>
  </si>
  <si>
    <t>Thủy vy trả hàng</t>
  </si>
  <si>
    <t>Xuât Đl Thanh Hóa Hà Linh</t>
  </si>
  <si>
    <t>Thanh Hòa Lập Thạch</t>
  </si>
  <si>
    <t>ĐL Nhất Nhất</t>
  </si>
  <si>
    <t>Cuất Quỳnh Trang</t>
  </si>
  <si>
    <t>Anh Giáp</t>
  </si>
  <si>
    <t>Tháng 8</t>
  </si>
  <si>
    <t>Chị Hà Việt Trì Phú Thọ</t>
  </si>
  <si>
    <t>Xuất ra an khánh</t>
  </si>
  <si>
    <t>Thanh Hà</t>
  </si>
  <si>
    <t>Hà Linh Thanh Hóa</t>
  </si>
  <si>
    <t>Đại Lý 3s</t>
  </si>
  <si>
    <t>Chị Hải Lào Cai</t>
  </si>
  <si>
    <t>Thanh hà trả hàng</t>
  </si>
  <si>
    <t>Chị Hà TP ViệtTrif</t>
  </si>
  <si>
    <t>5 áo 5 bộ cốc</t>
  </si>
  <si>
    <t>5 bộ cốc 6 áo</t>
  </si>
  <si>
    <t>chị Huệ điện biên</t>
  </si>
  <si>
    <t>4 bộ cốc</t>
  </si>
  <si>
    <t>ĐL Thanh Hà</t>
  </si>
  <si>
    <t>Chị tuyết SG</t>
  </si>
  <si>
    <t>Quỳnh trang về kho</t>
  </si>
  <si>
    <t>Trả hàng cho chị tuyết (na)</t>
  </si>
  <si>
    <t>An Khánh về kho</t>
  </si>
  <si>
    <t>Thanh Hòa</t>
  </si>
  <si>
    <t>kho - an khánh</t>
  </si>
  <si>
    <t xml:space="preserve">Anh sơn </t>
  </si>
  <si>
    <t>Trương tuyết</t>
  </si>
  <si>
    <t>3S</t>
  </si>
  <si>
    <t>Dung phi nhập hàng</t>
  </si>
  <si>
    <t>Dung phi trả hàng</t>
  </si>
  <si>
    <t>nửa túi nilong</t>
  </si>
  <si>
    <t>Tháng 9</t>
  </si>
  <si>
    <t>Đl Hà Linh</t>
  </si>
  <si>
    <t>100 đồng hồ</t>
  </si>
  <si>
    <t>ĐH</t>
  </si>
  <si>
    <t>Văn phòng</t>
  </si>
  <si>
    <t>Tặng đại lý</t>
  </si>
  <si>
    <t>Tặng đại lý Chị Tuyết SG</t>
  </si>
  <si>
    <t>2b cốc,1b túi</t>
  </si>
  <si>
    <t>Chị Huệ ĐB</t>
  </si>
  <si>
    <t>Quỳnh trang nhập</t>
  </si>
  <si>
    <t>Hà Linh trả hàng</t>
  </si>
  <si>
    <t>1đh</t>
  </si>
  <si>
    <t>2 áo</t>
  </si>
  <si>
    <t>Ngọc anh thái bình</t>
  </si>
  <si>
    <t>Chị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</si>
</sst>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3" fillId="0" borderId="13" xfId="0" applyNumberFormat="1" applyFont="1" applyBorder="1"/>
    <xf numFmtId="0" fontId="3" fillId="0" borderId="13" xfId="0" applyFont="1" applyBorder="1" applyAlignment="1">
      <alignment wrapText="1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7" xfId="0" applyFont="1" applyFill="1" applyBorder="1"/>
    <xf numFmtId="0" fontId="3" fillId="10" borderId="9" xfId="0" applyFont="1" applyFill="1" applyBorder="1"/>
    <xf numFmtId="0" fontId="6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C32" sqref="C32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103" t="s">
        <v>0</v>
      </c>
      <c r="B1" s="103"/>
      <c r="C1" s="103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104" t="s">
        <v>2</v>
      </c>
      <c r="B2" s="104"/>
      <c r="C2" s="104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105" t="s">
        <v>39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</row>
    <row r="4" spans="1:34" x14ac:dyDescent="0.25">
      <c r="A4" s="105" t="s">
        <v>38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</row>
    <row r="5" spans="1:34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1"/>
      <c r="AG5" s="11"/>
      <c r="AH5" s="11"/>
    </row>
    <row r="6" spans="1:34" x14ac:dyDescent="0.25">
      <c r="A6" s="97" t="s">
        <v>4</v>
      </c>
      <c r="B6" s="106" t="s">
        <v>5</v>
      </c>
      <c r="C6" s="97" t="s">
        <v>6</v>
      </c>
      <c r="D6" s="107" t="s">
        <v>7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9"/>
      <c r="AH6" s="97" t="s">
        <v>8</v>
      </c>
    </row>
    <row r="7" spans="1:34" x14ac:dyDescent="0.25">
      <c r="A7" s="97"/>
      <c r="B7" s="106"/>
      <c r="C7" s="97"/>
      <c r="D7" s="110" t="s">
        <v>9</v>
      </c>
      <c r="E7" s="110"/>
      <c r="F7" s="97" t="s">
        <v>10</v>
      </c>
      <c r="G7" s="97"/>
      <c r="H7" s="111" t="s">
        <v>11</v>
      </c>
      <c r="I7" s="111"/>
      <c r="J7" s="97" t="s">
        <v>12</v>
      </c>
      <c r="K7" s="97"/>
      <c r="L7" s="112" t="s">
        <v>13</v>
      </c>
      <c r="M7" s="112"/>
      <c r="N7" s="97" t="s">
        <v>14</v>
      </c>
      <c r="O7" s="97"/>
      <c r="P7" s="100" t="s">
        <v>15</v>
      </c>
      <c r="Q7" s="100"/>
      <c r="R7" s="97" t="s">
        <v>16</v>
      </c>
      <c r="S7" s="97"/>
      <c r="T7" s="101" t="s">
        <v>17</v>
      </c>
      <c r="U7" s="101"/>
      <c r="V7" s="97" t="s">
        <v>18</v>
      </c>
      <c r="W7" s="97"/>
      <c r="X7" s="102" t="s">
        <v>19</v>
      </c>
      <c r="Y7" s="102"/>
      <c r="Z7" s="97" t="s">
        <v>20</v>
      </c>
      <c r="AA7" s="97"/>
      <c r="AB7" s="96" t="s">
        <v>21</v>
      </c>
      <c r="AC7" s="96"/>
      <c r="AD7" s="97" t="s">
        <v>22</v>
      </c>
      <c r="AE7" s="97"/>
      <c r="AF7" s="98" t="s">
        <v>23</v>
      </c>
      <c r="AG7" s="98" t="s">
        <v>24</v>
      </c>
      <c r="AH7" s="97"/>
    </row>
    <row r="8" spans="1:34" x14ac:dyDescent="0.25">
      <c r="A8" s="97"/>
      <c r="B8" s="106"/>
      <c r="C8" s="97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99"/>
      <c r="AG8" s="99"/>
      <c r="AH8" s="97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86">
        <f>SUM(D9:D36)-SUM(E9:E36)</f>
        <v>16</v>
      </c>
      <c r="E37" s="86"/>
      <c r="F37" s="86">
        <f t="shared" ref="F37" si="2">SUM(F9:F36)-SUM(G9:G36)</f>
        <v>396</v>
      </c>
      <c r="G37" s="86"/>
      <c r="H37" s="86">
        <f t="shared" ref="H37" si="3">SUM(H9:H36)-SUM(I9:I36)</f>
        <v>5</v>
      </c>
      <c r="I37" s="86"/>
      <c r="J37" s="86">
        <f t="shared" ref="J37" si="4">SUM(J9:J36)-SUM(K9:K36)</f>
        <v>36</v>
      </c>
      <c r="K37" s="86"/>
      <c r="L37" s="86">
        <f t="shared" ref="L37" si="5">SUM(L9:L36)-SUM(M9:M36)</f>
        <v>13</v>
      </c>
      <c r="M37" s="86"/>
      <c r="N37" s="86">
        <f t="shared" ref="N37" si="6">SUM(N9:N36)-SUM(O9:O36)</f>
        <v>0</v>
      </c>
      <c r="O37" s="86"/>
      <c r="P37" s="86">
        <f t="shared" ref="P37" si="7">SUM(P9:P36)-SUM(Q9:Q36)</f>
        <v>0</v>
      </c>
      <c r="Q37" s="86"/>
      <c r="R37" s="86">
        <f t="shared" ref="R37" si="8">SUM(R9:R36)-SUM(S9:S36)</f>
        <v>48</v>
      </c>
      <c r="S37" s="86"/>
      <c r="T37" s="86">
        <f t="shared" ref="T37" si="9">SUM(T9:T36)-SUM(U9:U36)</f>
        <v>7</v>
      </c>
      <c r="U37" s="86"/>
      <c r="V37" s="86">
        <f t="shared" ref="V37" si="10">SUM(V9:V36)-SUM(W9:W36)</f>
        <v>24</v>
      </c>
      <c r="W37" s="86"/>
      <c r="X37" s="86">
        <f t="shared" ref="X37" si="11">SUM(X9:X36)-SUM(Y9:Y36)</f>
        <v>39</v>
      </c>
      <c r="Y37" s="86"/>
      <c r="Z37" s="86">
        <f t="shared" ref="Z37" si="12">SUM(Z9:Z36)-SUM(AA9:AA36)</f>
        <v>60</v>
      </c>
      <c r="AA37" s="86"/>
      <c r="AB37" s="86">
        <f t="shared" ref="AB37" si="13">SUM(AB9:AB36)-SUM(AC9:AC36)</f>
        <v>0</v>
      </c>
      <c r="AC37" s="86"/>
      <c r="AD37" s="86">
        <f t="shared" ref="AD37" si="14">SUM(AD9:AD36)-SUM(AE9:AE36)</f>
        <v>127</v>
      </c>
      <c r="AE37" s="86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92">
        <f>D37/24</f>
        <v>0.66666666666666663</v>
      </c>
      <c r="E38" s="92"/>
      <c r="F38" s="93">
        <f>F37/12</f>
        <v>33</v>
      </c>
      <c r="G38" s="93"/>
      <c r="H38" s="94">
        <f>H37/24</f>
        <v>0.20833333333333334</v>
      </c>
      <c r="I38" s="94"/>
      <c r="J38" s="93">
        <f>J37/12</f>
        <v>3</v>
      </c>
      <c r="K38" s="93"/>
      <c r="L38" s="95">
        <f>L37/24</f>
        <v>0.54166666666666663</v>
      </c>
      <c r="M38" s="95"/>
      <c r="N38" s="93">
        <f>N37/12</f>
        <v>0</v>
      </c>
      <c r="O38" s="93"/>
      <c r="P38" s="116">
        <f>P37/24</f>
        <v>0</v>
      </c>
      <c r="Q38" s="116"/>
      <c r="R38" s="93">
        <f>R37/12</f>
        <v>4</v>
      </c>
      <c r="S38" s="93"/>
      <c r="T38" s="117">
        <f>T37/24</f>
        <v>0.29166666666666669</v>
      </c>
      <c r="U38" s="117"/>
      <c r="V38" s="93">
        <f>V37/12</f>
        <v>2</v>
      </c>
      <c r="W38" s="93"/>
      <c r="X38" s="113">
        <f>X37/12</f>
        <v>3.25</v>
      </c>
      <c r="Y38" s="113"/>
      <c r="Z38" s="93">
        <f>Z37/12</f>
        <v>5</v>
      </c>
      <c r="AA38" s="93"/>
      <c r="AB38" s="114">
        <f>AB37/24</f>
        <v>0</v>
      </c>
      <c r="AC38" s="114"/>
      <c r="AD38" s="115"/>
      <c r="AE38" s="115"/>
      <c r="AF38" s="20"/>
      <c r="AG38" s="20"/>
      <c r="AH38" s="42"/>
    </row>
    <row r="39" spans="1:34" s="41" customFormat="1" x14ac:dyDescent="0.25">
      <c r="A39" s="87" t="s">
        <v>27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9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87" t="s">
        <v>28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9"/>
      <c r="AF40" s="90">
        <f>AG39-AF39</f>
        <v>855</v>
      </c>
      <c r="AG40" s="91"/>
      <c r="AH40" s="44"/>
    </row>
    <row r="45" spans="1:34" x14ac:dyDescent="0.25">
      <c r="X45" s="6" t="s">
        <v>41</v>
      </c>
    </row>
  </sheetData>
  <mergeCells count="57"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8"/>
  <sheetViews>
    <sheetView workbookViewId="0">
      <pane ySplit="8" topLeftCell="A33" activePane="bottomLeft" state="frozen"/>
      <selection pane="bottomLeft" activeCell="R37" sqref="R37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4" width="4" style="6" bestFit="1" customWidth="1"/>
    <col min="5" max="5" width="3.28515625" style="6" customWidth="1"/>
    <col min="6" max="6" width="4.140625" style="6" customWidth="1"/>
    <col min="7" max="7" width="4" style="6" bestFit="1" customWidth="1"/>
    <col min="8" max="9" width="3.28515625" style="6" customWidth="1"/>
    <col min="10" max="11" width="4" style="6" bestFit="1" customWidth="1"/>
    <col min="12" max="13" width="3.28515625" style="6" customWidth="1"/>
    <col min="14" max="15" width="4" style="6" bestFit="1" customWidth="1"/>
    <col min="16" max="17" width="3.28515625" style="6" customWidth="1"/>
    <col min="18" max="18" width="4" style="6" customWidth="1"/>
    <col min="19" max="19" width="4" style="6" bestFit="1" customWidth="1"/>
    <col min="20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103" t="s">
        <v>0</v>
      </c>
      <c r="B1" s="103"/>
      <c r="C1" s="103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104" t="s">
        <v>2</v>
      </c>
      <c r="B2" s="104"/>
      <c r="C2" s="104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105" t="s">
        <v>39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</row>
    <row r="4" spans="1:34" x14ac:dyDescent="0.25">
      <c r="A4" s="105" t="s">
        <v>57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</row>
    <row r="5" spans="1:34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53"/>
      <c r="AG5" s="53"/>
      <c r="AH5" s="53"/>
    </row>
    <row r="6" spans="1:34" x14ac:dyDescent="0.25">
      <c r="A6" s="97" t="s">
        <v>4</v>
      </c>
      <c r="B6" s="106" t="s">
        <v>5</v>
      </c>
      <c r="C6" s="97" t="s">
        <v>6</v>
      </c>
      <c r="D6" s="107" t="s">
        <v>7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9"/>
      <c r="AH6" s="97" t="s">
        <v>8</v>
      </c>
    </row>
    <row r="7" spans="1:34" x14ac:dyDescent="0.25">
      <c r="A7" s="97"/>
      <c r="B7" s="106"/>
      <c r="C7" s="97"/>
      <c r="D7" s="110" t="s">
        <v>9</v>
      </c>
      <c r="E7" s="110"/>
      <c r="F7" s="97" t="s">
        <v>10</v>
      </c>
      <c r="G7" s="97"/>
      <c r="H7" s="111" t="s">
        <v>11</v>
      </c>
      <c r="I7" s="111"/>
      <c r="J7" s="97" t="s">
        <v>12</v>
      </c>
      <c r="K7" s="97"/>
      <c r="L7" s="112" t="s">
        <v>13</v>
      </c>
      <c r="M7" s="112"/>
      <c r="N7" s="97" t="s">
        <v>14</v>
      </c>
      <c r="O7" s="97"/>
      <c r="P7" s="100" t="s">
        <v>15</v>
      </c>
      <c r="Q7" s="100"/>
      <c r="R7" s="97" t="s">
        <v>16</v>
      </c>
      <c r="S7" s="97"/>
      <c r="T7" s="101" t="s">
        <v>17</v>
      </c>
      <c r="U7" s="101"/>
      <c r="V7" s="97" t="s">
        <v>18</v>
      </c>
      <c r="W7" s="97"/>
      <c r="X7" s="102" t="s">
        <v>19</v>
      </c>
      <c r="Y7" s="102"/>
      <c r="Z7" s="97" t="s">
        <v>20</v>
      </c>
      <c r="AA7" s="97"/>
      <c r="AB7" s="96" t="s">
        <v>21</v>
      </c>
      <c r="AC7" s="96"/>
      <c r="AD7" s="97" t="s">
        <v>22</v>
      </c>
      <c r="AE7" s="97"/>
      <c r="AF7" s="98" t="s">
        <v>23</v>
      </c>
      <c r="AG7" s="98" t="s">
        <v>24</v>
      </c>
      <c r="AH7" s="97"/>
    </row>
    <row r="8" spans="1:34" x14ac:dyDescent="0.25">
      <c r="A8" s="97"/>
      <c r="B8" s="106"/>
      <c r="C8" s="97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99"/>
      <c r="AG8" s="99"/>
      <c r="AH8" s="97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40" si="0">E10+G10+I10+K10+M10+O10+Q10+S10+U10+W10+Y10+AA10+AC10+AE10</f>
        <v>1</v>
      </c>
      <c r="AG10" s="20">
        <f t="shared" ref="AG10:AG40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44013</v>
      </c>
      <c r="C12" s="31" t="s">
        <v>56</v>
      </c>
      <c r="D12" s="32"/>
      <c r="E12" s="32">
        <v>1</v>
      </c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1</v>
      </c>
      <c r="AG12" s="20">
        <f t="shared" si="1"/>
        <v>0</v>
      </c>
      <c r="AH12" s="31"/>
    </row>
    <row r="13" spans="1:34" x14ac:dyDescent="0.25">
      <c r="A13" s="29"/>
      <c r="B13" s="30">
        <v>44014</v>
      </c>
      <c r="C13" s="31" t="s">
        <v>56</v>
      </c>
      <c r="D13" s="32"/>
      <c r="E13" s="32">
        <v>14</v>
      </c>
      <c r="F13" s="31"/>
      <c r="G13" s="31"/>
      <c r="H13" s="33"/>
      <c r="I13" s="33">
        <v>5</v>
      </c>
      <c r="J13" s="31"/>
      <c r="K13" s="31"/>
      <c r="L13" s="34"/>
      <c r="M13" s="34">
        <v>13</v>
      </c>
      <c r="N13" s="31"/>
      <c r="O13" s="31"/>
      <c r="P13" s="35"/>
      <c r="Q13" s="35"/>
      <c r="R13" s="31"/>
      <c r="S13" s="31"/>
      <c r="T13" s="36"/>
      <c r="U13" s="36">
        <v>7</v>
      </c>
      <c r="V13" s="31"/>
      <c r="W13" s="31"/>
      <c r="X13" s="37"/>
      <c r="Y13" s="37">
        <v>3</v>
      </c>
      <c r="Z13" s="31"/>
      <c r="AA13" s="31"/>
      <c r="AB13" s="38"/>
      <c r="AC13" s="38"/>
      <c r="AD13" s="31"/>
      <c r="AE13" s="31"/>
      <c r="AF13" s="20">
        <f t="shared" si="0"/>
        <v>42</v>
      </c>
      <c r="AG13" s="20">
        <f t="shared" si="1"/>
        <v>0</v>
      </c>
      <c r="AH13" s="31"/>
    </row>
    <row r="14" spans="1:34" x14ac:dyDescent="0.25">
      <c r="A14" s="29"/>
      <c r="B14" s="30">
        <v>44019</v>
      </c>
      <c r="C14" s="31" t="s">
        <v>61</v>
      </c>
      <c r="D14" s="32"/>
      <c r="E14" s="32"/>
      <c r="F14" s="31"/>
      <c r="G14" s="31">
        <v>36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36</v>
      </c>
      <c r="AG14" s="20">
        <f t="shared" si="1"/>
        <v>0</v>
      </c>
      <c r="AH14" s="31"/>
    </row>
    <row r="15" spans="1:34" x14ac:dyDescent="0.25">
      <c r="A15" s="29"/>
      <c r="B15" s="30">
        <v>44020</v>
      </c>
      <c r="C15" s="31" t="s">
        <v>61</v>
      </c>
      <c r="D15" s="32"/>
      <c r="E15" s="32"/>
      <c r="F15" s="31"/>
      <c r="G15" s="31"/>
      <c r="H15" s="33"/>
      <c r="I15" s="33"/>
      <c r="J15" s="31"/>
      <c r="K15" s="31">
        <v>12</v>
      </c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>
        <v>44021</v>
      </c>
      <c r="C16" s="31" t="s">
        <v>32</v>
      </c>
      <c r="D16" s="32">
        <v>31</v>
      </c>
      <c r="E16" s="32"/>
      <c r="F16" s="31">
        <v>12</v>
      </c>
      <c r="G16" s="31"/>
      <c r="H16" s="33"/>
      <c r="I16" s="33"/>
      <c r="J16" s="31">
        <v>12</v>
      </c>
      <c r="K16" s="31"/>
      <c r="L16" s="34"/>
      <c r="M16" s="34"/>
      <c r="N16" s="31">
        <v>12</v>
      </c>
      <c r="O16" s="31"/>
      <c r="P16" s="35"/>
      <c r="Q16" s="35"/>
      <c r="R16" s="31">
        <v>12</v>
      </c>
      <c r="S16" s="31"/>
      <c r="T16" s="36"/>
      <c r="U16" s="36"/>
      <c r="V16" s="31">
        <v>12</v>
      </c>
      <c r="W16" s="31"/>
      <c r="X16" s="37"/>
      <c r="Y16" s="37"/>
      <c r="Z16" s="31">
        <v>12</v>
      </c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103</v>
      </c>
      <c r="AH16" s="31"/>
    </row>
    <row r="17" spans="1:34" x14ac:dyDescent="0.25">
      <c r="A17" s="29"/>
      <c r="B17" s="30">
        <v>44021</v>
      </c>
      <c r="C17" s="31" t="s">
        <v>62</v>
      </c>
      <c r="D17" s="32"/>
      <c r="E17" s="32"/>
      <c r="F17" s="31"/>
      <c r="G17" s="31">
        <v>12</v>
      </c>
      <c r="H17" s="33"/>
      <c r="I17" s="33"/>
      <c r="J17" s="31"/>
      <c r="K17" s="31">
        <v>12</v>
      </c>
      <c r="L17" s="34"/>
      <c r="M17" s="34"/>
      <c r="N17" s="31"/>
      <c r="O17" s="31">
        <v>12</v>
      </c>
      <c r="P17" s="35"/>
      <c r="Q17" s="35"/>
      <c r="R17" s="31"/>
      <c r="S17" s="31">
        <v>12</v>
      </c>
      <c r="T17" s="36"/>
      <c r="U17" s="36"/>
      <c r="V17" s="31"/>
      <c r="W17" s="31">
        <v>12</v>
      </c>
      <c r="X17" s="37"/>
      <c r="Y17" s="37"/>
      <c r="Z17" s="31"/>
      <c r="AA17" s="31">
        <v>12</v>
      </c>
      <c r="AB17" s="38"/>
      <c r="AC17" s="38"/>
      <c r="AD17" s="31"/>
      <c r="AE17" s="31"/>
      <c r="AF17" s="20">
        <f t="shared" si="0"/>
        <v>72</v>
      </c>
      <c r="AG17" s="20">
        <f t="shared" si="1"/>
        <v>0</v>
      </c>
      <c r="AH17" s="31"/>
    </row>
    <row r="18" spans="1:34" x14ac:dyDescent="0.25">
      <c r="A18" s="29"/>
      <c r="B18" s="30">
        <v>44021</v>
      </c>
      <c r="C18" s="31" t="s">
        <v>74</v>
      </c>
      <c r="D18" s="32"/>
      <c r="E18" s="32"/>
      <c r="F18" s="31"/>
      <c r="G18" s="31"/>
      <c r="H18" s="33">
        <v>8</v>
      </c>
      <c r="I18" s="33"/>
      <c r="J18" s="31"/>
      <c r="K18" s="31"/>
      <c r="L18" s="34">
        <v>8</v>
      </c>
      <c r="M18" s="34"/>
      <c r="N18" s="31"/>
      <c r="O18" s="31"/>
      <c r="P18" s="35">
        <v>8</v>
      </c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24</v>
      </c>
      <c r="AH18" s="31"/>
    </row>
    <row r="19" spans="1:34" x14ac:dyDescent="0.25">
      <c r="A19" s="29"/>
      <c r="B19" s="30">
        <v>44021</v>
      </c>
      <c r="C19" s="31" t="s">
        <v>63</v>
      </c>
      <c r="D19" s="32"/>
      <c r="E19" s="32">
        <v>31</v>
      </c>
      <c r="F19" s="31"/>
      <c r="G19" s="31"/>
      <c r="H19" s="33"/>
      <c r="I19" s="33">
        <v>8</v>
      </c>
      <c r="J19" s="31"/>
      <c r="K19" s="31"/>
      <c r="L19" s="34"/>
      <c r="M19" s="34">
        <v>8</v>
      </c>
      <c r="N19" s="31"/>
      <c r="O19" s="31"/>
      <c r="P19" s="35"/>
      <c r="Q19" s="35">
        <v>8</v>
      </c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55</v>
      </c>
      <c r="AG19" s="20">
        <f t="shared" si="1"/>
        <v>0</v>
      </c>
      <c r="AH19" s="31"/>
    </row>
    <row r="20" spans="1:34" x14ac:dyDescent="0.25">
      <c r="A20" s="29"/>
      <c r="B20" s="30">
        <v>44026</v>
      </c>
      <c r="C20" s="31" t="s">
        <v>64</v>
      </c>
      <c r="D20" s="32"/>
      <c r="E20" s="32"/>
      <c r="F20" s="31"/>
      <c r="G20" s="31"/>
      <c r="H20" s="33"/>
      <c r="I20" s="33"/>
      <c r="J20" s="31">
        <v>12</v>
      </c>
      <c r="K20" s="31"/>
      <c r="L20" s="34"/>
      <c r="M20" s="34"/>
      <c r="N20" s="31"/>
      <c r="O20" s="31"/>
      <c r="P20" s="35"/>
      <c r="Q20" s="35"/>
      <c r="R20" s="31">
        <v>12</v>
      </c>
      <c r="S20" s="31"/>
      <c r="T20" s="36"/>
      <c r="U20" s="36"/>
      <c r="V20" s="31"/>
      <c r="W20" s="31"/>
      <c r="X20" s="37">
        <v>12</v>
      </c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36</v>
      </c>
      <c r="AH20" s="31"/>
    </row>
    <row r="21" spans="1:34" x14ac:dyDescent="0.25">
      <c r="A21" s="29"/>
      <c r="B21" s="30">
        <v>44026</v>
      </c>
      <c r="C21" s="31" t="s">
        <v>65</v>
      </c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>
        <v>12</v>
      </c>
      <c r="T21" s="36"/>
      <c r="U21" s="36"/>
      <c r="V21" s="31"/>
      <c r="W21" s="31"/>
      <c r="X21" s="37"/>
      <c r="Y21" s="37"/>
      <c r="Z21" s="31"/>
      <c r="AA21" s="31">
        <v>12</v>
      </c>
      <c r="AB21" s="38"/>
      <c r="AC21" s="38"/>
      <c r="AD21" s="31"/>
      <c r="AE21" s="31"/>
      <c r="AF21" s="20">
        <f t="shared" si="0"/>
        <v>24</v>
      </c>
      <c r="AG21" s="20">
        <f t="shared" si="1"/>
        <v>0</v>
      </c>
      <c r="AH21" s="31"/>
    </row>
    <row r="22" spans="1:34" x14ac:dyDescent="0.25">
      <c r="A22" s="29"/>
      <c r="B22" s="30">
        <v>44029</v>
      </c>
      <c r="C22" s="31" t="s">
        <v>66</v>
      </c>
      <c r="D22" s="32"/>
      <c r="E22" s="32"/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36</v>
      </c>
      <c r="AG22" s="20">
        <f t="shared" si="1"/>
        <v>0</v>
      </c>
      <c r="AH22" s="31"/>
    </row>
    <row r="23" spans="1:34" x14ac:dyDescent="0.25">
      <c r="A23" s="29"/>
      <c r="B23" s="30">
        <v>44028</v>
      </c>
      <c r="C23" s="31" t="s">
        <v>67</v>
      </c>
      <c r="D23" s="32"/>
      <c r="E23" s="32"/>
      <c r="F23" s="31"/>
      <c r="G23" s="31">
        <v>12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12</v>
      </c>
      <c r="T23" s="36"/>
      <c r="U23" s="36"/>
      <c r="V23" s="31"/>
      <c r="W23" s="31"/>
      <c r="X23" s="37"/>
      <c r="Y23" s="37"/>
      <c r="Z23" s="31"/>
      <c r="AA23" s="31">
        <v>12</v>
      </c>
      <c r="AB23" s="38"/>
      <c r="AC23" s="38"/>
      <c r="AD23" s="31"/>
      <c r="AE23" s="31"/>
      <c r="AF23" s="20">
        <f t="shared" si="0"/>
        <v>36</v>
      </c>
      <c r="AG23" s="20">
        <f t="shared" si="1"/>
        <v>0</v>
      </c>
      <c r="AH23" s="31"/>
    </row>
    <row r="24" spans="1:34" x14ac:dyDescent="0.25">
      <c r="A24" s="29"/>
      <c r="B24" s="30">
        <v>44029</v>
      </c>
      <c r="C24" s="31" t="s">
        <v>58</v>
      </c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>
        <v>60</v>
      </c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60</v>
      </c>
      <c r="AH24" s="31"/>
    </row>
    <row r="25" spans="1:34" x14ac:dyDescent="0.25">
      <c r="A25" s="29"/>
      <c r="B25" s="30">
        <v>44031</v>
      </c>
      <c r="C25" s="31" t="s">
        <v>68</v>
      </c>
      <c r="D25" s="32"/>
      <c r="E25" s="32"/>
      <c r="F25" s="31"/>
      <c r="G25" s="31"/>
      <c r="H25" s="33"/>
      <c r="I25" s="33"/>
      <c r="J25" s="31">
        <f>20*12</f>
        <v>240</v>
      </c>
      <c r="K25" s="31"/>
      <c r="L25" s="34"/>
      <c r="M25" s="34"/>
      <c r="N25" s="31">
        <f>20*12</f>
        <v>240</v>
      </c>
      <c r="O25" s="31"/>
      <c r="P25" s="35"/>
      <c r="Q25" s="35"/>
      <c r="R25" s="31">
        <f>12*20</f>
        <v>240</v>
      </c>
      <c r="S25" s="31"/>
      <c r="T25" s="36"/>
      <c r="U25" s="36"/>
      <c r="V25" s="31">
        <f>5*12</f>
        <v>60</v>
      </c>
      <c r="W25" s="31"/>
      <c r="X25" s="37"/>
      <c r="Y25" s="37"/>
      <c r="Z25" s="31">
        <f>20*12</f>
        <v>240</v>
      </c>
      <c r="AA25" s="31"/>
      <c r="AB25" s="38">
        <f>15*24</f>
        <v>360</v>
      </c>
      <c r="AC25" s="38"/>
      <c r="AD25" s="31"/>
      <c r="AE25" s="31"/>
      <c r="AF25" s="20">
        <f t="shared" si="0"/>
        <v>0</v>
      </c>
      <c r="AG25" s="20">
        <f t="shared" si="1"/>
        <v>1380</v>
      </c>
      <c r="AH25" s="31"/>
    </row>
    <row r="26" spans="1:34" x14ac:dyDescent="0.25">
      <c r="A26" s="29"/>
      <c r="B26" s="30">
        <v>44032</v>
      </c>
      <c r="C26" s="31" t="s">
        <v>69</v>
      </c>
      <c r="D26" s="32"/>
      <c r="E26" s="32"/>
      <c r="F26" s="31"/>
      <c r="G26" s="31">
        <v>300</v>
      </c>
      <c r="H26" s="33"/>
      <c r="I26" s="33"/>
      <c r="J26" s="31"/>
      <c r="K26" s="31">
        <f>15*12</f>
        <v>180</v>
      </c>
      <c r="L26" s="34"/>
      <c r="M26" s="34"/>
      <c r="N26" s="31"/>
      <c r="O26" s="31">
        <v>120</v>
      </c>
      <c r="P26" s="35"/>
      <c r="Q26" s="35"/>
      <c r="R26" s="31"/>
      <c r="S26" s="31">
        <v>240</v>
      </c>
      <c r="T26" s="36"/>
      <c r="U26" s="36"/>
      <c r="V26" s="31"/>
      <c r="W26" s="31">
        <v>60</v>
      </c>
      <c r="X26" s="37"/>
      <c r="Y26" s="37">
        <v>84</v>
      </c>
      <c r="Z26" s="31"/>
      <c r="AA26" s="31">
        <v>240</v>
      </c>
      <c r="AB26" s="38"/>
      <c r="AC26" s="38">
        <v>240</v>
      </c>
      <c r="AD26" s="31"/>
      <c r="AE26" s="31"/>
      <c r="AF26" s="20">
        <f t="shared" si="0"/>
        <v>1464</v>
      </c>
      <c r="AG26" s="20">
        <f t="shared" si="1"/>
        <v>0</v>
      </c>
      <c r="AH26" s="31"/>
    </row>
    <row r="27" spans="1:34" x14ac:dyDescent="0.25">
      <c r="A27" s="29"/>
      <c r="B27" s="30">
        <v>43881</v>
      </c>
      <c r="C27" s="31" t="s">
        <v>67</v>
      </c>
      <c r="D27" s="32"/>
      <c r="E27" s="32"/>
      <c r="F27" s="31"/>
      <c r="G27" s="31"/>
      <c r="H27" s="33"/>
      <c r="I27" s="33"/>
      <c r="J27" s="31"/>
      <c r="K27" s="31">
        <v>12</v>
      </c>
      <c r="L27" s="34"/>
      <c r="M27" s="34"/>
      <c r="N27" s="31"/>
      <c r="O27" s="31">
        <v>24</v>
      </c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>
        <v>14</v>
      </c>
      <c r="AD27" s="31"/>
      <c r="AE27" s="31"/>
      <c r="AF27" s="20">
        <f t="shared" si="0"/>
        <v>50</v>
      </c>
      <c r="AG27" s="20">
        <f t="shared" si="1"/>
        <v>0</v>
      </c>
      <c r="AH27" s="31"/>
    </row>
    <row r="28" spans="1:34" x14ac:dyDescent="0.25">
      <c r="A28" s="29"/>
      <c r="B28" s="30">
        <v>44032</v>
      </c>
      <c r="C28" s="31" t="s">
        <v>60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>
        <v>12</v>
      </c>
      <c r="T28" s="36"/>
      <c r="U28" s="36"/>
      <c r="V28" s="31"/>
      <c r="W28" s="31"/>
      <c r="X28" s="37">
        <v>24</v>
      </c>
      <c r="Y28" s="37"/>
      <c r="Z28" s="31"/>
      <c r="AA28" s="31"/>
      <c r="AB28" s="38"/>
      <c r="AC28" s="38"/>
      <c r="AD28" s="31"/>
      <c r="AE28" s="31"/>
      <c r="AF28" s="20">
        <f t="shared" si="0"/>
        <v>12</v>
      </c>
      <c r="AG28" s="20">
        <f t="shared" si="1"/>
        <v>24</v>
      </c>
      <c r="AH28" s="31"/>
    </row>
    <row r="29" spans="1:34" x14ac:dyDescent="0.25">
      <c r="A29" s="29"/>
      <c r="B29" s="30">
        <v>44032</v>
      </c>
      <c r="C29" s="31" t="s">
        <v>70</v>
      </c>
      <c r="D29" s="32"/>
      <c r="E29" s="32"/>
      <c r="F29" s="31"/>
      <c r="G29" s="31">
        <v>12</v>
      </c>
      <c r="H29" s="33"/>
      <c r="I29" s="33"/>
      <c r="J29" s="31"/>
      <c r="K29" s="31">
        <v>12</v>
      </c>
      <c r="L29" s="34"/>
      <c r="M29" s="34"/>
      <c r="N29" s="31"/>
      <c r="O29" s="31">
        <v>12</v>
      </c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>
        <v>12</v>
      </c>
      <c r="Z29" s="31"/>
      <c r="AA29" s="31">
        <v>12</v>
      </c>
      <c r="AB29" s="38"/>
      <c r="AC29" s="38">
        <v>10</v>
      </c>
      <c r="AD29" s="31"/>
      <c r="AE29" s="31"/>
      <c r="AF29" s="20">
        <f t="shared" si="0"/>
        <v>82</v>
      </c>
      <c r="AG29" s="20">
        <f t="shared" si="1"/>
        <v>0</v>
      </c>
      <c r="AH29" s="31"/>
    </row>
    <row r="30" spans="1:34" x14ac:dyDescent="0.25">
      <c r="A30" s="29"/>
      <c r="B30" s="30">
        <v>44036</v>
      </c>
      <c r="C30" s="31" t="s">
        <v>71</v>
      </c>
      <c r="D30" s="32"/>
      <c r="E30" s="32"/>
      <c r="F30" s="31"/>
      <c r="G30" s="31">
        <v>24</v>
      </c>
      <c r="H30" s="33"/>
      <c r="I30" s="33"/>
      <c r="J30" s="31"/>
      <c r="K30" s="31">
        <v>12</v>
      </c>
      <c r="L30" s="34"/>
      <c r="M30" s="34"/>
      <c r="N30" s="31"/>
      <c r="O30" s="31">
        <v>12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48</v>
      </c>
      <c r="AG30" s="20">
        <f t="shared" si="1"/>
        <v>0</v>
      </c>
      <c r="AH30" s="31"/>
    </row>
    <row r="31" spans="1:34" x14ac:dyDescent="0.25">
      <c r="A31" s="29"/>
      <c r="B31" s="30">
        <v>44032</v>
      </c>
      <c r="C31" s="31" t="s">
        <v>72</v>
      </c>
      <c r="D31" s="32"/>
      <c r="E31" s="32"/>
      <c r="F31" s="31"/>
      <c r="G31" s="31"/>
      <c r="H31" s="33"/>
      <c r="I31" s="33"/>
      <c r="J31" s="31"/>
      <c r="K31" s="31">
        <v>12</v>
      </c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>
        <v>12</v>
      </c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24</v>
      </c>
      <c r="AG31" s="20">
        <f t="shared" si="1"/>
        <v>0</v>
      </c>
      <c r="AH31" s="31"/>
    </row>
    <row r="32" spans="1:34" x14ac:dyDescent="0.25">
      <c r="A32" s="29"/>
      <c r="B32" s="30">
        <v>44036</v>
      </c>
      <c r="C32" s="31" t="s">
        <v>58</v>
      </c>
      <c r="D32" s="32"/>
      <c r="E32" s="32"/>
      <c r="F32" s="31">
        <v>12</v>
      </c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12</v>
      </c>
      <c r="AH32" s="31"/>
    </row>
    <row r="33" spans="1:34" x14ac:dyDescent="0.25">
      <c r="A33" s="29"/>
      <c r="B33" s="30">
        <v>44036</v>
      </c>
      <c r="C33" s="31" t="s">
        <v>73</v>
      </c>
      <c r="D33" s="32"/>
      <c r="E33" s="32"/>
      <c r="F33" s="31">
        <v>12</v>
      </c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12</v>
      </c>
      <c r="AH33" s="31"/>
    </row>
    <row r="34" spans="1:34" x14ac:dyDescent="0.25">
      <c r="A34" s="29"/>
      <c r="B34" s="30">
        <v>44040</v>
      </c>
      <c r="C34" s="31" t="s">
        <v>75</v>
      </c>
      <c r="D34" s="32"/>
      <c r="E34" s="32"/>
      <c r="F34" s="31"/>
      <c r="G34" s="31"/>
      <c r="H34" s="33"/>
      <c r="I34" s="33"/>
      <c r="J34" s="31"/>
      <c r="K34" s="31">
        <v>24</v>
      </c>
      <c r="L34" s="34"/>
      <c r="M34" s="34"/>
      <c r="N34" s="31"/>
      <c r="O34" s="31">
        <v>36</v>
      </c>
      <c r="P34" s="35"/>
      <c r="Q34" s="35"/>
      <c r="R34" s="31"/>
      <c r="S34" s="31"/>
      <c r="T34" s="36"/>
      <c r="U34" s="36"/>
      <c r="V34" s="31"/>
      <c r="W34" s="31"/>
      <c r="X34" s="37"/>
      <c r="Y34" s="37">
        <v>36</v>
      </c>
      <c r="Z34" s="31"/>
      <c r="AA34" s="31">
        <v>24</v>
      </c>
      <c r="AB34" s="38"/>
      <c r="AC34" s="38">
        <v>48</v>
      </c>
      <c r="AD34" s="31"/>
      <c r="AE34" s="31"/>
      <c r="AF34" s="20">
        <f t="shared" si="0"/>
        <v>168</v>
      </c>
      <c r="AG34" s="20">
        <f t="shared" si="1"/>
        <v>0</v>
      </c>
      <c r="AH34" s="31"/>
    </row>
    <row r="35" spans="1:34" x14ac:dyDescent="0.25">
      <c r="A35" s="29"/>
      <c r="B35" s="30">
        <v>44041</v>
      </c>
      <c r="C35" s="31" t="s">
        <v>68</v>
      </c>
      <c r="D35" s="32">
        <f>10*24</f>
        <v>240</v>
      </c>
      <c r="E35" s="32"/>
      <c r="F35" s="31">
        <f>30*12</f>
        <v>360</v>
      </c>
      <c r="G35" s="31"/>
      <c r="H35" s="33"/>
      <c r="I35" s="33"/>
      <c r="J35" s="31">
        <v>240</v>
      </c>
      <c r="K35" s="31"/>
      <c r="L35" s="34"/>
      <c r="M35" s="34"/>
      <c r="N35" s="31">
        <v>60</v>
      </c>
      <c r="O35" s="31"/>
      <c r="P35" s="35"/>
      <c r="Q35" s="35"/>
      <c r="R35" s="31"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1200</v>
      </c>
      <c r="AH35" s="31"/>
    </row>
    <row r="36" spans="1:34" x14ac:dyDescent="0.25">
      <c r="A36" s="29"/>
      <c r="B36" s="30">
        <v>44041</v>
      </c>
      <c r="C36" s="31" t="s">
        <v>76</v>
      </c>
      <c r="D36" s="32"/>
      <c r="E36" s="32"/>
      <c r="F36" s="31"/>
      <c r="G36" s="31">
        <v>24</v>
      </c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48</v>
      </c>
      <c r="AG36" s="20">
        <f t="shared" si="1"/>
        <v>0</v>
      </c>
      <c r="AH36" s="31"/>
    </row>
    <row r="37" spans="1:34" x14ac:dyDescent="0.25">
      <c r="A37" s="29"/>
      <c r="B37" s="30">
        <v>44041</v>
      </c>
      <c r="C37" s="31" t="s">
        <v>77</v>
      </c>
      <c r="D37" s="32"/>
      <c r="E37" s="32">
        <v>24</v>
      </c>
      <c r="F37" s="31"/>
      <c r="G37" s="31">
        <v>24</v>
      </c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48</v>
      </c>
      <c r="AG37" s="20">
        <f t="shared" si="1"/>
        <v>0</v>
      </c>
      <c r="AH37" s="31"/>
    </row>
    <row r="38" spans="1:34" x14ac:dyDescent="0.25">
      <c r="A38" s="29"/>
      <c r="B38" s="30">
        <v>44041</v>
      </c>
      <c r="C38" s="31" t="s">
        <v>78</v>
      </c>
      <c r="D38" s="32"/>
      <c r="E38" s="32"/>
      <c r="F38" s="31"/>
      <c r="G38" s="31">
        <v>12</v>
      </c>
      <c r="H38" s="33"/>
      <c r="I38" s="33"/>
      <c r="J38" s="31"/>
      <c r="K38" s="31">
        <v>12</v>
      </c>
      <c r="L38" s="34"/>
      <c r="M38" s="34"/>
      <c r="N38" s="31"/>
      <c r="O38" s="31">
        <v>12</v>
      </c>
      <c r="P38" s="35"/>
      <c r="Q38" s="35"/>
      <c r="R38" s="31"/>
      <c r="S38" s="31">
        <v>12</v>
      </c>
      <c r="T38" s="36"/>
      <c r="U38" s="36"/>
      <c r="V38" s="31"/>
      <c r="W38" s="31">
        <v>12</v>
      </c>
      <c r="X38" s="37"/>
      <c r="Y38" s="37"/>
      <c r="Z38" s="31"/>
      <c r="AA38" s="31">
        <v>12</v>
      </c>
      <c r="AB38" s="38"/>
      <c r="AC38" s="38"/>
      <c r="AD38" s="31"/>
      <c r="AE38" s="31"/>
      <c r="AF38" s="20">
        <f t="shared" si="0"/>
        <v>72</v>
      </c>
      <c r="AG38" s="20">
        <f t="shared" si="1"/>
        <v>0</v>
      </c>
      <c r="AH38" s="31"/>
    </row>
    <row r="39" spans="1:34" x14ac:dyDescent="0.25">
      <c r="A39" s="29"/>
      <c r="B39" s="30">
        <v>44043</v>
      </c>
      <c r="C39" s="31" t="s">
        <v>79</v>
      </c>
      <c r="D39" s="32"/>
      <c r="E39" s="32"/>
      <c r="F39" s="31"/>
      <c r="G39" s="31"/>
      <c r="H39" s="33"/>
      <c r="I39" s="33"/>
      <c r="J39" s="31"/>
      <c r="K39" s="31">
        <v>24</v>
      </c>
      <c r="L39" s="34"/>
      <c r="M39" s="34"/>
      <c r="N39" s="31"/>
      <c r="O39" s="31">
        <v>12</v>
      </c>
      <c r="P39" s="35"/>
      <c r="Q39" s="35"/>
      <c r="R39" s="31"/>
      <c r="S39" s="31">
        <v>12</v>
      </c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48</v>
      </c>
      <c r="AG39" s="20">
        <f t="shared" si="1"/>
        <v>0</v>
      </c>
      <c r="AH39" s="31"/>
    </row>
    <row r="40" spans="1:34" x14ac:dyDescent="0.25">
      <c r="A40" s="39"/>
      <c r="B40" s="40"/>
      <c r="C40" s="41" t="s">
        <v>29</v>
      </c>
      <c r="D40" s="86">
        <f>SUM(D9:D39)-SUM(E9:E39)</f>
        <v>216</v>
      </c>
      <c r="E40" s="86"/>
      <c r="F40" s="115">
        <f>SUM(F9:F39)-SUM(G9:G39)</f>
        <v>300</v>
      </c>
      <c r="G40" s="115"/>
      <c r="H40" s="126">
        <f>SUM(H9:H39)-SUM(I9:I39)</f>
        <v>0</v>
      </c>
      <c r="I40" s="126"/>
      <c r="J40" s="115">
        <f>SUM(J9:J39)-SUM(K9:K39)</f>
        <v>204</v>
      </c>
      <c r="K40" s="115"/>
      <c r="L40" s="127">
        <f>SUM(L9:L39)-SUM(M9:M39)</f>
        <v>0</v>
      </c>
      <c r="M40" s="127"/>
      <c r="N40" s="115">
        <f>SUM(N9:N39)-SUM(O9:O39)</f>
        <v>72</v>
      </c>
      <c r="O40" s="115"/>
      <c r="P40" s="123">
        <f>SUM(P9:P39)-SUM(Q9:Q39)</f>
        <v>0</v>
      </c>
      <c r="Q40" s="123"/>
      <c r="R40" s="115">
        <f>SUM(R9:R39)-SUM(S9:S39)</f>
        <v>72</v>
      </c>
      <c r="S40" s="115"/>
      <c r="T40" s="124">
        <f>SUM(T9:T39)-SUM(U9:U39)</f>
        <v>0</v>
      </c>
      <c r="U40" s="124"/>
      <c r="V40" s="115">
        <f>SUM(V9:V39)-SUM(W9:W39)</f>
        <v>48</v>
      </c>
      <c r="W40" s="115"/>
      <c r="X40" s="125">
        <f>SUM(X9:X39)-SUM(Y9:Y39)</f>
        <v>0</v>
      </c>
      <c r="Y40" s="125"/>
      <c r="Z40" s="115">
        <f>SUM(Z9:Z39)-SUM(AA9:AA39)</f>
        <v>108</v>
      </c>
      <c r="AA40" s="115"/>
      <c r="AB40" s="121">
        <f>SUM(AB9:AB39)-SUM(AC9:AC39)</f>
        <v>48</v>
      </c>
      <c r="AC40" s="121"/>
      <c r="AD40" s="115">
        <f>SUM(AD9:AD39)-SUM(AE9:AE39)</f>
        <v>127</v>
      </c>
      <c r="AE40" s="115"/>
      <c r="AF40" s="20">
        <f t="shared" si="0"/>
        <v>0</v>
      </c>
      <c r="AG40" s="20">
        <f t="shared" si="1"/>
        <v>1195</v>
      </c>
      <c r="AH40" s="42"/>
    </row>
    <row r="41" spans="1:34" x14ac:dyDescent="0.25">
      <c r="A41" s="39"/>
      <c r="B41" s="40"/>
      <c r="C41" s="41" t="s">
        <v>30</v>
      </c>
      <c r="D41" s="92">
        <f>D40/24</f>
        <v>9</v>
      </c>
      <c r="E41" s="92"/>
      <c r="F41" s="93">
        <f>F40/12</f>
        <v>25</v>
      </c>
      <c r="G41" s="93"/>
      <c r="H41" s="94">
        <f>H40/24</f>
        <v>0</v>
      </c>
      <c r="I41" s="94"/>
      <c r="J41" s="122">
        <f>J40/12</f>
        <v>17</v>
      </c>
      <c r="K41" s="122"/>
      <c r="L41" s="95">
        <f>L40/24</f>
        <v>0</v>
      </c>
      <c r="M41" s="95"/>
      <c r="N41" s="93">
        <f>N40/12</f>
        <v>6</v>
      </c>
      <c r="O41" s="93"/>
      <c r="P41" s="116">
        <f>P40/24</f>
        <v>0</v>
      </c>
      <c r="Q41" s="116"/>
      <c r="R41" s="93">
        <f>R40/12</f>
        <v>6</v>
      </c>
      <c r="S41" s="93"/>
      <c r="T41" s="117">
        <f>T40/24</f>
        <v>0</v>
      </c>
      <c r="U41" s="117"/>
      <c r="V41" s="93">
        <f>V40/12</f>
        <v>4</v>
      </c>
      <c r="W41" s="93"/>
      <c r="X41" s="113">
        <f>X40/12</f>
        <v>0</v>
      </c>
      <c r="Y41" s="113"/>
      <c r="Z41" s="120">
        <f>Z40/12</f>
        <v>9</v>
      </c>
      <c r="AA41" s="120"/>
      <c r="AB41" s="114">
        <f>AB40/24</f>
        <v>2</v>
      </c>
      <c r="AC41" s="114"/>
      <c r="AD41" s="115"/>
      <c r="AE41" s="115"/>
      <c r="AF41" s="20"/>
      <c r="AG41" s="20"/>
      <c r="AH41" s="42"/>
    </row>
    <row r="42" spans="1:34" s="41" customFormat="1" x14ac:dyDescent="0.25">
      <c r="A42" s="87" t="s">
        <v>27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9"/>
      <c r="AF42" s="43">
        <f>SUM(AF9:AF39)</f>
        <v>2427</v>
      </c>
      <c r="AG42" s="43">
        <f>SUM(AG9:AG39)</f>
        <v>3622</v>
      </c>
      <c r="AH42" s="44"/>
    </row>
    <row r="43" spans="1:34" x14ac:dyDescent="0.25">
      <c r="A43" s="87" t="s">
        <v>28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9"/>
      <c r="AF43" s="90">
        <f>AG42-AF42</f>
        <v>1195</v>
      </c>
      <c r="AG43" s="91"/>
      <c r="AH43" s="44"/>
    </row>
    <row r="44" spans="1:34" x14ac:dyDescent="0.25"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9"/>
      <c r="O44" s="119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</row>
    <row r="48" spans="1:34" x14ac:dyDescent="0.25">
      <c r="X48" s="6" t="s">
        <v>41</v>
      </c>
    </row>
  </sheetData>
  <mergeCells count="70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0:E40"/>
    <mergeCell ref="F40:G40"/>
    <mergeCell ref="H40:I40"/>
    <mergeCell ref="J40:K40"/>
    <mergeCell ref="L40:M40"/>
    <mergeCell ref="N40:O40"/>
    <mergeCell ref="P7:Q7"/>
    <mergeCell ref="R7:S7"/>
    <mergeCell ref="T7:U7"/>
    <mergeCell ref="V7:W7"/>
    <mergeCell ref="X7:Y7"/>
    <mergeCell ref="Z7:AA7"/>
    <mergeCell ref="AB40:AC40"/>
    <mergeCell ref="AD40:AE40"/>
    <mergeCell ref="D41:E41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42:AE42"/>
    <mergeCell ref="A43:AE43"/>
    <mergeCell ref="AF43:AG43"/>
    <mergeCell ref="T41:U41"/>
    <mergeCell ref="V41:W41"/>
    <mergeCell ref="X41:Y41"/>
    <mergeCell ref="Z41:AA41"/>
    <mergeCell ref="AB41:AC41"/>
    <mergeCell ref="AD41:AE41"/>
    <mergeCell ref="D44:E44"/>
    <mergeCell ref="F44:G44"/>
    <mergeCell ref="H44:I44"/>
    <mergeCell ref="J44:K44"/>
    <mergeCell ref="L44:M44"/>
    <mergeCell ref="X44:Y44"/>
    <mergeCell ref="Z44:AA44"/>
    <mergeCell ref="AB44:AC44"/>
    <mergeCell ref="N44:O44"/>
    <mergeCell ref="P44:Q44"/>
    <mergeCell ref="R44:S44"/>
    <mergeCell ref="T44:U44"/>
    <mergeCell ref="V44:W4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5"/>
  <sheetViews>
    <sheetView workbookViewId="0">
      <pane ySplit="8" topLeftCell="A41" activePane="bottomLeft" state="frozen"/>
      <selection pane="bottomLeft" sqref="A1:XFD1048576"/>
    </sheetView>
  </sheetViews>
  <sheetFormatPr defaultColWidth="9.140625" defaultRowHeight="15" x14ac:dyDescent="0.25"/>
  <cols>
    <col min="1" max="1" width="1.85546875" style="6" customWidth="1"/>
    <col min="2" max="2" width="10.5703125" style="45" customWidth="1"/>
    <col min="3" max="3" width="19.85546875" style="6" customWidth="1"/>
    <col min="4" max="4" width="3.85546875" style="6" customWidth="1"/>
    <col min="5" max="5" width="3.28515625" style="6" customWidth="1"/>
    <col min="6" max="6" width="4.140625" style="6" customWidth="1"/>
    <col min="7" max="7" width="4" style="6" bestFit="1" customWidth="1"/>
    <col min="8" max="8" width="3.85546875" style="6" customWidth="1"/>
    <col min="9" max="9" width="4.28515625" style="6" customWidth="1"/>
    <col min="10" max="11" width="4" style="6" bestFit="1" customWidth="1"/>
    <col min="12" max="12" width="3.5703125" style="6" customWidth="1"/>
    <col min="13" max="13" width="3.85546875" style="6" customWidth="1"/>
    <col min="14" max="16" width="4" style="6" bestFit="1" customWidth="1"/>
    <col min="17" max="17" width="3.28515625" style="6" customWidth="1"/>
    <col min="18" max="18" width="4" style="6" customWidth="1"/>
    <col min="19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9" width="4" style="6" bestFit="1" customWidth="1"/>
    <col min="30" max="30" width="4" style="6" hidden="1" customWidth="1"/>
    <col min="31" max="31" width="3.28515625" style="6" hidden="1" customWidth="1"/>
    <col min="32" max="32" width="4" style="6" bestFit="1" customWidth="1"/>
    <col min="33" max="33" width="3.28515625" style="6" customWidth="1"/>
    <col min="34" max="34" width="10.42578125" style="6" bestFit="1" customWidth="1"/>
    <col min="35" max="35" width="10.85546875" style="6" bestFit="1" customWidth="1"/>
    <col min="36" max="36" width="9.7109375" style="6" customWidth="1"/>
    <col min="37" max="16384" width="9.140625" style="6"/>
  </cols>
  <sheetData>
    <row r="1" spans="1:36" x14ac:dyDescent="0.25">
      <c r="A1" s="103" t="s">
        <v>0</v>
      </c>
      <c r="B1" s="103"/>
      <c r="C1" s="103"/>
      <c r="D1" s="62"/>
      <c r="E1" s="62"/>
      <c r="F1" s="62"/>
      <c r="G1" s="62"/>
      <c r="H1" s="62"/>
      <c r="I1" s="6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6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  <c r="AI1" s="3"/>
      <c r="AJ1" s="3"/>
    </row>
    <row r="2" spans="1:36" x14ac:dyDescent="0.25">
      <c r="A2" s="104" t="s">
        <v>2</v>
      </c>
      <c r="B2" s="104"/>
      <c r="C2" s="104"/>
      <c r="D2" s="63"/>
      <c r="E2" s="63"/>
      <c r="F2" s="63"/>
      <c r="G2" s="63"/>
      <c r="H2" s="63"/>
      <c r="I2" s="63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63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  <c r="AI2" s="3"/>
      <c r="AJ2" s="3"/>
    </row>
    <row r="3" spans="1:36" x14ac:dyDescent="0.25">
      <c r="A3" s="105" t="s">
        <v>39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</row>
    <row r="4" spans="1:36" x14ac:dyDescent="0.25">
      <c r="A4" s="105" t="s">
        <v>80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</row>
    <row r="5" spans="1:36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79"/>
      <c r="AG5" s="79"/>
      <c r="AH5" s="64"/>
      <c r="AI5" s="64"/>
      <c r="AJ5" s="64"/>
    </row>
    <row r="6" spans="1:36" x14ac:dyDescent="0.25">
      <c r="A6" s="97" t="s">
        <v>4</v>
      </c>
      <c r="B6" s="106" t="s">
        <v>5</v>
      </c>
      <c r="C6" s="97" t="s">
        <v>6</v>
      </c>
      <c r="D6" s="107" t="s">
        <v>7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9"/>
      <c r="AJ6" s="97" t="s">
        <v>8</v>
      </c>
    </row>
    <row r="7" spans="1:36" x14ac:dyDescent="0.25">
      <c r="A7" s="97"/>
      <c r="B7" s="106"/>
      <c r="C7" s="97"/>
      <c r="D7" s="110" t="s">
        <v>9</v>
      </c>
      <c r="E7" s="110"/>
      <c r="F7" s="97" t="s">
        <v>10</v>
      </c>
      <c r="G7" s="97"/>
      <c r="H7" s="111" t="s">
        <v>11</v>
      </c>
      <c r="I7" s="111"/>
      <c r="J7" s="97" t="s">
        <v>12</v>
      </c>
      <c r="K7" s="97"/>
      <c r="L7" s="112" t="s">
        <v>13</v>
      </c>
      <c r="M7" s="112"/>
      <c r="N7" s="97" t="s">
        <v>14</v>
      </c>
      <c r="O7" s="97"/>
      <c r="P7" s="100" t="s">
        <v>15</v>
      </c>
      <c r="Q7" s="100"/>
      <c r="R7" s="97" t="s">
        <v>16</v>
      </c>
      <c r="S7" s="97"/>
      <c r="T7" s="101" t="s">
        <v>17</v>
      </c>
      <c r="U7" s="101"/>
      <c r="V7" s="97" t="s">
        <v>18</v>
      </c>
      <c r="W7" s="97"/>
      <c r="X7" s="102" t="s">
        <v>19</v>
      </c>
      <c r="Y7" s="102"/>
      <c r="Z7" s="97" t="s">
        <v>20</v>
      </c>
      <c r="AA7" s="97"/>
      <c r="AB7" s="96" t="s">
        <v>21</v>
      </c>
      <c r="AC7" s="96"/>
      <c r="AD7" s="97" t="s">
        <v>22</v>
      </c>
      <c r="AE7" s="97"/>
      <c r="AF7" s="128" t="s">
        <v>109</v>
      </c>
      <c r="AG7" s="128"/>
      <c r="AH7" s="131" t="s">
        <v>23</v>
      </c>
      <c r="AI7" s="131" t="s">
        <v>24</v>
      </c>
      <c r="AJ7" s="97"/>
    </row>
    <row r="8" spans="1:36" x14ac:dyDescent="0.25">
      <c r="A8" s="97"/>
      <c r="B8" s="106"/>
      <c r="C8" s="97"/>
      <c r="D8" s="65" t="s">
        <v>25</v>
      </c>
      <c r="E8" s="65" t="s">
        <v>26</v>
      </c>
      <c r="F8" s="58" t="s">
        <v>25</v>
      </c>
      <c r="G8" s="58" t="s">
        <v>26</v>
      </c>
      <c r="H8" s="66" t="s">
        <v>25</v>
      </c>
      <c r="I8" s="66" t="s">
        <v>26</v>
      </c>
      <c r="J8" s="58" t="s">
        <v>25</v>
      </c>
      <c r="K8" s="58" t="s">
        <v>26</v>
      </c>
      <c r="L8" s="67" t="s">
        <v>25</v>
      </c>
      <c r="M8" s="67" t="s">
        <v>26</v>
      </c>
      <c r="N8" s="58" t="s">
        <v>25</v>
      </c>
      <c r="O8" s="58" t="s">
        <v>26</v>
      </c>
      <c r="P8" s="59" t="s">
        <v>25</v>
      </c>
      <c r="Q8" s="59" t="s">
        <v>26</v>
      </c>
      <c r="R8" s="58" t="s">
        <v>25</v>
      </c>
      <c r="S8" s="58" t="s">
        <v>26</v>
      </c>
      <c r="T8" s="60" t="s">
        <v>25</v>
      </c>
      <c r="U8" s="60" t="s">
        <v>26</v>
      </c>
      <c r="V8" s="58" t="s">
        <v>25</v>
      </c>
      <c r="W8" s="58" t="s">
        <v>26</v>
      </c>
      <c r="X8" s="61" t="s">
        <v>25</v>
      </c>
      <c r="Y8" s="61" t="s">
        <v>26</v>
      </c>
      <c r="Z8" s="58" t="s">
        <v>25</v>
      </c>
      <c r="AA8" s="58" t="s">
        <v>26</v>
      </c>
      <c r="AB8" s="57" t="s">
        <v>25</v>
      </c>
      <c r="AC8" s="57" t="s">
        <v>26</v>
      </c>
      <c r="AD8" s="58" t="s">
        <v>25</v>
      </c>
      <c r="AE8" s="58" t="s">
        <v>26</v>
      </c>
      <c r="AF8" s="83" t="s">
        <v>25</v>
      </c>
      <c r="AG8" s="83" t="s">
        <v>26</v>
      </c>
      <c r="AH8" s="132"/>
      <c r="AI8" s="132"/>
      <c r="AJ8" s="97"/>
    </row>
    <row r="9" spans="1:36" x14ac:dyDescent="0.25">
      <c r="A9" s="20"/>
      <c r="B9" s="21">
        <v>44044</v>
      </c>
      <c r="C9" s="20" t="s">
        <v>55</v>
      </c>
      <c r="D9" s="22">
        <f>9*24</f>
        <v>216</v>
      </c>
      <c r="E9" s="22"/>
      <c r="F9" s="20">
        <f>25*12</f>
        <v>300</v>
      </c>
      <c r="G9" s="20"/>
      <c r="H9" s="23"/>
      <c r="I9" s="23"/>
      <c r="J9" s="20">
        <f>17*12</f>
        <v>204</v>
      </c>
      <c r="K9" s="20"/>
      <c r="L9" s="24"/>
      <c r="M9" s="24"/>
      <c r="N9" s="20">
        <f>6*12</f>
        <v>72</v>
      </c>
      <c r="O9" s="20"/>
      <c r="P9" s="25"/>
      <c r="Q9" s="25"/>
      <c r="R9" s="20">
        <f>6*12</f>
        <v>72</v>
      </c>
      <c r="S9" s="20"/>
      <c r="T9" s="26"/>
      <c r="U9" s="26"/>
      <c r="V9" s="20">
        <f>4*12</f>
        <v>48</v>
      </c>
      <c r="W9" s="20"/>
      <c r="X9" s="27"/>
      <c r="Y9" s="27"/>
      <c r="Z9" s="20">
        <f>9*12</f>
        <v>108</v>
      </c>
      <c r="AA9" s="20"/>
      <c r="AB9" s="28">
        <f>24*2</f>
        <v>48</v>
      </c>
      <c r="AC9" s="28"/>
      <c r="AD9" s="20">
        <v>127</v>
      </c>
      <c r="AE9" s="20"/>
      <c r="AF9" s="84">
        <f>24*2</f>
        <v>48</v>
      </c>
      <c r="AG9" s="84"/>
      <c r="AH9" s="20">
        <f t="shared" ref="AH9:AH37" si="0">E9+G9+I9+K9+M9+O9+Q9+S9+U9+W9+Y9+AA9+AC9+AE9</f>
        <v>0</v>
      </c>
      <c r="AI9" s="20">
        <f t="shared" ref="AI9:AI37" si="1">D9+F9+H9+J9+L9+N9+P9+R9+T9+V9+X9+Z9+AB9+AD9</f>
        <v>1195</v>
      </c>
      <c r="AJ9" s="20"/>
    </row>
    <row r="10" spans="1:36" x14ac:dyDescent="0.25">
      <c r="A10" s="20"/>
      <c r="B10" s="21">
        <v>44045</v>
      </c>
      <c r="C10" s="20" t="s">
        <v>81</v>
      </c>
      <c r="D10" s="22"/>
      <c r="E10" s="22"/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85"/>
      <c r="AG10" s="85"/>
      <c r="AH10" s="20">
        <f t="shared" si="0"/>
        <v>12</v>
      </c>
      <c r="AI10" s="20">
        <f t="shared" si="1"/>
        <v>0</v>
      </c>
      <c r="AJ10" s="31"/>
    </row>
    <row r="11" spans="1:36" x14ac:dyDescent="0.25">
      <c r="A11" s="29"/>
      <c r="B11" s="30">
        <v>44047</v>
      </c>
      <c r="C11" s="31" t="s">
        <v>82</v>
      </c>
      <c r="D11" s="32"/>
      <c r="E11" s="32"/>
      <c r="F11" s="31"/>
      <c r="G11" s="31">
        <v>12</v>
      </c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>
        <v>12</v>
      </c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85"/>
      <c r="AG11" s="85"/>
      <c r="AH11" s="20">
        <f t="shared" si="0"/>
        <v>24</v>
      </c>
      <c r="AI11" s="20">
        <f t="shared" si="1"/>
        <v>0</v>
      </c>
      <c r="AJ11" s="31"/>
    </row>
    <row r="12" spans="1:36" x14ac:dyDescent="0.25">
      <c r="A12" s="29"/>
      <c r="B12" s="30">
        <v>44047</v>
      </c>
      <c r="C12" s="31" t="s">
        <v>83</v>
      </c>
      <c r="D12" s="32"/>
      <c r="E12" s="32"/>
      <c r="F12" s="31"/>
      <c r="G12" s="31">
        <v>24</v>
      </c>
      <c r="H12" s="33"/>
      <c r="I12" s="33"/>
      <c r="J12" s="31"/>
      <c r="K12" s="31">
        <v>24</v>
      </c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85"/>
      <c r="AG12" s="85"/>
      <c r="AH12" s="20">
        <f t="shared" si="0"/>
        <v>48</v>
      </c>
      <c r="AI12" s="20">
        <f t="shared" si="1"/>
        <v>0</v>
      </c>
      <c r="AJ12" s="31"/>
    </row>
    <row r="13" spans="1:36" x14ac:dyDescent="0.25">
      <c r="A13" s="29"/>
      <c r="B13" s="30">
        <v>44048</v>
      </c>
      <c r="C13" s="31" t="s">
        <v>84</v>
      </c>
      <c r="D13" s="32"/>
      <c r="E13" s="32">
        <v>48</v>
      </c>
      <c r="F13" s="31"/>
      <c r="G13" s="31">
        <v>36</v>
      </c>
      <c r="H13" s="33"/>
      <c r="I13" s="33"/>
      <c r="J13" s="31"/>
      <c r="K13" s="31">
        <v>48</v>
      </c>
      <c r="L13" s="34"/>
      <c r="M13" s="34"/>
      <c r="N13" s="31"/>
      <c r="O13" s="31">
        <v>24</v>
      </c>
      <c r="P13" s="35"/>
      <c r="Q13" s="35"/>
      <c r="R13" s="31"/>
      <c r="S13" s="31">
        <v>36</v>
      </c>
      <c r="T13" s="36"/>
      <c r="U13" s="36"/>
      <c r="V13" s="31"/>
      <c r="W13" s="31">
        <v>24</v>
      </c>
      <c r="X13" s="37"/>
      <c r="Y13" s="37"/>
      <c r="Z13" s="31"/>
      <c r="AA13" s="31">
        <v>24</v>
      </c>
      <c r="AB13" s="38"/>
      <c r="AC13" s="38"/>
      <c r="AD13" s="31"/>
      <c r="AE13" s="31"/>
      <c r="AF13" s="85"/>
      <c r="AG13" s="85"/>
      <c r="AH13" s="20">
        <f t="shared" si="0"/>
        <v>240</v>
      </c>
      <c r="AI13" s="20">
        <f t="shared" si="1"/>
        <v>0</v>
      </c>
      <c r="AJ13" s="31" t="s">
        <v>90</v>
      </c>
    </row>
    <row r="14" spans="1:36" x14ac:dyDescent="0.25">
      <c r="A14" s="29"/>
      <c r="B14" s="30">
        <v>44055</v>
      </c>
      <c r="C14" s="31" t="s">
        <v>85</v>
      </c>
      <c r="D14" s="32"/>
      <c r="E14" s="32">
        <v>48</v>
      </c>
      <c r="F14" s="31"/>
      <c r="G14" s="31">
        <v>36</v>
      </c>
      <c r="H14" s="33"/>
      <c r="I14" s="33"/>
      <c r="J14" s="31"/>
      <c r="K14" s="31">
        <v>36</v>
      </c>
      <c r="L14" s="34"/>
      <c r="M14" s="34"/>
      <c r="N14" s="31"/>
      <c r="O14" s="31">
        <v>24</v>
      </c>
      <c r="P14" s="35"/>
      <c r="Q14" s="35"/>
      <c r="R14" s="31"/>
      <c r="S14" s="31"/>
      <c r="T14" s="36"/>
      <c r="U14" s="36"/>
      <c r="V14" s="31"/>
      <c r="W14" s="31">
        <v>12</v>
      </c>
      <c r="X14" s="37"/>
      <c r="Y14" s="37"/>
      <c r="Z14" s="31"/>
      <c r="AA14" s="31">
        <v>24</v>
      </c>
      <c r="AB14" s="38"/>
      <c r="AC14" s="38">
        <v>48</v>
      </c>
      <c r="AD14" s="31"/>
      <c r="AE14" s="31"/>
      <c r="AF14" s="85"/>
      <c r="AG14" s="85">
        <v>48</v>
      </c>
      <c r="AH14" s="20">
        <f t="shared" si="0"/>
        <v>228</v>
      </c>
      <c r="AI14" s="20">
        <f t="shared" si="1"/>
        <v>0</v>
      </c>
      <c r="AJ14" s="31" t="s">
        <v>89</v>
      </c>
    </row>
    <row r="15" spans="1:36" x14ac:dyDescent="0.25">
      <c r="A15" s="29"/>
      <c r="B15" s="30">
        <v>44055</v>
      </c>
      <c r="C15" s="31" t="s">
        <v>86</v>
      </c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>
        <v>12</v>
      </c>
      <c r="AB15" s="38"/>
      <c r="AC15" s="38"/>
      <c r="AD15" s="31"/>
      <c r="AE15" s="31"/>
      <c r="AF15" s="85"/>
      <c r="AG15" s="85"/>
      <c r="AH15" s="20">
        <f t="shared" si="0"/>
        <v>24</v>
      </c>
      <c r="AI15" s="20">
        <f t="shared" si="1"/>
        <v>0</v>
      </c>
      <c r="AJ15" s="31"/>
    </row>
    <row r="16" spans="1:36" x14ac:dyDescent="0.25">
      <c r="A16" s="29"/>
      <c r="B16" s="30">
        <v>44056</v>
      </c>
      <c r="C16" s="31" t="s">
        <v>87</v>
      </c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>
        <v>24</v>
      </c>
      <c r="S16" s="31"/>
      <c r="T16" s="36"/>
      <c r="U16" s="36"/>
      <c r="V16" s="31"/>
      <c r="W16" s="31"/>
      <c r="X16" s="37">
        <v>5</v>
      </c>
      <c r="Y16" s="37"/>
      <c r="Z16" s="31"/>
      <c r="AA16" s="31"/>
      <c r="AB16" s="38"/>
      <c r="AC16" s="38"/>
      <c r="AD16" s="31"/>
      <c r="AE16" s="31"/>
      <c r="AF16" s="85"/>
      <c r="AG16" s="85"/>
      <c r="AH16" s="20">
        <f t="shared" si="0"/>
        <v>0</v>
      </c>
      <c r="AI16" s="20">
        <f t="shared" si="1"/>
        <v>29</v>
      </c>
      <c r="AJ16" s="31"/>
    </row>
    <row r="17" spans="1:36" x14ac:dyDescent="0.25">
      <c r="A17" s="29"/>
      <c r="B17" s="30">
        <v>44056</v>
      </c>
      <c r="C17" s="31" t="s">
        <v>88</v>
      </c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>
        <v>24</v>
      </c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85"/>
      <c r="AG17" s="85"/>
      <c r="AH17" s="20">
        <f t="shared" si="0"/>
        <v>24</v>
      </c>
      <c r="AI17" s="20">
        <f t="shared" si="1"/>
        <v>0</v>
      </c>
      <c r="AJ17" s="31"/>
    </row>
    <row r="18" spans="1:36" x14ac:dyDescent="0.25">
      <c r="A18" s="29"/>
      <c r="B18" s="30">
        <v>44056</v>
      </c>
      <c r="C18" s="31" t="s">
        <v>85</v>
      </c>
      <c r="D18" s="32"/>
      <c r="E18" s="32"/>
      <c r="F18" s="31"/>
      <c r="G18" s="31">
        <v>36</v>
      </c>
      <c r="H18" s="33"/>
      <c r="I18" s="33"/>
      <c r="J18" s="31"/>
      <c r="K18" s="31">
        <v>36</v>
      </c>
      <c r="L18" s="34"/>
      <c r="M18" s="34"/>
      <c r="N18" s="31"/>
      <c r="O18" s="31">
        <v>24</v>
      </c>
      <c r="P18" s="35"/>
      <c r="Q18" s="35"/>
      <c r="R18" s="31"/>
      <c r="S18" s="31"/>
      <c r="T18" s="36"/>
      <c r="U18" s="36"/>
      <c r="V18" s="31"/>
      <c r="W18" s="31">
        <v>12</v>
      </c>
      <c r="X18" s="37"/>
      <c r="Y18" s="37">
        <v>5</v>
      </c>
      <c r="Z18" s="31"/>
      <c r="AA18" s="31">
        <v>24</v>
      </c>
      <c r="AB18" s="38"/>
      <c r="AC18" s="38"/>
      <c r="AD18" s="31"/>
      <c r="AE18" s="31"/>
      <c r="AF18" s="85"/>
      <c r="AG18" s="85"/>
      <c r="AH18" s="20">
        <f t="shared" si="0"/>
        <v>137</v>
      </c>
      <c r="AI18" s="20">
        <f t="shared" si="1"/>
        <v>0</v>
      </c>
      <c r="AJ18" s="31"/>
    </row>
    <row r="19" spans="1:36" x14ac:dyDescent="0.25">
      <c r="A19" s="29"/>
      <c r="B19" s="30">
        <v>44056</v>
      </c>
      <c r="C19" s="31" t="s">
        <v>82</v>
      </c>
      <c r="D19" s="32"/>
      <c r="E19" s="32">
        <v>24</v>
      </c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85"/>
      <c r="AG19" s="85"/>
      <c r="AH19" s="20">
        <f t="shared" si="0"/>
        <v>24</v>
      </c>
      <c r="AI19" s="20">
        <f t="shared" si="1"/>
        <v>0</v>
      </c>
      <c r="AJ19" s="31"/>
    </row>
    <row r="20" spans="1:36" x14ac:dyDescent="0.25">
      <c r="A20" s="29"/>
      <c r="B20" s="30">
        <v>44057</v>
      </c>
      <c r="C20" s="31" t="s">
        <v>46</v>
      </c>
      <c r="D20" s="32"/>
      <c r="E20" s="32"/>
      <c r="F20" s="31">
        <f>10*12</f>
        <v>120</v>
      </c>
      <c r="G20" s="31"/>
      <c r="H20" s="33"/>
      <c r="I20" s="33"/>
      <c r="J20" s="31"/>
      <c r="K20" s="31"/>
      <c r="L20" s="34"/>
      <c r="M20" s="34"/>
      <c r="N20" s="31">
        <f>10*12</f>
        <v>120</v>
      </c>
      <c r="O20" s="31"/>
      <c r="P20" s="35"/>
      <c r="Q20" s="35"/>
      <c r="R20" s="31">
        <f>30*12</f>
        <v>360</v>
      </c>
      <c r="S20" s="31"/>
      <c r="T20" s="36"/>
      <c r="U20" s="36"/>
      <c r="V20" s="31"/>
      <c r="W20" s="31"/>
      <c r="X20" s="37">
        <f>10*12</f>
        <v>120</v>
      </c>
      <c r="Y20" s="37"/>
      <c r="Z20" s="31">
        <f>10*12</f>
        <v>120</v>
      </c>
      <c r="AA20" s="31"/>
      <c r="AB20" s="38"/>
      <c r="AC20" s="38"/>
      <c r="AD20" s="31"/>
      <c r="AE20" s="31"/>
      <c r="AF20" s="85"/>
      <c r="AG20" s="85"/>
      <c r="AH20" s="20">
        <f t="shared" si="0"/>
        <v>0</v>
      </c>
      <c r="AI20" s="20">
        <f t="shared" si="1"/>
        <v>840</v>
      </c>
      <c r="AJ20" s="31"/>
    </row>
    <row r="21" spans="1:36" x14ac:dyDescent="0.25">
      <c r="A21" s="29"/>
      <c r="B21" s="30">
        <v>44057</v>
      </c>
      <c r="C21" s="31" t="s">
        <v>85</v>
      </c>
      <c r="D21" s="32"/>
      <c r="E21" s="32"/>
      <c r="F21" s="31"/>
      <c r="G21" s="31">
        <v>24</v>
      </c>
      <c r="H21" s="33"/>
      <c r="I21" s="33"/>
      <c r="J21" s="31"/>
      <c r="K21" s="31">
        <v>24</v>
      </c>
      <c r="L21" s="34"/>
      <c r="M21" s="34"/>
      <c r="N21" s="31"/>
      <c r="O21" s="31">
        <v>24</v>
      </c>
      <c r="P21" s="35"/>
      <c r="Q21" s="35"/>
      <c r="R21" s="31"/>
      <c r="S21" s="31">
        <f>6*12</f>
        <v>72</v>
      </c>
      <c r="T21" s="36"/>
      <c r="U21" s="36"/>
      <c r="V21" s="31"/>
      <c r="W21" s="31"/>
      <c r="X21" s="37"/>
      <c r="Y21" s="37">
        <f>3*12</f>
        <v>36</v>
      </c>
      <c r="Z21" s="31"/>
      <c r="AA21" s="31">
        <f>3*12</f>
        <v>36</v>
      </c>
      <c r="AB21" s="38"/>
      <c r="AC21" s="38"/>
      <c r="AD21" s="31"/>
      <c r="AE21" s="31"/>
      <c r="AF21" s="85"/>
      <c r="AG21" s="85"/>
      <c r="AH21" s="20">
        <f t="shared" si="0"/>
        <v>216</v>
      </c>
      <c r="AI21" s="20">
        <f t="shared" si="1"/>
        <v>0</v>
      </c>
      <c r="AJ21" s="31"/>
    </row>
    <row r="22" spans="1:36" x14ac:dyDescent="0.25">
      <c r="A22" s="29"/>
      <c r="B22" s="30">
        <v>44060</v>
      </c>
      <c r="C22" s="31" t="s">
        <v>91</v>
      </c>
      <c r="D22" s="32"/>
      <c r="E22" s="32">
        <v>24</v>
      </c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>
        <v>12</v>
      </c>
      <c r="AB22" s="38"/>
      <c r="AC22" s="38"/>
      <c r="AD22" s="31"/>
      <c r="AE22" s="31"/>
      <c r="AF22" s="85"/>
      <c r="AG22" s="85"/>
      <c r="AH22" s="20">
        <f t="shared" si="0"/>
        <v>72</v>
      </c>
      <c r="AI22" s="20">
        <f t="shared" si="1"/>
        <v>0</v>
      </c>
      <c r="AJ22" s="31" t="s">
        <v>92</v>
      </c>
    </row>
    <row r="23" spans="1:36" x14ac:dyDescent="0.25">
      <c r="A23" s="29"/>
      <c r="B23" s="30">
        <v>44062</v>
      </c>
      <c r="C23" s="31" t="s">
        <v>93</v>
      </c>
      <c r="D23" s="32"/>
      <c r="E23" s="32">
        <f>24*2</f>
        <v>48</v>
      </c>
      <c r="F23" s="31"/>
      <c r="G23" s="31">
        <f>3*12</f>
        <v>36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f>12*3</f>
        <v>36</v>
      </c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85"/>
      <c r="AG23" s="85"/>
      <c r="AH23" s="20">
        <f t="shared" si="0"/>
        <v>120</v>
      </c>
      <c r="AI23" s="20">
        <f t="shared" si="1"/>
        <v>0</v>
      </c>
      <c r="AJ23" s="31"/>
    </row>
    <row r="24" spans="1:36" x14ac:dyDescent="0.25">
      <c r="A24" s="29"/>
      <c r="B24" s="30">
        <v>44061</v>
      </c>
      <c r="C24" s="31" t="s">
        <v>94</v>
      </c>
      <c r="D24" s="32"/>
      <c r="E24" s="32"/>
      <c r="F24" s="31"/>
      <c r="G24" s="31">
        <v>156</v>
      </c>
      <c r="H24" s="33"/>
      <c r="I24" s="33"/>
      <c r="J24" s="31"/>
      <c r="K24" s="31">
        <v>48</v>
      </c>
      <c r="L24" s="34"/>
      <c r="M24" s="34"/>
      <c r="N24" s="31"/>
      <c r="O24" s="31">
        <v>96</v>
      </c>
      <c r="P24" s="35"/>
      <c r="Q24" s="35"/>
      <c r="R24" s="31"/>
      <c r="S24" s="31">
        <f>16*12</f>
        <v>192</v>
      </c>
      <c r="T24" s="36"/>
      <c r="U24" s="36"/>
      <c r="V24" s="31"/>
      <c r="W24" s="31"/>
      <c r="X24" s="37"/>
      <c r="Y24" s="37">
        <v>72</v>
      </c>
      <c r="Z24" s="31"/>
      <c r="AA24" s="31">
        <v>84</v>
      </c>
      <c r="AB24" s="38"/>
      <c r="AC24" s="38"/>
      <c r="AD24" s="31"/>
      <c r="AE24" s="31"/>
      <c r="AF24" s="85"/>
      <c r="AG24" s="85"/>
      <c r="AH24" s="20">
        <f t="shared" si="0"/>
        <v>648</v>
      </c>
      <c r="AI24" s="20">
        <f t="shared" si="1"/>
        <v>0</v>
      </c>
      <c r="AJ24" s="31"/>
    </row>
    <row r="25" spans="1:36" x14ac:dyDescent="0.25">
      <c r="A25" s="29"/>
      <c r="B25" s="30">
        <v>44061</v>
      </c>
      <c r="C25" s="31" t="s">
        <v>95</v>
      </c>
      <c r="D25" s="32"/>
      <c r="E25" s="32"/>
      <c r="F25" s="31"/>
      <c r="G25" s="31"/>
      <c r="H25" s="33"/>
      <c r="I25" s="33"/>
      <c r="J25" s="31">
        <v>12</v>
      </c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85"/>
      <c r="AG25" s="85"/>
      <c r="AH25" s="20">
        <f t="shared" si="0"/>
        <v>0</v>
      </c>
      <c r="AI25" s="20">
        <f t="shared" si="1"/>
        <v>12</v>
      </c>
      <c r="AJ25" s="31"/>
    </row>
    <row r="26" spans="1:36" x14ac:dyDescent="0.25">
      <c r="A26" s="29"/>
      <c r="B26" s="30">
        <v>44063</v>
      </c>
      <c r="C26" s="31" t="s">
        <v>96</v>
      </c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>
        <v>12</v>
      </c>
      <c r="T26" s="36"/>
      <c r="U26" s="36"/>
      <c r="V26" s="31"/>
      <c r="W26" s="31"/>
      <c r="X26" s="37"/>
      <c r="Y26" s="37">
        <v>12</v>
      </c>
      <c r="Z26" s="31"/>
      <c r="AA26" s="31">
        <v>12</v>
      </c>
      <c r="AB26" s="38"/>
      <c r="AC26" s="38"/>
      <c r="AD26" s="31"/>
      <c r="AE26" s="31"/>
      <c r="AF26" s="85"/>
      <c r="AG26" s="85"/>
      <c r="AH26" s="20">
        <f t="shared" si="0"/>
        <v>36</v>
      </c>
      <c r="AI26" s="20">
        <f t="shared" si="1"/>
        <v>0</v>
      </c>
      <c r="AJ26" s="31"/>
    </row>
    <row r="27" spans="1:36" x14ac:dyDescent="0.25">
      <c r="A27" s="29"/>
      <c r="B27" s="30">
        <v>44063</v>
      </c>
      <c r="C27" s="31" t="s">
        <v>97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>
        <v>12</v>
      </c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85"/>
      <c r="AG27" s="85"/>
      <c r="AH27" s="20">
        <f t="shared" si="0"/>
        <v>0</v>
      </c>
      <c r="AI27" s="20">
        <f t="shared" si="1"/>
        <v>12</v>
      </c>
      <c r="AJ27" s="31"/>
    </row>
    <row r="28" spans="1:36" x14ac:dyDescent="0.25">
      <c r="A28" s="29"/>
      <c r="B28" s="30">
        <v>44063</v>
      </c>
      <c r="C28" s="31" t="s">
        <v>91</v>
      </c>
      <c r="D28" s="32"/>
      <c r="E28" s="32"/>
      <c r="F28" s="31"/>
      <c r="G28" s="31">
        <v>12</v>
      </c>
      <c r="H28" s="33"/>
      <c r="I28" s="33"/>
      <c r="J28" s="31"/>
      <c r="K28" s="31"/>
      <c r="L28" s="34"/>
      <c r="M28" s="34"/>
      <c r="N28" s="31"/>
      <c r="O28" s="31">
        <v>12</v>
      </c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85"/>
      <c r="AG28" s="85"/>
      <c r="AH28" s="20">
        <f t="shared" si="0"/>
        <v>24</v>
      </c>
      <c r="AI28" s="20">
        <f t="shared" si="1"/>
        <v>0</v>
      </c>
      <c r="AJ28" s="31"/>
    </row>
    <row r="29" spans="1:36" x14ac:dyDescent="0.25">
      <c r="A29" s="29"/>
      <c r="B29" s="30">
        <v>44064</v>
      </c>
      <c r="C29" s="31" t="s">
        <v>46</v>
      </c>
      <c r="D29" s="32"/>
      <c r="E29" s="32"/>
      <c r="F29" s="31">
        <f>25*12</f>
        <v>300</v>
      </c>
      <c r="G29" s="31"/>
      <c r="H29" s="33"/>
      <c r="I29" s="33"/>
      <c r="J29" s="31">
        <f>12*20</f>
        <v>240</v>
      </c>
      <c r="K29" s="31"/>
      <c r="L29" s="34"/>
      <c r="M29" s="34"/>
      <c r="N29" s="31">
        <f>12*10</f>
        <v>120</v>
      </c>
      <c r="O29" s="31"/>
      <c r="P29" s="35">
        <f>5*24</f>
        <v>120</v>
      </c>
      <c r="Q29" s="35"/>
      <c r="R29" s="31">
        <f>12*10</f>
        <v>120</v>
      </c>
      <c r="S29" s="31"/>
      <c r="T29" s="36">
        <f>5*24</f>
        <v>120</v>
      </c>
      <c r="U29" s="36"/>
      <c r="V29" s="31"/>
      <c r="W29" s="31"/>
      <c r="X29" s="37">
        <f>12*10</f>
        <v>120</v>
      </c>
      <c r="Y29" s="37"/>
      <c r="Z29" s="31">
        <f>12*10</f>
        <v>120</v>
      </c>
      <c r="AA29" s="31"/>
      <c r="AB29" s="38">
        <f>10*24</f>
        <v>240</v>
      </c>
      <c r="AC29" s="38"/>
      <c r="AD29" s="31"/>
      <c r="AE29" s="31"/>
      <c r="AF29" s="85"/>
      <c r="AG29" s="85"/>
      <c r="AH29" s="20">
        <f t="shared" si="0"/>
        <v>0</v>
      </c>
      <c r="AI29" s="20">
        <f t="shared" si="1"/>
        <v>1500</v>
      </c>
      <c r="AJ29" s="31"/>
    </row>
    <row r="30" spans="1:36" x14ac:dyDescent="0.25">
      <c r="A30" s="29"/>
      <c r="B30" s="30">
        <v>44063</v>
      </c>
      <c r="C30" s="31" t="s">
        <v>83</v>
      </c>
      <c r="D30" s="32"/>
      <c r="E30" s="32"/>
      <c r="F30" s="31"/>
      <c r="G30" s="31">
        <f>12*1</f>
        <v>12</v>
      </c>
      <c r="H30" s="33"/>
      <c r="I30" s="33"/>
      <c r="J30" s="31"/>
      <c r="K30" s="31">
        <f>12*5</f>
        <v>60</v>
      </c>
      <c r="L30" s="34"/>
      <c r="M30" s="34"/>
      <c r="N30" s="31"/>
      <c r="O30" s="31">
        <f>3*12</f>
        <v>36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>
        <f>12*3</f>
        <v>36</v>
      </c>
      <c r="AB30" s="38"/>
      <c r="AC30" s="38"/>
      <c r="AD30" s="31"/>
      <c r="AE30" s="31"/>
      <c r="AF30" s="85"/>
      <c r="AG30" s="85"/>
      <c r="AH30" s="20">
        <f t="shared" si="0"/>
        <v>144</v>
      </c>
      <c r="AI30" s="20">
        <f t="shared" si="1"/>
        <v>0</v>
      </c>
      <c r="AJ30" s="31"/>
    </row>
    <row r="31" spans="1:36" x14ac:dyDescent="0.25">
      <c r="A31" s="29"/>
      <c r="B31" s="30">
        <v>44065</v>
      </c>
      <c r="C31" s="31" t="s">
        <v>32</v>
      </c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>
        <v>12</v>
      </c>
      <c r="W31" s="31"/>
      <c r="X31" s="37"/>
      <c r="Y31" s="37"/>
      <c r="Z31" s="31"/>
      <c r="AA31" s="31"/>
      <c r="AB31" s="38"/>
      <c r="AC31" s="38"/>
      <c r="AD31" s="31"/>
      <c r="AE31" s="31"/>
      <c r="AF31" s="85"/>
      <c r="AG31" s="85"/>
      <c r="AH31" s="20">
        <f t="shared" si="0"/>
        <v>0</v>
      </c>
      <c r="AI31" s="20">
        <f t="shared" si="1"/>
        <v>12</v>
      </c>
      <c r="AJ31" s="31"/>
    </row>
    <row r="32" spans="1:36" x14ac:dyDescent="0.25">
      <c r="A32" s="29"/>
      <c r="B32" s="30">
        <v>44065</v>
      </c>
      <c r="C32" s="31" t="s">
        <v>98</v>
      </c>
      <c r="D32" s="32"/>
      <c r="E32" s="32">
        <v>24</v>
      </c>
      <c r="F32" s="31"/>
      <c r="G32" s="31">
        <v>12</v>
      </c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>
        <v>12</v>
      </c>
      <c r="X32" s="37"/>
      <c r="Y32" s="37"/>
      <c r="Z32" s="31"/>
      <c r="AA32" s="31"/>
      <c r="AB32" s="38"/>
      <c r="AC32" s="38"/>
      <c r="AD32" s="31"/>
      <c r="AE32" s="31"/>
      <c r="AF32" s="85"/>
      <c r="AG32" s="85"/>
      <c r="AH32" s="20">
        <f t="shared" si="0"/>
        <v>48</v>
      </c>
      <c r="AI32" s="20">
        <f t="shared" si="1"/>
        <v>0</v>
      </c>
      <c r="AJ32" s="31"/>
    </row>
    <row r="33" spans="1:36" x14ac:dyDescent="0.25">
      <c r="A33" s="29"/>
      <c r="B33" s="30">
        <v>44068</v>
      </c>
      <c r="C33" s="31" t="s">
        <v>99</v>
      </c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>
        <v>24</v>
      </c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85"/>
      <c r="AG33" s="85"/>
      <c r="AH33" s="20">
        <f t="shared" si="0"/>
        <v>24</v>
      </c>
      <c r="AI33" s="20">
        <f t="shared" si="1"/>
        <v>0</v>
      </c>
      <c r="AJ33" s="31"/>
    </row>
    <row r="34" spans="1:36" x14ac:dyDescent="0.25">
      <c r="A34" s="29"/>
      <c r="B34" s="68">
        <v>44068</v>
      </c>
      <c r="C34" s="69" t="s">
        <v>100</v>
      </c>
      <c r="D34" s="32"/>
      <c r="E34" s="32"/>
      <c r="F34" s="31"/>
      <c r="G34" s="31">
        <v>12</v>
      </c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>
        <v>12</v>
      </c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85"/>
      <c r="AG34" s="85"/>
      <c r="AH34" s="20">
        <f t="shared" si="0"/>
        <v>24</v>
      </c>
      <c r="AI34" s="20">
        <f t="shared" si="1"/>
        <v>0</v>
      </c>
      <c r="AJ34" s="31"/>
    </row>
    <row r="35" spans="1:36" x14ac:dyDescent="0.25">
      <c r="A35" s="29"/>
      <c r="B35" s="30">
        <v>44069</v>
      </c>
      <c r="C35" s="31" t="s">
        <v>99</v>
      </c>
      <c r="D35" s="32"/>
      <c r="E35" s="32"/>
      <c r="F35" s="31"/>
      <c r="G35" s="31">
        <v>12</v>
      </c>
      <c r="H35" s="33"/>
      <c r="I35" s="33"/>
      <c r="J35" s="31"/>
      <c r="K35" s="31">
        <v>12</v>
      </c>
      <c r="L35" s="34"/>
      <c r="M35" s="34"/>
      <c r="N35" s="31"/>
      <c r="O35" s="31"/>
      <c r="P35" s="35"/>
      <c r="Q35" s="35"/>
      <c r="R35" s="31"/>
      <c r="S35" s="31">
        <v>12</v>
      </c>
      <c r="T35" s="36"/>
      <c r="U35" s="36"/>
      <c r="V35" s="31"/>
      <c r="W35" s="31"/>
      <c r="X35" s="37"/>
      <c r="Y35" s="37">
        <v>12</v>
      </c>
      <c r="Z35" s="31"/>
      <c r="AA35" s="31">
        <v>12</v>
      </c>
      <c r="AB35" s="38"/>
      <c r="AC35" s="38"/>
      <c r="AD35" s="31"/>
      <c r="AE35" s="31"/>
      <c r="AF35" s="85"/>
      <c r="AG35" s="85"/>
      <c r="AH35" s="20">
        <f t="shared" si="0"/>
        <v>60</v>
      </c>
      <c r="AI35" s="20">
        <f t="shared" si="1"/>
        <v>0</v>
      </c>
      <c r="AJ35" s="31"/>
    </row>
    <row r="36" spans="1:36" x14ac:dyDescent="0.25">
      <c r="A36" s="29"/>
      <c r="B36" s="30">
        <v>44066</v>
      </c>
      <c r="C36" s="31" t="s">
        <v>101</v>
      </c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>
        <v>600</v>
      </c>
      <c r="P36" s="35"/>
      <c r="Q36" s="35"/>
      <c r="R36" s="31"/>
      <c r="S36" s="31"/>
      <c r="T36" s="36"/>
      <c r="U36" s="36">
        <v>120</v>
      </c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85"/>
      <c r="AG36" s="85"/>
      <c r="AH36" s="20">
        <f t="shared" si="0"/>
        <v>720</v>
      </c>
      <c r="AI36" s="20">
        <f t="shared" si="1"/>
        <v>0</v>
      </c>
      <c r="AJ36" s="31"/>
    </row>
    <row r="37" spans="1:36" x14ac:dyDescent="0.25">
      <c r="A37" s="29"/>
      <c r="B37" s="30">
        <v>44070</v>
      </c>
      <c r="C37" s="31" t="s">
        <v>46</v>
      </c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>
        <v>600</v>
      </c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85"/>
      <c r="AG37" s="85"/>
      <c r="AH37" s="20">
        <f t="shared" si="0"/>
        <v>0</v>
      </c>
      <c r="AI37" s="20">
        <f t="shared" si="1"/>
        <v>600</v>
      </c>
      <c r="AJ37" s="31"/>
    </row>
    <row r="38" spans="1:36" x14ac:dyDescent="0.25">
      <c r="A38" s="29"/>
      <c r="B38" s="30">
        <v>44069</v>
      </c>
      <c r="C38" s="31" t="s">
        <v>108</v>
      </c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85">
        <v>100</v>
      </c>
      <c r="AG38" s="85"/>
      <c r="AH38" s="20"/>
      <c r="AI38" s="20"/>
      <c r="AJ38" s="31"/>
    </row>
    <row r="39" spans="1:36" x14ac:dyDescent="0.25">
      <c r="A39" s="29"/>
      <c r="B39" s="30">
        <v>44069</v>
      </c>
      <c r="C39" s="31" t="s">
        <v>110</v>
      </c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85"/>
      <c r="AG39" s="85">
        <v>8</v>
      </c>
      <c r="AH39" s="20"/>
      <c r="AI39" s="20"/>
      <c r="AJ39" s="31"/>
    </row>
    <row r="40" spans="1:36" x14ac:dyDescent="0.25">
      <c r="A40" s="29"/>
      <c r="B40" s="30">
        <v>44069</v>
      </c>
      <c r="C40" s="31" t="s">
        <v>111</v>
      </c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85"/>
      <c r="AG40" s="85">
        <v>8</v>
      </c>
      <c r="AH40" s="20"/>
      <c r="AI40" s="20"/>
      <c r="AJ40" s="31"/>
    </row>
    <row r="41" spans="1:36" x14ac:dyDescent="0.25">
      <c r="A41" s="29"/>
      <c r="B41" s="30">
        <v>44069</v>
      </c>
      <c r="C41" s="31" t="s">
        <v>112</v>
      </c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85"/>
      <c r="AG41" s="85">
        <v>5</v>
      </c>
      <c r="AH41" s="20"/>
      <c r="AI41" s="20"/>
      <c r="AJ41" s="31"/>
    </row>
    <row r="42" spans="1:36" x14ac:dyDescent="0.25">
      <c r="A42" s="29"/>
      <c r="B42" s="30">
        <v>44069</v>
      </c>
      <c r="C42" s="31" t="s">
        <v>71</v>
      </c>
      <c r="D42" s="32"/>
      <c r="E42" s="32"/>
      <c r="F42" s="31"/>
      <c r="G42" s="31">
        <v>24</v>
      </c>
      <c r="H42" s="33"/>
      <c r="I42" s="33"/>
      <c r="J42" s="31"/>
      <c r="K42" s="31"/>
      <c r="L42" s="34"/>
      <c r="M42" s="34"/>
      <c r="N42" s="31"/>
      <c r="O42" s="31"/>
      <c r="P42" s="35"/>
      <c r="Q42" s="35"/>
      <c r="R42" s="31"/>
      <c r="S42" s="31"/>
      <c r="T42" s="36"/>
      <c r="U42" s="36"/>
      <c r="V42" s="31"/>
      <c r="W42" s="31"/>
      <c r="X42" s="37"/>
      <c r="Y42" s="37"/>
      <c r="Z42" s="31"/>
      <c r="AA42" s="31"/>
      <c r="AB42" s="38"/>
      <c r="AC42" s="38"/>
      <c r="AD42" s="31"/>
      <c r="AE42" s="31"/>
      <c r="AF42" s="85"/>
      <c r="AG42" s="85"/>
      <c r="AH42" s="20">
        <f t="shared" ref="AH42:AH47" si="2">E42+G42+I42+K42+M42+O42+Q42+S42+U42+W42+Y42+AA42+AC42+AE42</f>
        <v>24</v>
      </c>
      <c r="AI42" s="20">
        <f t="shared" ref="AI42:AI47" si="3">D42+F42+H42+J42+L42+N42+P42+R42+T42+V42+X42+Z42+AB42+AD42</f>
        <v>0</v>
      </c>
      <c r="AJ42" s="31"/>
    </row>
    <row r="43" spans="1:36" x14ac:dyDescent="0.25">
      <c r="A43" s="29"/>
      <c r="B43" s="30">
        <v>44071</v>
      </c>
      <c r="C43" s="31" t="s">
        <v>100</v>
      </c>
      <c r="D43" s="32"/>
      <c r="E43" s="32"/>
      <c r="F43" s="31"/>
      <c r="G43" s="31">
        <v>24</v>
      </c>
      <c r="H43" s="33"/>
      <c r="I43" s="33"/>
      <c r="J43" s="31"/>
      <c r="K43" s="31"/>
      <c r="L43" s="34"/>
      <c r="M43" s="34"/>
      <c r="N43" s="31"/>
      <c r="O43" s="31"/>
      <c r="P43" s="35"/>
      <c r="Q43" s="35"/>
      <c r="R43" s="31"/>
      <c r="S43" s="31"/>
      <c r="T43" s="36"/>
      <c r="U43" s="36"/>
      <c r="V43" s="31"/>
      <c r="W43" s="31"/>
      <c r="X43" s="37"/>
      <c r="Y43" s="37"/>
      <c r="Z43" s="31"/>
      <c r="AA43" s="31"/>
      <c r="AB43" s="38"/>
      <c r="AC43" s="38"/>
      <c r="AD43" s="31"/>
      <c r="AE43" s="31"/>
      <c r="AF43" s="85"/>
      <c r="AG43" s="85"/>
      <c r="AH43" s="20">
        <f t="shared" si="2"/>
        <v>24</v>
      </c>
      <c r="AI43" s="20">
        <f t="shared" si="3"/>
        <v>0</v>
      </c>
      <c r="AJ43" s="31" t="s">
        <v>105</v>
      </c>
    </row>
    <row r="44" spans="1:36" x14ac:dyDescent="0.25">
      <c r="A44" s="29"/>
      <c r="B44" s="30">
        <v>44071</v>
      </c>
      <c r="C44" s="31" t="s">
        <v>102</v>
      </c>
      <c r="D44" s="32"/>
      <c r="E44" s="32"/>
      <c r="F44" s="31"/>
      <c r="G44" s="31">
        <v>72</v>
      </c>
      <c r="H44" s="33"/>
      <c r="I44" s="33"/>
      <c r="J44" s="31"/>
      <c r="K44" s="31">
        <v>36</v>
      </c>
      <c r="L44" s="34"/>
      <c r="M44" s="34"/>
      <c r="N44" s="31"/>
      <c r="O44" s="31">
        <v>24</v>
      </c>
      <c r="P44" s="35"/>
      <c r="Q44" s="35"/>
      <c r="R44" s="31"/>
      <c r="S44" s="31">
        <v>36</v>
      </c>
      <c r="T44" s="36"/>
      <c r="U44" s="36"/>
      <c r="V44" s="31"/>
      <c r="W44" s="31"/>
      <c r="X44" s="37"/>
      <c r="Y44" s="37"/>
      <c r="Z44" s="31"/>
      <c r="AA44" s="31"/>
      <c r="AB44" s="38"/>
      <c r="AC44" s="38"/>
      <c r="AD44" s="31"/>
      <c r="AE44" s="31"/>
      <c r="AF44" s="85"/>
      <c r="AG44" s="85"/>
      <c r="AH44" s="20">
        <f t="shared" si="2"/>
        <v>168</v>
      </c>
      <c r="AI44" s="20">
        <f t="shared" si="3"/>
        <v>0</v>
      </c>
      <c r="AJ44" s="31" t="s">
        <v>105</v>
      </c>
    </row>
    <row r="45" spans="1:36" x14ac:dyDescent="0.25">
      <c r="A45" s="29"/>
      <c r="B45" s="30">
        <v>44072</v>
      </c>
      <c r="C45" s="31" t="s">
        <v>103</v>
      </c>
      <c r="D45" s="32"/>
      <c r="E45" s="32"/>
      <c r="F45" s="31"/>
      <c r="G45" s="31">
        <v>12</v>
      </c>
      <c r="H45" s="33"/>
      <c r="I45" s="33"/>
      <c r="J45" s="31"/>
      <c r="K45" s="31"/>
      <c r="L45" s="34"/>
      <c r="M45" s="34"/>
      <c r="N45" s="31"/>
      <c r="O45" s="31"/>
      <c r="P45" s="35"/>
      <c r="Q45" s="35"/>
      <c r="R45" s="31"/>
      <c r="S45" s="31"/>
      <c r="T45" s="36"/>
      <c r="U45" s="36"/>
      <c r="V45" s="31"/>
      <c r="W45" s="31"/>
      <c r="X45" s="37"/>
      <c r="Y45" s="37"/>
      <c r="Z45" s="31"/>
      <c r="AA45" s="31"/>
      <c r="AB45" s="38"/>
      <c r="AC45" s="38"/>
      <c r="AD45" s="31"/>
      <c r="AE45" s="31"/>
      <c r="AF45" s="85"/>
      <c r="AG45" s="85"/>
      <c r="AH45" s="20">
        <f t="shared" si="2"/>
        <v>12</v>
      </c>
      <c r="AI45" s="20">
        <f t="shared" si="3"/>
        <v>0</v>
      </c>
      <c r="AJ45" s="31"/>
    </row>
    <row r="46" spans="1:36" x14ac:dyDescent="0.25">
      <c r="A46" s="29"/>
      <c r="B46" s="30">
        <v>44072</v>
      </c>
      <c r="C46" s="31" t="s">
        <v>104</v>
      </c>
      <c r="D46" s="32"/>
      <c r="E46" s="32"/>
      <c r="F46" s="31"/>
      <c r="G46" s="31"/>
      <c r="H46" s="33"/>
      <c r="I46" s="33"/>
      <c r="J46" s="31"/>
      <c r="K46" s="31"/>
      <c r="L46" s="34"/>
      <c r="M46" s="34"/>
      <c r="N46" s="31"/>
      <c r="O46" s="31"/>
      <c r="P46" s="35"/>
      <c r="Q46" s="35"/>
      <c r="R46" s="31"/>
      <c r="S46" s="31"/>
      <c r="T46" s="36"/>
      <c r="U46" s="36"/>
      <c r="V46" s="31"/>
      <c r="W46" s="31"/>
      <c r="X46" s="37">
        <v>12</v>
      </c>
      <c r="Y46" s="37"/>
      <c r="Z46" s="31"/>
      <c r="AA46" s="31"/>
      <c r="AB46" s="38"/>
      <c r="AC46" s="38"/>
      <c r="AD46" s="31"/>
      <c r="AE46" s="31"/>
      <c r="AF46" s="85"/>
      <c r="AG46" s="85"/>
      <c r="AH46" s="20">
        <f t="shared" si="2"/>
        <v>0</v>
      </c>
      <c r="AI46" s="20">
        <f t="shared" si="3"/>
        <v>12</v>
      </c>
      <c r="AJ46" s="31"/>
    </row>
    <row r="47" spans="1:36" x14ac:dyDescent="0.25">
      <c r="A47" s="39"/>
      <c r="B47" s="40"/>
      <c r="C47" s="41" t="s">
        <v>29</v>
      </c>
      <c r="D47" s="86">
        <f>SUM(D9:D46)-SUM(E9:E46)</f>
        <v>0</v>
      </c>
      <c r="E47" s="86"/>
      <c r="F47" s="115">
        <f>SUM(F9:F46)-SUM(G9:G46)</f>
        <v>144</v>
      </c>
      <c r="G47" s="115"/>
      <c r="H47" s="126">
        <f>SUM(H9:H46)-SUM(I9:I46)</f>
        <v>0</v>
      </c>
      <c r="I47" s="126"/>
      <c r="J47" s="115">
        <f>SUM(J9:J46)-SUM(K9:K46)</f>
        <v>132</v>
      </c>
      <c r="K47" s="115"/>
      <c r="L47" s="127">
        <f>SUM(L9:L46)-SUM(M9:M46)</f>
        <v>0</v>
      </c>
      <c r="M47" s="127"/>
      <c r="N47" s="115">
        <f>SUM(N9:N46)-SUM(O9:O46)</f>
        <v>60</v>
      </c>
      <c r="O47" s="115"/>
      <c r="P47" s="123">
        <f>SUM(P9:P46)-SUM(Q9:Q46)</f>
        <v>96</v>
      </c>
      <c r="Q47" s="123"/>
      <c r="R47" s="115">
        <f>SUM(R9:R46)-SUM(S9:S46)</f>
        <v>96</v>
      </c>
      <c r="S47" s="115"/>
      <c r="T47" s="124">
        <f>SUM(T9:T46)-SUM(U9:U46)</f>
        <v>0</v>
      </c>
      <c r="U47" s="124"/>
      <c r="V47" s="115">
        <f>SUM(V9:V46)-SUM(W9:W46)</f>
        <v>0</v>
      </c>
      <c r="W47" s="115"/>
      <c r="X47" s="125">
        <f>SUM(X9:X46)-SUM(Y9:Y46)</f>
        <v>120</v>
      </c>
      <c r="Y47" s="125"/>
      <c r="Z47" s="115">
        <f>SUM(Z9:Z46)-SUM(AA9:AA46)</f>
        <v>72</v>
      </c>
      <c r="AA47" s="115"/>
      <c r="AB47" s="121">
        <f>SUM(AB9:AB46)-SUM(AC9:AC46)</f>
        <v>240</v>
      </c>
      <c r="AC47" s="121"/>
      <c r="AD47" s="115">
        <f>SUM(AD9:AD46)-SUM(AE9:AE46)</f>
        <v>127</v>
      </c>
      <c r="AE47" s="115"/>
      <c r="AF47" s="129">
        <f>SUM(AF9:AF46)-SUM(AG9:AG46)</f>
        <v>79</v>
      </c>
      <c r="AG47" s="129"/>
      <c r="AH47" s="20">
        <f t="shared" si="2"/>
        <v>0</v>
      </c>
      <c r="AI47" s="20">
        <f t="shared" si="3"/>
        <v>1087</v>
      </c>
      <c r="AJ47" s="42"/>
    </row>
    <row r="48" spans="1:36" x14ac:dyDescent="0.25">
      <c r="A48" s="39"/>
      <c r="B48" s="40"/>
      <c r="C48" s="41" t="s">
        <v>30</v>
      </c>
      <c r="D48" s="92">
        <f>D47/24</f>
        <v>0</v>
      </c>
      <c r="E48" s="92"/>
      <c r="F48" s="93">
        <f>F47/12</f>
        <v>12</v>
      </c>
      <c r="G48" s="93"/>
      <c r="H48" s="94">
        <f>H47/24</f>
        <v>0</v>
      </c>
      <c r="I48" s="94"/>
      <c r="J48" s="122">
        <f>J47/12</f>
        <v>11</v>
      </c>
      <c r="K48" s="122"/>
      <c r="L48" s="95">
        <f>L47/24</f>
        <v>0</v>
      </c>
      <c r="M48" s="95"/>
      <c r="N48" s="93">
        <f>N47/12</f>
        <v>5</v>
      </c>
      <c r="O48" s="93"/>
      <c r="P48" s="116">
        <f>P47/24</f>
        <v>4</v>
      </c>
      <c r="Q48" s="116"/>
      <c r="R48" s="93">
        <f>R47/12</f>
        <v>8</v>
      </c>
      <c r="S48" s="93"/>
      <c r="T48" s="117">
        <f>T47/24</f>
        <v>0</v>
      </c>
      <c r="U48" s="117"/>
      <c r="V48" s="93">
        <f>V47/12</f>
        <v>0</v>
      </c>
      <c r="W48" s="93"/>
      <c r="X48" s="113">
        <f>X47/12</f>
        <v>10</v>
      </c>
      <c r="Y48" s="113"/>
      <c r="Z48" s="120">
        <f>Z47/12</f>
        <v>6</v>
      </c>
      <c r="AA48" s="120"/>
      <c r="AB48" s="114">
        <f>AB47/24</f>
        <v>10</v>
      </c>
      <c r="AC48" s="114"/>
      <c r="AD48" s="115"/>
      <c r="AE48" s="115"/>
      <c r="AF48" s="130"/>
      <c r="AG48" s="130"/>
      <c r="AH48" s="133">
        <f>SUM(D48:AC48)</f>
        <v>66</v>
      </c>
      <c r="AI48" s="134"/>
      <c r="AJ48" s="42"/>
    </row>
    <row r="49" spans="1:36" s="41" customFormat="1" x14ac:dyDescent="0.25">
      <c r="A49" s="87" t="s">
        <v>27</v>
      </c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9"/>
      <c r="AF49" s="71"/>
      <c r="AG49" s="71"/>
      <c r="AH49" s="43">
        <f>SUM(AH9:AH46)</f>
        <v>3125</v>
      </c>
      <c r="AI49" s="43">
        <f>SUM(AI9:AI46)</f>
        <v>4212</v>
      </c>
      <c r="AJ49" s="44"/>
    </row>
    <row r="50" spans="1:36" x14ac:dyDescent="0.25">
      <c r="A50" s="87" t="s">
        <v>28</v>
      </c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9"/>
      <c r="AF50" s="70"/>
      <c r="AG50" s="70"/>
      <c r="AH50" s="90">
        <f>AI49-AH49</f>
        <v>1087</v>
      </c>
      <c r="AI50" s="91"/>
      <c r="AJ50" s="44"/>
    </row>
    <row r="51" spans="1:36" x14ac:dyDescent="0.25"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9"/>
      <c r="O51" s="119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</row>
    <row r="55" spans="1:36" x14ac:dyDescent="0.25">
      <c r="X55" s="6" t="s">
        <v>41</v>
      </c>
    </row>
  </sheetData>
  <mergeCells count="74">
    <mergeCell ref="AH48:AI48"/>
    <mergeCell ref="A6:A8"/>
    <mergeCell ref="B6:B8"/>
    <mergeCell ref="C6:C8"/>
    <mergeCell ref="D6:AI6"/>
    <mergeCell ref="N47:O47"/>
    <mergeCell ref="D47:E47"/>
    <mergeCell ref="F47:G47"/>
    <mergeCell ref="H47:I47"/>
    <mergeCell ref="J47:K47"/>
    <mergeCell ref="L47:M47"/>
    <mergeCell ref="Z47:AA47"/>
    <mergeCell ref="AI7:AI8"/>
    <mergeCell ref="AD48:AE48"/>
    <mergeCell ref="AB47:AC47"/>
    <mergeCell ref="AD47:AE47"/>
    <mergeCell ref="AJ6:AJ8"/>
    <mergeCell ref="X7:Y7"/>
    <mergeCell ref="Z7:AA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AB7:AC7"/>
    <mergeCell ref="AD7:AE7"/>
    <mergeCell ref="AH7:AH8"/>
    <mergeCell ref="A1:C1"/>
    <mergeCell ref="A2:C2"/>
    <mergeCell ref="A3:AJ3"/>
    <mergeCell ref="A4:AJ4"/>
    <mergeCell ref="A5:AE5"/>
    <mergeCell ref="P47:Q47"/>
    <mergeCell ref="R47:S47"/>
    <mergeCell ref="D48:E48"/>
    <mergeCell ref="F48:G48"/>
    <mergeCell ref="H48:I48"/>
    <mergeCell ref="J48:K48"/>
    <mergeCell ref="L48:M48"/>
    <mergeCell ref="T47:U47"/>
    <mergeCell ref="V47:W47"/>
    <mergeCell ref="X47:Y47"/>
    <mergeCell ref="T48:U48"/>
    <mergeCell ref="V48:W48"/>
    <mergeCell ref="X48:Y48"/>
    <mergeCell ref="Z48:AA48"/>
    <mergeCell ref="AB48:AC48"/>
    <mergeCell ref="AB51:AC51"/>
    <mergeCell ref="A49:AE49"/>
    <mergeCell ref="A50:AE50"/>
    <mergeCell ref="N48:O48"/>
    <mergeCell ref="P48:Q48"/>
    <mergeCell ref="R48:S48"/>
    <mergeCell ref="AF7:AG7"/>
    <mergeCell ref="AF47:AG47"/>
    <mergeCell ref="AF48:AG48"/>
    <mergeCell ref="AH50:AI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</mergeCells>
  <pageMargins left="0.12" right="0.2" top="0.75" bottom="0.75" header="0.3" footer="0.3"/>
  <pageSetup orientation="landscape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0"/>
  <sheetViews>
    <sheetView tabSelected="1" topLeftCell="A31" workbookViewId="0">
      <selection activeCell="AF43" sqref="AF43:AG43"/>
    </sheetView>
  </sheetViews>
  <sheetFormatPr defaultColWidth="9.140625" defaultRowHeight="15" x14ac:dyDescent="0.25"/>
  <cols>
    <col min="1" max="1" width="1.85546875" style="6" customWidth="1"/>
    <col min="2" max="2" width="10.5703125" style="45" customWidth="1"/>
    <col min="3" max="3" width="19.85546875" style="6" customWidth="1"/>
    <col min="4" max="4" width="3.85546875" style="6" customWidth="1"/>
    <col min="5" max="5" width="3.28515625" style="6" customWidth="1"/>
    <col min="6" max="6" width="4.140625" style="6" customWidth="1"/>
    <col min="7" max="7" width="4" style="6" bestFit="1" customWidth="1"/>
    <col min="8" max="8" width="3.85546875" style="6" customWidth="1"/>
    <col min="9" max="9" width="4.28515625" style="6" customWidth="1"/>
    <col min="10" max="11" width="4" style="6" bestFit="1" customWidth="1"/>
    <col min="12" max="12" width="3.5703125" style="6" customWidth="1"/>
    <col min="13" max="13" width="3.85546875" style="6" customWidth="1"/>
    <col min="14" max="16" width="4" style="6" bestFit="1" customWidth="1"/>
    <col min="17" max="17" width="3.28515625" style="6" customWidth="1"/>
    <col min="18" max="18" width="4" style="6" customWidth="1"/>
    <col min="19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9" width="4" style="6" bestFit="1" customWidth="1"/>
    <col min="30" max="30" width="4" style="6" hidden="1" customWidth="1"/>
    <col min="31" max="31" width="3.28515625" style="6" hidden="1" customWidth="1"/>
    <col min="32" max="32" width="4" style="6" bestFit="1" customWidth="1"/>
    <col min="33" max="33" width="3.28515625" style="6" customWidth="1"/>
    <col min="34" max="34" width="10.42578125" style="6" bestFit="1" customWidth="1"/>
    <col min="35" max="35" width="10.85546875" style="6" bestFit="1" customWidth="1"/>
    <col min="36" max="36" width="9.7109375" style="6" customWidth="1"/>
    <col min="37" max="16384" width="9.140625" style="6"/>
  </cols>
  <sheetData>
    <row r="1" spans="1:36" x14ac:dyDescent="0.25">
      <c r="A1" s="103" t="s">
        <v>0</v>
      </c>
      <c r="B1" s="103"/>
      <c r="C1" s="103"/>
      <c r="D1" s="77"/>
      <c r="E1" s="77"/>
      <c r="F1" s="77"/>
      <c r="G1" s="77"/>
      <c r="H1" s="77"/>
      <c r="I1" s="77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77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  <c r="AI1" s="3"/>
      <c r="AJ1" s="3"/>
    </row>
    <row r="2" spans="1:36" x14ac:dyDescent="0.25">
      <c r="A2" s="104" t="s">
        <v>2</v>
      </c>
      <c r="B2" s="104"/>
      <c r="C2" s="104"/>
      <c r="D2" s="78"/>
      <c r="E2" s="78"/>
      <c r="F2" s="78"/>
      <c r="G2" s="78"/>
      <c r="H2" s="78"/>
      <c r="I2" s="7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  <c r="AI2" s="3"/>
      <c r="AJ2" s="3"/>
    </row>
    <row r="3" spans="1:36" x14ac:dyDescent="0.25">
      <c r="A3" s="105" t="s">
        <v>39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</row>
    <row r="4" spans="1:36" x14ac:dyDescent="0.25">
      <c r="A4" s="105" t="s">
        <v>106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</row>
    <row r="5" spans="1:36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79"/>
      <c r="AG5" s="79"/>
      <c r="AH5" s="79"/>
      <c r="AI5" s="79"/>
      <c r="AJ5" s="79"/>
    </row>
    <row r="6" spans="1:36" x14ac:dyDescent="0.25">
      <c r="A6" s="97" t="s">
        <v>4</v>
      </c>
      <c r="B6" s="106" t="s">
        <v>5</v>
      </c>
      <c r="C6" s="97" t="s">
        <v>6</v>
      </c>
      <c r="D6" s="107" t="s">
        <v>7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9"/>
      <c r="AJ6" s="97" t="s">
        <v>8</v>
      </c>
    </row>
    <row r="7" spans="1:36" x14ac:dyDescent="0.25">
      <c r="A7" s="97"/>
      <c r="B7" s="106"/>
      <c r="C7" s="97"/>
      <c r="D7" s="110" t="s">
        <v>9</v>
      </c>
      <c r="E7" s="110"/>
      <c r="F7" s="97" t="s">
        <v>10</v>
      </c>
      <c r="G7" s="97"/>
      <c r="H7" s="111" t="s">
        <v>11</v>
      </c>
      <c r="I7" s="111"/>
      <c r="J7" s="97" t="s">
        <v>12</v>
      </c>
      <c r="K7" s="97"/>
      <c r="L7" s="112" t="s">
        <v>13</v>
      </c>
      <c r="M7" s="112"/>
      <c r="N7" s="97" t="s">
        <v>14</v>
      </c>
      <c r="O7" s="97"/>
      <c r="P7" s="100" t="s">
        <v>15</v>
      </c>
      <c r="Q7" s="100"/>
      <c r="R7" s="97" t="s">
        <v>16</v>
      </c>
      <c r="S7" s="97"/>
      <c r="T7" s="101" t="s">
        <v>17</v>
      </c>
      <c r="U7" s="101"/>
      <c r="V7" s="97" t="s">
        <v>18</v>
      </c>
      <c r="W7" s="97"/>
      <c r="X7" s="102" t="s">
        <v>19</v>
      </c>
      <c r="Y7" s="102"/>
      <c r="Z7" s="97" t="s">
        <v>20</v>
      </c>
      <c r="AA7" s="97"/>
      <c r="AB7" s="96" t="s">
        <v>21</v>
      </c>
      <c r="AC7" s="96"/>
      <c r="AD7" s="97" t="s">
        <v>22</v>
      </c>
      <c r="AE7" s="97"/>
      <c r="AF7" s="128" t="s">
        <v>109</v>
      </c>
      <c r="AG7" s="128"/>
      <c r="AH7" s="131" t="s">
        <v>23</v>
      </c>
      <c r="AI7" s="131" t="s">
        <v>24</v>
      </c>
      <c r="AJ7" s="97"/>
    </row>
    <row r="8" spans="1:36" x14ac:dyDescent="0.25">
      <c r="A8" s="97"/>
      <c r="B8" s="106"/>
      <c r="C8" s="97"/>
      <c r="D8" s="80" t="s">
        <v>25</v>
      </c>
      <c r="E8" s="80" t="s">
        <v>26</v>
      </c>
      <c r="F8" s="73" t="s">
        <v>25</v>
      </c>
      <c r="G8" s="73" t="s">
        <v>26</v>
      </c>
      <c r="H8" s="81" t="s">
        <v>25</v>
      </c>
      <c r="I8" s="81" t="s">
        <v>26</v>
      </c>
      <c r="J8" s="73" t="s">
        <v>25</v>
      </c>
      <c r="K8" s="73" t="s">
        <v>26</v>
      </c>
      <c r="L8" s="82" t="s">
        <v>25</v>
      </c>
      <c r="M8" s="82" t="s">
        <v>26</v>
      </c>
      <c r="N8" s="73" t="s">
        <v>25</v>
      </c>
      <c r="O8" s="73" t="s">
        <v>26</v>
      </c>
      <c r="P8" s="74" t="s">
        <v>25</v>
      </c>
      <c r="Q8" s="74" t="s">
        <v>26</v>
      </c>
      <c r="R8" s="73" t="s">
        <v>25</v>
      </c>
      <c r="S8" s="73" t="s">
        <v>26</v>
      </c>
      <c r="T8" s="75" t="s">
        <v>25</v>
      </c>
      <c r="U8" s="75" t="s">
        <v>26</v>
      </c>
      <c r="V8" s="73" t="s">
        <v>25</v>
      </c>
      <c r="W8" s="73" t="s">
        <v>26</v>
      </c>
      <c r="X8" s="76" t="s">
        <v>25</v>
      </c>
      <c r="Y8" s="76" t="s">
        <v>26</v>
      </c>
      <c r="Z8" s="73" t="s">
        <v>25</v>
      </c>
      <c r="AA8" s="73" t="s">
        <v>26</v>
      </c>
      <c r="AB8" s="72" t="s">
        <v>25</v>
      </c>
      <c r="AC8" s="72" t="s">
        <v>26</v>
      </c>
      <c r="AD8" s="73" t="s">
        <v>25</v>
      </c>
      <c r="AE8" s="73" t="s">
        <v>26</v>
      </c>
      <c r="AF8" s="83" t="s">
        <v>25</v>
      </c>
      <c r="AG8" s="83" t="s">
        <v>26</v>
      </c>
      <c r="AH8" s="132"/>
      <c r="AI8" s="132"/>
      <c r="AJ8" s="97"/>
    </row>
    <row r="9" spans="1:36" x14ac:dyDescent="0.25">
      <c r="A9" s="20"/>
      <c r="B9" s="21">
        <v>44075</v>
      </c>
      <c r="C9" s="20" t="s">
        <v>55</v>
      </c>
      <c r="D9" s="22">
        <v>0</v>
      </c>
      <c r="E9" s="22"/>
      <c r="F9" s="20">
        <v>144</v>
      </c>
      <c r="G9" s="20"/>
      <c r="H9" s="23"/>
      <c r="I9" s="23"/>
      <c r="J9" s="20">
        <v>132</v>
      </c>
      <c r="K9" s="20"/>
      <c r="L9" s="24"/>
      <c r="M9" s="24"/>
      <c r="N9" s="20">
        <v>60</v>
      </c>
      <c r="O9" s="20"/>
      <c r="P9" s="25">
        <v>96</v>
      </c>
      <c r="Q9" s="25"/>
      <c r="R9" s="20">
        <v>96</v>
      </c>
      <c r="S9" s="20"/>
      <c r="T9" s="26"/>
      <c r="U9" s="26"/>
      <c r="V9" s="20">
        <v>0</v>
      </c>
      <c r="W9" s="20"/>
      <c r="X9" s="27">
        <v>120</v>
      </c>
      <c r="Y9" s="27"/>
      <c r="Z9" s="20">
        <v>72</v>
      </c>
      <c r="AA9" s="20"/>
      <c r="AB9" s="28">
        <v>240</v>
      </c>
      <c r="AC9" s="28"/>
      <c r="AD9" s="20">
        <v>127</v>
      </c>
      <c r="AE9" s="20"/>
      <c r="AF9" s="84">
        <v>79</v>
      </c>
      <c r="AG9" s="84"/>
      <c r="AH9" s="20">
        <f>E9+G9+I9+K9+M9+O9+Q9+S9+U9+W9+Y9+AA9+AC9+AE9</f>
        <v>0</v>
      </c>
      <c r="AI9" s="20">
        <f>D9+F9+H9+J9+L9+N9+P9+R9+T9+V9+X9+Z9+AB9+AD9</f>
        <v>1087</v>
      </c>
      <c r="AJ9" s="20"/>
    </row>
    <row r="10" spans="1:36" x14ac:dyDescent="0.25">
      <c r="A10" s="20"/>
      <c r="B10" s="21">
        <v>44077</v>
      </c>
      <c r="C10" s="20" t="s">
        <v>107</v>
      </c>
      <c r="D10" s="22"/>
      <c r="E10" s="22"/>
      <c r="F10" s="31"/>
      <c r="G10" s="31">
        <v>24</v>
      </c>
      <c r="H10" s="33"/>
      <c r="I10" s="33"/>
      <c r="J10" s="31"/>
      <c r="K10" s="31">
        <v>12</v>
      </c>
      <c r="L10" s="34"/>
      <c r="M10" s="34"/>
      <c r="N10" s="31"/>
      <c r="O10" s="31"/>
      <c r="P10" s="35"/>
      <c r="Q10" s="35">
        <v>24</v>
      </c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85"/>
      <c r="AG10" s="85">
        <v>2</v>
      </c>
      <c r="AH10" s="20">
        <f t="shared" ref="AH10:AH42" si="0">E10+G10+I10+K10+M10+O10+Q10+S10+U10+W10+Y10+AA10+AC10+AE10</f>
        <v>72</v>
      </c>
      <c r="AI10" s="20">
        <f t="shared" ref="AI10:AI42" si="1">D10+F10+H10+J10+L10+N10+P10+R10+T10+V10+X10+Z10+AB10+AD10</f>
        <v>0</v>
      </c>
      <c r="AJ10" s="31" t="s">
        <v>113</v>
      </c>
    </row>
    <row r="11" spans="1:36" x14ac:dyDescent="0.25">
      <c r="A11" s="29"/>
      <c r="B11" s="30">
        <v>44077</v>
      </c>
      <c r="C11" s="31" t="s">
        <v>114</v>
      </c>
      <c r="D11" s="32"/>
      <c r="E11" s="32"/>
      <c r="F11" s="31"/>
      <c r="G11" s="31">
        <f>3*12</f>
        <v>36</v>
      </c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/>
      <c r="AB11" s="38"/>
      <c r="AC11" s="38"/>
      <c r="AD11" s="31"/>
      <c r="AE11" s="31"/>
      <c r="AF11" s="85"/>
      <c r="AG11" s="85">
        <v>1</v>
      </c>
      <c r="AH11" s="20">
        <f t="shared" si="0"/>
        <v>48</v>
      </c>
      <c r="AI11" s="20">
        <f t="shared" si="1"/>
        <v>0</v>
      </c>
      <c r="AJ11" s="31" t="s">
        <v>117</v>
      </c>
    </row>
    <row r="12" spans="1:36" x14ac:dyDescent="0.25">
      <c r="A12" s="29"/>
      <c r="B12" s="30">
        <v>44077</v>
      </c>
      <c r="C12" s="31" t="s">
        <v>115</v>
      </c>
      <c r="D12" s="32"/>
      <c r="E12" s="32"/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>
        <v>8</v>
      </c>
      <c r="W12" s="31"/>
      <c r="X12" s="37"/>
      <c r="Y12" s="37"/>
      <c r="Z12" s="31"/>
      <c r="AA12" s="31"/>
      <c r="AB12" s="38"/>
      <c r="AC12" s="38"/>
      <c r="AD12" s="31"/>
      <c r="AE12" s="31"/>
      <c r="AF12" s="85"/>
      <c r="AG12" s="85"/>
      <c r="AH12" s="20">
        <f t="shared" si="0"/>
        <v>0</v>
      </c>
      <c r="AI12" s="20">
        <f t="shared" si="1"/>
        <v>8</v>
      </c>
      <c r="AJ12" s="31"/>
    </row>
    <row r="13" spans="1:36" x14ac:dyDescent="0.25">
      <c r="A13" s="29"/>
      <c r="B13" s="30">
        <v>44077</v>
      </c>
      <c r="C13" s="31" t="s">
        <v>116</v>
      </c>
      <c r="D13" s="32"/>
      <c r="E13" s="32"/>
      <c r="F13" s="31"/>
      <c r="G13" s="31"/>
      <c r="H13" s="33"/>
      <c r="I13" s="33"/>
      <c r="J13" s="31"/>
      <c r="K13" s="31"/>
      <c r="L13" s="34"/>
      <c r="M13" s="34"/>
      <c r="N13" s="31"/>
      <c r="O13" s="31"/>
      <c r="P13" s="35"/>
      <c r="Q13" s="35"/>
      <c r="R13" s="31"/>
      <c r="S13" s="31"/>
      <c r="T13" s="36"/>
      <c r="U13" s="36"/>
      <c r="V13" s="31">
        <v>4</v>
      </c>
      <c r="W13" s="31"/>
      <c r="X13" s="37"/>
      <c r="Y13" s="37"/>
      <c r="Z13" s="31"/>
      <c r="AA13" s="31"/>
      <c r="AB13" s="38"/>
      <c r="AC13" s="38"/>
      <c r="AD13" s="31"/>
      <c r="AE13" s="31"/>
      <c r="AF13" s="85"/>
      <c r="AG13" s="85"/>
      <c r="AH13" s="20">
        <f t="shared" si="0"/>
        <v>0</v>
      </c>
      <c r="AI13" s="20">
        <f t="shared" si="1"/>
        <v>4</v>
      </c>
      <c r="AJ13" s="31"/>
    </row>
    <row r="14" spans="1:36" x14ac:dyDescent="0.25">
      <c r="A14" s="29"/>
      <c r="B14" s="30">
        <v>44080</v>
      </c>
      <c r="C14" s="31" t="s">
        <v>119</v>
      </c>
      <c r="D14" s="32"/>
      <c r="E14" s="32"/>
      <c r="F14" s="31"/>
      <c r="G14" s="31"/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>
        <v>12</v>
      </c>
      <c r="Z14" s="31"/>
      <c r="AA14" s="31"/>
      <c r="AB14" s="38"/>
      <c r="AC14" s="38"/>
      <c r="AD14" s="31"/>
      <c r="AE14" s="31"/>
      <c r="AF14" s="85"/>
      <c r="AG14" s="85"/>
      <c r="AH14" s="20">
        <f t="shared" si="0"/>
        <v>12</v>
      </c>
      <c r="AI14" s="20">
        <f t="shared" si="1"/>
        <v>0</v>
      </c>
      <c r="AJ14" s="31" t="s">
        <v>118</v>
      </c>
    </row>
    <row r="15" spans="1:36" x14ac:dyDescent="0.25">
      <c r="A15" s="29"/>
      <c r="B15" s="30">
        <v>44081</v>
      </c>
      <c r="C15" s="31" t="s">
        <v>120</v>
      </c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85"/>
      <c r="AG15" s="85"/>
      <c r="AH15" s="20">
        <f t="shared" si="0"/>
        <v>12</v>
      </c>
      <c r="AI15" s="20">
        <f t="shared" si="1"/>
        <v>0</v>
      </c>
      <c r="AJ15" s="31"/>
    </row>
    <row r="16" spans="1:36" x14ac:dyDescent="0.25">
      <c r="A16" s="29"/>
      <c r="B16" s="30"/>
      <c r="C16" s="31"/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/>
      <c r="S16" s="31"/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85"/>
      <c r="AG16" s="85"/>
      <c r="AH16" s="20">
        <f t="shared" si="0"/>
        <v>0</v>
      </c>
      <c r="AI16" s="20">
        <f t="shared" si="1"/>
        <v>0</v>
      </c>
      <c r="AJ16" s="31"/>
    </row>
    <row r="17" spans="1:36" x14ac:dyDescent="0.25">
      <c r="A17" s="29"/>
      <c r="B17" s="30"/>
      <c r="C17" s="31"/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85"/>
      <c r="AG17" s="85"/>
      <c r="AH17" s="20">
        <f t="shared" si="0"/>
        <v>0</v>
      </c>
      <c r="AI17" s="20">
        <f t="shared" si="1"/>
        <v>0</v>
      </c>
      <c r="AJ17" s="31"/>
    </row>
    <row r="18" spans="1:36" x14ac:dyDescent="0.25">
      <c r="A18" s="29"/>
      <c r="B18" s="30"/>
      <c r="C18" s="31"/>
      <c r="D18" s="32"/>
      <c r="E18" s="32"/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85"/>
      <c r="AG18" s="85"/>
      <c r="AH18" s="20">
        <f t="shared" si="0"/>
        <v>0</v>
      </c>
      <c r="AI18" s="20">
        <f t="shared" si="1"/>
        <v>0</v>
      </c>
      <c r="AJ18" s="31"/>
    </row>
    <row r="19" spans="1:36" x14ac:dyDescent="0.25">
      <c r="A19" s="29"/>
      <c r="B19" s="30"/>
      <c r="C19" s="31"/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85"/>
      <c r="AG19" s="85"/>
      <c r="AH19" s="20">
        <f t="shared" si="0"/>
        <v>0</v>
      </c>
      <c r="AI19" s="20">
        <f t="shared" si="1"/>
        <v>0</v>
      </c>
      <c r="AJ19" s="31"/>
    </row>
    <row r="20" spans="1:36" x14ac:dyDescent="0.25">
      <c r="A20" s="29"/>
      <c r="B20" s="30"/>
      <c r="C20" s="31"/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85"/>
      <c r="AG20" s="85"/>
      <c r="AH20" s="20">
        <f t="shared" si="0"/>
        <v>0</v>
      </c>
      <c r="AI20" s="20">
        <f t="shared" si="1"/>
        <v>0</v>
      </c>
      <c r="AJ20" s="31"/>
    </row>
    <row r="21" spans="1:36" x14ac:dyDescent="0.25">
      <c r="A21" s="29"/>
      <c r="B21" s="30"/>
      <c r="C21" s="31"/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85"/>
      <c r="AG21" s="85"/>
      <c r="AH21" s="20">
        <f t="shared" si="0"/>
        <v>0</v>
      </c>
      <c r="AI21" s="20">
        <f t="shared" si="1"/>
        <v>0</v>
      </c>
      <c r="AJ21" s="31"/>
    </row>
    <row r="22" spans="1:36" x14ac:dyDescent="0.25">
      <c r="A22" s="29"/>
      <c r="B22" s="30"/>
      <c r="C22" s="31"/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85"/>
      <c r="AG22" s="85"/>
      <c r="AH22" s="20">
        <f t="shared" si="0"/>
        <v>0</v>
      </c>
      <c r="AI22" s="20">
        <f t="shared" si="1"/>
        <v>0</v>
      </c>
      <c r="AJ22" s="31"/>
    </row>
    <row r="23" spans="1:36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85"/>
      <c r="AG23" s="85"/>
      <c r="AH23" s="20">
        <f t="shared" si="0"/>
        <v>0</v>
      </c>
      <c r="AI23" s="20">
        <f t="shared" si="1"/>
        <v>0</v>
      </c>
      <c r="AJ23" s="31"/>
    </row>
    <row r="24" spans="1:36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85"/>
      <c r="AG24" s="85"/>
      <c r="AH24" s="20">
        <f t="shared" si="0"/>
        <v>0</v>
      </c>
      <c r="AI24" s="20">
        <f t="shared" si="1"/>
        <v>0</v>
      </c>
      <c r="AJ24" s="31"/>
    </row>
    <row r="25" spans="1:36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85"/>
      <c r="AG25" s="85"/>
      <c r="AH25" s="20">
        <f t="shared" si="0"/>
        <v>0</v>
      </c>
      <c r="AI25" s="20">
        <f t="shared" si="1"/>
        <v>0</v>
      </c>
      <c r="AJ25" s="31"/>
    </row>
    <row r="26" spans="1:36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85"/>
      <c r="AG26" s="85"/>
      <c r="AH26" s="20">
        <f t="shared" si="0"/>
        <v>0</v>
      </c>
      <c r="AI26" s="20">
        <f t="shared" si="1"/>
        <v>0</v>
      </c>
      <c r="AJ26" s="31"/>
    </row>
    <row r="27" spans="1:36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85"/>
      <c r="AG27" s="85"/>
      <c r="AH27" s="20">
        <f t="shared" si="0"/>
        <v>0</v>
      </c>
      <c r="AI27" s="20">
        <f t="shared" si="1"/>
        <v>0</v>
      </c>
      <c r="AJ27" s="31"/>
    </row>
    <row r="28" spans="1:36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85"/>
      <c r="AG28" s="85"/>
      <c r="AH28" s="20">
        <f t="shared" si="0"/>
        <v>0</v>
      </c>
      <c r="AI28" s="20">
        <f t="shared" si="1"/>
        <v>0</v>
      </c>
      <c r="AJ28" s="31"/>
    </row>
    <row r="29" spans="1:36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85"/>
      <c r="AG29" s="85"/>
      <c r="AH29" s="20">
        <f t="shared" si="0"/>
        <v>0</v>
      </c>
      <c r="AI29" s="20">
        <f t="shared" si="1"/>
        <v>0</v>
      </c>
      <c r="AJ29" s="31"/>
    </row>
    <row r="30" spans="1:36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85"/>
      <c r="AG30" s="85"/>
      <c r="AH30" s="20">
        <f t="shared" si="0"/>
        <v>0</v>
      </c>
      <c r="AI30" s="20">
        <f t="shared" si="1"/>
        <v>0</v>
      </c>
      <c r="AJ30" s="31"/>
    </row>
    <row r="31" spans="1:36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85"/>
      <c r="AG31" s="85"/>
      <c r="AH31" s="20">
        <f t="shared" si="0"/>
        <v>0</v>
      </c>
      <c r="AI31" s="20">
        <f t="shared" si="1"/>
        <v>0</v>
      </c>
      <c r="AJ31" s="31"/>
    </row>
    <row r="32" spans="1:36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85"/>
      <c r="AG32" s="85"/>
      <c r="AH32" s="20">
        <f t="shared" si="0"/>
        <v>0</v>
      </c>
      <c r="AI32" s="20">
        <f t="shared" si="1"/>
        <v>0</v>
      </c>
      <c r="AJ32" s="31"/>
    </row>
    <row r="33" spans="1:36" x14ac:dyDescent="0.25">
      <c r="A33" s="29"/>
      <c r="B33" s="68"/>
      <c r="C33" s="69"/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85"/>
      <c r="AG33" s="85"/>
      <c r="AH33" s="20">
        <f t="shared" si="0"/>
        <v>0</v>
      </c>
      <c r="AI33" s="20">
        <f t="shared" si="1"/>
        <v>0</v>
      </c>
      <c r="AJ33" s="31"/>
    </row>
    <row r="34" spans="1:36" x14ac:dyDescent="0.25">
      <c r="A34" s="29"/>
      <c r="B34" s="30"/>
      <c r="C34" s="31"/>
      <c r="D34" s="32"/>
      <c r="E34" s="32"/>
      <c r="F34" s="31"/>
      <c r="G34" s="31"/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85"/>
      <c r="AG34" s="85"/>
      <c r="AH34" s="20">
        <f t="shared" si="0"/>
        <v>0</v>
      </c>
      <c r="AI34" s="20">
        <f t="shared" si="1"/>
        <v>0</v>
      </c>
      <c r="AJ34" s="31"/>
    </row>
    <row r="35" spans="1:36" x14ac:dyDescent="0.25">
      <c r="A35" s="29"/>
      <c r="B35" s="30"/>
      <c r="C35" s="31"/>
      <c r="D35" s="32"/>
      <c r="E35" s="32"/>
      <c r="F35" s="31"/>
      <c r="G35" s="31"/>
      <c r="H35" s="33"/>
      <c r="I35" s="33"/>
      <c r="J35" s="31"/>
      <c r="K35" s="31"/>
      <c r="L35" s="34"/>
      <c r="M35" s="34"/>
      <c r="N35" s="31"/>
      <c r="O35" s="31"/>
      <c r="P35" s="35"/>
      <c r="Q35" s="35"/>
      <c r="R35" s="31"/>
      <c r="S35" s="31"/>
      <c r="T35" s="36"/>
      <c r="U35" s="36"/>
      <c r="V35" s="31"/>
      <c r="W35" s="31"/>
      <c r="X35" s="37"/>
      <c r="Y35" s="37"/>
      <c r="Z35" s="31"/>
      <c r="AA35" s="31"/>
      <c r="AB35" s="38"/>
      <c r="AC35" s="38"/>
      <c r="AD35" s="31"/>
      <c r="AE35" s="31"/>
      <c r="AF35" s="85"/>
      <c r="AG35" s="85"/>
      <c r="AH35" s="20">
        <f t="shared" si="0"/>
        <v>0</v>
      </c>
      <c r="AI35" s="20">
        <f t="shared" si="1"/>
        <v>0</v>
      </c>
      <c r="AJ35" s="31"/>
    </row>
    <row r="36" spans="1:36" x14ac:dyDescent="0.25">
      <c r="A36" s="29"/>
      <c r="B36" s="30"/>
      <c r="C36" s="31"/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/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85"/>
      <c r="AG36" s="85"/>
      <c r="AH36" s="20">
        <f t="shared" si="0"/>
        <v>0</v>
      </c>
      <c r="AI36" s="20">
        <f t="shared" si="1"/>
        <v>0</v>
      </c>
      <c r="AJ36" s="31"/>
    </row>
    <row r="37" spans="1:36" x14ac:dyDescent="0.25">
      <c r="A37" s="29"/>
      <c r="B37" s="30"/>
      <c r="C37" s="31"/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85"/>
      <c r="AG37" s="85"/>
      <c r="AH37" s="20">
        <f t="shared" si="0"/>
        <v>0</v>
      </c>
      <c r="AI37" s="20">
        <f t="shared" si="1"/>
        <v>0</v>
      </c>
      <c r="AJ37" s="31"/>
    </row>
    <row r="38" spans="1:36" x14ac:dyDescent="0.25">
      <c r="A38" s="29"/>
      <c r="B38" s="30"/>
      <c r="C38" s="31"/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85"/>
      <c r="AG38" s="85"/>
      <c r="AH38" s="20">
        <f t="shared" si="0"/>
        <v>0</v>
      </c>
      <c r="AI38" s="20">
        <f t="shared" si="1"/>
        <v>0</v>
      </c>
      <c r="AJ38" s="31"/>
    </row>
    <row r="39" spans="1:36" x14ac:dyDescent="0.25">
      <c r="A39" s="29"/>
      <c r="B39" s="30"/>
      <c r="C39" s="31"/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85"/>
      <c r="AG39" s="85"/>
      <c r="AH39" s="20">
        <f t="shared" si="0"/>
        <v>0</v>
      </c>
      <c r="AI39" s="20">
        <f t="shared" si="1"/>
        <v>0</v>
      </c>
      <c r="AJ39" s="31"/>
    </row>
    <row r="40" spans="1:36" x14ac:dyDescent="0.25">
      <c r="A40" s="29"/>
      <c r="B40" s="30"/>
      <c r="C40" s="31"/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85"/>
      <c r="AG40" s="85"/>
      <c r="AH40" s="20">
        <f t="shared" si="0"/>
        <v>0</v>
      </c>
      <c r="AI40" s="20">
        <f t="shared" si="1"/>
        <v>0</v>
      </c>
      <c r="AJ40" s="31"/>
    </row>
    <row r="41" spans="1:36" x14ac:dyDescent="0.25">
      <c r="A41" s="29"/>
      <c r="B41" s="30"/>
      <c r="C41" s="31"/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85"/>
      <c r="AG41" s="85"/>
      <c r="AH41" s="20">
        <f t="shared" si="0"/>
        <v>0</v>
      </c>
      <c r="AI41" s="20">
        <f t="shared" si="1"/>
        <v>0</v>
      </c>
      <c r="AJ41" s="31"/>
    </row>
    <row r="42" spans="1:36" x14ac:dyDescent="0.25">
      <c r="A42" s="39"/>
      <c r="B42" s="40"/>
      <c r="C42" s="41" t="s">
        <v>29</v>
      </c>
      <c r="D42" s="86">
        <f>SUM(D9:D41)-SUM(E9:E41)</f>
        <v>0</v>
      </c>
      <c r="E42" s="86"/>
      <c r="F42" s="115">
        <f>SUM(F9:F41)-SUM(G9:G41)</f>
        <v>84</v>
      </c>
      <c r="G42" s="115"/>
      <c r="H42" s="126">
        <f>SUM(H9:H41)-SUM(I9:I41)</f>
        <v>0</v>
      </c>
      <c r="I42" s="126"/>
      <c r="J42" s="115">
        <f>SUM(J9:J41)-SUM(K9:K41)</f>
        <v>120</v>
      </c>
      <c r="K42" s="115"/>
      <c r="L42" s="127">
        <f>SUM(L9:L41)-SUM(M9:M41)</f>
        <v>0</v>
      </c>
      <c r="M42" s="127"/>
      <c r="N42" s="115">
        <f>SUM(N9:N41)-SUM(O9:O41)</f>
        <v>60</v>
      </c>
      <c r="O42" s="115"/>
      <c r="P42" s="123">
        <f>SUM(P9:P41)-SUM(Q9:Q41)</f>
        <v>72</v>
      </c>
      <c r="Q42" s="123"/>
      <c r="R42" s="115">
        <f>SUM(R9:R41)-SUM(S9:S41)</f>
        <v>72</v>
      </c>
      <c r="S42" s="115"/>
      <c r="T42" s="124">
        <f>SUM(T9:T41)-SUM(U9:U41)</f>
        <v>0</v>
      </c>
      <c r="U42" s="124"/>
      <c r="V42" s="115">
        <f>SUM(V9:V41)-SUM(W9:W41)</f>
        <v>0</v>
      </c>
      <c r="W42" s="115"/>
      <c r="X42" s="125">
        <f>SUM(X9:X41)-SUM(Y9:Y41)</f>
        <v>108</v>
      </c>
      <c r="Y42" s="125"/>
      <c r="Z42" s="115">
        <f>SUM(Z9:Z41)-SUM(AA9:AA41)</f>
        <v>72</v>
      </c>
      <c r="AA42" s="115"/>
      <c r="AB42" s="121">
        <f>SUM(AB9:AB41)-SUM(AC9:AC41)</f>
        <v>240</v>
      </c>
      <c r="AC42" s="121"/>
      <c r="AD42" s="115">
        <f>SUM(AD9:AD41)-SUM(AE9:AE41)</f>
        <v>127</v>
      </c>
      <c r="AE42" s="115"/>
      <c r="AF42" s="129">
        <f>SUM(AF9:AF41)-SUM(AG9:AG41)</f>
        <v>76</v>
      </c>
      <c r="AG42" s="129"/>
      <c r="AH42" s="20">
        <f t="shared" si="0"/>
        <v>0</v>
      </c>
      <c r="AI42" s="20">
        <f t="shared" si="1"/>
        <v>955</v>
      </c>
      <c r="AJ42" s="42"/>
    </row>
    <row r="43" spans="1:36" x14ac:dyDescent="0.25">
      <c r="A43" s="39"/>
      <c r="B43" s="40"/>
      <c r="C43" s="41" t="s">
        <v>30</v>
      </c>
      <c r="D43" s="92">
        <f>D42/24</f>
        <v>0</v>
      </c>
      <c r="E43" s="92"/>
      <c r="F43" s="93">
        <f>F42/12</f>
        <v>7</v>
      </c>
      <c r="G43" s="93"/>
      <c r="H43" s="94">
        <f>H42/24</f>
        <v>0</v>
      </c>
      <c r="I43" s="94"/>
      <c r="J43" s="122">
        <f>J42/12</f>
        <v>10</v>
      </c>
      <c r="K43" s="122"/>
      <c r="L43" s="95">
        <f>L42/24</f>
        <v>0</v>
      </c>
      <c r="M43" s="95"/>
      <c r="N43" s="93">
        <f>N42/12</f>
        <v>5</v>
      </c>
      <c r="O43" s="93"/>
      <c r="P43" s="116">
        <f>P42/24</f>
        <v>3</v>
      </c>
      <c r="Q43" s="116"/>
      <c r="R43" s="93">
        <f>R42/12</f>
        <v>6</v>
      </c>
      <c r="S43" s="93"/>
      <c r="T43" s="117">
        <f>T42/24</f>
        <v>0</v>
      </c>
      <c r="U43" s="117"/>
      <c r="V43" s="93">
        <f>V42/12</f>
        <v>0</v>
      </c>
      <c r="W43" s="93"/>
      <c r="X43" s="113">
        <f>X42/12</f>
        <v>9</v>
      </c>
      <c r="Y43" s="113"/>
      <c r="Z43" s="120">
        <f>Z42/12</f>
        <v>6</v>
      </c>
      <c r="AA43" s="120"/>
      <c r="AB43" s="114">
        <f>AB42/24</f>
        <v>10</v>
      </c>
      <c r="AC43" s="114"/>
      <c r="AD43" s="115"/>
      <c r="AE43" s="115"/>
      <c r="AF43" s="130"/>
      <c r="AG43" s="130"/>
      <c r="AH43" s="133">
        <f>SUM(D43:AC43)</f>
        <v>56</v>
      </c>
      <c r="AI43" s="134"/>
      <c r="AJ43" s="42"/>
    </row>
    <row r="44" spans="1:36" s="41" customFormat="1" x14ac:dyDescent="0.25">
      <c r="A44" s="87" t="s">
        <v>27</v>
      </c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9"/>
      <c r="AF44" s="71"/>
      <c r="AG44" s="71"/>
      <c r="AH44" s="43">
        <f>SUM(AH9:AH41)</f>
        <v>144</v>
      </c>
      <c r="AI44" s="43">
        <f>SUM(AI9:AI41)</f>
        <v>1099</v>
      </c>
      <c r="AJ44" s="44"/>
    </row>
    <row r="45" spans="1:36" x14ac:dyDescent="0.25">
      <c r="A45" s="87" t="s">
        <v>28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9"/>
      <c r="AF45" s="70"/>
      <c r="AG45" s="70"/>
      <c r="AH45" s="90">
        <f>AI44-AH44</f>
        <v>955</v>
      </c>
      <c r="AI45" s="91"/>
      <c r="AJ45" s="44"/>
    </row>
    <row r="46" spans="1:36" x14ac:dyDescent="0.25"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9"/>
      <c r="O46" s="119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</row>
    <row r="50" spans="24:24" x14ac:dyDescent="0.25">
      <c r="X50" s="6" t="s">
        <v>41</v>
      </c>
    </row>
  </sheetData>
  <mergeCells count="74">
    <mergeCell ref="N7:O7"/>
    <mergeCell ref="A1:C1"/>
    <mergeCell ref="A2:C2"/>
    <mergeCell ref="A3:AJ3"/>
    <mergeCell ref="A4:AJ4"/>
    <mergeCell ref="A5:AE5"/>
    <mergeCell ref="A6:A8"/>
    <mergeCell ref="B6:B8"/>
    <mergeCell ref="C6:C8"/>
    <mergeCell ref="D6:AI6"/>
    <mergeCell ref="AJ6:AJ8"/>
    <mergeCell ref="D7:E7"/>
    <mergeCell ref="F7:G7"/>
    <mergeCell ref="H7:I7"/>
    <mergeCell ref="J7:K7"/>
    <mergeCell ref="L7:M7"/>
    <mergeCell ref="AB7:AC7"/>
    <mergeCell ref="AD7:AE7"/>
    <mergeCell ref="AH7:AH8"/>
    <mergeCell ref="AI7:AI8"/>
    <mergeCell ref="D42:E42"/>
    <mergeCell ref="F42:G42"/>
    <mergeCell ref="H42:I42"/>
    <mergeCell ref="J42:K42"/>
    <mergeCell ref="L42:M42"/>
    <mergeCell ref="N42:O42"/>
    <mergeCell ref="P7:Q7"/>
    <mergeCell ref="R7:S7"/>
    <mergeCell ref="T7:U7"/>
    <mergeCell ref="V7:W7"/>
    <mergeCell ref="X7:Y7"/>
    <mergeCell ref="Z7:AA7"/>
    <mergeCell ref="N43:O43"/>
    <mergeCell ref="P43:Q43"/>
    <mergeCell ref="R43:S43"/>
    <mergeCell ref="P42:Q42"/>
    <mergeCell ref="R42:S42"/>
    <mergeCell ref="D43:E43"/>
    <mergeCell ref="F43:G43"/>
    <mergeCell ref="H43:I43"/>
    <mergeCell ref="J43:K43"/>
    <mergeCell ref="L43:M43"/>
    <mergeCell ref="AH43:AI43"/>
    <mergeCell ref="A44:AE44"/>
    <mergeCell ref="A45:AE45"/>
    <mergeCell ref="AH45:AI45"/>
    <mergeCell ref="D46:E46"/>
    <mergeCell ref="F46:G46"/>
    <mergeCell ref="H46:I46"/>
    <mergeCell ref="J46:K46"/>
    <mergeCell ref="L46:M46"/>
    <mergeCell ref="N46:O46"/>
    <mergeCell ref="T43:U43"/>
    <mergeCell ref="V43:W43"/>
    <mergeCell ref="X43:Y43"/>
    <mergeCell ref="Z43:AA43"/>
    <mergeCell ref="AB43:AC43"/>
    <mergeCell ref="AD43:AE43"/>
    <mergeCell ref="AB46:AC46"/>
    <mergeCell ref="AF7:AG7"/>
    <mergeCell ref="AF42:AG42"/>
    <mergeCell ref="AF43:AG43"/>
    <mergeCell ref="P46:Q46"/>
    <mergeCell ref="R46:S46"/>
    <mergeCell ref="T46:U46"/>
    <mergeCell ref="V46:W46"/>
    <mergeCell ref="X46:Y46"/>
    <mergeCell ref="Z46:AA46"/>
    <mergeCell ref="AB42:AC42"/>
    <mergeCell ref="AD42:AE42"/>
    <mergeCell ref="T42:U42"/>
    <mergeCell ref="V42:W42"/>
    <mergeCell ref="X42:Y42"/>
    <mergeCell ref="Z42:AA4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T6</vt:lpstr>
      <vt:lpstr>T7</vt:lpstr>
      <vt:lpstr>T8</vt:lpstr>
      <vt:lpstr>T(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2020-09-08T08:13:19Z</dcterms:modified>
</cp:coreProperties>
</file>