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19_06" sheetId="1" r:id="rId1"/>
    <sheet name="25_06" sheetId="2" r:id="rId2"/>
    <sheet name="02-07" sheetId="3" r:id="rId3"/>
    <sheet name="09-07" sheetId="5" r:id="rId4"/>
    <sheet name="Sheet1" sheetId="7" r:id="rId5"/>
  </sheets>
  <calcPr calcId="162913"/>
</workbook>
</file>

<file path=xl/calcChain.xml><?xml version="1.0" encoding="utf-8"?>
<calcChain xmlns="http://schemas.openxmlformats.org/spreadsheetml/2006/main">
  <c r="Q22" i="7" l="1"/>
  <c r="Q20" i="7"/>
  <c r="Q10" i="7"/>
  <c r="Q11" i="7"/>
  <c r="Q12" i="7"/>
  <c r="Q13" i="7"/>
  <c r="Q14" i="7"/>
  <c r="Q15" i="7"/>
  <c r="Q16" i="7"/>
  <c r="Q17" i="7"/>
  <c r="Q18" i="7"/>
  <c r="Q19" i="7"/>
  <c r="Q21" i="7"/>
  <c r="Q9" i="7"/>
  <c r="L22" i="7"/>
  <c r="P22" i="7" l="1"/>
  <c r="O22" i="7"/>
  <c r="K22" i="7"/>
  <c r="F22" i="7"/>
  <c r="D22" i="7"/>
  <c r="M21" i="7"/>
  <c r="G21" i="7"/>
  <c r="J21" i="7" s="1"/>
  <c r="N20" i="7"/>
  <c r="M20" i="7"/>
  <c r="G20" i="7"/>
  <c r="J20" i="7" s="1"/>
  <c r="M19" i="7"/>
  <c r="G19" i="7"/>
  <c r="J19" i="7" s="1"/>
  <c r="M18" i="7"/>
  <c r="G18" i="7"/>
  <c r="J18" i="7" s="1"/>
  <c r="M17" i="7"/>
  <c r="J17" i="7"/>
  <c r="G17" i="7"/>
  <c r="H17" i="7" s="1"/>
  <c r="N17" i="7" s="1"/>
  <c r="G16" i="7"/>
  <c r="J16" i="7" s="1"/>
  <c r="M15" i="7"/>
  <c r="G15" i="7"/>
  <c r="J15" i="7" s="1"/>
  <c r="G14" i="7"/>
  <c r="J14" i="7" s="1"/>
  <c r="N13" i="7"/>
  <c r="M13" i="7"/>
  <c r="G13" i="7"/>
  <c r="J13" i="7" s="1"/>
  <c r="G12" i="7"/>
  <c r="J12" i="7" s="1"/>
  <c r="M11" i="7"/>
  <c r="H11" i="7"/>
  <c r="N11" i="7" s="1"/>
  <c r="G11" i="7"/>
  <c r="J11" i="7" s="1"/>
  <c r="J10" i="7"/>
  <c r="G10" i="7"/>
  <c r="M9" i="7"/>
  <c r="G9" i="7"/>
  <c r="H9" i="7" s="1"/>
  <c r="N9" i="7" s="1"/>
  <c r="E9" i="7"/>
  <c r="E22" i="7" s="1"/>
  <c r="J8" i="7"/>
  <c r="G8" i="7"/>
  <c r="G22" i="7" l="1"/>
  <c r="J9" i="7"/>
  <c r="J22" i="7" s="1"/>
  <c r="H19" i="7"/>
  <c r="N19" i="7" s="1"/>
  <c r="M22" i="7"/>
  <c r="H15" i="7"/>
  <c r="N15" i="7" s="1"/>
  <c r="H18" i="7"/>
  <c r="N18" i="7" s="1"/>
  <c r="N22" i="7" l="1"/>
  <c r="G27" i="1" l="1"/>
  <c r="F22" i="5"/>
  <c r="D22" i="5"/>
  <c r="G21" i="5"/>
  <c r="I21" i="5" s="1"/>
  <c r="G20" i="5"/>
  <c r="I20" i="5" s="1"/>
  <c r="G19" i="5"/>
  <c r="I19" i="5" s="1"/>
  <c r="G18" i="5"/>
  <c r="I18" i="5" s="1"/>
  <c r="G17" i="5"/>
  <c r="I17" i="5" s="1"/>
  <c r="G16" i="5"/>
  <c r="I16" i="5" s="1"/>
  <c r="G15" i="5"/>
  <c r="I15" i="5" s="1"/>
  <c r="G14" i="5"/>
  <c r="I14" i="5" s="1"/>
  <c r="G13" i="5"/>
  <c r="I13" i="5" s="1"/>
  <c r="G12" i="5"/>
  <c r="I12" i="5" s="1"/>
  <c r="G11" i="5"/>
  <c r="I11" i="5" s="1"/>
  <c r="G10" i="5"/>
  <c r="I10" i="5" s="1"/>
  <c r="G9" i="5"/>
  <c r="I9" i="5" s="1"/>
  <c r="G8" i="5"/>
  <c r="I8" i="5" s="1"/>
  <c r="I22" i="5" l="1"/>
  <c r="E22" i="5"/>
  <c r="G22" i="5" s="1"/>
  <c r="F41" i="1"/>
  <c r="D41" i="1"/>
  <c r="G40" i="1"/>
  <c r="I40" i="1" s="1"/>
  <c r="G39" i="1"/>
  <c r="I39" i="1" s="1"/>
  <c r="E41" i="1"/>
  <c r="G37" i="1"/>
  <c r="I37" i="1" s="1"/>
  <c r="G36" i="1"/>
  <c r="I36" i="1" s="1"/>
  <c r="G35" i="1"/>
  <c r="I35" i="1" s="1"/>
  <c r="G34" i="1"/>
  <c r="I34" i="1" s="1"/>
  <c r="G33" i="1"/>
  <c r="I33" i="1" s="1"/>
  <c r="G32" i="1"/>
  <c r="I32" i="1" s="1"/>
  <c r="G31" i="1"/>
  <c r="I31" i="1" s="1"/>
  <c r="G30" i="1"/>
  <c r="I30" i="1" s="1"/>
  <c r="G29" i="1"/>
  <c r="I29" i="1" s="1"/>
  <c r="G28" i="1"/>
  <c r="I28" i="1" s="1"/>
  <c r="I27" i="1"/>
  <c r="G41" i="1" l="1"/>
  <c r="G38" i="1"/>
  <c r="I38" i="1" s="1"/>
  <c r="I41" i="1" s="1"/>
  <c r="E19" i="3"/>
  <c r="E18" i="3"/>
  <c r="E15" i="3"/>
  <c r="E9" i="3"/>
  <c r="F22" i="3" l="1"/>
  <c r="E22" i="3"/>
  <c r="D22" i="3"/>
  <c r="G21" i="3"/>
  <c r="I21" i="3" s="1"/>
  <c r="G20" i="3"/>
  <c r="I20" i="3" s="1"/>
  <c r="G19" i="3"/>
  <c r="I19" i="3" s="1"/>
  <c r="G18" i="3"/>
  <c r="I18" i="3" s="1"/>
  <c r="G17" i="3"/>
  <c r="G16" i="3"/>
  <c r="G15" i="3"/>
  <c r="G14" i="3"/>
  <c r="G13" i="3"/>
  <c r="G12" i="3"/>
  <c r="G11" i="3"/>
  <c r="G10" i="3"/>
  <c r="G9" i="3"/>
  <c r="I9" i="3" s="1"/>
  <c r="G8" i="3"/>
  <c r="I8" i="3" s="1"/>
  <c r="G22" i="3" l="1"/>
  <c r="I10" i="3"/>
  <c r="I11" i="3"/>
  <c r="I12" i="3"/>
  <c r="I13" i="3"/>
  <c r="I14" i="3"/>
  <c r="I15" i="3"/>
  <c r="I16" i="3"/>
  <c r="I17" i="3"/>
  <c r="I22" i="3" l="1"/>
  <c r="F22" i="2"/>
  <c r="E22" i="2"/>
  <c r="D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F22" i="1"/>
  <c r="E22" i="1"/>
  <c r="D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22" i="1" l="1"/>
  <c r="I17" i="2"/>
  <c r="I10" i="2"/>
  <c r="I14" i="2"/>
  <c r="I18" i="2"/>
  <c r="I13" i="2"/>
  <c r="I11" i="2"/>
  <c r="I15" i="2"/>
  <c r="I19" i="2"/>
  <c r="I9" i="2"/>
  <c r="I21" i="2"/>
  <c r="I8" i="2"/>
  <c r="I12" i="2"/>
  <c r="I16" i="2"/>
  <c r="I20" i="2"/>
  <c r="G22" i="2"/>
  <c r="I22" i="2" l="1"/>
</calcChain>
</file>

<file path=xl/sharedStrings.xml><?xml version="1.0" encoding="utf-8"?>
<sst xmlns="http://schemas.openxmlformats.org/spreadsheetml/2006/main" count="354" uniqueCount="56">
  <si>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</si>
  <si>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</si>
  <si>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</si>
  <si>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</si>
  <si>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SỔ THEO DÕI KHO ngày 19/06/2020</t>
  </si>
  <si>
    <t>Tên Sản phẩm</t>
  </si>
  <si>
    <t>mã sản phẩm</t>
  </si>
  <si>
    <t>Đơn vị tính</t>
  </si>
  <si>
    <t>Số lượng</t>
  </si>
  <si>
    <t>Tổng cộng</t>
  </si>
  <si>
    <t>Kho mở</t>
  </si>
  <si>
    <t>Kho kín</t>
  </si>
  <si>
    <t>ĐL Quỳnh Trang</t>
  </si>
  <si>
    <t>Nanomilk Canxi trẻ dưới 3 tuổi 450gr</t>
  </si>
  <si>
    <t>1CX45</t>
  </si>
  <si>
    <t xml:space="preserve">Hộp </t>
  </si>
  <si>
    <t>Nanomilk Canxi trẻ dưới 3 tuổi 900gr</t>
  </si>
  <si>
    <t>1CX90</t>
  </si>
  <si>
    <t>Nanomilk Canxi trẻ từ 3-12 tuổi 450gr</t>
  </si>
  <si>
    <t>2CX45</t>
  </si>
  <si>
    <t>Nanomilk Canxi trẻ từ 3-12 tuổi 900gr</t>
  </si>
  <si>
    <t>2CX90</t>
  </si>
  <si>
    <t>Nanomilk Canxi trẻ trên 13 tuổi 450gr</t>
  </si>
  <si>
    <t>3CX45</t>
  </si>
  <si>
    <t>Nanomilk Canxi trẻ trên 13 tuổi 900gr</t>
  </si>
  <si>
    <t>3CX90</t>
  </si>
  <si>
    <t>Nanomilk Canxi người già 450gr</t>
  </si>
  <si>
    <t>GCX45</t>
  </si>
  <si>
    <t>Nanomilk Canxi người già 900gr</t>
  </si>
  <si>
    <t>GCX90</t>
  </si>
  <si>
    <t>Nanomilk Canxi bà bầu 450gr</t>
  </si>
  <si>
    <t>BCX45</t>
  </si>
  <si>
    <t>Nanomilk Canxi bà bầu 900gr</t>
  </si>
  <si>
    <t>BCX90</t>
  </si>
  <si>
    <t>Nanomilk giảm cân 900gr</t>
  </si>
  <si>
    <t>GC90</t>
  </si>
  <si>
    <t>Nanomilk tiểu đường huyết áp 900gr</t>
  </si>
  <si>
    <t>TĐ90</t>
  </si>
  <si>
    <t>Sữa non, sữa kháng thể 450gr</t>
  </si>
  <si>
    <t>SN45</t>
  </si>
  <si>
    <t>Viên soy</t>
  </si>
  <si>
    <t>SOY</t>
  </si>
  <si>
    <t>Đơn giá</t>
  </si>
  <si>
    <t>Thành tiền</t>
  </si>
  <si>
    <t>TỔNG HỢP KHO NGÀY 25/06/2020</t>
  </si>
  <si>
    <t>TỔNG HỢP KHO NGÀY 02/07/2020</t>
  </si>
  <si>
    <t>NGƯỜI GIÁM SÁT</t>
  </si>
  <si>
    <t>TỔNG HỢP KHO NGÀY 09/07/2020</t>
  </si>
  <si>
    <t>TỔNG HỢP KHO NGÀY 19/07/2020</t>
  </si>
  <si>
    <t>Số lượng thùng</t>
  </si>
  <si>
    <t>Dự kiến nhập</t>
  </si>
  <si>
    <t>Dự kiến xuất vào Miền Nam</t>
  </si>
  <si>
    <t>Sau khi xuất vào Miền Nam thì còn lại</t>
  </si>
  <si>
    <t>Số lượng còn lại 3 kho</t>
  </si>
  <si>
    <t>Mang từ kho đi</t>
  </si>
  <si>
    <t>Mang từ bến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</si>
</sst>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0" borderId="0" xfId="0" applyFont="1"/>
    <xf numFmtId="9" fontId="6" fillId="2" borderId="0" xfId="1" applyFont="1" applyFill="1" applyAlignment="1">
      <alignment horizontal="center" vertical="center"/>
    </xf>
    <xf numFmtId="0" fontId="7" fillId="2" borderId="0" xfId="0" applyFont="1" applyFill="1" applyAlignme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7" fillId="0" borderId="2" xfId="0" applyFont="1" applyBorder="1"/>
    <xf numFmtId="0" fontId="6" fillId="0" borderId="3" xfId="0" applyFont="1" applyBorder="1"/>
    <xf numFmtId="0" fontId="7" fillId="0" borderId="3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1" xfId="0" applyFont="1" applyBorder="1"/>
    <xf numFmtId="164" fontId="8" fillId="0" borderId="1" xfId="2" applyNumberFormat="1" applyFont="1" applyBorder="1"/>
    <xf numFmtId="0" fontId="10" fillId="0" borderId="0" xfId="0" applyFont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/>
    <xf numFmtId="0" fontId="9" fillId="0" borderId="2" xfId="0" applyFont="1" applyBorder="1"/>
    <xf numFmtId="164" fontId="10" fillId="0" borderId="2" xfId="2" applyNumberFormat="1" applyFont="1" applyBorder="1"/>
    <xf numFmtId="0" fontId="10" fillId="0" borderId="3" xfId="0" applyFont="1" applyBorder="1"/>
    <xf numFmtId="0" fontId="9" fillId="0" borderId="3" xfId="0" applyFont="1" applyBorder="1"/>
    <xf numFmtId="164" fontId="10" fillId="0" borderId="3" xfId="2" applyNumberFormat="1" applyFont="1" applyBorder="1"/>
    <xf numFmtId="0" fontId="10" fillId="0" borderId="4" xfId="0" applyFont="1" applyBorder="1"/>
    <xf numFmtId="0" fontId="9" fillId="0" borderId="4" xfId="0" applyFont="1" applyBorder="1"/>
    <xf numFmtId="164" fontId="10" fillId="0" borderId="4" xfId="2" applyNumberFormat="1" applyFont="1" applyBorder="1"/>
    <xf numFmtId="0" fontId="9" fillId="0" borderId="1" xfId="0" applyFont="1" applyBorder="1"/>
    <xf numFmtId="164" fontId="10" fillId="0" borderId="1" xfId="2" applyNumberFormat="1" applyFont="1" applyBorder="1"/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/>
    </xf>
    <xf numFmtId="0" fontId="10" fillId="3" borderId="3" xfId="0" applyFont="1" applyFill="1" applyBorder="1"/>
    <xf numFmtId="0" fontId="10" fillId="4" borderId="3" xfId="0" applyFont="1" applyFill="1" applyBorder="1"/>
    <xf numFmtId="164" fontId="10" fillId="4" borderId="3" xfId="0" applyNumberFormat="1" applyFont="1" applyFill="1" applyBorder="1"/>
    <xf numFmtId="0" fontId="8" fillId="0" borderId="3" xfId="0" applyFont="1" applyBorder="1"/>
    <xf numFmtId="0" fontId="13" fillId="0" borderId="4" xfId="0" applyFont="1" applyBorder="1"/>
    <xf numFmtId="0" fontId="13" fillId="3" borderId="4" xfId="0" applyFont="1" applyFill="1" applyBorder="1"/>
    <xf numFmtId="0" fontId="13" fillId="4" borderId="4" xfId="0" applyFont="1" applyFill="1" applyBorder="1"/>
    <xf numFmtId="164" fontId="13" fillId="4" borderId="4" xfId="0" applyNumberFormat="1" applyFont="1" applyFill="1" applyBorder="1"/>
    <xf numFmtId="0" fontId="10" fillId="3" borderId="3" xfId="0" applyFont="1" applyFill="1" applyBorder="1" applyAlignment="1"/>
    <xf numFmtId="0" fontId="9" fillId="0" borderId="5" xfId="0" applyFont="1" applyBorder="1"/>
    <xf numFmtId="0" fontId="10" fillId="0" borderId="5" xfId="0" applyFont="1" applyBorder="1"/>
    <xf numFmtId="0" fontId="10" fillId="3" borderId="5" xfId="0" applyFont="1" applyFill="1" applyBorder="1"/>
    <xf numFmtId="0" fontId="10" fillId="4" borderId="5" xfId="0" applyFont="1" applyFill="1" applyBorder="1"/>
    <xf numFmtId="164" fontId="10" fillId="4" borderId="5" xfId="0" applyNumberFormat="1" applyFont="1" applyFill="1" applyBorder="1"/>
    <xf numFmtId="0" fontId="8" fillId="0" borderId="5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5" xfId="0" applyFont="1" applyFill="1" applyBorder="1"/>
    <xf numFmtId="164" fontId="10" fillId="5" borderId="5" xfId="2" applyNumberFormat="1" applyFont="1" applyFill="1" applyBorder="1"/>
    <xf numFmtId="0" fontId="9" fillId="5" borderId="3" xfId="0" applyFont="1" applyFill="1" applyBorder="1"/>
    <xf numFmtId="164" fontId="10" fillId="5" borderId="3" xfId="2" applyNumberFormat="1" applyFont="1" applyFill="1" applyBorder="1"/>
    <xf numFmtId="0" fontId="13" fillId="5" borderId="4" xfId="0" applyFont="1" applyFill="1" applyBorder="1"/>
    <xf numFmtId="164" fontId="13" fillId="5" borderId="4" xfId="2" applyNumberFormat="1" applyFont="1" applyFill="1" applyBorder="1"/>
    <xf numFmtId="164" fontId="14" fillId="5" borderId="4" xfId="2" applyNumberFormat="1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opLeftCell="A31" workbookViewId="0">
      <selection activeCell="G28" sqref="G28"/>
    </sheetView>
  </sheetViews>
  <sheetFormatPr defaultColWidth="9.140625" defaultRowHeight="15" x14ac:dyDescent="0.25"/>
  <cols>
    <col min="1" max="1" width="34.5703125" style="16" bestFit="1" customWidth="1"/>
    <col min="2" max="2" width="8.42578125" style="16" customWidth="1"/>
    <col min="3" max="3" width="5.7109375" style="16" customWidth="1"/>
    <col min="4" max="4" width="5.5703125" style="16" customWidth="1"/>
    <col min="5" max="5" width="5.85546875" style="16" customWidth="1"/>
    <col min="6" max="6" width="7" style="16" customWidth="1"/>
    <col min="7" max="8" width="9.85546875" style="16" bestFit="1" customWidth="1"/>
    <col min="9" max="9" width="14" style="16" bestFit="1" customWidth="1"/>
    <col min="10" max="16384" width="9.140625" style="16"/>
  </cols>
  <sheetData>
    <row r="1" spans="1:34" s="3" customFormat="1" ht="12.75" x14ac:dyDescent="0.2">
      <c r="A1" s="85" t="s">
        <v>0</v>
      </c>
      <c r="B1" s="85"/>
      <c r="C1" s="85"/>
      <c r="D1" s="85"/>
      <c r="E1" s="85"/>
      <c r="F1" s="86" t="s">
        <v>1</v>
      </c>
      <c r="G1" s="86"/>
      <c r="H1" s="86"/>
      <c r="I1" s="1"/>
      <c r="J1" s="2"/>
      <c r="K1" s="2"/>
      <c r="M1" s="4"/>
      <c r="N1" s="4"/>
      <c r="O1" s="5"/>
      <c r="P1" s="5"/>
      <c r="R1" s="5"/>
      <c r="S1" s="5"/>
      <c r="T1" s="6"/>
      <c r="U1" s="5"/>
      <c r="V1" s="5"/>
      <c r="W1" s="5"/>
      <c r="X1" s="1"/>
      <c r="Y1" s="4"/>
      <c r="AA1" s="4"/>
      <c r="AB1" s="6"/>
      <c r="AC1" s="5"/>
      <c r="AD1" s="5"/>
      <c r="AE1" s="4"/>
      <c r="AF1" s="4"/>
      <c r="AG1" s="4"/>
      <c r="AH1" s="4"/>
    </row>
    <row r="2" spans="1:34" s="3" customFormat="1" ht="12.75" x14ac:dyDescent="0.2">
      <c r="A2" s="87" t="s">
        <v>2</v>
      </c>
      <c r="B2" s="87"/>
      <c r="C2" s="87"/>
      <c r="D2" s="87"/>
      <c r="E2" s="87"/>
      <c r="F2" s="88" t="s">
        <v>3</v>
      </c>
      <c r="G2" s="88"/>
      <c r="H2" s="88"/>
      <c r="I2" s="7"/>
      <c r="J2" s="8"/>
      <c r="K2" s="8"/>
      <c r="M2" s="4"/>
      <c r="N2" s="4"/>
      <c r="O2" s="9"/>
      <c r="P2" s="9"/>
      <c r="R2" s="9"/>
      <c r="S2" s="9"/>
      <c r="T2" s="10"/>
      <c r="U2" s="9"/>
      <c r="V2" s="9"/>
      <c r="W2" s="9"/>
      <c r="X2" s="7"/>
      <c r="Y2" s="4"/>
      <c r="AA2" s="4"/>
      <c r="AB2" s="10"/>
      <c r="AC2" s="9"/>
      <c r="AD2" s="9"/>
      <c r="AE2" s="4"/>
      <c r="AF2" s="4"/>
      <c r="AG2" s="4"/>
      <c r="AH2" s="4"/>
    </row>
    <row r="3" spans="1:34" x14ac:dyDescent="0.25">
      <c r="A3" s="11"/>
      <c r="B3" s="11"/>
      <c r="C3" s="11"/>
      <c r="D3" s="11"/>
      <c r="E3" s="11"/>
      <c r="F3" s="12"/>
      <c r="G3" s="12"/>
      <c r="H3" s="12"/>
      <c r="I3" s="12"/>
      <c r="J3" s="13"/>
      <c r="K3" s="13"/>
      <c r="L3" s="14"/>
      <c r="M3" s="15"/>
      <c r="N3" s="15"/>
      <c r="O3" s="14"/>
      <c r="P3" s="14"/>
      <c r="R3" s="14"/>
      <c r="S3" s="14"/>
      <c r="T3" s="17"/>
      <c r="U3" s="14"/>
      <c r="V3" s="14"/>
      <c r="W3" s="14"/>
      <c r="X3" s="12"/>
      <c r="Y3" s="15"/>
      <c r="AA3" s="15"/>
      <c r="AB3" s="17"/>
      <c r="AC3" s="14"/>
      <c r="AD3" s="14"/>
      <c r="AE3" s="15"/>
      <c r="AF3" s="15"/>
      <c r="AG3" s="15"/>
      <c r="AH3" s="15"/>
    </row>
    <row r="4" spans="1:34" x14ac:dyDescent="0.25">
      <c r="A4" s="89" t="s">
        <v>4</v>
      </c>
      <c r="B4" s="89"/>
      <c r="C4" s="89"/>
      <c r="D4" s="89"/>
      <c r="E4" s="89"/>
      <c r="F4" s="89"/>
      <c r="G4" s="89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6" spans="1:34" x14ac:dyDescent="0.25">
      <c r="A6" s="90" t="s">
        <v>5</v>
      </c>
      <c r="B6" s="91" t="s">
        <v>6</v>
      </c>
      <c r="C6" s="91" t="s">
        <v>7</v>
      </c>
      <c r="D6" s="90" t="s">
        <v>8</v>
      </c>
      <c r="E6" s="90"/>
      <c r="F6" s="90"/>
      <c r="G6" s="90" t="s">
        <v>9</v>
      </c>
    </row>
    <row r="7" spans="1:34" ht="57" x14ac:dyDescent="0.25">
      <c r="A7" s="90"/>
      <c r="B7" s="91"/>
      <c r="C7" s="91"/>
      <c r="D7" s="19" t="s">
        <v>10</v>
      </c>
      <c r="E7" s="20" t="s">
        <v>11</v>
      </c>
      <c r="F7" s="19" t="s">
        <v>12</v>
      </c>
      <c r="G7" s="90"/>
    </row>
    <row r="8" spans="1:34" x14ac:dyDescent="0.25">
      <c r="A8" s="21" t="s">
        <v>13</v>
      </c>
      <c r="B8" s="21" t="s">
        <v>14</v>
      </c>
      <c r="C8" s="21" t="s">
        <v>15</v>
      </c>
      <c r="D8" s="21">
        <v>3</v>
      </c>
      <c r="E8" s="21">
        <v>42</v>
      </c>
      <c r="F8" s="21"/>
      <c r="G8" s="22">
        <f>SUM(D8:F8)</f>
        <v>45</v>
      </c>
    </row>
    <row r="9" spans="1:34" x14ac:dyDescent="0.25">
      <c r="A9" s="21" t="s">
        <v>16</v>
      </c>
      <c r="B9" s="23" t="s">
        <v>17</v>
      </c>
      <c r="C9" s="23" t="s">
        <v>15</v>
      </c>
      <c r="D9" s="23"/>
      <c r="E9" s="23"/>
      <c r="F9" s="23">
        <v>1</v>
      </c>
      <c r="G9" s="24">
        <f t="shared" ref="G9:G22" si="0">SUM(D9:F9)</f>
        <v>1</v>
      </c>
    </row>
    <row r="10" spans="1:34" x14ac:dyDescent="0.25">
      <c r="A10" s="21" t="s">
        <v>18</v>
      </c>
      <c r="B10" s="23" t="s">
        <v>19</v>
      </c>
      <c r="C10" s="23" t="s">
        <v>15</v>
      </c>
      <c r="D10" s="23"/>
      <c r="E10" s="23">
        <v>7</v>
      </c>
      <c r="F10" s="23"/>
      <c r="G10" s="24">
        <f t="shared" si="0"/>
        <v>7</v>
      </c>
    </row>
    <row r="11" spans="1:34" x14ac:dyDescent="0.25">
      <c r="A11" s="21" t="s">
        <v>20</v>
      </c>
      <c r="B11" s="23" t="s">
        <v>21</v>
      </c>
      <c r="C11" s="23" t="s">
        <v>15</v>
      </c>
      <c r="D11" s="23"/>
      <c r="E11" s="23"/>
      <c r="F11" s="23"/>
      <c r="G11" s="24">
        <f t="shared" si="0"/>
        <v>0</v>
      </c>
    </row>
    <row r="12" spans="1:34" x14ac:dyDescent="0.25">
      <c r="A12" s="21" t="s">
        <v>22</v>
      </c>
      <c r="B12" s="23" t="s">
        <v>23</v>
      </c>
      <c r="C12" s="23" t="s">
        <v>15</v>
      </c>
      <c r="D12" s="23"/>
      <c r="E12" s="23">
        <v>13</v>
      </c>
      <c r="F12" s="23"/>
      <c r="G12" s="24">
        <f t="shared" si="0"/>
        <v>13</v>
      </c>
    </row>
    <row r="13" spans="1:34" x14ac:dyDescent="0.25">
      <c r="A13" s="21" t="s">
        <v>24</v>
      </c>
      <c r="B13" s="23" t="s">
        <v>25</v>
      </c>
      <c r="C13" s="23" t="s">
        <v>15</v>
      </c>
      <c r="D13" s="23">
        <v>1</v>
      </c>
      <c r="E13" s="23"/>
      <c r="F13" s="23"/>
      <c r="G13" s="24">
        <f t="shared" si="0"/>
        <v>1</v>
      </c>
    </row>
    <row r="14" spans="1:34" x14ac:dyDescent="0.25">
      <c r="A14" s="21" t="s">
        <v>26</v>
      </c>
      <c r="B14" s="23" t="s">
        <v>27</v>
      </c>
      <c r="C14" s="23" t="s">
        <v>15</v>
      </c>
      <c r="D14" s="23"/>
      <c r="E14" s="23"/>
      <c r="F14" s="23"/>
      <c r="G14" s="24">
        <f t="shared" si="0"/>
        <v>0</v>
      </c>
    </row>
    <row r="15" spans="1:34" x14ac:dyDescent="0.25">
      <c r="A15" s="21" t="s">
        <v>28</v>
      </c>
      <c r="B15" s="23" t="s">
        <v>29</v>
      </c>
      <c r="C15" s="23" t="s">
        <v>15</v>
      </c>
      <c r="D15" s="23">
        <v>3</v>
      </c>
      <c r="E15" s="23"/>
      <c r="F15" s="23">
        <v>49</v>
      </c>
      <c r="G15" s="24">
        <f t="shared" si="0"/>
        <v>52</v>
      </c>
    </row>
    <row r="16" spans="1:34" x14ac:dyDescent="0.25">
      <c r="A16" s="21" t="s">
        <v>30</v>
      </c>
      <c r="B16" s="23" t="s">
        <v>31</v>
      </c>
      <c r="C16" s="23" t="s">
        <v>15</v>
      </c>
      <c r="D16" s="23"/>
      <c r="E16" s="23">
        <v>7</v>
      </c>
      <c r="F16" s="23"/>
      <c r="G16" s="24">
        <f t="shared" si="0"/>
        <v>7</v>
      </c>
    </row>
    <row r="17" spans="1:9" x14ac:dyDescent="0.25">
      <c r="A17" s="21" t="s">
        <v>32</v>
      </c>
      <c r="B17" s="23" t="s">
        <v>33</v>
      </c>
      <c r="C17" s="23" t="s">
        <v>15</v>
      </c>
      <c r="D17" s="23">
        <v>1</v>
      </c>
      <c r="E17" s="23"/>
      <c r="F17" s="23"/>
      <c r="G17" s="24">
        <f t="shared" si="0"/>
        <v>1</v>
      </c>
    </row>
    <row r="18" spans="1:9" x14ac:dyDescent="0.25">
      <c r="A18" s="23" t="s">
        <v>34</v>
      </c>
      <c r="B18" s="23" t="s">
        <v>35</v>
      </c>
      <c r="C18" s="23" t="s">
        <v>15</v>
      </c>
      <c r="D18" s="23">
        <v>4</v>
      </c>
      <c r="E18" s="23">
        <v>124</v>
      </c>
      <c r="F18" s="23">
        <v>58</v>
      </c>
      <c r="G18" s="24">
        <f t="shared" si="0"/>
        <v>186</v>
      </c>
    </row>
    <row r="19" spans="1:9" x14ac:dyDescent="0.25">
      <c r="A19" s="23" t="s">
        <v>36</v>
      </c>
      <c r="B19" s="23" t="s">
        <v>37</v>
      </c>
      <c r="C19" s="23" t="s">
        <v>15</v>
      </c>
      <c r="D19" s="23">
        <v>3</v>
      </c>
      <c r="E19" s="23"/>
      <c r="F19" s="23">
        <v>32</v>
      </c>
      <c r="G19" s="24">
        <f t="shared" si="0"/>
        <v>35</v>
      </c>
    </row>
    <row r="20" spans="1:9" x14ac:dyDescent="0.25">
      <c r="A20" s="23" t="s">
        <v>38</v>
      </c>
      <c r="B20" s="23" t="s">
        <v>39</v>
      </c>
      <c r="C20" s="23" t="s">
        <v>15</v>
      </c>
      <c r="D20" s="23">
        <v>4</v>
      </c>
      <c r="E20" s="23">
        <v>54</v>
      </c>
      <c r="F20" s="23">
        <v>48</v>
      </c>
      <c r="G20" s="24">
        <f t="shared" si="0"/>
        <v>106</v>
      </c>
    </row>
    <row r="21" spans="1:9" x14ac:dyDescent="0.25">
      <c r="A21" s="25" t="s">
        <v>40</v>
      </c>
      <c r="B21" s="25" t="s">
        <v>41</v>
      </c>
      <c r="C21" s="25" t="s">
        <v>15</v>
      </c>
      <c r="D21" s="25"/>
      <c r="E21" s="25">
        <v>127</v>
      </c>
      <c r="F21" s="25"/>
      <c r="G21" s="26">
        <f t="shared" si="0"/>
        <v>127</v>
      </c>
    </row>
    <row r="22" spans="1:9" x14ac:dyDescent="0.25">
      <c r="A22" s="84" t="s">
        <v>9</v>
      </c>
      <c r="B22" s="84"/>
      <c r="C22" s="84"/>
      <c r="D22" s="27">
        <f>SUM(D8:D21)</f>
        <v>19</v>
      </c>
      <c r="E22" s="27">
        <f>SUM(E8:E21)</f>
        <v>374</v>
      </c>
      <c r="F22" s="27">
        <f>SUM(F8:F21)</f>
        <v>188</v>
      </c>
      <c r="G22" s="27">
        <f t="shared" si="0"/>
        <v>581</v>
      </c>
    </row>
    <row r="25" spans="1:9" s="29" customFormat="1" ht="15.75" customHeight="1" x14ac:dyDescent="0.25">
      <c r="A25" s="80" t="s">
        <v>5</v>
      </c>
      <c r="B25" s="83" t="s">
        <v>6</v>
      </c>
      <c r="C25" s="83" t="s">
        <v>7</v>
      </c>
      <c r="D25" s="80" t="s">
        <v>8</v>
      </c>
      <c r="E25" s="80"/>
      <c r="F25" s="80"/>
      <c r="G25" s="83" t="s">
        <v>9</v>
      </c>
      <c r="H25" s="80" t="s">
        <v>42</v>
      </c>
      <c r="I25" s="80" t="s">
        <v>43</v>
      </c>
    </row>
    <row r="26" spans="1:9" s="29" customFormat="1" ht="63" x14ac:dyDescent="0.25">
      <c r="A26" s="80"/>
      <c r="B26" s="83"/>
      <c r="C26" s="83"/>
      <c r="D26" s="32" t="s">
        <v>10</v>
      </c>
      <c r="E26" s="47" t="s">
        <v>11</v>
      </c>
      <c r="F26" s="32" t="s">
        <v>12</v>
      </c>
      <c r="G26" s="83"/>
      <c r="H26" s="80"/>
      <c r="I26" s="80"/>
    </row>
    <row r="27" spans="1:9" s="29" customFormat="1" ht="15.75" x14ac:dyDescent="0.25">
      <c r="A27" s="34" t="s">
        <v>13</v>
      </c>
      <c r="B27" s="34" t="s">
        <v>14</v>
      </c>
      <c r="C27" s="34" t="s">
        <v>15</v>
      </c>
      <c r="D27" s="21">
        <v>3</v>
      </c>
      <c r="E27" s="21">
        <v>42</v>
      </c>
      <c r="F27" s="21"/>
      <c r="G27" s="35">
        <f>SUM(D27:F27)</f>
        <v>45</v>
      </c>
      <c r="H27" s="36">
        <v>225000</v>
      </c>
      <c r="I27" s="36">
        <f>G27*H27</f>
        <v>10125000</v>
      </c>
    </row>
    <row r="28" spans="1:9" s="29" customFormat="1" ht="15.75" x14ac:dyDescent="0.25">
      <c r="A28" s="34" t="s">
        <v>16</v>
      </c>
      <c r="B28" s="37" t="s">
        <v>17</v>
      </c>
      <c r="C28" s="37" t="s">
        <v>15</v>
      </c>
      <c r="D28" s="23"/>
      <c r="E28" s="23"/>
      <c r="F28" s="23">
        <v>1</v>
      </c>
      <c r="G28" s="38">
        <f t="shared" ref="G28:G41" si="1">SUM(D28:F28)</f>
        <v>1</v>
      </c>
      <c r="H28" s="39">
        <v>455000</v>
      </c>
      <c r="I28" s="39">
        <f t="shared" ref="I28:I40" si="2">G28*H28</f>
        <v>455000</v>
      </c>
    </row>
    <row r="29" spans="1:9" s="29" customFormat="1" ht="15.75" x14ac:dyDescent="0.25">
      <c r="A29" s="34" t="s">
        <v>18</v>
      </c>
      <c r="B29" s="37" t="s">
        <v>19</v>
      </c>
      <c r="C29" s="37" t="s">
        <v>15</v>
      </c>
      <c r="D29" s="23"/>
      <c r="E29" s="23">
        <v>7</v>
      </c>
      <c r="F29" s="23"/>
      <c r="G29" s="38">
        <f t="shared" si="1"/>
        <v>7</v>
      </c>
      <c r="H29" s="39">
        <v>235000</v>
      </c>
      <c r="I29" s="39">
        <f t="shared" si="2"/>
        <v>1645000</v>
      </c>
    </row>
    <row r="30" spans="1:9" s="29" customFormat="1" ht="15.75" x14ac:dyDescent="0.25">
      <c r="A30" s="34" t="s">
        <v>20</v>
      </c>
      <c r="B30" s="37" t="s">
        <v>21</v>
      </c>
      <c r="C30" s="37" t="s">
        <v>15</v>
      </c>
      <c r="D30" s="23"/>
      <c r="E30" s="23"/>
      <c r="F30" s="23"/>
      <c r="G30" s="38">
        <f t="shared" si="1"/>
        <v>0</v>
      </c>
      <c r="H30" s="39">
        <v>465000</v>
      </c>
      <c r="I30" s="39">
        <f t="shared" si="2"/>
        <v>0</v>
      </c>
    </row>
    <row r="31" spans="1:9" s="29" customFormat="1" ht="15.75" x14ac:dyDescent="0.25">
      <c r="A31" s="34" t="s">
        <v>22</v>
      </c>
      <c r="B31" s="37" t="s">
        <v>23</v>
      </c>
      <c r="C31" s="37" t="s">
        <v>15</v>
      </c>
      <c r="D31" s="23"/>
      <c r="E31" s="23">
        <v>13</v>
      </c>
      <c r="F31" s="23"/>
      <c r="G31" s="38">
        <f t="shared" si="1"/>
        <v>13</v>
      </c>
      <c r="H31" s="39">
        <v>245000</v>
      </c>
      <c r="I31" s="39">
        <f t="shared" si="2"/>
        <v>3185000</v>
      </c>
    </row>
    <row r="32" spans="1:9" s="29" customFormat="1" ht="15.75" x14ac:dyDescent="0.25">
      <c r="A32" s="34" t="s">
        <v>24</v>
      </c>
      <c r="B32" s="37" t="s">
        <v>25</v>
      </c>
      <c r="C32" s="37" t="s">
        <v>15</v>
      </c>
      <c r="D32" s="23">
        <v>1</v>
      </c>
      <c r="E32" s="23"/>
      <c r="F32" s="23"/>
      <c r="G32" s="38">
        <f t="shared" si="1"/>
        <v>1</v>
      </c>
      <c r="H32" s="39">
        <v>475000</v>
      </c>
      <c r="I32" s="39">
        <f t="shared" si="2"/>
        <v>475000</v>
      </c>
    </row>
    <row r="33" spans="1:9" s="29" customFormat="1" ht="15.75" x14ac:dyDescent="0.25">
      <c r="A33" s="34" t="s">
        <v>26</v>
      </c>
      <c r="B33" s="37" t="s">
        <v>27</v>
      </c>
      <c r="C33" s="37" t="s">
        <v>15</v>
      </c>
      <c r="D33" s="23"/>
      <c r="E33" s="23"/>
      <c r="F33" s="23"/>
      <c r="G33" s="38">
        <f t="shared" si="1"/>
        <v>0</v>
      </c>
      <c r="H33" s="39">
        <v>255000</v>
      </c>
      <c r="I33" s="39">
        <f t="shared" si="2"/>
        <v>0</v>
      </c>
    </row>
    <row r="34" spans="1:9" s="29" customFormat="1" ht="15.75" x14ac:dyDescent="0.25">
      <c r="A34" s="34" t="s">
        <v>28</v>
      </c>
      <c r="B34" s="37" t="s">
        <v>29</v>
      </c>
      <c r="C34" s="37" t="s">
        <v>15</v>
      </c>
      <c r="D34" s="23">
        <v>3</v>
      </c>
      <c r="E34" s="23"/>
      <c r="F34" s="23">
        <v>49</v>
      </c>
      <c r="G34" s="38">
        <f t="shared" si="1"/>
        <v>52</v>
      </c>
      <c r="H34" s="39">
        <v>485000</v>
      </c>
      <c r="I34" s="39">
        <f t="shared" si="2"/>
        <v>25220000</v>
      </c>
    </row>
    <row r="35" spans="1:9" s="29" customFormat="1" ht="15.75" x14ac:dyDescent="0.25">
      <c r="A35" s="34" t="s">
        <v>30</v>
      </c>
      <c r="B35" s="37" t="s">
        <v>31</v>
      </c>
      <c r="C35" s="37" t="s">
        <v>15</v>
      </c>
      <c r="D35" s="23"/>
      <c r="E35" s="23">
        <v>7</v>
      </c>
      <c r="F35" s="23"/>
      <c r="G35" s="38">
        <f t="shared" si="1"/>
        <v>7</v>
      </c>
      <c r="H35" s="39">
        <v>255000</v>
      </c>
      <c r="I35" s="39">
        <f t="shared" si="2"/>
        <v>1785000</v>
      </c>
    </row>
    <row r="36" spans="1:9" s="29" customFormat="1" ht="15.75" x14ac:dyDescent="0.25">
      <c r="A36" s="34" t="s">
        <v>32</v>
      </c>
      <c r="B36" s="37" t="s">
        <v>33</v>
      </c>
      <c r="C36" s="37" t="s">
        <v>15</v>
      </c>
      <c r="D36" s="23">
        <v>1</v>
      </c>
      <c r="E36" s="23"/>
      <c r="F36" s="23"/>
      <c r="G36" s="38">
        <f t="shared" si="1"/>
        <v>1</v>
      </c>
      <c r="H36" s="39">
        <v>485000</v>
      </c>
      <c r="I36" s="39">
        <f t="shared" si="2"/>
        <v>485000</v>
      </c>
    </row>
    <row r="37" spans="1:9" s="29" customFormat="1" ht="15.75" x14ac:dyDescent="0.25">
      <c r="A37" s="37" t="s">
        <v>34</v>
      </c>
      <c r="B37" s="37" t="s">
        <v>35</v>
      </c>
      <c r="C37" s="37" t="s">
        <v>15</v>
      </c>
      <c r="D37" s="23">
        <v>4</v>
      </c>
      <c r="E37" s="23">
        <v>124</v>
      </c>
      <c r="F37" s="23">
        <v>58</v>
      </c>
      <c r="G37" s="38">
        <f t="shared" si="1"/>
        <v>186</v>
      </c>
      <c r="H37" s="39">
        <v>455000</v>
      </c>
      <c r="I37" s="39">
        <f t="shared" si="2"/>
        <v>84630000</v>
      </c>
    </row>
    <row r="38" spans="1:9" s="29" customFormat="1" ht="15.75" x14ac:dyDescent="0.25">
      <c r="A38" s="37" t="s">
        <v>36</v>
      </c>
      <c r="B38" s="37" t="s">
        <v>37</v>
      </c>
      <c r="C38" s="37" t="s">
        <v>15</v>
      </c>
      <c r="D38" s="23">
        <v>3</v>
      </c>
      <c r="E38" s="23"/>
      <c r="F38" s="23">
        <v>32</v>
      </c>
      <c r="G38" s="38">
        <f t="shared" si="1"/>
        <v>35</v>
      </c>
      <c r="H38" s="39">
        <v>455000</v>
      </c>
      <c r="I38" s="39">
        <f t="shared" si="2"/>
        <v>15925000</v>
      </c>
    </row>
    <row r="39" spans="1:9" s="29" customFormat="1" ht="15.75" x14ac:dyDescent="0.25">
      <c r="A39" s="37" t="s">
        <v>38</v>
      </c>
      <c r="B39" s="37" t="s">
        <v>39</v>
      </c>
      <c r="C39" s="37" t="s">
        <v>15</v>
      </c>
      <c r="D39" s="23">
        <v>4</v>
      </c>
      <c r="E39" s="23">
        <v>54</v>
      </c>
      <c r="F39" s="23">
        <v>48</v>
      </c>
      <c r="G39" s="38">
        <f t="shared" si="1"/>
        <v>106</v>
      </c>
      <c r="H39" s="39">
        <v>550000</v>
      </c>
      <c r="I39" s="39">
        <f t="shared" si="2"/>
        <v>58300000</v>
      </c>
    </row>
    <row r="40" spans="1:9" s="29" customFormat="1" ht="15.75" x14ac:dyDescent="0.25">
      <c r="A40" s="40" t="s">
        <v>40</v>
      </c>
      <c r="B40" s="40" t="s">
        <v>41</v>
      </c>
      <c r="C40" s="40" t="s">
        <v>15</v>
      </c>
      <c r="D40" s="25"/>
      <c r="E40" s="25">
        <v>127</v>
      </c>
      <c r="F40" s="25"/>
      <c r="G40" s="41">
        <f t="shared" si="1"/>
        <v>127</v>
      </c>
      <c r="H40" s="42">
        <v>450000</v>
      </c>
      <c r="I40" s="42">
        <f t="shared" si="2"/>
        <v>57150000</v>
      </c>
    </row>
    <row r="41" spans="1:9" s="29" customFormat="1" ht="15.75" x14ac:dyDescent="0.25">
      <c r="A41" s="81" t="s">
        <v>9</v>
      </c>
      <c r="B41" s="81"/>
      <c r="C41" s="81"/>
      <c r="D41" s="43">
        <f>SUM(D27:D40)</f>
        <v>19</v>
      </c>
      <c r="E41" s="43">
        <f>SUM(E27:E40)</f>
        <v>374</v>
      </c>
      <c r="F41" s="43">
        <f>SUM(F27:F40)</f>
        <v>188</v>
      </c>
      <c r="G41" s="43">
        <f t="shared" si="1"/>
        <v>581</v>
      </c>
      <c r="H41" s="44"/>
      <c r="I41" s="28">
        <f>SUM(I27:I40)</f>
        <v>259380000</v>
      </c>
    </row>
    <row r="42" spans="1:9" s="29" customFormat="1" ht="15.75" x14ac:dyDescent="0.25"/>
    <row r="43" spans="1:9" s="29" customFormat="1" ht="15.75" x14ac:dyDescent="0.25">
      <c r="G43" s="82" t="s">
        <v>46</v>
      </c>
      <c r="H43" s="82"/>
      <c r="I43" s="82"/>
    </row>
    <row r="44" spans="1:9" s="29" customFormat="1" ht="15.75" x14ac:dyDescent="0.25"/>
    <row r="45" spans="1:9" s="29" customFormat="1" ht="15.75" x14ac:dyDescent="0.25"/>
  </sheetData>
  <mergeCells count="20">
    <mergeCell ref="A22:C22"/>
    <mergeCell ref="A1:E1"/>
    <mergeCell ref="F1:H1"/>
    <mergeCell ref="A2:E2"/>
    <mergeCell ref="F2:H2"/>
    <mergeCell ref="A4:G4"/>
    <mergeCell ref="A6:A7"/>
    <mergeCell ref="B6:B7"/>
    <mergeCell ref="C6:C7"/>
    <mergeCell ref="D6:F6"/>
    <mergeCell ref="G6:G7"/>
    <mergeCell ref="H25:H26"/>
    <mergeCell ref="I25:I26"/>
    <mergeCell ref="A41:C41"/>
    <mergeCell ref="G43:I43"/>
    <mergeCell ref="A25:A26"/>
    <mergeCell ref="B25:B26"/>
    <mergeCell ref="C25:C26"/>
    <mergeCell ref="D25:F25"/>
    <mergeCell ref="G25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E12" sqref="E12"/>
    </sheetView>
  </sheetViews>
  <sheetFormatPr defaultColWidth="9.140625" defaultRowHeight="15.75" x14ac:dyDescent="0.25"/>
  <cols>
    <col min="1" max="1" width="35.28515625" style="29" customWidth="1"/>
    <col min="2" max="2" width="9.140625" style="29" customWidth="1"/>
    <col min="3" max="3" width="11.28515625" style="29" bestFit="1" customWidth="1"/>
    <col min="4" max="5" width="4.7109375" style="29" bestFit="1" customWidth="1"/>
    <col min="6" max="6" width="8.7109375" style="29" customWidth="1"/>
    <col min="7" max="7" width="13" style="29" customWidth="1"/>
    <col min="8" max="8" width="9.85546875" style="29" bestFit="1" customWidth="1"/>
    <col min="9" max="9" width="13.7109375" style="29" bestFit="1" customWidth="1"/>
    <col min="10" max="16384" width="9.140625" style="29"/>
  </cols>
  <sheetData>
    <row r="1" spans="1:9" x14ac:dyDescent="0.25">
      <c r="A1" s="94" t="s">
        <v>0</v>
      </c>
      <c r="B1" s="94"/>
      <c r="C1" s="94"/>
      <c r="D1" s="94"/>
      <c r="E1" s="94"/>
      <c r="F1" s="92" t="s">
        <v>1</v>
      </c>
      <c r="G1" s="92"/>
      <c r="H1" s="92"/>
      <c r="I1" s="92"/>
    </row>
    <row r="2" spans="1:9" x14ac:dyDescent="0.25">
      <c r="A2" s="95" t="s">
        <v>2</v>
      </c>
      <c r="B2" s="95"/>
      <c r="C2" s="95"/>
      <c r="D2" s="95"/>
      <c r="E2" s="95"/>
      <c r="F2" s="93" t="s">
        <v>3</v>
      </c>
      <c r="G2" s="93"/>
      <c r="H2" s="93"/>
      <c r="I2" s="93"/>
    </row>
    <row r="3" spans="1:9" x14ac:dyDescent="0.25">
      <c r="A3" s="31"/>
      <c r="B3" s="31"/>
      <c r="C3" s="31"/>
      <c r="D3" s="31"/>
      <c r="E3" s="31"/>
      <c r="F3" s="30"/>
      <c r="G3" s="30"/>
      <c r="H3" s="30"/>
      <c r="I3" s="30"/>
    </row>
    <row r="4" spans="1:9" ht="22.5" x14ac:dyDescent="0.3">
      <c r="A4" s="96" t="s">
        <v>44</v>
      </c>
      <c r="B4" s="96"/>
      <c r="C4" s="96"/>
      <c r="D4" s="96"/>
      <c r="E4" s="96"/>
      <c r="F4" s="96"/>
      <c r="G4" s="96"/>
      <c r="H4" s="96"/>
      <c r="I4" s="96"/>
    </row>
    <row r="6" spans="1:9" ht="15.75" customHeight="1" x14ac:dyDescent="0.25">
      <c r="A6" s="80" t="s">
        <v>5</v>
      </c>
      <c r="B6" s="83" t="s">
        <v>6</v>
      </c>
      <c r="C6" s="83" t="s">
        <v>7</v>
      </c>
      <c r="D6" s="80" t="s">
        <v>8</v>
      </c>
      <c r="E6" s="80"/>
      <c r="F6" s="80"/>
      <c r="G6" s="80" t="s">
        <v>9</v>
      </c>
      <c r="H6" s="80" t="s">
        <v>42</v>
      </c>
      <c r="I6" s="80" t="s">
        <v>43</v>
      </c>
    </row>
    <row r="7" spans="1:9" ht="47.25" x14ac:dyDescent="0.25">
      <c r="A7" s="80"/>
      <c r="B7" s="83"/>
      <c r="C7" s="83"/>
      <c r="D7" s="32" t="s">
        <v>10</v>
      </c>
      <c r="E7" s="33" t="s">
        <v>11</v>
      </c>
      <c r="F7" s="32" t="s">
        <v>12</v>
      </c>
      <c r="G7" s="80"/>
      <c r="H7" s="80"/>
      <c r="I7" s="80"/>
    </row>
    <row r="8" spans="1:9" x14ac:dyDescent="0.25">
      <c r="A8" s="34" t="s">
        <v>13</v>
      </c>
      <c r="B8" s="34" t="s">
        <v>14</v>
      </c>
      <c r="C8" s="34" t="s">
        <v>15</v>
      </c>
      <c r="D8" s="34">
        <v>3</v>
      </c>
      <c r="E8" s="34">
        <v>16</v>
      </c>
      <c r="F8" s="34"/>
      <c r="G8" s="35">
        <f>SUM(D8:F8)</f>
        <v>19</v>
      </c>
      <c r="H8" s="36">
        <v>225000</v>
      </c>
      <c r="I8" s="36">
        <f>G8*H8</f>
        <v>4275000</v>
      </c>
    </row>
    <row r="9" spans="1:9" x14ac:dyDescent="0.25">
      <c r="A9" s="34" t="s">
        <v>16</v>
      </c>
      <c r="B9" s="37" t="s">
        <v>17</v>
      </c>
      <c r="C9" s="37" t="s">
        <v>15</v>
      </c>
      <c r="D9" s="37"/>
      <c r="E9" s="37">
        <v>264</v>
      </c>
      <c r="F9" s="37">
        <v>9</v>
      </c>
      <c r="G9" s="38">
        <f t="shared" ref="G9:G22" si="0">SUM(D9:F9)</f>
        <v>273</v>
      </c>
      <c r="H9" s="39">
        <v>455000</v>
      </c>
      <c r="I9" s="39">
        <f t="shared" ref="I9:I21" si="1">G9*H9</f>
        <v>124215000</v>
      </c>
    </row>
    <row r="10" spans="1:9" x14ac:dyDescent="0.25">
      <c r="A10" s="34" t="s">
        <v>18</v>
      </c>
      <c r="B10" s="37" t="s">
        <v>19</v>
      </c>
      <c r="C10" s="37" t="s">
        <v>15</v>
      </c>
      <c r="D10" s="37"/>
      <c r="E10" s="37">
        <v>5</v>
      </c>
      <c r="F10" s="37"/>
      <c r="G10" s="38">
        <f t="shared" si="0"/>
        <v>5</v>
      </c>
      <c r="H10" s="39">
        <v>235000</v>
      </c>
      <c r="I10" s="39">
        <f t="shared" si="1"/>
        <v>1175000</v>
      </c>
    </row>
    <row r="11" spans="1:9" x14ac:dyDescent="0.25">
      <c r="A11" s="34" t="s">
        <v>20</v>
      </c>
      <c r="B11" s="37" t="s">
        <v>21</v>
      </c>
      <c r="C11" s="37" t="s">
        <v>15</v>
      </c>
      <c r="D11" s="37"/>
      <c r="E11" s="37"/>
      <c r="F11" s="37"/>
      <c r="G11" s="38">
        <f t="shared" si="0"/>
        <v>0</v>
      </c>
      <c r="H11" s="39">
        <v>465000</v>
      </c>
      <c r="I11" s="39">
        <f t="shared" si="1"/>
        <v>0</v>
      </c>
    </row>
    <row r="12" spans="1:9" x14ac:dyDescent="0.25">
      <c r="A12" s="34" t="s">
        <v>22</v>
      </c>
      <c r="B12" s="37" t="s">
        <v>23</v>
      </c>
      <c r="C12" s="37" t="s">
        <v>15</v>
      </c>
      <c r="D12" s="37"/>
      <c r="E12" s="37">
        <v>13</v>
      </c>
      <c r="F12" s="37"/>
      <c r="G12" s="38">
        <f t="shared" si="0"/>
        <v>13</v>
      </c>
      <c r="H12" s="39">
        <v>245000</v>
      </c>
      <c r="I12" s="39">
        <f t="shared" si="1"/>
        <v>3185000</v>
      </c>
    </row>
    <row r="13" spans="1:9" x14ac:dyDescent="0.25">
      <c r="A13" s="34" t="s">
        <v>24</v>
      </c>
      <c r="B13" s="37" t="s">
        <v>25</v>
      </c>
      <c r="C13" s="37" t="s">
        <v>15</v>
      </c>
      <c r="D13" s="37">
        <v>1</v>
      </c>
      <c r="E13" s="37"/>
      <c r="F13" s="37"/>
      <c r="G13" s="38">
        <f t="shared" si="0"/>
        <v>1</v>
      </c>
      <c r="H13" s="39">
        <v>475000</v>
      </c>
      <c r="I13" s="39">
        <f t="shared" si="1"/>
        <v>475000</v>
      </c>
    </row>
    <row r="14" spans="1:9" x14ac:dyDescent="0.25">
      <c r="A14" s="34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39">
        <v>255000</v>
      </c>
      <c r="I14" s="39">
        <f t="shared" si="1"/>
        <v>0</v>
      </c>
    </row>
    <row r="15" spans="1:9" x14ac:dyDescent="0.25">
      <c r="A15" s="34" t="s">
        <v>28</v>
      </c>
      <c r="B15" s="37" t="s">
        <v>29</v>
      </c>
      <c r="C15" s="37" t="s">
        <v>15</v>
      </c>
      <c r="D15" s="37">
        <v>2</v>
      </c>
      <c r="E15" s="37"/>
      <c r="F15" s="37">
        <v>30</v>
      </c>
      <c r="G15" s="38">
        <f t="shared" si="0"/>
        <v>32</v>
      </c>
      <c r="H15" s="39">
        <v>485000</v>
      </c>
      <c r="I15" s="39">
        <f t="shared" si="1"/>
        <v>15520000</v>
      </c>
    </row>
    <row r="16" spans="1:9" x14ac:dyDescent="0.25">
      <c r="A16" s="34" t="s">
        <v>30</v>
      </c>
      <c r="B16" s="37" t="s">
        <v>31</v>
      </c>
      <c r="C16" s="37" t="s">
        <v>15</v>
      </c>
      <c r="D16" s="37"/>
      <c r="E16" s="37">
        <v>7</v>
      </c>
      <c r="F16" s="37"/>
      <c r="G16" s="38">
        <f t="shared" si="0"/>
        <v>7</v>
      </c>
      <c r="H16" s="39">
        <v>255000</v>
      </c>
      <c r="I16" s="39">
        <f t="shared" si="1"/>
        <v>1785000</v>
      </c>
    </row>
    <row r="17" spans="1:9" x14ac:dyDescent="0.25">
      <c r="A17" s="34" t="s">
        <v>32</v>
      </c>
      <c r="B17" s="37" t="s">
        <v>33</v>
      </c>
      <c r="C17" s="37" t="s">
        <v>15</v>
      </c>
      <c r="D17" s="37"/>
      <c r="E17" s="37"/>
      <c r="F17" s="37"/>
      <c r="G17" s="38">
        <f t="shared" si="0"/>
        <v>0</v>
      </c>
      <c r="H17" s="39">
        <v>485000</v>
      </c>
      <c r="I17" s="39">
        <f t="shared" si="1"/>
        <v>0</v>
      </c>
    </row>
    <row r="18" spans="1:9" x14ac:dyDescent="0.25">
      <c r="A18" s="37" t="s">
        <v>34</v>
      </c>
      <c r="B18" s="37" t="s">
        <v>35</v>
      </c>
      <c r="C18" s="37" t="s">
        <v>15</v>
      </c>
      <c r="D18" s="37">
        <v>4</v>
      </c>
      <c r="E18" s="37">
        <v>123</v>
      </c>
      <c r="F18" s="37">
        <v>58</v>
      </c>
      <c r="G18" s="38">
        <f t="shared" si="0"/>
        <v>185</v>
      </c>
      <c r="H18" s="39">
        <v>455000</v>
      </c>
      <c r="I18" s="39">
        <f t="shared" si="1"/>
        <v>84175000</v>
      </c>
    </row>
    <row r="19" spans="1:9" x14ac:dyDescent="0.25">
      <c r="A19" s="37" t="s">
        <v>36</v>
      </c>
      <c r="B19" s="37" t="s">
        <v>37</v>
      </c>
      <c r="C19" s="37" t="s">
        <v>15</v>
      </c>
      <c r="D19" s="37">
        <v>3</v>
      </c>
      <c r="E19" s="37"/>
      <c r="F19" s="37">
        <v>6</v>
      </c>
      <c r="G19" s="38">
        <f t="shared" si="0"/>
        <v>9</v>
      </c>
      <c r="H19" s="39">
        <v>455000</v>
      </c>
      <c r="I19" s="39">
        <f t="shared" si="1"/>
        <v>4095000</v>
      </c>
    </row>
    <row r="20" spans="1:9" x14ac:dyDescent="0.25">
      <c r="A20" s="37" t="s">
        <v>38</v>
      </c>
      <c r="B20" s="37" t="s">
        <v>39</v>
      </c>
      <c r="C20" s="37" t="s">
        <v>15</v>
      </c>
      <c r="D20" s="37">
        <v>3</v>
      </c>
      <c r="E20" s="37">
        <v>53</v>
      </c>
      <c r="F20" s="37">
        <v>47</v>
      </c>
      <c r="G20" s="38">
        <f t="shared" si="0"/>
        <v>103</v>
      </c>
      <c r="H20" s="39">
        <v>550000</v>
      </c>
      <c r="I20" s="39">
        <f t="shared" si="1"/>
        <v>56650000</v>
      </c>
    </row>
    <row r="21" spans="1:9" x14ac:dyDescent="0.25">
      <c r="A21" s="40" t="s">
        <v>40</v>
      </c>
      <c r="B21" s="40" t="s">
        <v>41</v>
      </c>
      <c r="C21" s="40" t="s">
        <v>15</v>
      </c>
      <c r="D21" s="40"/>
      <c r="E21" s="40">
        <v>127</v>
      </c>
      <c r="F21" s="40"/>
      <c r="G21" s="41">
        <f t="shared" si="0"/>
        <v>127</v>
      </c>
      <c r="H21" s="42">
        <v>450000</v>
      </c>
      <c r="I21" s="42">
        <f t="shared" si="1"/>
        <v>57150000</v>
      </c>
    </row>
    <row r="22" spans="1:9" x14ac:dyDescent="0.25">
      <c r="A22" s="81" t="s">
        <v>9</v>
      </c>
      <c r="B22" s="81"/>
      <c r="C22" s="81"/>
      <c r="D22" s="43">
        <f>SUM(D8:D21)</f>
        <v>16</v>
      </c>
      <c r="E22" s="43">
        <f>SUM(E8:E21)</f>
        <v>608</v>
      </c>
      <c r="F22" s="43">
        <f>SUM(F8:F21)</f>
        <v>150</v>
      </c>
      <c r="G22" s="43">
        <f t="shared" si="0"/>
        <v>774</v>
      </c>
      <c r="H22" s="44"/>
      <c r="I22" s="28">
        <f>SUM(I8:I21)</f>
        <v>352700000</v>
      </c>
    </row>
  </sheetData>
  <mergeCells count="13">
    <mergeCell ref="F1:I1"/>
    <mergeCell ref="F2:I2"/>
    <mergeCell ref="A22:C22"/>
    <mergeCell ref="A1:E1"/>
    <mergeCell ref="A2:E2"/>
    <mergeCell ref="A6:A7"/>
    <mergeCell ref="B6:B7"/>
    <mergeCell ref="C6:C7"/>
    <mergeCell ref="D6:F6"/>
    <mergeCell ref="G6:G7"/>
    <mergeCell ref="H6:H7"/>
    <mergeCell ref="I6:I7"/>
    <mergeCell ref="A4:I4"/>
  </mergeCells>
  <pageMargins left="0.56999999999999995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D18" sqref="D18"/>
    </sheetView>
  </sheetViews>
  <sheetFormatPr defaultColWidth="9.140625" defaultRowHeight="15.75" x14ac:dyDescent="0.25"/>
  <cols>
    <col min="1" max="1" width="35.28515625" style="29" customWidth="1"/>
    <col min="2" max="2" width="9.140625" style="29" customWidth="1"/>
    <col min="3" max="3" width="6.28515625" style="29" customWidth="1"/>
    <col min="4" max="4" width="5" style="29" customWidth="1"/>
    <col min="5" max="5" width="5.5703125" style="29" customWidth="1"/>
    <col min="6" max="6" width="7.5703125" style="29" customWidth="1"/>
    <col min="7" max="7" width="6.7109375" style="29" customWidth="1"/>
    <col min="8" max="8" width="10.85546875" style="29" customWidth="1"/>
    <col min="9" max="9" width="14.42578125" style="29" customWidth="1"/>
    <col min="10" max="16384" width="9.140625" style="29"/>
  </cols>
  <sheetData>
    <row r="1" spans="1:9" x14ac:dyDescent="0.25">
      <c r="A1" s="48" t="s">
        <v>0</v>
      </c>
      <c r="B1" s="48"/>
      <c r="C1" s="48"/>
      <c r="D1" s="48"/>
      <c r="E1" s="48"/>
      <c r="F1" s="92" t="s">
        <v>1</v>
      </c>
      <c r="G1" s="92"/>
      <c r="H1" s="92"/>
      <c r="I1" s="92"/>
    </row>
    <row r="2" spans="1:9" x14ac:dyDescent="0.25">
      <c r="A2" s="95" t="s">
        <v>2</v>
      </c>
      <c r="B2" s="95"/>
      <c r="C2" s="95"/>
      <c r="D2" s="95"/>
      <c r="E2" s="95"/>
      <c r="F2" s="93" t="s">
        <v>3</v>
      </c>
      <c r="G2" s="93"/>
      <c r="H2" s="93"/>
      <c r="I2" s="93"/>
    </row>
    <row r="3" spans="1:9" x14ac:dyDescent="0.25">
      <c r="A3" s="45"/>
      <c r="B3" s="45"/>
      <c r="C3" s="45"/>
      <c r="D3" s="45"/>
      <c r="E3" s="45"/>
      <c r="F3" s="30"/>
      <c r="G3" s="30"/>
      <c r="H3" s="30"/>
      <c r="I3" s="30"/>
    </row>
    <row r="4" spans="1:9" ht="22.5" x14ac:dyDescent="0.3">
      <c r="A4" s="96" t="s">
        <v>45</v>
      </c>
      <c r="B4" s="96"/>
      <c r="C4" s="96"/>
      <c r="D4" s="96"/>
      <c r="E4" s="96"/>
      <c r="F4" s="96"/>
      <c r="G4" s="96"/>
      <c r="H4" s="96"/>
      <c r="I4" s="96"/>
    </row>
    <row r="6" spans="1:9" ht="15.75" customHeight="1" x14ac:dyDescent="0.25">
      <c r="A6" s="80" t="s">
        <v>5</v>
      </c>
      <c r="B6" s="83" t="s">
        <v>6</v>
      </c>
      <c r="C6" s="83" t="s">
        <v>7</v>
      </c>
      <c r="D6" s="80" t="s">
        <v>8</v>
      </c>
      <c r="E6" s="80"/>
      <c r="F6" s="80"/>
      <c r="G6" s="83" t="s">
        <v>9</v>
      </c>
      <c r="H6" s="80" t="s">
        <v>42</v>
      </c>
      <c r="I6" s="80" t="s">
        <v>43</v>
      </c>
    </row>
    <row r="7" spans="1:9" ht="47.25" x14ac:dyDescent="0.25">
      <c r="A7" s="80"/>
      <c r="B7" s="83"/>
      <c r="C7" s="83"/>
      <c r="D7" s="32" t="s">
        <v>10</v>
      </c>
      <c r="E7" s="46" t="s">
        <v>11</v>
      </c>
      <c r="F7" s="32" t="s">
        <v>12</v>
      </c>
      <c r="G7" s="83"/>
      <c r="H7" s="80"/>
      <c r="I7" s="80"/>
    </row>
    <row r="8" spans="1:9" x14ac:dyDescent="0.25">
      <c r="A8" s="34" t="s">
        <v>13</v>
      </c>
      <c r="B8" s="34" t="s">
        <v>14</v>
      </c>
      <c r="C8" s="34" t="s">
        <v>15</v>
      </c>
      <c r="D8" s="34">
        <v>3</v>
      </c>
      <c r="E8" s="34"/>
      <c r="F8" s="34">
        <v>14</v>
      </c>
      <c r="G8" s="35">
        <f>SUM(D8:F8)</f>
        <v>17</v>
      </c>
      <c r="H8" s="36">
        <v>225000</v>
      </c>
      <c r="I8" s="36">
        <f>G8*H8</f>
        <v>3825000</v>
      </c>
    </row>
    <row r="9" spans="1:9" x14ac:dyDescent="0.25">
      <c r="A9" s="34" t="s">
        <v>16</v>
      </c>
      <c r="B9" s="37" t="s">
        <v>17</v>
      </c>
      <c r="C9" s="37" t="s">
        <v>15</v>
      </c>
      <c r="D9" s="37"/>
      <c r="E9" s="37">
        <f>32*12</f>
        <v>384</v>
      </c>
      <c r="F9" s="37">
        <v>45</v>
      </c>
      <c r="G9" s="38">
        <f t="shared" ref="G9:G22" si="0">SUM(D9:F9)</f>
        <v>429</v>
      </c>
      <c r="H9" s="39">
        <v>455000</v>
      </c>
      <c r="I9" s="39">
        <f t="shared" ref="I9:I21" si="1">G9*H9</f>
        <v>195195000</v>
      </c>
    </row>
    <row r="10" spans="1:9" x14ac:dyDescent="0.25">
      <c r="A10" s="34" t="s">
        <v>18</v>
      </c>
      <c r="B10" s="37" t="s">
        <v>19</v>
      </c>
      <c r="C10" s="37" t="s">
        <v>15</v>
      </c>
      <c r="D10" s="37"/>
      <c r="E10" s="37"/>
      <c r="F10" s="37">
        <v>5</v>
      </c>
      <c r="G10" s="38">
        <f t="shared" si="0"/>
        <v>5</v>
      </c>
      <c r="H10" s="39">
        <v>235000</v>
      </c>
      <c r="I10" s="39">
        <f t="shared" si="1"/>
        <v>1175000</v>
      </c>
    </row>
    <row r="11" spans="1:9" x14ac:dyDescent="0.25">
      <c r="A11" s="34" t="s">
        <v>20</v>
      </c>
      <c r="B11" s="37" t="s">
        <v>21</v>
      </c>
      <c r="C11" s="37" t="s">
        <v>15</v>
      </c>
      <c r="D11" s="37"/>
      <c r="E11" s="37"/>
      <c r="F11" s="37">
        <v>35</v>
      </c>
      <c r="G11" s="38">
        <f t="shared" si="0"/>
        <v>35</v>
      </c>
      <c r="H11" s="39">
        <v>465000</v>
      </c>
      <c r="I11" s="39">
        <f t="shared" si="1"/>
        <v>16275000</v>
      </c>
    </row>
    <row r="12" spans="1:9" x14ac:dyDescent="0.25">
      <c r="A12" s="34" t="s">
        <v>22</v>
      </c>
      <c r="B12" s="37" t="s">
        <v>23</v>
      </c>
      <c r="C12" s="37" t="s">
        <v>15</v>
      </c>
      <c r="D12" s="37"/>
      <c r="E12" s="37"/>
      <c r="F12" s="37">
        <v>13</v>
      </c>
      <c r="G12" s="38">
        <f t="shared" si="0"/>
        <v>13</v>
      </c>
      <c r="H12" s="39">
        <v>245000</v>
      </c>
      <c r="I12" s="39">
        <f t="shared" si="1"/>
        <v>3185000</v>
      </c>
    </row>
    <row r="13" spans="1:9" x14ac:dyDescent="0.25">
      <c r="A13" s="34" t="s">
        <v>24</v>
      </c>
      <c r="B13" s="37" t="s">
        <v>25</v>
      </c>
      <c r="C13" s="37" t="s">
        <v>15</v>
      </c>
      <c r="D13" s="37">
        <v>1</v>
      </c>
      <c r="E13" s="37"/>
      <c r="F13" s="37"/>
      <c r="G13" s="38">
        <f t="shared" si="0"/>
        <v>1</v>
      </c>
      <c r="H13" s="39">
        <v>475000</v>
      </c>
      <c r="I13" s="39">
        <f t="shared" si="1"/>
        <v>475000</v>
      </c>
    </row>
    <row r="14" spans="1:9" x14ac:dyDescent="0.25">
      <c r="A14" s="34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39">
        <v>255000</v>
      </c>
      <c r="I14" s="39">
        <f t="shared" si="1"/>
        <v>0</v>
      </c>
    </row>
    <row r="15" spans="1:9" x14ac:dyDescent="0.25">
      <c r="A15" s="34" t="s">
        <v>28</v>
      </c>
      <c r="B15" s="37" t="s">
        <v>29</v>
      </c>
      <c r="C15" s="37" t="s">
        <v>15</v>
      </c>
      <c r="D15" s="37">
        <v>2</v>
      </c>
      <c r="E15" s="37">
        <f>12*4</f>
        <v>48</v>
      </c>
      <c r="F15" s="37">
        <v>25</v>
      </c>
      <c r="G15" s="38">
        <f t="shared" si="0"/>
        <v>75</v>
      </c>
      <c r="H15" s="39">
        <v>485000</v>
      </c>
      <c r="I15" s="39">
        <f t="shared" si="1"/>
        <v>36375000</v>
      </c>
    </row>
    <row r="16" spans="1:9" x14ac:dyDescent="0.25">
      <c r="A16" s="34" t="s">
        <v>30</v>
      </c>
      <c r="B16" s="37" t="s">
        <v>31</v>
      </c>
      <c r="C16" s="37" t="s">
        <v>15</v>
      </c>
      <c r="D16" s="37"/>
      <c r="E16" s="37"/>
      <c r="F16" s="37">
        <v>7</v>
      </c>
      <c r="G16" s="38">
        <f t="shared" si="0"/>
        <v>7</v>
      </c>
      <c r="H16" s="39">
        <v>255000</v>
      </c>
      <c r="I16" s="39">
        <f t="shared" si="1"/>
        <v>1785000</v>
      </c>
    </row>
    <row r="17" spans="1:9" x14ac:dyDescent="0.25">
      <c r="A17" s="34" t="s">
        <v>32</v>
      </c>
      <c r="B17" s="37" t="s">
        <v>33</v>
      </c>
      <c r="C17" s="37" t="s">
        <v>15</v>
      </c>
      <c r="D17" s="37"/>
      <c r="E17" s="37">
        <v>24</v>
      </c>
      <c r="F17" s="37">
        <v>24</v>
      </c>
      <c r="G17" s="38">
        <f t="shared" si="0"/>
        <v>48</v>
      </c>
      <c r="H17" s="39">
        <v>485000</v>
      </c>
      <c r="I17" s="39">
        <f t="shared" si="1"/>
        <v>23280000</v>
      </c>
    </row>
    <row r="18" spans="1:9" x14ac:dyDescent="0.25">
      <c r="A18" s="37" t="s">
        <v>34</v>
      </c>
      <c r="B18" s="37" t="s">
        <v>35</v>
      </c>
      <c r="C18" s="37" t="s">
        <v>15</v>
      </c>
      <c r="D18" s="37">
        <v>4</v>
      </c>
      <c r="E18" s="37">
        <f>12*3</f>
        <v>36</v>
      </c>
      <c r="F18" s="37">
        <v>61</v>
      </c>
      <c r="G18" s="38">
        <f t="shared" si="0"/>
        <v>101</v>
      </c>
      <c r="H18" s="39">
        <v>455000</v>
      </c>
      <c r="I18" s="39">
        <f t="shared" si="1"/>
        <v>45955000</v>
      </c>
    </row>
    <row r="19" spans="1:9" x14ac:dyDescent="0.25">
      <c r="A19" s="37" t="s">
        <v>36</v>
      </c>
      <c r="B19" s="37" t="s">
        <v>37</v>
      </c>
      <c r="C19" s="37" t="s">
        <v>15</v>
      </c>
      <c r="D19" s="37">
        <v>3</v>
      </c>
      <c r="E19" s="37">
        <f>12*5</f>
        <v>60</v>
      </c>
      <c r="F19" s="37">
        <v>16</v>
      </c>
      <c r="G19" s="38">
        <f t="shared" si="0"/>
        <v>79</v>
      </c>
      <c r="H19" s="39">
        <v>455000</v>
      </c>
      <c r="I19" s="39">
        <f t="shared" si="1"/>
        <v>35945000</v>
      </c>
    </row>
    <row r="20" spans="1:9" x14ac:dyDescent="0.25">
      <c r="A20" s="37" t="s">
        <v>38</v>
      </c>
      <c r="B20" s="37" t="s">
        <v>39</v>
      </c>
      <c r="C20" s="37" t="s">
        <v>15</v>
      </c>
      <c r="D20" s="37">
        <v>3</v>
      </c>
      <c r="E20" s="37"/>
      <c r="F20" s="37">
        <v>28</v>
      </c>
      <c r="G20" s="38">
        <f t="shared" si="0"/>
        <v>31</v>
      </c>
      <c r="H20" s="39">
        <v>550000</v>
      </c>
      <c r="I20" s="39">
        <f t="shared" si="1"/>
        <v>17050000</v>
      </c>
    </row>
    <row r="21" spans="1:9" x14ac:dyDescent="0.25">
      <c r="A21" s="40" t="s">
        <v>40</v>
      </c>
      <c r="B21" s="40" t="s">
        <v>41</v>
      </c>
      <c r="C21" s="40" t="s">
        <v>15</v>
      </c>
      <c r="D21" s="40"/>
      <c r="E21" s="40">
        <v>127</v>
      </c>
      <c r="F21" s="40"/>
      <c r="G21" s="41">
        <f t="shared" si="0"/>
        <v>127</v>
      </c>
      <c r="H21" s="42">
        <v>450000</v>
      </c>
      <c r="I21" s="42">
        <f t="shared" si="1"/>
        <v>57150000</v>
      </c>
    </row>
    <row r="22" spans="1:9" x14ac:dyDescent="0.25">
      <c r="A22" s="81" t="s">
        <v>9</v>
      </c>
      <c r="B22" s="81"/>
      <c r="C22" s="81"/>
      <c r="D22" s="43">
        <f>SUM(D8:D21)</f>
        <v>16</v>
      </c>
      <c r="E22" s="43">
        <f>SUM(E8:E21)</f>
        <v>679</v>
      </c>
      <c r="F22" s="43">
        <f>SUM(F8:F21)</f>
        <v>273</v>
      </c>
      <c r="G22" s="43">
        <f t="shared" si="0"/>
        <v>968</v>
      </c>
      <c r="H22" s="44"/>
      <c r="I22" s="28">
        <f>SUM(I8:I21)</f>
        <v>437670000</v>
      </c>
    </row>
    <row r="24" spans="1:9" x14ac:dyDescent="0.25">
      <c r="G24" s="82" t="s">
        <v>46</v>
      </c>
      <c r="H24" s="82"/>
      <c r="I24" s="82"/>
    </row>
  </sheetData>
  <mergeCells count="13">
    <mergeCell ref="G24:I24"/>
    <mergeCell ref="H6:H7"/>
    <mergeCell ref="I6:I7"/>
    <mergeCell ref="A22:C22"/>
    <mergeCell ref="F1:I1"/>
    <mergeCell ref="A2:E2"/>
    <mergeCell ref="F2:I2"/>
    <mergeCell ref="A4:I4"/>
    <mergeCell ref="A6:A7"/>
    <mergeCell ref="B6:B7"/>
    <mergeCell ref="C6:C7"/>
    <mergeCell ref="D6:F6"/>
    <mergeCell ref="G6:G7"/>
  </mergeCells>
  <pageMargins left="0.25" right="0.2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workbookViewId="0">
      <selection sqref="A1:XFD1048576"/>
    </sheetView>
  </sheetViews>
  <sheetFormatPr defaultColWidth="9.140625" defaultRowHeight="15.75" x14ac:dyDescent="0.25"/>
  <cols>
    <col min="1" max="1" width="35.28515625" style="29" customWidth="1"/>
    <col min="2" max="2" width="9.140625" style="29" customWidth="1"/>
    <col min="3" max="3" width="6.28515625" style="29" customWidth="1"/>
    <col min="4" max="4" width="5" style="29" customWidth="1"/>
    <col min="5" max="5" width="5.5703125" style="29" customWidth="1"/>
    <col min="6" max="6" width="7.5703125" style="29" customWidth="1"/>
    <col min="7" max="7" width="6.7109375" style="29" customWidth="1"/>
    <col min="8" max="8" width="10.85546875" style="29" customWidth="1"/>
    <col min="9" max="9" width="14.42578125" style="29" customWidth="1"/>
    <col min="10" max="16384" width="9.140625" style="29"/>
  </cols>
  <sheetData>
    <row r="1" spans="1:9" x14ac:dyDescent="0.25">
      <c r="A1" s="48" t="s">
        <v>0</v>
      </c>
      <c r="B1" s="48"/>
      <c r="C1" s="48"/>
      <c r="D1" s="48"/>
      <c r="E1" s="48"/>
      <c r="F1" s="92" t="s">
        <v>1</v>
      </c>
      <c r="G1" s="92"/>
      <c r="H1" s="92"/>
      <c r="I1" s="92"/>
    </row>
    <row r="2" spans="1:9" x14ac:dyDescent="0.25">
      <c r="A2" s="95" t="s">
        <v>2</v>
      </c>
      <c r="B2" s="95"/>
      <c r="C2" s="95"/>
      <c r="D2" s="95"/>
      <c r="E2" s="95"/>
      <c r="F2" s="93" t="s">
        <v>3</v>
      </c>
      <c r="G2" s="93"/>
      <c r="H2" s="93"/>
      <c r="I2" s="93"/>
    </row>
    <row r="3" spans="1:9" x14ac:dyDescent="0.25">
      <c r="A3" s="49"/>
      <c r="B3" s="49"/>
      <c r="C3" s="49"/>
      <c r="D3" s="49"/>
      <c r="E3" s="49"/>
      <c r="F3" s="30"/>
      <c r="G3" s="30"/>
      <c r="H3" s="30"/>
      <c r="I3" s="30"/>
    </row>
    <row r="4" spans="1:9" ht="22.5" x14ac:dyDescent="0.3">
      <c r="A4" s="96" t="s">
        <v>47</v>
      </c>
      <c r="B4" s="96"/>
      <c r="C4" s="96"/>
      <c r="D4" s="96"/>
      <c r="E4" s="96"/>
      <c r="F4" s="96"/>
      <c r="G4" s="96"/>
      <c r="H4" s="96"/>
      <c r="I4" s="96"/>
    </row>
    <row r="6" spans="1:9" ht="15.75" customHeight="1" x14ac:dyDescent="0.25">
      <c r="A6" s="80" t="s">
        <v>5</v>
      </c>
      <c r="B6" s="83" t="s">
        <v>6</v>
      </c>
      <c r="C6" s="83" t="s">
        <v>7</v>
      </c>
      <c r="D6" s="80" t="s">
        <v>8</v>
      </c>
      <c r="E6" s="80"/>
      <c r="F6" s="80"/>
      <c r="G6" s="83" t="s">
        <v>9</v>
      </c>
      <c r="H6" s="80" t="s">
        <v>42</v>
      </c>
      <c r="I6" s="80" t="s">
        <v>43</v>
      </c>
    </row>
    <row r="7" spans="1:9" ht="47.25" x14ac:dyDescent="0.25">
      <c r="A7" s="80"/>
      <c r="B7" s="83"/>
      <c r="C7" s="83"/>
      <c r="D7" s="32" t="s">
        <v>10</v>
      </c>
      <c r="E7" s="50" t="s">
        <v>11</v>
      </c>
      <c r="F7" s="32" t="s">
        <v>12</v>
      </c>
      <c r="G7" s="83"/>
      <c r="H7" s="80"/>
      <c r="I7" s="80"/>
    </row>
    <row r="8" spans="1:9" x14ac:dyDescent="0.25">
      <c r="A8" s="34" t="s">
        <v>13</v>
      </c>
      <c r="B8" s="34" t="s">
        <v>14</v>
      </c>
      <c r="C8" s="34" t="s">
        <v>15</v>
      </c>
      <c r="D8" s="34">
        <v>3</v>
      </c>
      <c r="E8" s="34"/>
      <c r="F8" s="34">
        <v>13</v>
      </c>
      <c r="G8" s="35">
        <f>SUM(D8:F8)</f>
        <v>16</v>
      </c>
      <c r="H8" s="36">
        <v>225000</v>
      </c>
      <c r="I8" s="36">
        <f>G8*H8</f>
        <v>3600000</v>
      </c>
    </row>
    <row r="9" spans="1:9" x14ac:dyDescent="0.25">
      <c r="A9" s="34" t="s">
        <v>16</v>
      </c>
      <c r="B9" s="37" t="s">
        <v>17</v>
      </c>
      <c r="C9" s="37" t="s">
        <v>15</v>
      </c>
      <c r="D9" s="37"/>
      <c r="E9" s="37">
        <v>348</v>
      </c>
      <c r="F9" s="37">
        <v>43</v>
      </c>
      <c r="G9" s="38">
        <f t="shared" ref="G9:G22" si="0">SUM(D9:F9)</f>
        <v>391</v>
      </c>
      <c r="H9" s="39">
        <v>455000</v>
      </c>
      <c r="I9" s="39">
        <f t="shared" ref="I9:I21" si="1">G9*H9</f>
        <v>177905000</v>
      </c>
    </row>
    <row r="10" spans="1:9" x14ac:dyDescent="0.25">
      <c r="A10" s="34" t="s">
        <v>18</v>
      </c>
      <c r="B10" s="37" t="s">
        <v>19</v>
      </c>
      <c r="C10" s="37" t="s">
        <v>15</v>
      </c>
      <c r="D10" s="37"/>
      <c r="E10" s="37"/>
      <c r="F10" s="37">
        <v>5</v>
      </c>
      <c r="G10" s="38">
        <f t="shared" si="0"/>
        <v>5</v>
      </c>
      <c r="H10" s="39">
        <v>235000</v>
      </c>
      <c r="I10" s="39">
        <f t="shared" si="1"/>
        <v>1175000</v>
      </c>
    </row>
    <row r="11" spans="1:9" x14ac:dyDescent="0.25">
      <c r="A11" s="34" t="s">
        <v>20</v>
      </c>
      <c r="B11" s="37" t="s">
        <v>21</v>
      </c>
      <c r="C11" s="37" t="s">
        <v>15</v>
      </c>
      <c r="D11" s="37"/>
      <c r="E11" s="37"/>
      <c r="F11" s="37">
        <v>22</v>
      </c>
      <c r="G11" s="38">
        <f t="shared" si="0"/>
        <v>22</v>
      </c>
      <c r="H11" s="39">
        <v>465000</v>
      </c>
      <c r="I11" s="39">
        <f t="shared" si="1"/>
        <v>10230000</v>
      </c>
    </row>
    <row r="12" spans="1:9" x14ac:dyDescent="0.25">
      <c r="A12" s="34" t="s">
        <v>22</v>
      </c>
      <c r="B12" s="37" t="s">
        <v>23</v>
      </c>
      <c r="C12" s="37" t="s">
        <v>15</v>
      </c>
      <c r="D12" s="37"/>
      <c r="E12" s="37"/>
      <c r="F12" s="37">
        <v>13</v>
      </c>
      <c r="G12" s="38">
        <f t="shared" si="0"/>
        <v>13</v>
      </c>
      <c r="H12" s="39">
        <v>245000</v>
      </c>
      <c r="I12" s="39">
        <f t="shared" si="1"/>
        <v>3185000</v>
      </c>
    </row>
    <row r="13" spans="1:9" x14ac:dyDescent="0.25">
      <c r="A13" s="34" t="s">
        <v>24</v>
      </c>
      <c r="B13" s="37" t="s">
        <v>25</v>
      </c>
      <c r="C13" s="37" t="s">
        <v>15</v>
      </c>
      <c r="D13" s="37"/>
      <c r="E13" s="37"/>
      <c r="F13" s="37"/>
      <c r="G13" s="38">
        <f t="shared" si="0"/>
        <v>0</v>
      </c>
      <c r="H13" s="39">
        <v>475000</v>
      </c>
      <c r="I13" s="39">
        <f t="shared" si="1"/>
        <v>0</v>
      </c>
    </row>
    <row r="14" spans="1:9" x14ac:dyDescent="0.25">
      <c r="A14" s="34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39">
        <v>255000</v>
      </c>
      <c r="I14" s="39">
        <f t="shared" si="1"/>
        <v>0</v>
      </c>
    </row>
    <row r="15" spans="1:9" x14ac:dyDescent="0.25">
      <c r="A15" s="34" t="s">
        <v>28</v>
      </c>
      <c r="B15" s="37" t="s">
        <v>29</v>
      </c>
      <c r="C15" s="37" t="s">
        <v>15</v>
      </c>
      <c r="D15" s="37">
        <v>1</v>
      </c>
      <c r="E15" s="37">
        <v>36</v>
      </c>
      <c r="F15" s="37">
        <v>24</v>
      </c>
      <c r="G15" s="38">
        <f t="shared" si="0"/>
        <v>61</v>
      </c>
      <c r="H15" s="39">
        <v>485000</v>
      </c>
      <c r="I15" s="39">
        <f t="shared" si="1"/>
        <v>29585000</v>
      </c>
    </row>
    <row r="16" spans="1:9" x14ac:dyDescent="0.25">
      <c r="A16" s="34" t="s">
        <v>30</v>
      </c>
      <c r="B16" s="37" t="s">
        <v>31</v>
      </c>
      <c r="C16" s="37" t="s">
        <v>15</v>
      </c>
      <c r="D16" s="37"/>
      <c r="E16" s="37"/>
      <c r="F16" s="37">
        <v>7</v>
      </c>
      <c r="G16" s="38">
        <f t="shared" si="0"/>
        <v>7</v>
      </c>
      <c r="H16" s="39">
        <v>255000</v>
      </c>
      <c r="I16" s="39">
        <f t="shared" si="1"/>
        <v>1785000</v>
      </c>
    </row>
    <row r="17" spans="1:9" x14ac:dyDescent="0.25">
      <c r="A17" s="34" t="s">
        <v>32</v>
      </c>
      <c r="B17" s="37" t="s">
        <v>33</v>
      </c>
      <c r="C17" s="37" t="s">
        <v>15</v>
      </c>
      <c r="D17" s="37"/>
      <c r="E17" s="37">
        <v>24</v>
      </c>
      <c r="F17" s="37">
        <v>23</v>
      </c>
      <c r="G17" s="38">
        <f t="shared" si="0"/>
        <v>47</v>
      </c>
      <c r="H17" s="39">
        <v>485000</v>
      </c>
      <c r="I17" s="39">
        <f t="shared" si="1"/>
        <v>22795000</v>
      </c>
    </row>
    <row r="18" spans="1:9" x14ac:dyDescent="0.25">
      <c r="A18" s="37" t="s">
        <v>34</v>
      </c>
      <c r="B18" s="37" t="s">
        <v>35</v>
      </c>
      <c r="C18" s="37" t="s">
        <v>15</v>
      </c>
      <c r="D18" s="37">
        <v>3</v>
      </c>
      <c r="E18" s="37">
        <v>36</v>
      </c>
      <c r="F18" s="37">
        <v>58</v>
      </c>
      <c r="G18" s="38">
        <f t="shared" si="0"/>
        <v>97</v>
      </c>
      <c r="H18" s="39">
        <v>455000</v>
      </c>
      <c r="I18" s="39">
        <f t="shared" si="1"/>
        <v>44135000</v>
      </c>
    </row>
    <row r="19" spans="1:9" x14ac:dyDescent="0.25">
      <c r="A19" s="37" t="s">
        <v>36</v>
      </c>
      <c r="B19" s="37" t="s">
        <v>37</v>
      </c>
      <c r="C19" s="37" t="s">
        <v>15</v>
      </c>
      <c r="D19" s="37">
        <v>3</v>
      </c>
      <c r="E19" s="37">
        <v>60</v>
      </c>
      <c r="F19" s="37">
        <v>15</v>
      </c>
      <c r="G19" s="38">
        <f t="shared" si="0"/>
        <v>78</v>
      </c>
      <c r="H19" s="39">
        <v>455000</v>
      </c>
      <c r="I19" s="39">
        <f t="shared" si="1"/>
        <v>35490000</v>
      </c>
    </row>
    <row r="20" spans="1:9" x14ac:dyDescent="0.25">
      <c r="A20" s="37" t="s">
        <v>38</v>
      </c>
      <c r="B20" s="37" t="s">
        <v>39</v>
      </c>
      <c r="C20" s="37" t="s">
        <v>15</v>
      </c>
      <c r="D20" s="37">
        <v>3</v>
      </c>
      <c r="E20" s="37"/>
      <c r="F20" s="37">
        <v>28</v>
      </c>
      <c r="G20" s="38">
        <f t="shared" si="0"/>
        <v>31</v>
      </c>
      <c r="H20" s="39">
        <v>550000</v>
      </c>
      <c r="I20" s="39">
        <f t="shared" si="1"/>
        <v>17050000</v>
      </c>
    </row>
    <row r="21" spans="1:9" x14ac:dyDescent="0.25">
      <c r="A21" s="40" t="s">
        <v>40</v>
      </c>
      <c r="B21" s="40" t="s">
        <v>41</v>
      </c>
      <c r="C21" s="40" t="s">
        <v>15</v>
      </c>
      <c r="D21" s="40"/>
      <c r="E21" s="40">
        <v>127</v>
      </c>
      <c r="F21" s="40"/>
      <c r="G21" s="41">
        <f t="shared" si="0"/>
        <v>127</v>
      </c>
      <c r="H21" s="42">
        <v>450000</v>
      </c>
      <c r="I21" s="42">
        <f t="shared" si="1"/>
        <v>57150000</v>
      </c>
    </row>
    <row r="22" spans="1:9" x14ac:dyDescent="0.25">
      <c r="A22" s="81" t="s">
        <v>9</v>
      </c>
      <c r="B22" s="81"/>
      <c r="C22" s="81"/>
      <c r="D22" s="43">
        <f>SUM(D8:D21)</f>
        <v>13</v>
      </c>
      <c r="E22" s="43">
        <f>SUM(E8:E21)</f>
        <v>631</v>
      </c>
      <c r="F22" s="43">
        <f>SUM(F8:F21)</f>
        <v>251</v>
      </c>
      <c r="G22" s="43">
        <f t="shared" si="0"/>
        <v>895</v>
      </c>
      <c r="H22" s="44"/>
      <c r="I22" s="28">
        <f>SUM(I8:I21)</f>
        <v>404085000</v>
      </c>
    </row>
    <row r="24" spans="1:9" x14ac:dyDescent="0.25">
      <c r="G24" s="82" t="s">
        <v>46</v>
      </c>
      <c r="H24" s="82"/>
      <c r="I24" s="82"/>
    </row>
  </sheetData>
  <mergeCells count="13">
    <mergeCell ref="I6:I7"/>
    <mergeCell ref="A22:C22"/>
    <mergeCell ref="G24:I24"/>
    <mergeCell ref="F1:I1"/>
    <mergeCell ref="A2:E2"/>
    <mergeCell ref="F2:I2"/>
    <mergeCell ref="A4:I4"/>
    <mergeCell ref="A6:A7"/>
    <mergeCell ref="B6:B7"/>
    <mergeCell ref="C6:C7"/>
    <mergeCell ref="D6:F6"/>
    <mergeCell ref="G6:G7"/>
    <mergeCell ref="H6:H7"/>
  </mergeCells>
  <pageMargins left="0.28999999999999998" right="0.25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B1" workbookViewId="0">
      <selection activeCell="Q23" sqref="Q23"/>
    </sheetView>
  </sheetViews>
  <sheetFormatPr defaultColWidth="9.140625" defaultRowHeight="15.75" x14ac:dyDescent="0.25"/>
  <cols>
    <col min="1" max="1" width="35.28515625" style="29" customWidth="1"/>
    <col min="2" max="2" width="9.140625" style="29" customWidth="1"/>
    <col min="3" max="3" width="6.28515625" style="29" hidden="1" customWidth="1"/>
    <col min="4" max="4" width="5" style="29" hidden="1" customWidth="1"/>
    <col min="5" max="5" width="5.5703125" style="29" hidden="1" customWidth="1"/>
    <col min="6" max="6" width="7.5703125" style="29" hidden="1" customWidth="1"/>
    <col min="7" max="7" width="6.7109375" style="29" hidden="1" customWidth="1"/>
    <col min="8" max="8" width="9.42578125" style="29" hidden="1" customWidth="1"/>
    <col min="9" max="9" width="10.85546875" style="29" hidden="1" customWidth="1"/>
    <col min="10" max="10" width="16.28515625" style="29" hidden="1" customWidth="1"/>
    <col min="11" max="11" width="17.5703125" style="29" hidden="1" customWidth="1"/>
    <col min="12" max="12" width="9.140625" style="29" customWidth="1"/>
    <col min="13" max="13" width="18.85546875" style="29" customWidth="1"/>
    <col min="14" max="14" width="20.5703125" style="29" customWidth="1"/>
    <col min="15" max="16384" width="9.140625" style="29"/>
  </cols>
  <sheetData>
    <row r="1" spans="1:17" x14ac:dyDescent="0.25">
      <c r="A1" s="48" t="s">
        <v>0</v>
      </c>
      <c r="B1" s="48"/>
      <c r="C1" s="48"/>
      <c r="D1" s="48"/>
      <c r="E1" s="48"/>
      <c r="F1" s="92" t="s">
        <v>1</v>
      </c>
      <c r="G1" s="92"/>
      <c r="H1" s="92"/>
      <c r="I1" s="92"/>
      <c r="J1" s="92"/>
    </row>
    <row r="2" spans="1:17" x14ac:dyDescent="0.25">
      <c r="A2" s="95" t="s">
        <v>2</v>
      </c>
      <c r="B2" s="95"/>
      <c r="C2" s="95"/>
      <c r="D2" s="95"/>
      <c r="E2" s="95"/>
      <c r="F2" s="93" t="s">
        <v>3</v>
      </c>
      <c r="G2" s="93"/>
      <c r="H2" s="93"/>
      <c r="I2" s="93"/>
      <c r="J2" s="93"/>
    </row>
    <row r="3" spans="1:17" x14ac:dyDescent="0.25">
      <c r="A3" s="52"/>
      <c r="B3" s="52"/>
      <c r="C3" s="52"/>
      <c r="D3" s="52"/>
      <c r="E3" s="52"/>
      <c r="F3" s="30"/>
      <c r="G3" s="30"/>
      <c r="H3" s="30"/>
      <c r="I3" s="30"/>
      <c r="J3" s="30"/>
    </row>
    <row r="4" spans="1:17" ht="22.5" x14ac:dyDescent="0.3">
      <c r="A4" s="96" t="s">
        <v>48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</row>
    <row r="6" spans="1:17" ht="15.75" customHeight="1" x14ac:dyDescent="0.25">
      <c r="A6" s="80" t="s">
        <v>5</v>
      </c>
      <c r="B6" s="83" t="s">
        <v>6</v>
      </c>
      <c r="C6" s="83" t="s">
        <v>7</v>
      </c>
      <c r="D6" s="80" t="s">
        <v>8</v>
      </c>
      <c r="E6" s="80"/>
      <c r="F6" s="80"/>
      <c r="G6" s="83" t="s">
        <v>9</v>
      </c>
      <c r="H6" s="100" t="s">
        <v>53</v>
      </c>
      <c r="I6" s="100"/>
      <c r="J6" s="100"/>
      <c r="K6" s="68" t="s">
        <v>50</v>
      </c>
      <c r="L6" s="97" t="s">
        <v>51</v>
      </c>
      <c r="M6" s="97"/>
      <c r="N6" s="98" t="s">
        <v>52</v>
      </c>
      <c r="O6" s="83" t="s">
        <v>54</v>
      </c>
      <c r="P6" s="83" t="s">
        <v>55</v>
      </c>
    </row>
    <row r="7" spans="1:17" ht="47.25" x14ac:dyDescent="0.25">
      <c r="A7" s="80"/>
      <c r="B7" s="83"/>
      <c r="C7" s="83"/>
      <c r="D7" s="32" t="s">
        <v>10</v>
      </c>
      <c r="E7" s="51" t="s">
        <v>11</v>
      </c>
      <c r="F7" s="32" t="s">
        <v>12</v>
      </c>
      <c r="G7" s="83"/>
      <c r="H7" s="72" t="s">
        <v>49</v>
      </c>
      <c r="I7" s="72"/>
      <c r="J7" s="72" t="s">
        <v>43</v>
      </c>
      <c r="K7" s="69" t="s">
        <v>49</v>
      </c>
      <c r="L7" s="70" t="s">
        <v>49</v>
      </c>
      <c r="M7" s="71" t="s">
        <v>43</v>
      </c>
      <c r="N7" s="98"/>
      <c r="O7" s="83"/>
      <c r="P7" s="83"/>
    </row>
    <row r="8" spans="1:17" hidden="1" x14ac:dyDescent="0.25">
      <c r="A8" s="63" t="s">
        <v>13</v>
      </c>
      <c r="B8" s="63" t="s">
        <v>14</v>
      </c>
      <c r="C8" s="63" t="s">
        <v>15</v>
      </c>
      <c r="D8" s="63"/>
      <c r="E8" s="63"/>
      <c r="F8" s="63"/>
      <c r="G8" s="62">
        <f>SUM(D8:F8)</f>
        <v>0</v>
      </c>
      <c r="H8" s="73"/>
      <c r="I8" s="74">
        <v>225000</v>
      </c>
      <c r="J8" s="74">
        <f>G8*I8</f>
        <v>0</v>
      </c>
      <c r="K8" s="64"/>
      <c r="L8" s="65"/>
      <c r="M8" s="66"/>
      <c r="N8" s="67"/>
      <c r="O8" s="63"/>
      <c r="P8" s="63"/>
    </row>
    <row r="9" spans="1:17" x14ac:dyDescent="0.25">
      <c r="A9" s="37" t="s">
        <v>16</v>
      </c>
      <c r="B9" s="37" t="s">
        <v>17</v>
      </c>
      <c r="C9" s="37" t="s">
        <v>15</v>
      </c>
      <c r="D9" s="37"/>
      <c r="E9" s="37">
        <f>26*12</f>
        <v>312</v>
      </c>
      <c r="F9" s="37">
        <v>48</v>
      </c>
      <c r="G9" s="38">
        <f t="shared" ref="G9:G22" si="0">SUM(D9:F9)</f>
        <v>360</v>
      </c>
      <c r="H9" s="75">
        <f>G9/12</f>
        <v>30</v>
      </c>
      <c r="I9" s="76">
        <v>455000</v>
      </c>
      <c r="J9" s="76">
        <f>G9*I9</f>
        <v>163800000</v>
      </c>
      <c r="K9" s="53"/>
      <c r="L9" s="54">
        <v>25</v>
      </c>
      <c r="M9" s="55">
        <f t="shared" ref="M9:M21" si="1">L9*I9*12</f>
        <v>136500000</v>
      </c>
      <c r="N9" s="56">
        <f>H9+K9-L9</f>
        <v>5</v>
      </c>
      <c r="O9" s="37">
        <v>25</v>
      </c>
      <c r="P9" s="37"/>
      <c r="Q9" s="29">
        <f>L9*12</f>
        <v>300</v>
      </c>
    </row>
    <row r="10" spans="1:17" hidden="1" x14ac:dyDescent="0.25">
      <c r="A10" s="37" t="s">
        <v>18</v>
      </c>
      <c r="B10" s="37" t="s">
        <v>19</v>
      </c>
      <c r="C10" s="37" t="s">
        <v>15</v>
      </c>
      <c r="D10" s="37"/>
      <c r="E10" s="37"/>
      <c r="F10" s="37"/>
      <c r="G10" s="38">
        <f t="shared" si="0"/>
        <v>0</v>
      </c>
      <c r="H10" s="75"/>
      <c r="I10" s="76">
        <v>235000</v>
      </c>
      <c r="J10" s="76">
        <f t="shared" ref="J10:J21" si="2">G10*I10</f>
        <v>0</v>
      </c>
      <c r="K10" s="53"/>
      <c r="L10" s="54"/>
      <c r="M10" s="55"/>
      <c r="N10" s="56"/>
      <c r="O10" s="37"/>
      <c r="P10" s="37"/>
      <c r="Q10" s="29">
        <f t="shared" ref="Q10:Q21" si="3">L10*12</f>
        <v>0</v>
      </c>
    </row>
    <row r="11" spans="1:17" x14ac:dyDescent="0.25">
      <c r="A11" s="37" t="s">
        <v>20</v>
      </c>
      <c r="B11" s="37" t="s">
        <v>21</v>
      </c>
      <c r="C11" s="37" t="s">
        <v>15</v>
      </c>
      <c r="D11" s="37"/>
      <c r="E11" s="37">
        <v>12</v>
      </c>
      <c r="F11" s="37">
        <v>11</v>
      </c>
      <c r="G11" s="38">
        <f t="shared" si="0"/>
        <v>23</v>
      </c>
      <c r="H11" s="75">
        <f t="shared" ref="H11:H19" si="4">G11/12</f>
        <v>1.9166666666666667</v>
      </c>
      <c r="I11" s="76">
        <v>465000</v>
      </c>
      <c r="J11" s="76">
        <f t="shared" si="2"/>
        <v>10695000</v>
      </c>
      <c r="K11" s="53">
        <v>20</v>
      </c>
      <c r="L11" s="54">
        <v>15</v>
      </c>
      <c r="M11" s="55">
        <f t="shared" si="1"/>
        <v>83700000</v>
      </c>
      <c r="N11" s="56">
        <f t="shared" ref="N11:N20" si="5">H11+K11-L11</f>
        <v>6.9166666666666679</v>
      </c>
      <c r="O11" s="37"/>
      <c r="P11" s="37">
        <v>5</v>
      </c>
      <c r="Q11" s="29">
        <f t="shared" si="3"/>
        <v>180</v>
      </c>
    </row>
    <row r="12" spans="1:17" hidden="1" x14ac:dyDescent="0.25">
      <c r="A12" s="37" t="s">
        <v>22</v>
      </c>
      <c r="B12" s="37" t="s">
        <v>23</v>
      </c>
      <c r="C12" s="37" t="s">
        <v>15</v>
      </c>
      <c r="D12" s="37"/>
      <c r="E12" s="37"/>
      <c r="F12" s="37"/>
      <c r="G12" s="38">
        <f t="shared" si="0"/>
        <v>0</v>
      </c>
      <c r="H12" s="75"/>
      <c r="I12" s="76">
        <v>245000</v>
      </c>
      <c r="J12" s="76">
        <f t="shared" si="2"/>
        <v>0</v>
      </c>
      <c r="K12" s="53"/>
      <c r="L12" s="54"/>
      <c r="M12" s="55"/>
      <c r="N12" s="56"/>
      <c r="O12" s="37"/>
      <c r="P12" s="37"/>
      <c r="Q12" s="29">
        <f t="shared" si="3"/>
        <v>0</v>
      </c>
    </row>
    <row r="13" spans="1:17" x14ac:dyDescent="0.25">
      <c r="A13" s="37" t="s">
        <v>24</v>
      </c>
      <c r="B13" s="37" t="s">
        <v>25</v>
      </c>
      <c r="C13" s="37" t="s">
        <v>15</v>
      </c>
      <c r="D13" s="37"/>
      <c r="E13" s="37"/>
      <c r="F13" s="37"/>
      <c r="G13" s="38">
        <f t="shared" si="0"/>
        <v>0</v>
      </c>
      <c r="H13" s="75"/>
      <c r="I13" s="76">
        <v>475000</v>
      </c>
      <c r="J13" s="76">
        <f t="shared" si="2"/>
        <v>0</v>
      </c>
      <c r="K13" s="53">
        <v>20</v>
      </c>
      <c r="L13" s="54">
        <v>10</v>
      </c>
      <c r="M13" s="55">
        <f t="shared" si="1"/>
        <v>57000000</v>
      </c>
      <c r="N13" s="56">
        <f t="shared" si="5"/>
        <v>10</v>
      </c>
      <c r="O13" s="37"/>
      <c r="P13" s="37">
        <v>10</v>
      </c>
      <c r="Q13" s="29">
        <f t="shared" si="3"/>
        <v>120</v>
      </c>
    </row>
    <row r="14" spans="1:17" hidden="1" x14ac:dyDescent="0.25">
      <c r="A14" s="37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75"/>
      <c r="I14" s="76">
        <v>255000</v>
      </c>
      <c r="J14" s="76">
        <f t="shared" si="2"/>
        <v>0</v>
      </c>
      <c r="K14" s="53"/>
      <c r="L14" s="54"/>
      <c r="M14" s="55"/>
      <c r="N14" s="56"/>
      <c r="O14" s="37"/>
      <c r="P14" s="37"/>
      <c r="Q14" s="29">
        <f t="shared" si="3"/>
        <v>0</v>
      </c>
    </row>
    <row r="15" spans="1:17" x14ac:dyDescent="0.25">
      <c r="A15" s="37" t="s">
        <v>28</v>
      </c>
      <c r="B15" s="37" t="s">
        <v>29</v>
      </c>
      <c r="C15" s="37" t="s">
        <v>15</v>
      </c>
      <c r="D15" s="37">
        <v>1</v>
      </c>
      <c r="E15" s="37">
        <v>12</v>
      </c>
      <c r="F15" s="37">
        <v>23</v>
      </c>
      <c r="G15" s="38">
        <f t="shared" si="0"/>
        <v>36</v>
      </c>
      <c r="H15" s="75">
        <f t="shared" si="4"/>
        <v>3</v>
      </c>
      <c r="I15" s="76">
        <v>485000</v>
      </c>
      <c r="J15" s="76">
        <f t="shared" si="2"/>
        <v>17460000</v>
      </c>
      <c r="K15" s="61">
        <v>20</v>
      </c>
      <c r="L15" s="54">
        <v>20</v>
      </c>
      <c r="M15" s="55">
        <f t="shared" si="1"/>
        <v>116400000</v>
      </c>
      <c r="N15" s="56">
        <f t="shared" si="5"/>
        <v>3</v>
      </c>
      <c r="O15" s="37"/>
      <c r="P15" s="37"/>
      <c r="Q15" s="29">
        <f t="shared" si="3"/>
        <v>240</v>
      </c>
    </row>
    <row r="16" spans="1:17" hidden="1" x14ac:dyDescent="0.25">
      <c r="A16" s="37" t="s">
        <v>30</v>
      </c>
      <c r="B16" s="37" t="s">
        <v>31</v>
      </c>
      <c r="C16" s="37" t="s">
        <v>15</v>
      </c>
      <c r="D16" s="37"/>
      <c r="E16" s="37"/>
      <c r="F16" s="37"/>
      <c r="G16" s="38">
        <f t="shared" si="0"/>
        <v>0</v>
      </c>
      <c r="H16" s="75"/>
      <c r="I16" s="76">
        <v>255000</v>
      </c>
      <c r="J16" s="76">
        <f t="shared" si="2"/>
        <v>0</v>
      </c>
      <c r="K16" s="53"/>
      <c r="L16" s="54"/>
      <c r="M16" s="55"/>
      <c r="N16" s="56"/>
      <c r="O16" s="37"/>
      <c r="P16" s="37"/>
      <c r="Q16" s="29">
        <f t="shared" si="3"/>
        <v>0</v>
      </c>
    </row>
    <row r="17" spans="1:17" x14ac:dyDescent="0.25">
      <c r="A17" s="37" t="s">
        <v>32</v>
      </c>
      <c r="B17" s="37" t="s">
        <v>33</v>
      </c>
      <c r="C17" s="37" t="s">
        <v>15</v>
      </c>
      <c r="D17" s="37"/>
      <c r="E17" s="37">
        <v>24</v>
      </c>
      <c r="F17" s="37">
        <v>27</v>
      </c>
      <c r="G17" s="38">
        <f t="shared" si="0"/>
        <v>51</v>
      </c>
      <c r="H17" s="75">
        <f t="shared" si="4"/>
        <v>4.25</v>
      </c>
      <c r="I17" s="76">
        <v>485000</v>
      </c>
      <c r="J17" s="76">
        <f t="shared" si="2"/>
        <v>24735000</v>
      </c>
      <c r="K17" s="53">
        <v>5</v>
      </c>
      <c r="L17" s="54">
        <v>5</v>
      </c>
      <c r="M17" s="55">
        <f t="shared" si="1"/>
        <v>29100000</v>
      </c>
      <c r="N17" s="56">
        <f t="shared" si="5"/>
        <v>4.25</v>
      </c>
      <c r="O17" s="37"/>
      <c r="P17" s="37"/>
      <c r="Q17" s="29">
        <f t="shared" si="3"/>
        <v>60</v>
      </c>
    </row>
    <row r="18" spans="1:17" x14ac:dyDescent="0.25">
      <c r="A18" s="37" t="s">
        <v>34</v>
      </c>
      <c r="B18" s="37" t="s">
        <v>35</v>
      </c>
      <c r="C18" s="37" t="s">
        <v>15</v>
      </c>
      <c r="D18" s="37">
        <v>3</v>
      </c>
      <c r="E18" s="37">
        <v>48</v>
      </c>
      <c r="F18" s="37">
        <v>54</v>
      </c>
      <c r="G18" s="38">
        <f t="shared" si="0"/>
        <v>105</v>
      </c>
      <c r="H18" s="75">
        <f t="shared" si="4"/>
        <v>8.75</v>
      </c>
      <c r="I18" s="76">
        <v>455000</v>
      </c>
      <c r="J18" s="76">
        <f t="shared" si="2"/>
        <v>47775000</v>
      </c>
      <c r="K18" s="53"/>
      <c r="L18" s="54">
        <v>7</v>
      </c>
      <c r="M18" s="55">
        <f t="shared" si="1"/>
        <v>38220000</v>
      </c>
      <c r="N18" s="56">
        <f t="shared" si="5"/>
        <v>1.75</v>
      </c>
      <c r="O18" s="37">
        <v>7</v>
      </c>
      <c r="P18" s="37"/>
      <c r="Q18" s="29">
        <f t="shared" si="3"/>
        <v>84</v>
      </c>
    </row>
    <row r="19" spans="1:17" x14ac:dyDescent="0.25">
      <c r="A19" s="37" t="s">
        <v>36</v>
      </c>
      <c r="B19" s="37" t="s">
        <v>37</v>
      </c>
      <c r="C19" s="37" t="s">
        <v>15</v>
      </c>
      <c r="D19" s="37">
        <v>3</v>
      </c>
      <c r="E19" s="37">
        <v>36</v>
      </c>
      <c r="F19" s="37">
        <v>23</v>
      </c>
      <c r="G19" s="38">
        <f t="shared" si="0"/>
        <v>62</v>
      </c>
      <c r="H19" s="75">
        <f t="shared" si="4"/>
        <v>5.166666666666667</v>
      </c>
      <c r="I19" s="76">
        <v>455000</v>
      </c>
      <c r="J19" s="76">
        <f t="shared" si="2"/>
        <v>28210000</v>
      </c>
      <c r="K19" s="53">
        <v>20</v>
      </c>
      <c r="L19" s="54">
        <v>20</v>
      </c>
      <c r="M19" s="55">
        <f t="shared" si="1"/>
        <v>109200000</v>
      </c>
      <c r="N19" s="56">
        <f t="shared" si="5"/>
        <v>5.1666666666666679</v>
      </c>
      <c r="O19" s="37"/>
      <c r="P19" s="37"/>
      <c r="Q19" s="29">
        <f t="shared" si="3"/>
        <v>240</v>
      </c>
    </row>
    <row r="20" spans="1:17" x14ac:dyDescent="0.25">
      <c r="A20" s="37" t="s">
        <v>38</v>
      </c>
      <c r="B20" s="37" t="s">
        <v>39</v>
      </c>
      <c r="C20" s="37" t="s">
        <v>15</v>
      </c>
      <c r="D20" s="37"/>
      <c r="E20" s="37"/>
      <c r="F20" s="37"/>
      <c r="G20" s="38">
        <f t="shared" si="0"/>
        <v>0</v>
      </c>
      <c r="H20" s="75"/>
      <c r="I20" s="76">
        <v>550000</v>
      </c>
      <c r="J20" s="76">
        <f t="shared" si="2"/>
        <v>0</v>
      </c>
      <c r="K20" s="53">
        <v>15</v>
      </c>
      <c r="L20" s="54">
        <v>10</v>
      </c>
      <c r="M20" s="55">
        <f>L20*I20*24</f>
        <v>132000000</v>
      </c>
      <c r="N20" s="56">
        <f t="shared" si="5"/>
        <v>5</v>
      </c>
      <c r="O20" s="37"/>
      <c r="P20" s="37">
        <v>5</v>
      </c>
      <c r="Q20" s="29">
        <f>L20*24</f>
        <v>240</v>
      </c>
    </row>
    <row r="21" spans="1:17" hidden="1" x14ac:dyDescent="0.25">
      <c r="A21" s="37" t="s">
        <v>40</v>
      </c>
      <c r="B21" s="37" t="s">
        <v>41</v>
      </c>
      <c r="C21" s="37" t="s">
        <v>15</v>
      </c>
      <c r="D21" s="37"/>
      <c r="E21" s="37">
        <v>127</v>
      </c>
      <c r="F21" s="37"/>
      <c r="G21" s="38">
        <f t="shared" si="0"/>
        <v>127</v>
      </c>
      <c r="H21" s="75"/>
      <c r="I21" s="76">
        <v>450000</v>
      </c>
      <c r="J21" s="76">
        <f t="shared" si="2"/>
        <v>57150000</v>
      </c>
      <c r="K21" s="53"/>
      <c r="L21" s="54"/>
      <c r="M21" s="55">
        <f t="shared" si="1"/>
        <v>0</v>
      </c>
      <c r="N21" s="56"/>
      <c r="O21" s="37"/>
      <c r="P21" s="37"/>
      <c r="Q21" s="29">
        <f t="shared" si="3"/>
        <v>0</v>
      </c>
    </row>
    <row r="22" spans="1:17" ht="18.75" x14ac:dyDescent="0.3">
      <c r="A22" s="99" t="s">
        <v>9</v>
      </c>
      <c r="B22" s="99"/>
      <c r="C22" s="99"/>
      <c r="D22" s="57">
        <f>SUM(D8:D21)</f>
        <v>7</v>
      </c>
      <c r="E22" s="57">
        <f>SUM(E8:E21)</f>
        <v>571</v>
      </c>
      <c r="F22" s="57">
        <f>SUM(F8:F21)</f>
        <v>186</v>
      </c>
      <c r="G22" s="57">
        <f t="shared" si="0"/>
        <v>764</v>
      </c>
      <c r="H22" s="77"/>
      <c r="I22" s="78"/>
      <c r="J22" s="79">
        <f>SUM(J8:J21)</f>
        <v>349825000</v>
      </c>
      <c r="K22" s="58">
        <f>SUM(K8:K21)</f>
        <v>100</v>
      </c>
      <c r="L22" s="59">
        <f>SUM(L9:L20)</f>
        <v>112</v>
      </c>
      <c r="M22" s="60">
        <f>SUM(M8:M21)</f>
        <v>702120000</v>
      </c>
      <c r="N22" s="57">
        <f>SUM(N8:N21)</f>
        <v>41.083333333333336</v>
      </c>
      <c r="O22" s="41">
        <f>SUM(O9:O20)</f>
        <v>32</v>
      </c>
      <c r="P22" s="41">
        <f>SUM(P9:P20)</f>
        <v>20</v>
      </c>
      <c r="Q22" s="29">
        <f>SUM(Q9:Q21)</f>
        <v>1464</v>
      </c>
    </row>
    <row r="24" spans="1:17" x14ac:dyDescent="0.25">
      <c r="G24" s="82" t="s">
        <v>46</v>
      </c>
      <c r="H24" s="82"/>
      <c r="I24" s="82"/>
      <c r="J24" s="82"/>
    </row>
  </sheetData>
  <mergeCells count="16">
    <mergeCell ref="P6:P7"/>
    <mergeCell ref="F1:J1"/>
    <mergeCell ref="A2:E2"/>
    <mergeCell ref="F2:J2"/>
    <mergeCell ref="A4:N4"/>
    <mergeCell ref="A6:A7"/>
    <mergeCell ref="B6:B7"/>
    <mergeCell ref="C6:C7"/>
    <mergeCell ref="D6:F6"/>
    <mergeCell ref="G6:G7"/>
    <mergeCell ref="H6:J6"/>
    <mergeCell ref="L6:M6"/>
    <mergeCell ref="N6:N7"/>
    <mergeCell ref="A22:C22"/>
    <mergeCell ref="G24:J24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19_06</vt:lpstr>
      <vt:lpstr>25_06</vt:lpstr>
      <vt:lpstr>02-07</vt:lpstr>
      <vt:lpstr>09-07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2020-07-21T10:01:18Z</dcterms:modified>
</cp:coreProperties>
</file>