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T9" sheetId="1" r:id="rId1"/>
    <sheet name="T11" sheetId="2" r:id="rId2"/>
    <sheet name="T1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3" l="1"/>
  <c r="G10" i="3"/>
  <c r="I10" i="3" s="1"/>
  <c r="L10" i="3" s="1"/>
  <c r="E11" i="3"/>
  <c r="F13" i="3"/>
  <c r="G9" i="3"/>
  <c r="I9" i="3" s="1"/>
  <c r="L9" i="3" s="1"/>
  <c r="G8" i="3"/>
  <c r="G7" i="3"/>
  <c r="I7" i="3" s="1"/>
  <c r="N10" i="2"/>
  <c r="L10" i="2"/>
  <c r="I10" i="2"/>
  <c r="G10" i="2"/>
  <c r="I9" i="2"/>
  <c r="L9" i="2" s="1"/>
  <c r="N9" i="2" s="1"/>
  <c r="I8" i="2"/>
  <c r="L8" i="2" s="1"/>
  <c r="N8" i="2" s="1"/>
  <c r="L7" i="2"/>
  <c r="N7" i="2" s="1"/>
  <c r="I7" i="2"/>
  <c r="G11" i="3" l="1"/>
  <c r="L7" i="3"/>
  <c r="I8" i="3"/>
  <c r="L8" i="3" s="1"/>
  <c r="L11" i="3" l="1"/>
  <c r="F14" i="3" s="1"/>
  <c r="F15" i="3" s="1"/>
  <c r="I11" i="3"/>
  <c r="N13" i="1" l="1"/>
  <c r="J17" i="1" s="1"/>
  <c r="J18" i="1" s="1"/>
  <c r="J20" i="1" s="1"/>
  <c r="M13" i="1"/>
  <c r="L13" i="1"/>
  <c r="K13" i="1"/>
  <c r="I13" i="1"/>
</calcChain>
</file>

<file path=xl/sharedStrings.xml><?xml version="1.0" encoding="utf-8"?>
<sst xmlns="http://schemas.openxmlformats.org/spreadsheetml/2006/main" count="108" uniqueCount="59">
  <si>
    <t>CÔNG TY CỔ PHẦN ĐT &amp; PT NANO MILK</t>
  </si>
  <si>
    <t xml:space="preserve"> Số:T-NNM092020/PKT. MST: 0108806878</t>
  </si>
  <si>
    <t>TIỀN MUA HÀNG MINH TÂM THÁNG 9</t>
  </si>
  <si>
    <t>Số HĐ</t>
  </si>
  <si>
    <t>Ngày, tháng</t>
  </si>
  <si>
    <t>Người bán</t>
  </si>
  <si>
    <t>Thông tin khách hàng</t>
  </si>
  <si>
    <t>Thông tin về sản phẩm</t>
  </si>
  <si>
    <t>Tình trạng thanh toán</t>
  </si>
  <si>
    <t xml:space="preserve"> </t>
  </si>
  <si>
    <t>Địa chỉ</t>
  </si>
  <si>
    <t>Mã sản phẩm</t>
  </si>
  <si>
    <t>SL (hộp)</t>
  </si>
  <si>
    <t>Đơn giá (VNĐ)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</si>
  <si>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</si>
  <si>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</si>
  <si>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</si>
  <si>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</si>
  <si>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</si>
  <si>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</si>
  <si>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>Chị Tâm</t>
  </si>
  <si>
    <t>(SP Lỗi)</t>
  </si>
  <si>
    <t>GCX90</t>
  </si>
  <si>
    <t>3CX90</t>
  </si>
  <si>
    <t xml:space="preserve">Chị Quý </t>
  </si>
  <si>
    <t>Điện Biên</t>
  </si>
  <si>
    <t>1CX90</t>
  </si>
  <si>
    <t>2CX90</t>
  </si>
  <si>
    <t>Tổng cộng</t>
  </si>
  <si>
    <t>Nội dung</t>
  </si>
  <si>
    <t>Tiền hàng tháng 8 chị tâm còn nợ công ty</t>
  </si>
  <si>
    <t>Tiền hàng tháng 9 chưa thanh toán</t>
  </si>
  <si>
    <t>Tâm phải thanh toán cho công ty</t>
  </si>
  <si>
    <t>Nợ cá nhân AL</t>
  </si>
  <si>
    <t>Phải trả AL</t>
  </si>
  <si>
    <t>Kế toán</t>
  </si>
  <si>
    <t>Giám đốc</t>
  </si>
  <si>
    <t>Ký, ghi rõ họ tên)</t>
  </si>
  <si>
    <t>(Ký tên, đóng dấu)</t>
  </si>
  <si>
    <t>TIỀN MUA HÀNG MINH TÂM THÁNG 11</t>
  </si>
  <si>
    <t>Ghi chú</t>
  </si>
  <si>
    <t>Tên khách hàng</t>
  </si>
  <si>
    <t>Số lượng (hộp)</t>
  </si>
  <si>
    <t>Chiết khấu</t>
  </si>
  <si>
    <t>TM</t>
  </si>
  <si>
    <t>CK</t>
  </si>
  <si>
    <t>CTT</t>
  </si>
  <si>
    <t>Giảm giá</t>
  </si>
  <si>
    <t>C Tâm</t>
  </si>
  <si>
    <t>Anh Thều</t>
  </si>
  <si>
    <t>GC90</t>
  </si>
  <si>
    <t>TĐ90</t>
  </si>
  <si>
    <t>TIỀN MUA HÀNG MINH TÂM THÁNG 12</t>
  </si>
  <si>
    <t>1CX40</t>
  </si>
  <si>
    <t>Nợ cũ</t>
  </si>
  <si>
    <t xml:space="preserve">Nợ mới </t>
  </si>
  <si>
    <t>Tổng nợ</t>
  </si>
  <si>
    <t>Ngày 08/01/2021 thanh toán: 4.000.000</t>
  </si>
  <si>
    <t>Còn nợ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</si>
</sst>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/mm/yyyy;@"/>
    <numFmt numFmtId="166" formatCode="_-* #,##0\ _₫_-;\-* #,##0\ _₫_-;_-* &quot;-&quot;??\ _₫_-;_-@_-"/>
    <numFmt numFmtId="167" formatCode="_(* #,##0_);_(* \(#,##0\);_(* &quot;-&quot;??_);_(@_)"/>
    <numFmt numFmtId="168" formatCode="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b/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6" fontId="5" fillId="2" borderId="1" xfId="1" applyNumberFormat="1" applyFont="1" applyFill="1" applyBorder="1" applyAlignment="1">
      <alignment horizontal="right" vertical="center" wrapText="1"/>
    </xf>
    <xf numFmtId="9" fontId="5" fillId="2" borderId="1" xfId="2" applyFont="1" applyFill="1" applyBorder="1" applyAlignment="1">
      <alignment horizontal="right" vertical="center" wrapText="1"/>
    </xf>
    <xf numFmtId="166" fontId="7" fillId="2" borderId="5" xfId="1" applyNumberFormat="1" applyFont="1" applyFill="1" applyBorder="1" applyAlignment="1">
      <alignment horizontal="right" vertical="center" wrapText="1"/>
    </xf>
    <xf numFmtId="9" fontId="5" fillId="2" borderId="1" xfId="2" applyFont="1" applyFill="1" applyBorder="1" applyAlignment="1">
      <alignment horizontal="center" vertical="center" wrapText="1"/>
    </xf>
    <xf numFmtId="166" fontId="7" fillId="2" borderId="6" xfId="1" applyNumberFormat="1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6" fontId="8" fillId="2" borderId="1" xfId="1" applyNumberFormat="1" applyFont="1" applyFill="1" applyBorder="1" applyAlignment="1">
      <alignment horizontal="center" vertical="center"/>
    </xf>
    <xf numFmtId="166" fontId="8" fillId="2" borderId="1" xfId="1" applyNumberFormat="1" applyFont="1" applyFill="1" applyBorder="1" applyAlignment="1">
      <alignment horizontal="right" vertical="center"/>
    </xf>
    <xf numFmtId="9" fontId="8" fillId="2" borderId="1" xfId="2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2" borderId="1" xfId="0" applyNumberFormat="1" applyFont="1" applyFill="1" applyBorder="1" applyAlignment="1">
      <alignment vertical="center"/>
    </xf>
    <xf numFmtId="0" fontId="8" fillId="2" borderId="1" xfId="0" applyFont="1" applyFill="1" applyBorder="1" applyAlignment="1">
      <alignment vertical="center" wrapText="1"/>
    </xf>
    <xf numFmtId="0" fontId="8" fillId="2" borderId="6" xfId="0" applyFont="1" applyFill="1" applyBorder="1" applyAlignment="1">
      <alignment horizontal="center" vertical="center"/>
    </xf>
    <xf numFmtId="164" fontId="8" fillId="2" borderId="6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166" fontId="8" fillId="2" borderId="6" xfId="1" applyNumberFormat="1" applyFont="1" applyFill="1" applyBorder="1" applyAlignment="1">
      <alignment horizontal="right" vertical="center"/>
    </xf>
    <xf numFmtId="9" fontId="8" fillId="2" borderId="6" xfId="2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166" fontId="8" fillId="2" borderId="1" xfId="1" applyNumberFormat="1" applyFont="1" applyFill="1" applyBorder="1" applyAlignment="1">
      <alignment vertical="center"/>
    </xf>
    <xf numFmtId="0" fontId="8" fillId="2" borderId="7" xfId="0" applyFont="1" applyFill="1" applyBorder="1" applyAlignment="1">
      <alignment horizontal="center" vertical="center"/>
    </xf>
    <xf numFmtId="164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166" fontId="8" fillId="2" borderId="7" xfId="1" applyNumberFormat="1" applyFont="1" applyFill="1" applyBorder="1" applyAlignment="1">
      <alignment horizontal="right" vertical="center"/>
    </xf>
    <xf numFmtId="9" fontId="8" fillId="2" borderId="7" xfId="2" applyFont="1" applyFill="1" applyBorder="1" applyAlignment="1">
      <alignment horizontal="center" vertical="center"/>
    </xf>
    <xf numFmtId="166" fontId="8" fillId="2" borderId="7" xfId="1" applyNumberFormat="1" applyFont="1" applyFill="1" applyBorder="1" applyAlignment="1">
      <alignment vertical="center"/>
    </xf>
    <xf numFmtId="0" fontId="8" fillId="2" borderId="8" xfId="0" applyFont="1" applyFill="1" applyBorder="1" applyAlignment="1">
      <alignment horizontal="center" vertical="center"/>
    </xf>
    <xf numFmtId="164" fontId="8" fillId="2" borderId="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166" fontId="8" fillId="2" borderId="8" xfId="1" applyNumberFormat="1" applyFont="1" applyFill="1" applyBorder="1" applyAlignment="1">
      <alignment horizontal="right" vertical="center"/>
    </xf>
    <xf numFmtId="9" fontId="8" fillId="2" borderId="8" xfId="2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66" fontId="9" fillId="2" borderId="1" xfId="1" applyNumberFormat="1" applyFont="1" applyFill="1" applyBorder="1" applyAlignment="1">
      <alignment horizontal="right" vertical="center"/>
    </xf>
    <xf numFmtId="9" fontId="9" fillId="2" borderId="1" xfId="2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7" fontId="10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1" fillId="0" borderId="0" xfId="0" applyNumberFormat="1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6" fontId="11" fillId="0" borderId="1" xfId="1" applyNumberFormat="1" applyFont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166" fontId="11" fillId="2" borderId="0" xfId="1" applyNumberFormat="1" applyFont="1" applyFill="1" applyBorder="1" applyAlignment="1">
      <alignment horizontal="center" vertic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/>
    <xf numFmtId="166" fontId="13" fillId="0" borderId="0" xfId="0" applyNumberFormat="1" applyFont="1" applyAlignment="1"/>
    <xf numFmtId="166" fontId="12" fillId="0" borderId="0" xfId="0" applyNumberFormat="1" applyFont="1"/>
    <xf numFmtId="0" fontId="14" fillId="0" borderId="0" xfId="0" applyFont="1" applyAlignment="1">
      <alignment horizontal="center"/>
    </xf>
    <xf numFmtId="166" fontId="14" fillId="0" borderId="0" xfId="0" applyNumberFormat="1" applyFont="1" applyAlignment="1"/>
    <xf numFmtId="168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168" fontId="15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166" fontId="15" fillId="2" borderId="1" xfId="1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vertical="center"/>
    </xf>
    <xf numFmtId="166" fontId="15" fillId="2" borderId="1" xfId="1" applyNumberFormat="1" applyFont="1" applyFill="1" applyBorder="1" applyAlignment="1">
      <alignment horizontal="center" vertical="center" wrapText="1"/>
    </xf>
    <xf numFmtId="9" fontId="15" fillId="2" borderId="1" xfId="2" applyFont="1" applyFill="1" applyBorder="1" applyAlignment="1">
      <alignment horizontal="center" vertical="center" wrapText="1"/>
    </xf>
    <xf numFmtId="166" fontId="15" fillId="2" borderId="1" xfId="1" applyNumberFormat="1" applyFont="1" applyFill="1" applyBorder="1" applyAlignment="1">
      <alignment horizontal="center" vertical="center" wrapText="1"/>
    </xf>
    <xf numFmtId="9" fontId="15" fillId="2" borderId="1" xfId="2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/>
    </xf>
    <xf numFmtId="168" fontId="16" fillId="2" borderId="7" xfId="0" applyNumberFormat="1" applyFont="1" applyFill="1" applyBorder="1" applyAlignment="1">
      <alignment horizontal="center" vertical="center"/>
    </xf>
    <xf numFmtId="0" fontId="16" fillId="2" borderId="7" xfId="0" applyFont="1" applyFill="1" applyBorder="1"/>
    <xf numFmtId="166" fontId="16" fillId="2" borderId="7" xfId="1" applyNumberFormat="1" applyFont="1" applyFill="1" applyBorder="1"/>
    <xf numFmtId="9" fontId="16" fillId="2" borderId="7" xfId="2" applyFont="1" applyFill="1" applyBorder="1"/>
    <xf numFmtId="0" fontId="16" fillId="2" borderId="0" xfId="0" applyFont="1" applyFill="1"/>
    <xf numFmtId="0" fontId="16" fillId="2" borderId="9" xfId="0" applyFont="1" applyFill="1" applyBorder="1" applyAlignment="1">
      <alignment horizontal="center" vertical="center"/>
    </xf>
    <xf numFmtId="168" fontId="16" fillId="2" borderId="9" xfId="0" applyNumberFormat="1" applyFont="1" applyFill="1" applyBorder="1" applyAlignment="1">
      <alignment horizontal="center" vertical="center"/>
    </xf>
    <xf numFmtId="0" fontId="16" fillId="2" borderId="9" xfId="0" applyFont="1" applyFill="1" applyBorder="1"/>
    <xf numFmtId="166" fontId="16" fillId="2" borderId="9" xfId="1" applyNumberFormat="1" applyFont="1" applyFill="1" applyBorder="1"/>
    <xf numFmtId="9" fontId="16" fillId="2" borderId="9" xfId="2" applyFont="1" applyFill="1" applyBorder="1"/>
    <xf numFmtId="0" fontId="16" fillId="2" borderId="8" xfId="0" applyFont="1" applyFill="1" applyBorder="1" applyAlignment="1">
      <alignment horizontal="center" vertical="center"/>
    </xf>
    <xf numFmtId="168" fontId="16" fillId="2" borderId="8" xfId="0" applyNumberFormat="1" applyFont="1" applyFill="1" applyBorder="1" applyAlignment="1">
      <alignment horizontal="center" vertical="center"/>
    </xf>
    <xf numFmtId="0" fontId="16" fillId="2" borderId="8" xfId="0" applyFont="1" applyFill="1" applyBorder="1"/>
    <xf numFmtId="166" fontId="16" fillId="2" borderId="8" xfId="1" applyNumberFormat="1" applyFont="1" applyFill="1" applyBorder="1"/>
    <xf numFmtId="9" fontId="16" fillId="2" borderId="8" xfId="2" applyFont="1" applyFill="1" applyBorder="1"/>
    <xf numFmtId="0" fontId="2" fillId="0" borderId="10" xfId="0" applyFont="1" applyBorder="1" applyAlignment="1">
      <alignment horizontal="center" vertical="center"/>
    </xf>
    <xf numFmtId="0" fontId="8" fillId="0" borderId="1" xfId="0" applyFont="1" applyBorder="1"/>
    <xf numFmtId="0" fontId="9" fillId="0" borderId="1" xfId="0" applyFont="1" applyBorder="1"/>
    <xf numFmtId="166" fontId="9" fillId="0" borderId="1" xfId="0" applyNumberFormat="1" applyFont="1" applyBorder="1"/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4" fontId="4" fillId="0" borderId="0" xfId="0" applyNumberFormat="1" applyFont="1" applyAlignment="1">
      <alignment vertical="center"/>
    </xf>
    <xf numFmtId="14" fontId="15" fillId="2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14" fontId="8" fillId="0" borderId="0" xfId="0" applyNumberFormat="1" applyFont="1"/>
    <xf numFmtId="14" fontId="8" fillId="0" borderId="1" xfId="0" applyNumberFormat="1" applyFont="1" applyBorder="1"/>
    <xf numFmtId="167" fontId="9" fillId="0" borderId="1" xfId="0" applyNumberFormat="1" applyFont="1" applyBorder="1"/>
    <xf numFmtId="0" fontId="8" fillId="0" borderId="7" xfId="0" applyFont="1" applyBorder="1"/>
    <xf numFmtId="14" fontId="8" fillId="0" borderId="7" xfId="0" applyNumberFormat="1" applyFont="1" applyBorder="1"/>
    <xf numFmtId="167" fontId="8" fillId="0" borderId="7" xfId="1" applyNumberFormat="1" applyFont="1" applyBorder="1"/>
    <xf numFmtId="9" fontId="8" fillId="0" borderId="7" xfId="2" applyFont="1" applyBorder="1"/>
    <xf numFmtId="0" fontId="8" fillId="0" borderId="9" xfId="0" applyFont="1" applyBorder="1"/>
    <xf numFmtId="14" fontId="8" fillId="0" borderId="9" xfId="0" applyNumberFormat="1" applyFont="1" applyBorder="1"/>
    <xf numFmtId="167" fontId="8" fillId="0" borderId="9" xfId="1" applyNumberFormat="1" applyFont="1" applyBorder="1"/>
    <xf numFmtId="9" fontId="8" fillId="0" borderId="9" xfId="2" applyFont="1" applyBorder="1"/>
    <xf numFmtId="0" fontId="8" fillId="0" borderId="8" xfId="0" applyFont="1" applyBorder="1"/>
    <xf numFmtId="14" fontId="8" fillId="0" borderId="8" xfId="0" applyNumberFormat="1" applyFont="1" applyBorder="1"/>
    <xf numFmtId="167" fontId="8" fillId="0" borderId="8" xfId="1" applyNumberFormat="1" applyFont="1" applyBorder="1"/>
    <xf numFmtId="9" fontId="8" fillId="0" borderId="8" xfId="2" applyFont="1" applyBorder="1"/>
    <xf numFmtId="167" fontId="8" fillId="0" borderId="7" xfId="0" applyNumberFormat="1" applyFont="1" applyBorder="1"/>
    <xf numFmtId="167" fontId="8" fillId="0" borderId="9" xfId="0" applyNumberFormat="1" applyFont="1" applyBorder="1"/>
    <xf numFmtId="167" fontId="8" fillId="0" borderId="8" xfId="0" applyNumberFormat="1" applyFont="1" applyBorder="1"/>
    <xf numFmtId="0" fontId="9" fillId="0" borderId="1" xfId="0" applyFont="1" applyBorder="1" applyAlignment="1">
      <alignment horizontal="left"/>
    </xf>
    <xf numFmtId="167" fontId="9" fillId="0" borderId="1" xfId="1" applyNumberFormat="1" applyFont="1" applyBorder="1"/>
    <xf numFmtId="0" fontId="8" fillId="0" borderId="11" xfId="0" applyFont="1" applyBorder="1"/>
    <xf numFmtId="0" fontId="8" fillId="0" borderId="12" xfId="0" applyFont="1" applyBorder="1"/>
    <xf numFmtId="167" fontId="8" fillId="0" borderId="12" xfId="1" applyNumberFormat="1" applyFont="1" applyBorder="1"/>
    <xf numFmtId="9" fontId="8" fillId="0" borderId="12" xfId="2" applyFont="1" applyBorder="1"/>
    <xf numFmtId="0" fontId="17" fillId="3" borderId="0" xfId="0" applyFont="1" applyFill="1"/>
    <xf numFmtId="167" fontId="17" fillId="3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J20" sqref="J20"/>
    </sheetView>
  </sheetViews>
  <sheetFormatPr defaultColWidth="9.140625" defaultRowHeight="15.75" x14ac:dyDescent="0.25"/>
  <cols>
    <col min="1" max="1" width="5.28515625" style="2" customWidth="1"/>
    <col min="2" max="2" width="10.140625" style="75" customWidth="1"/>
    <col min="3" max="3" width="10.42578125" style="3" bestFit="1" customWidth="1"/>
    <col min="4" max="4" width="11.42578125" style="3" customWidth="1"/>
    <col min="5" max="5" width="8.42578125" style="3" customWidth="1"/>
    <col min="6" max="6" width="8.28515625" style="3" customWidth="1"/>
    <col min="7" max="7" width="6.140625" style="3" customWidth="1"/>
    <col min="8" max="8" width="13.140625" style="3" bestFit="1" customWidth="1"/>
    <col min="9" max="9" width="14.5703125" style="3" bestFit="1" customWidth="1"/>
    <col min="10" max="10" width="13.42578125" style="3" bestFit="1" customWidth="1"/>
    <col min="11" max="11" width="16.42578125" style="3" bestFit="1" customWidth="1"/>
    <col min="12" max="12" width="13.42578125" style="3" bestFit="1" customWidth="1"/>
    <col min="13" max="13" width="17.5703125" style="3" bestFit="1" customWidth="1"/>
    <col min="14" max="14" width="19.140625" style="3" bestFit="1" customWidth="1"/>
    <col min="15" max="16384" width="9.140625" style="3"/>
  </cols>
  <sheetData>
    <row r="1" spans="1:14" x14ac:dyDescent="0.25">
      <c r="A1" s="1" t="s">
        <v>0</v>
      </c>
      <c r="B1" s="1"/>
      <c r="C1" s="1"/>
      <c r="D1" s="1"/>
      <c r="E1" s="1"/>
      <c r="F1" s="2"/>
      <c r="G1" s="2"/>
      <c r="H1" s="2"/>
      <c r="I1" s="2"/>
    </row>
    <row r="2" spans="1:14" x14ac:dyDescent="0.25">
      <c r="A2" s="4" t="s">
        <v>1</v>
      </c>
      <c r="B2" s="4"/>
      <c r="C2" s="4"/>
      <c r="D2" s="4"/>
      <c r="E2" s="4"/>
      <c r="F2" s="2"/>
      <c r="G2" s="2"/>
      <c r="H2" s="2"/>
      <c r="I2" s="2"/>
    </row>
    <row r="3" spans="1:14" x14ac:dyDescent="0.2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14" s="12" customFormat="1" ht="12.75" x14ac:dyDescent="0.25">
      <c r="A4" s="6" t="s">
        <v>3</v>
      </c>
      <c r="B4" s="7" t="s">
        <v>4</v>
      </c>
      <c r="C4" s="6" t="s">
        <v>5</v>
      </c>
      <c r="D4" s="6" t="s">
        <v>6</v>
      </c>
      <c r="E4" s="6"/>
      <c r="F4" s="8" t="s">
        <v>7</v>
      </c>
      <c r="G4" s="8"/>
      <c r="H4" s="8"/>
      <c r="I4" s="8"/>
      <c r="J4" s="8"/>
      <c r="K4" s="8"/>
      <c r="L4" s="9" t="s">
        <v>8</v>
      </c>
      <c r="M4" s="10"/>
      <c r="N4" s="11"/>
    </row>
    <row r="5" spans="1:14" s="12" customFormat="1" ht="12.75" x14ac:dyDescent="0.25">
      <c r="A5" s="6"/>
      <c r="B5" s="7"/>
      <c r="C5" s="6"/>
      <c r="D5" s="6" t="s">
        <v>9</v>
      </c>
      <c r="E5" s="6" t="s">
        <v>10</v>
      </c>
      <c r="F5" s="6" t="s">
        <v>11</v>
      </c>
      <c r="G5" s="6" t="s">
        <v>12</v>
      </c>
      <c r="H5" s="13" t="s">
        <v>13</v>
      </c>
      <c r="I5" s="13" t="s">
        <v>14</v>
      </c>
      <c r="J5" s="14"/>
      <c r="K5" s="13" t="s">
        <v>15</v>
      </c>
      <c r="L5" s="15" t="s">
        <v>16</v>
      </c>
      <c r="M5" s="15" t="s">
        <v>17</v>
      </c>
      <c r="N5" s="15" t="s">
        <v>18</v>
      </c>
    </row>
    <row r="6" spans="1:14" s="12" customFormat="1" ht="12.75" x14ac:dyDescent="0.25">
      <c r="A6" s="6"/>
      <c r="B6" s="7"/>
      <c r="C6" s="6"/>
      <c r="D6" s="6"/>
      <c r="E6" s="6"/>
      <c r="F6" s="6"/>
      <c r="G6" s="6"/>
      <c r="H6" s="13"/>
      <c r="I6" s="13"/>
      <c r="J6" s="16" t="s">
        <v>19</v>
      </c>
      <c r="K6" s="13"/>
      <c r="L6" s="17"/>
      <c r="M6" s="17"/>
      <c r="N6" s="17"/>
    </row>
    <row r="7" spans="1:14" s="24" customFormat="1" ht="15" x14ac:dyDescent="0.25">
      <c r="A7" s="18">
        <v>789</v>
      </c>
      <c r="B7" s="19">
        <v>44081</v>
      </c>
      <c r="C7" s="18" t="s">
        <v>20</v>
      </c>
      <c r="D7" s="20" t="s">
        <v>20</v>
      </c>
      <c r="E7" s="20" t="s">
        <v>21</v>
      </c>
      <c r="F7" s="18" t="s">
        <v>22</v>
      </c>
      <c r="G7" s="18">
        <v>1</v>
      </c>
      <c r="H7" s="21">
        <v>485000</v>
      </c>
      <c r="I7" s="22">
        <v>485000</v>
      </c>
      <c r="J7" s="23">
        <v>0.6</v>
      </c>
      <c r="K7" s="22">
        <v>194000</v>
      </c>
      <c r="L7" s="22"/>
      <c r="M7" s="22"/>
      <c r="N7" s="22">
        <v>194000</v>
      </c>
    </row>
    <row r="8" spans="1:14" s="24" customFormat="1" ht="15" x14ac:dyDescent="0.25">
      <c r="A8" s="18">
        <v>790</v>
      </c>
      <c r="B8" s="25">
        <v>44081</v>
      </c>
      <c r="C8" s="18" t="s">
        <v>20</v>
      </c>
      <c r="D8" s="20" t="s">
        <v>20</v>
      </c>
      <c r="E8" s="26"/>
      <c r="F8" s="18" t="s">
        <v>22</v>
      </c>
      <c r="G8" s="18">
        <v>12</v>
      </c>
      <c r="H8" s="21">
        <v>485000</v>
      </c>
      <c r="I8" s="22">
        <v>5820000</v>
      </c>
      <c r="J8" s="23">
        <v>0.41</v>
      </c>
      <c r="K8" s="22">
        <v>3433800.0000000005</v>
      </c>
      <c r="L8" s="22"/>
      <c r="M8" s="22"/>
      <c r="N8" s="22">
        <v>3433800.0000000005</v>
      </c>
    </row>
    <row r="9" spans="1:14" s="24" customFormat="1" ht="15" x14ac:dyDescent="0.25">
      <c r="A9" s="27">
        <v>796</v>
      </c>
      <c r="B9" s="28">
        <v>44090</v>
      </c>
      <c r="C9" s="27" t="s">
        <v>20</v>
      </c>
      <c r="D9" s="29"/>
      <c r="E9" s="29"/>
      <c r="F9" s="27" t="s">
        <v>22</v>
      </c>
      <c r="G9" s="27">
        <v>2</v>
      </c>
      <c r="H9" s="30">
        <v>485000</v>
      </c>
      <c r="I9" s="30">
        <v>970000</v>
      </c>
      <c r="J9" s="31">
        <v>0.41</v>
      </c>
      <c r="K9" s="30">
        <v>572300.00000000012</v>
      </c>
      <c r="L9" s="30"/>
      <c r="M9" s="30"/>
      <c r="N9" s="30">
        <v>572300.00000000012</v>
      </c>
    </row>
    <row r="10" spans="1:14" s="24" customFormat="1" ht="14.45" customHeight="1" x14ac:dyDescent="0.25">
      <c r="A10" s="32">
        <v>798</v>
      </c>
      <c r="B10" s="25">
        <v>44092</v>
      </c>
      <c r="C10" s="18" t="s">
        <v>20</v>
      </c>
      <c r="D10" s="32"/>
      <c r="E10" s="32"/>
      <c r="F10" s="18" t="s">
        <v>23</v>
      </c>
      <c r="G10" s="18">
        <v>1</v>
      </c>
      <c r="H10" s="22">
        <v>475000</v>
      </c>
      <c r="I10" s="22">
        <v>475000</v>
      </c>
      <c r="J10" s="23">
        <v>0.41</v>
      </c>
      <c r="K10" s="33">
        <v>280250.00000000006</v>
      </c>
      <c r="L10" s="22">
        <v>280250.00000000006</v>
      </c>
      <c r="M10" s="22"/>
      <c r="N10" s="22"/>
    </row>
    <row r="11" spans="1:14" s="24" customFormat="1" ht="14.45" customHeight="1" x14ac:dyDescent="0.25">
      <c r="A11" s="34">
        <v>799</v>
      </c>
      <c r="B11" s="35">
        <v>44092</v>
      </c>
      <c r="C11" s="34" t="s">
        <v>20</v>
      </c>
      <c r="D11" s="34" t="s">
        <v>24</v>
      </c>
      <c r="E11" s="34" t="s">
        <v>25</v>
      </c>
      <c r="F11" s="36" t="s">
        <v>26</v>
      </c>
      <c r="G11" s="36">
        <v>5</v>
      </c>
      <c r="H11" s="37">
        <v>455000</v>
      </c>
      <c r="I11" s="37">
        <v>2275000</v>
      </c>
      <c r="J11" s="38">
        <v>0.41</v>
      </c>
      <c r="K11" s="39">
        <v>1342250.0000000002</v>
      </c>
      <c r="L11" s="37"/>
      <c r="M11" s="37">
        <v>1342250.0000000002</v>
      </c>
      <c r="N11" s="37"/>
    </row>
    <row r="12" spans="1:14" s="24" customFormat="1" ht="15" x14ac:dyDescent="0.25">
      <c r="A12" s="40"/>
      <c r="B12" s="41"/>
      <c r="C12" s="40"/>
      <c r="D12" s="40"/>
      <c r="E12" s="40"/>
      <c r="F12" s="42" t="s">
        <v>27</v>
      </c>
      <c r="G12" s="42">
        <v>10</v>
      </c>
      <c r="H12" s="43">
        <v>465000</v>
      </c>
      <c r="I12" s="43">
        <v>4650000</v>
      </c>
      <c r="J12" s="44">
        <v>0.41</v>
      </c>
      <c r="K12" s="43">
        <v>2743500.0000000005</v>
      </c>
      <c r="L12" s="43"/>
      <c r="M12" s="43">
        <v>2743500.0000000005</v>
      </c>
      <c r="N12" s="43"/>
    </row>
    <row r="13" spans="1:14" s="24" customFormat="1" ht="15" x14ac:dyDescent="0.25">
      <c r="A13" s="45" t="s">
        <v>28</v>
      </c>
      <c r="B13" s="46"/>
      <c r="C13" s="46"/>
      <c r="D13" s="46"/>
      <c r="E13" s="46"/>
      <c r="F13" s="46"/>
      <c r="G13" s="46"/>
      <c r="H13" s="47"/>
      <c r="I13" s="48">
        <f>SUM(I7:I12)</f>
        <v>14675000</v>
      </c>
      <c r="J13" s="49"/>
      <c r="K13" s="48">
        <f>SUM(K7:K12)</f>
        <v>8566100.0000000019</v>
      </c>
      <c r="L13" s="48">
        <f>SUM(L7:L12)</f>
        <v>280250.00000000006</v>
      </c>
      <c r="M13" s="48">
        <f t="shared" ref="M13:N13" si="0">SUM(M7:M12)</f>
        <v>4085750.0000000009</v>
      </c>
      <c r="N13" s="48">
        <f t="shared" si="0"/>
        <v>4200100.0000000009</v>
      </c>
    </row>
    <row r="14" spans="1:14" x14ac:dyDescent="0.25">
      <c r="A14" s="50"/>
      <c r="B14" s="50"/>
      <c r="C14" s="50"/>
      <c r="D14" s="50"/>
      <c r="E14" s="50"/>
      <c r="F14" s="50"/>
      <c r="G14" s="50"/>
      <c r="H14" s="50"/>
      <c r="I14" s="51"/>
      <c r="J14" s="52"/>
      <c r="K14" s="51"/>
    </row>
    <row r="15" spans="1:14" s="59" customFormat="1" x14ac:dyDescent="0.25">
      <c r="A15" s="53"/>
      <c r="B15" s="53"/>
      <c r="C15" s="53"/>
      <c r="D15" s="54" t="s">
        <v>29</v>
      </c>
      <c r="E15" s="55"/>
      <c r="F15" s="55"/>
      <c r="G15" s="55"/>
      <c r="H15" s="55"/>
      <c r="I15" s="56"/>
      <c r="J15" s="57"/>
      <c r="K15" s="58"/>
    </row>
    <row r="16" spans="1:14" s="59" customFormat="1" x14ac:dyDescent="0.25">
      <c r="A16" s="53"/>
      <c r="B16" s="53"/>
      <c r="C16" s="53"/>
      <c r="D16" s="60" t="s">
        <v>30</v>
      </c>
      <c r="E16" s="61"/>
      <c r="F16" s="61"/>
      <c r="G16" s="61"/>
      <c r="H16" s="61"/>
      <c r="I16" s="62"/>
      <c r="J16" s="63">
        <v>2309530</v>
      </c>
    </row>
    <row r="17" spans="1:11" s="59" customFormat="1" x14ac:dyDescent="0.25">
      <c r="A17" s="53"/>
      <c r="B17" s="53"/>
      <c r="C17" s="53"/>
      <c r="D17" s="60" t="s">
        <v>31</v>
      </c>
      <c r="E17" s="61"/>
      <c r="F17" s="61"/>
      <c r="G17" s="61"/>
      <c r="H17" s="61"/>
      <c r="I17" s="62"/>
      <c r="J17" s="63">
        <f>N13</f>
        <v>4200100.0000000009</v>
      </c>
    </row>
    <row r="18" spans="1:11" s="59" customFormat="1" x14ac:dyDescent="0.25">
      <c r="A18" s="53"/>
      <c r="B18" s="53"/>
      <c r="C18" s="53"/>
      <c r="D18" s="64" t="s">
        <v>32</v>
      </c>
      <c r="E18" s="64"/>
      <c r="F18" s="64"/>
      <c r="G18" s="64"/>
      <c r="H18" s="64"/>
      <c r="I18" s="64"/>
      <c r="J18" s="63">
        <f>SUM(J16:L17)</f>
        <v>6509630.0000000009</v>
      </c>
    </row>
    <row r="19" spans="1:11" s="59" customFormat="1" x14ac:dyDescent="0.25">
      <c r="A19" s="53"/>
      <c r="B19" s="53"/>
      <c r="C19" s="53"/>
      <c r="D19" s="65"/>
      <c r="E19" s="65"/>
      <c r="F19" s="65"/>
      <c r="G19" s="65"/>
      <c r="H19" s="76" t="s">
        <v>33</v>
      </c>
      <c r="I19" s="76"/>
      <c r="J19" s="63">
        <v>2500000</v>
      </c>
    </row>
    <row r="20" spans="1:11" s="59" customFormat="1" x14ac:dyDescent="0.25">
      <c r="A20" s="53"/>
      <c r="B20" s="53"/>
      <c r="C20" s="53"/>
      <c r="D20" s="65"/>
      <c r="E20" s="65"/>
      <c r="F20" s="65"/>
      <c r="G20" s="65"/>
      <c r="H20" s="76" t="s">
        <v>34</v>
      </c>
      <c r="I20" s="76"/>
      <c r="J20" s="63">
        <f>J18+J19</f>
        <v>9009630</v>
      </c>
    </row>
    <row r="21" spans="1:11" s="59" customFormat="1" x14ac:dyDescent="0.25">
      <c r="A21" s="53"/>
      <c r="B21" s="53"/>
      <c r="C21" s="53"/>
      <c r="D21" s="65"/>
      <c r="E21" s="65"/>
      <c r="F21" s="65"/>
      <c r="G21" s="65"/>
      <c r="H21" s="66"/>
      <c r="I21" s="66"/>
      <c r="J21" s="67"/>
    </row>
    <row r="22" spans="1:11" s="59" customFormat="1" x14ac:dyDescent="0.25">
      <c r="A22" s="53"/>
      <c r="B22" s="53"/>
      <c r="C22" s="53"/>
      <c r="D22" s="65"/>
      <c r="E22" s="65"/>
      <c r="F22" s="65"/>
      <c r="G22" s="65"/>
      <c r="H22" s="66"/>
      <c r="I22" s="66"/>
      <c r="J22" s="67"/>
    </row>
    <row r="23" spans="1:11" s="68" customFormat="1" ht="12.75" x14ac:dyDescent="0.2">
      <c r="C23" s="69" t="s">
        <v>35</v>
      </c>
      <c r="E23" s="70"/>
      <c r="F23" s="71"/>
      <c r="J23" s="72"/>
      <c r="K23" s="69" t="s">
        <v>36</v>
      </c>
    </row>
    <row r="24" spans="1:11" s="68" customFormat="1" ht="12.75" x14ac:dyDescent="0.2">
      <c r="C24" s="73" t="s">
        <v>37</v>
      </c>
      <c r="E24" s="74"/>
      <c r="F24" s="74"/>
      <c r="K24" s="73" t="s">
        <v>38</v>
      </c>
    </row>
  </sheetData>
  <mergeCells count="30">
    <mergeCell ref="H20:I20"/>
    <mergeCell ref="A13:H13"/>
    <mergeCell ref="D15:I15"/>
    <mergeCell ref="D16:I16"/>
    <mergeCell ref="D17:I17"/>
    <mergeCell ref="D18:I18"/>
    <mergeCell ref="H19:I19"/>
    <mergeCell ref="N5:N6"/>
    <mergeCell ref="A11:A12"/>
    <mergeCell ref="B11:B12"/>
    <mergeCell ref="C11:C12"/>
    <mergeCell ref="D11:D12"/>
    <mergeCell ref="E11:E12"/>
    <mergeCell ref="L4:N4"/>
    <mergeCell ref="D5:D6"/>
    <mergeCell ref="E5:E6"/>
    <mergeCell ref="F5:F6"/>
    <mergeCell ref="G5:G6"/>
    <mergeCell ref="H5:H6"/>
    <mergeCell ref="I5:I6"/>
    <mergeCell ref="K5:K6"/>
    <mergeCell ref="L5:L6"/>
    <mergeCell ref="M5:M6"/>
    <mergeCell ref="A1:E1"/>
    <mergeCell ref="A3:K3"/>
    <mergeCell ref="A4:A6"/>
    <mergeCell ref="B4:B6"/>
    <mergeCell ref="C4:C6"/>
    <mergeCell ref="D4:E4"/>
    <mergeCell ref="F4:K4"/>
  </mergeCells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G18" sqref="G18"/>
    </sheetView>
  </sheetViews>
  <sheetFormatPr defaultRowHeight="15" x14ac:dyDescent="0.25"/>
  <cols>
    <col min="9" max="9" width="14.5703125" bestFit="1" customWidth="1"/>
    <col min="12" max="12" width="16" bestFit="1" customWidth="1"/>
    <col min="14" max="14" width="13.42578125" bestFit="1" customWidth="1"/>
  </cols>
  <sheetData>
    <row r="1" spans="1:16" ht="15.75" x14ac:dyDescent="0.25">
      <c r="A1" s="1" t="s">
        <v>0</v>
      </c>
      <c r="B1" s="1"/>
      <c r="C1" s="1"/>
      <c r="D1" s="1"/>
      <c r="E1" s="1"/>
      <c r="F1" s="2"/>
      <c r="G1" s="2"/>
      <c r="H1" s="2"/>
      <c r="I1" s="2"/>
      <c r="J1" s="3"/>
      <c r="K1" s="3"/>
      <c r="L1" s="3"/>
      <c r="M1" s="3"/>
      <c r="N1" s="3"/>
    </row>
    <row r="2" spans="1:16" ht="15.75" x14ac:dyDescent="0.25">
      <c r="A2" s="4" t="s">
        <v>1</v>
      </c>
      <c r="B2" s="4"/>
      <c r="C2" s="4"/>
      <c r="D2" s="4"/>
      <c r="E2" s="4"/>
      <c r="F2" s="2"/>
      <c r="G2" s="2"/>
      <c r="H2" s="2"/>
      <c r="I2" s="2"/>
      <c r="J2" s="3"/>
      <c r="K2" s="3"/>
      <c r="L2" s="3"/>
      <c r="M2" s="3"/>
      <c r="N2" s="3"/>
    </row>
    <row r="3" spans="1:16" ht="15.75" x14ac:dyDescent="0.25">
      <c r="A3" s="102" t="s">
        <v>39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</row>
    <row r="4" spans="1:16" s="81" customFormat="1" ht="25.5" customHeight="1" x14ac:dyDescent="0.25">
      <c r="A4" s="77" t="s">
        <v>3</v>
      </c>
      <c r="B4" s="78" t="s">
        <v>4</v>
      </c>
      <c r="C4" s="77" t="s">
        <v>5</v>
      </c>
      <c r="D4" s="77" t="s">
        <v>6</v>
      </c>
      <c r="E4" s="77"/>
      <c r="F4" s="79" t="s">
        <v>7</v>
      </c>
      <c r="G4" s="79"/>
      <c r="H4" s="79"/>
      <c r="I4" s="79"/>
      <c r="J4" s="79"/>
      <c r="K4" s="79"/>
      <c r="L4" s="79"/>
      <c r="M4" s="80" t="s">
        <v>8</v>
      </c>
      <c r="N4" s="80"/>
      <c r="O4" s="80"/>
      <c r="P4" s="79" t="s">
        <v>40</v>
      </c>
    </row>
    <row r="5" spans="1:16" s="81" customFormat="1" ht="22.5" customHeight="1" x14ac:dyDescent="0.25">
      <c r="A5" s="77"/>
      <c r="B5" s="78"/>
      <c r="C5" s="77"/>
      <c r="D5" s="77" t="s">
        <v>41</v>
      </c>
      <c r="E5" s="77" t="s">
        <v>10</v>
      </c>
      <c r="F5" s="77" t="s">
        <v>11</v>
      </c>
      <c r="G5" s="77" t="s">
        <v>42</v>
      </c>
      <c r="H5" s="82" t="s">
        <v>13</v>
      </c>
      <c r="I5" s="82" t="s">
        <v>14</v>
      </c>
      <c r="J5" s="83" t="s">
        <v>43</v>
      </c>
      <c r="K5" s="83"/>
      <c r="L5" s="82" t="s">
        <v>15</v>
      </c>
      <c r="M5" s="82" t="s">
        <v>44</v>
      </c>
      <c r="N5" s="82" t="s">
        <v>45</v>
      </c>
      <c r="O5" s="82" t="s">
        <v>46</v>
      </c>
      <c r="P5" s="79"/>
    </row>
    <row r="6" spans="1:16" s="81" customFormat="1" ht="12" x14ac:dyDescent="0.25">
      <c r="A6" s="77"/>
      <c r="B6" s="78"/>
      <c r="C6" s="77"/>
      <c r="D6" s="77"/>
      <c r="E6" s="77"/>
      <c r="F6" s="77"/>
      <c r="G6" s="77"/>
      <c r="H6" s="82"/>
      <c r="I6" s="82"/>
      <c r="J6" s="84" t="s">
        <v>47</v>
      </c>
      <c r="K6" s="85" t="s">
        <v>19</v>
      </c>
      <c r="L6" s="82"/>
      <c r="M6" s="82"/>
      <c r="N6" s="82"/>
      <c r="O6" s="82"/>
      <c r="P6" s="79"/>
    </row>
    <row r="7" spans="1:16" s="91" customFormat="1" ht="12" x14ac:dyDescent="0.2">
      <c r="A7" s="86">
        <v>1242</v>
      </c>
      <c r="B7" s="87">
        <v>44154</v>
      </c>
      <c r="C7" s="86" t="s">
        <v>48</v>
      </c>
      <c r="D7" s="86" t="s">
        <v>49</v>
      </c>
      <c r="E7" s="86"/>
      <c r="F7" s="88" t="s">
        <v>22</v>
      </c>
      <c r="G7" s="88">
        <v>16</v>
      </c>
      <c r="H7" s="89">
        <v>485000</v>
      </c>
      <c r="I7" s="89">
        <f t="shared" ref="I7:I9" si="0">G7*H7</f>
        <v>7760000</v>
      </c>
      <c r="J7" s="89"/>
      <c r="K7" s="90">
        <v>0.41</v>
      </c>
      <c r="L7" s="89">
        <f t="shared" ref="L7:L9" si="1">I7*(1-K7)</f>
        <v>4578400.0000000009</v>
      </c>
      <c r="M7" s="89"/>
      <c r="N7" s="89">
        <f>L7</f>
        <v>4578400.0000000009</v>
      </c>
      <c r="O7" s="89"/>
      <c r="P7" s="88"/>
    </row>
    <row r="8" spans="1:16" s="91" customFormat="1" ht="15" customHeight="1" x14ac:dyDescent="0.2">
      <c r="A8" s="92"/>
      <c r="B8" s="93"/>
      <c r="C8" s="92"/>
      <c r="D8" s="92"/>
      <c r="E8" s="92"/>
      <c r="F8" s="94" t="s">
        <v>50</v>
      </c>
      <c r="G8" s="94">
        <v>1</v>
      </c>
      <c r="H8" s="95">
        <v>455000</v>
      </c>
      <c r="I8" s="95">
        <f t="shared" si="0"/>
        <v>455000</v>
      </c>
      <c r="J8" s="95"/>
      <c r="K8" s="96">
        <v>0.41</v>
      </c>
      <c r="L8" s="95">
        <f t="shared" si="1"/>
        <v>268450.00000000006</v>
      </c>
      <c r="M8" s="95"/>
      <c r="N8" s="95">
        <f>L8</f>
        <v>268450.00000000006</v>
      </c>
      <c r="O8" s="95"/>
      <c r="P8" s="94"/>
    </row>
    <row r="9" spans="1:16" s="91" customFormat="1" ht="15" customHeight="1" x14ac:dyDescent="0.2">
      <c r="A9" s="97"/>
      <c r="B9" s="98"/>
      <c r="C9" s="97"/>
      <c r="D9" s="97"/>
      <c r="E9" s="97"/>
      <c r="F9" s="99" t="s">
        <v>51</v>
      </c>
      <c r="G9" s="99">
        <v>16</v>
      </c>
      <c r="H9" s="100">
        <v>455000</v>
      </c>
      <c r="I9" s="100">
        <f t="shared" si="0"/>
        <v>7280000</v>
      </c>
      <c r="J9" s="100"/>
      <c r="K9" s="101">
        <v>0.41</v>
      </c>
      <c r="L9" s="100">
        <f t="shared" si="1"/>
        <v>4295200.0000000009</v>
      </c>
      <c r="M9" s="100"/>
      <c r="N9" s="100">
        <f>L9</f>
        <v>4295200.0000000009</v>
      </c>
      <c r="O9" s="100"/>
      <c r="P9" s="99"/>
    </row>
    <row r="10" spans="1:16" x14ac:dyDescent="0.25">
      <c r="A10" s="106" t="s">
        <v>28</v>
      </c>
      <c r="B10" s="107"/>
      <c r="C10" s="107"/>
      <c r="D10" s="107"/>
      <c r="E10" s="108"/>
      <c r="F10" s="104"/>
      <c r="G10" s="104">
        <f>SUM(G7:G9)</f>
        <v>33</v>
      </c>
      <c r="H10" s="104"/>
      <c r="I10" s="105">
        <f>SUM(I7:I9)</f>
        <v>15495000</v>
      </c>
      <c r="J10" s="104"/>
      <c r="K10" s="104"/>
      <c r="L10" s="105">
        <f>SUM(L7:L9)</f>
        <v>9142050.0000000019</v>
      </c>
      <c r="M10" s="104"/>
      <c r="N10" s="105">
        <f>SUM(N7:N9)</f>
        <v>9142050.0000000019</v>
      </c>
      <c r="O10" s="104"/>
      <c r="P10" s="104"/>
    </row>
  </sheetData>
  <mergeCells count="26">
    <mergeCell ref="A10:E10"/>
    <mergeCell ref="M5:M6"/>
    <mergeCell ref="N5:N6"/>
    <mergeCell ref="O5:O6"/>
    <mergeCell ref="A7:A9"/>
    <mergeCell ref="B7:B9"/>
    <mergeCell ref="C7:C9"/>
    <mergeCell ref="D7:D9"/>
    <mergeCell ref="E7:E9"/>
    <mergeCell ref="M4:O4"/>
    <mergeCell ref="P4:P6"/>
    <mergeCell ref="D5:D6"/>
    <mergeCell ref="E5:E6"/>
    <mergeCell ref="F5:F6"/>
    <mergeCell ref="G5:G6"/>
    <mergeCell ref="H5:H6"/>
    <mergeCell ref="I5:I6"/>
    <mergeCell ref="J5:K5"/>
    <mergeCell ref="L5:L6"/>
    <mergeCell ref="A1:E1"/>
    <mergeCell ref="A4:A6"/>
    <mergeCell ref="B4:B6"/>
    <mergeCell ref="C4:C6"/>
    <mergeCell ref="D4:E4"/>
    <mergeCell ref="F4:L4"/>
    <mergeCell ref="A3:P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H13" sqref="H13"/>
    </sheetView>
  </sheetViews>
  <sheetFormatPr defaultRowHeight="15" x14ac:dyDescent="0.25"/>
  <cols>
    <col min="1" max="1" width="4.7109375" style="111" customWidth="1"/>
    <col min="2" max="2" width="10.7109375" style="112" bestFit="1" customWidth="1"/>
    <col min="3" max="3" width="6.85546875" style="111" customWidth="1"/>
    <col min="4" max="5" width="9.140625" style="111"/>
    <col min="6" max="7" width="13.140625" style="111" bestFit="1" customWidth="1"/>
    <col min="8" max="8" width="9.140625" style="111"/>
    <col min="9" max="9" width="13.140625" style="111" bestFit="1" customWidth="1"/>
    <col min="10" max="11" width="9.140625" style="111"/>
    <col min="12" max="12" width="11.5703125" style="111" bestFit="1" customWidth="1"/>
    <col min="13" max="16384" width="9.140625" style="111"/>
  </cols>
  <sheetData>
    <row r="1" spans="1:13" ht="15.75" x14ac:dyDescent="0.25">
      <c r="A1" s="1" t="s">
        <v>0</v>
      </c>
      <c r="B1" s="1"/>
      <c r="C1" s="1"/>
      <c r="D1" s="2"/>
      <c r="E1" s="2"/>
      <c r="F1" s="2"/>
      <c r="G1" s="2"/>
      <c r="H1" s="3"/>
      <c r="I1" s="3"/>
      <c r="J1" s="3"/>
      <c r="K1" s="3"/>
    </row>
    <row r="2" spans="1:13" ht="15.75" x14ac:dyDescent="0.25">
      <c r="A2" s="4" t="s">
        <v>1</v>
      </c>
      <c r="B2" s="109"/>
      <c r="C2" s="4"/>
      <c r="D2" s="2"/>
      <c r="E2" s="2"/>
      <c r="F2" s="2"/>
      <c r="G2" s="2"/>
      <c r="H2" s="3"/>
      <c r="I2" s="3"/>
      <c r="J2" s="3"/>
      <c r="K2" s="3"/>
    </row>
    <row r="3" spans="1:13" ht="15.75" x14ac:dyDescent="0.25">
      <c r="A3" s="102" t="s">
        <v>52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13" s="81" customFormat="1" ht="25.5" customHeight="1" x14ac:dyDescent="0.25">
      <c r="A4" s="77" t="s">
        <v>3</v>
      </c>
      <c r="B4" s="110" t="s">
        <v>4</v>
      </c>
      <c r="C4" s="77" t="s">
        <v>5</v>
      </c>
      <c r="D4" s="79" t="s">
        <v>7</v>
      </c>
      <c r="E4" s="79"/>
      <c r="F4" s="79"/>
      <c r="G4" s="79"/>
      <c r="H4" s="79"/>
      <c r="I4" s="79"/>
      <c r="J4" s="80" t="s">
        <v>8</v>
      </c>
      <c r="K4" s="80"/>
      <c r="L4" s="80"/>
      <c r="M4" s="79" t="s">
        <v>40</v>
      </c>
    </row>
    <row r="5" spans="1:13" s="81" customFormat="1" ht="22.5" customHeight="1" x14ac:dyDescent="0.25">
      <c r="A5" s="77"/>
      <c r="B5" s="110"/>
      <c r="C5" s="77"/>
      <c r="D5" s="77" t="s">
        <v>11</v>
      </c>
      <c r="E5" s="77" t="s">
        <v>42</v>
      </c>
      <c r="F5" s="82" t="s">
        <v>13</v>
      </c>
      <c r="G5" s="82" t="s">
        <v>14</v>
      </c>
      <c r="H5" s="85"/>
      <c r="I5" s="82" t="s">
        <v>15</v>
      </c>
      <c r="J5" s="82" t="s">
        <v>44</v>
      </c>
      <c r="K5" s="82" t="s">
        <v>45</v>
      </c>
      <c r="L5" s="82" t="s">
        <v>46</v>
      </c>
      <c r="M5" s="79"/>
    </row>
    <row r="6" spans="1:13" s="81" customFormat="1" ht="12" x14ac:dyDescent="0.25">
      <c r="A6" s="77"/>
      <c r="B6" s="110"/>
      <c r="C6" s="77"/>
      <c r="D6" s="77"/>
      <c r="E6" s="77"/>
      <c r="F6" s="82"/>
      <c r="G6" s="82"/>
      <c r="H6" s="85" t="s">
        <v>19</v>
      </c>
      <c r="I6" s="82"/>
      <c r="J6" s="82"/>
      <c r="K6" s="82"/>
      <c r="L6" s="82"/>
      <c r="M6" s="79"/>
    </row>
    <row r="7" spans="1:13" x14ac:dyDescent="0.25">
      <c r="A7" s="115">
        <v>1277</v>
      </c>
      <c r="B7" s="116">
        <v>44175</v>
      </c>
      <c r="C7" s="115" t="s">
        <v>48</v>
      </c>
      <c r="D7" s="115" t="s">
        <v>53</v>
      </c>
      <c r="E7" s="115">
        <v>1</v>
      </c>
      <c r="F7" s="117">
        <v>225000</v>
      </c>
      <c r="G7" s="117">
        <f>E7*F7</f>
        <v>225000</v>
      </c>
      <c r="H7" s="118">
        <v>0.41</v>
      </c>
      <c r="I7" s="117">
        <f>G7*(1-H7)</f>
        <v>132750.00000000003</v>
      </c>
      <c r="J7" s="115"/>
      <c r="K7" s="115"/>
      <c r="L7" s="127">
        <f>I7</f>
        <v>132750.00000000003</v>
      </c>
      <c r="M7" s="115"/>
    </row>
    <row r="8" spans="1:13" x14ac:dyDescent="0.25">
      <c r="A8" s="119">
        <v>1285</v>
      </c>
      <c r="B8" s="120">
        <v>44177</v>
      </c>
      <c r="C8" s="119" t="s">
        <v>48</v>
      </c>
      <c r="D8" s="119" t="s">
        <v>26</v>
      </c>
      <c r="E8" s="119">
        <v>11</v>
      </c>
      <c r="F8" s="121">
        <v>455000</v>
      </c>
      <c r="G8" s="121">
        <f>E8*F8</f>
        <v>5005000</v>
      </c>
      <c r="H8" s="122">
        <v>0.41</v>
      </c>
      <c r="I8" s="121">
        <f>G8*(1-H8)</f>
        <v>2952950.0000000005</v>
      </c>
      <c r="J8" s="119"/>
      <c r="K8" s="119"/>
      <c r="L8" s="128">
        <f>I8</f>
        <v>2952950.0000000005</v>
      </c>
      <c r="M8" s="119"/>
    </row>
    <row r="9" spans="1:13" x14ac:dyDescent="0.25">
      <c r="A9" s="123">
        <v>2403</v>
      </c>
      <c r="B9" s="124">
        <v>44181</v>
      </c>
      <c r="C9" s="123" t="s">
        <v>48</v>
      </c>
      <c r="D9" s="123" t="s">
        <v>26</v>
      </c>
      <c r="E9" s="123">
        <v>2</v>
      </c>
      <c r="F9" s="125">
        <v>455000</v>
      </c>
      <c r="G9" s="125">
        <f>E9*F9</f>
        <v>910000</v>
      </c>
      <c r="H9" s="126">
        <v>0.41</v>
      </c>
      <c r="I9" s="125">
        <f>G9*(1-H9)</f>
        <v>536900.00000000012</v>
      </c>
      <c r="J9" s="123"/>
      <c r="K9" s="123"/>
      <c r="L9" s="129">
        <f>I9</f>
        <v>536900.00000000012</v>
      </c>
      <c r="M9" s="123"/>
    </row>
    <row r="10" spans="1:13" x14ac:dyDescent="0.25">
      <c r="A10" s="103">
        <v>2417</v>
      </c>
      <c r="B10" s="113">
        <v>44204</v>
      </c>
      <c r="C10" s="103" t="s">
        <v>48</v>
      </c>
      <c r="D10" s="132" t="s">
        <v>26</v>
      </c>
      <c r="E10" s="133">
        <v>2</v>
      </c>
      <c r="F10" s="134">
        <v>455000</v>
      </c>
      <c r="G10" s="134">
        <f>E10*F10</f>
        <v>910000</v>
      </c>
      <c r="H10" s="135">
        <v>0.41</v>
      </c>
      <c r="I10" s="125">
        <f>G10*(1-H10)</f>
        <v>536900.00000000012</v>
      </c>
      <c r="J10" s="133"/>
      <c r="K10" s="133"/>
      <c r="L10" s="129">
        <f>I10</f>
        <v>536900.00000000012</v>
      </c>
      <c r="M10" s="133"/>
    </row>
    <row r="11" spans="1:13" x14ac:dyDescent="0.25">
      <c r="A11" s="106" t="s">
        <v>28</v>
      </c>
      <c r="B11" s="107"/>
      <c r="C11" s="107"/>
      <c r="D11" s="108"/>
      <c r="E11" s="104">
        <f>SUM(E7:E10)</f>
        <v>16</v>
      </c>
      <c r="F11" s="104"/>
      <c r="G11" s="114">
        <f>SUM(G7:G9)</f>
        <v>6140000</v>
      </c>
      <c r="H11" s="104"/>
      <c r="I11" s="114">
        <f>SUM(I7:I10)</f>
        <v>4159500.0000000005</v>
      </c>
      <c r="J11" s="104"/>
      <c r="K11" s="104"/>
      <c r="L11" s="114">
        <f>SUM(L7:L10)</f>
        <v>4159500.0000000005</v>
      </c>
      <c r="M11" s="104"/>
    </row>
    <row r="13" spans="1:13" x14ac:dyDescent="0.25">
      <c r="D13" s="130" t="s">
        <v>54</v>
      </c>
      <c r="E13" s="130"/>
      <c r="F13" s="131">
        <f>'T9'!J20</f>
        <v>9009630</v>
      </c>
    </row>
    <row r="14" spans="1:13" x14ac:dyDescent="0.25">
      <c r="D14" s="130" t="s">
        <v>55</v>
      </c>
      <c r="E14" s="130"/>
      <c r="F14" s="114">
        <f>L11</f>
        <v>4159500.0000000005</v>
      </c>
    </row>
    <row r="15" spans="1:13" x14ac:dyDescent="0.25">
      <c r="D15" s="106" t="s">
        <v>56</v>
      </c>
      <c r="E15" s="108"/>
      <c r="F15" s="114">
        <f>SUM(F13:F14)</f>
        <v>13169130</v>
      </c>
    </row>
    <row r="16" spans="1:13" x14ac:dyDescent="0.25">
      <c r="D16" s="111" t="s">
        <v>57</v>
      </c>
    </row>
    <row r="17" spans="4:6" x14ac:dyDescent="0.25">
      <c r="D17" s="136" t="s">
        <v>58</v>
      </c>
      <c r="E17" s="136"/>
      <c r="F17" s="137">
        <f>F15-4000000</f>
        <v>9169130</v>
      </c>
    </row>
  </sheetData>
  <mergeCells count="20">
    <mergeCell ref="D14:E14"/>
    <mergeCell ref="D15:E15"/>
    <mergeCell ref="I5:I6"/>
    <mergeCell ref="J5:J6"/>
    <mergeCell ref="K5:K6"/>
    <mergeCell ref="L5:L6"/>
    <mergeCell ref="A11:D11"/>
    <mergeCell ref="D13:E13"/>
    <mergeCell ref="D5:D6"/>
    <mergeCell ref="E5:E6"/>
    <mergeCell ref="F5:F6"/>
    <mergeCell ref="G5:G6"/>
    <mergeCell ref="A1:C1"/>
    <mergeCell ref="A3:M3"/>
    <mergeCell ref="A4:A6"/>
    <mergeCell ref="B4:B6"/>
    <mergeCell ref="C4:C6"/>
    <mergeCell ref="D4:I4"/>
    <mergeCell ref="J4:L4"/>
    <mergeCell ref="M4:M6"/>
  </mergeCells>
  <pageMargins left="0.23" right="0.21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T9</vt:lpstr>
      <vt:lpstr>T11</vt:lpstr>
      <vt:lpstr>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2021-01-08T08:17:25Z</dcterms:modified>
</cp:coreProperties>
</file>