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705" yWindow="105" windowWidth="10770" windowHeight="7950" activeTab="2"/>
  </bookViews>
  <sheets>
    <sheet name="THU CHI" sheetId="1" r:id="rId1"/>
    <sheet name="DOANH SỐ" sheetId="2" r:id="rId2"/>
    <sheet name="BÁO CÁO" sheetId="3" r:id="rId3"/>
  </sheets>
  <definedNames>
    <definedName name="_xlnm._FilterDatabase" localSheetId="0" hidden="1">'THU CHI'!$A$6:$I$154</definedName>
  </definedNames>
  <calcPr calcId="144525"/>
</workbook>
</file>

<file path=xl/calcChain.xml><?xml version="1.0" encoding="utf-8"?>
<calcChain xmlns="http://schemas.openxmlformats.org/spreadsheetml/2006/main">
  <c r="C24" i="3" l="1"/>
  <c r="D11" i="3"/>
  <c r="K110" i="2"/>
  <c r="K106" i="2"/>
  <c r="I106" i="2"/>
  <c r="K105" i="2"/>
  <c r="I105" i="2"/>
  <c r="K104" i="2"/>
  <c r="I104" i="2"/>
  <c r="K103" i="2"/>
  <c r="N103" i="2" s="1"/>
  <c r="I103" i="2"/>
  <c r="K102" i="2"/>
  <c r="N102" i="2" s="1"/>
  <c r="I102" i="2"/>
  <c r="K101" i="2"/>
  <c r="I101" i="2"/>
  <c r="K100" i="2"/>
  <c r="N100" i="2" s="1"/>
  <c r="I100" i="2"/>
  <c r="K99" i="2"/>
  <c r="L99" i="2" s="1"/>
  <c r="I99" i="2"/>
  <c r="K98" i="2"/>
  <c r="N98" i="2" s="1"/>
  <c r="I98" i="2"/>
  <c r="K97" i="2"/>
  <c r="I97" i="2"/>
  <c r="K96" i="2"/>
  <c r="I96" i="2"/>
  <c r="K95" i="2"/>
  <c r="I95" i="2"/>
  <c r="K94" i="2"/>
  <c r="I94" i="2"/>
  <c r="K93" i="2"/>
  <c r="I93" i="2"/>
  <c r="K92" i="2"/>
  <c r="I92" i="2"/>
  <c r="K91" i="2"/>
  <c r="N91" i="2" s="1"/>
  <c r="I91" i="2"/>
  <c r="K90" i="2"/>
  <c r="I90" i="2"/>
  <c r="K89" i="2"/>
  <c r="I89" i="2"/>
  <c r="K88" i="2"/>
  <c r="I88" i="2"/>
  <c r="K87" i="2"/>
  <c r="I87" i="2"/>
  <c r="K86" i="2"/>
  <c r="I86" i="2"/>
  <c r="K85" i="2"/>
  <c r="N85" i="2" s="1"/>
  <c r="I85" i="2"/>
  <c r="K84" i="2"/>
  <c r="N84" i="2" s="1"/>
  <c r="I84" i="2"/>
  <c r="K83" i="2"/>
  <c r="N83" i="2" s="1"/>
  <c r="I83" i="2"/>
  <c r="K82" i="2"/>
  <c r="I82" i="2"/>
  <c r="K81" i="2"/>
  <c r="N81" i="2" s="1"/>
  <c r="I81" i="2"/>
  <c r="K80" i="2"/>
  <c r="I80" i="2"/>
  <c r="K79" i="2"/>
  <c r="N79" i="2" s="1"/>
  <c r="I79" i="2"/>
  <c r="K78" i="2"/>
  <c r="I78" i="2"/>
  <c r="K77" i="2"/>
  <c r="I77" i="2"/>
  <c r="K76" i="2"/>
  <c r="I76" i="2"/>
  <c r="K75" i="2"/>
  <c r="I75" i="2"/>
  <c r="K74" i="2"/>
  <c r="I74" i="2"/>
  <c r="K73" i="2"/>
  <c r="I73" i="2"/>
  <c r="K72" i="2"/>
  <c r="I72" i="2"/>
  <c r="K71" i="2"/>
  <c r="N71" i="2" s="1"/>
  <c r="I71" i="2"/>
  <c r="K70" i="2"/>
  <c r="I70" i="2"/>
  <c r="K69" i="2"/>
  <c r="I69" i="2"/>
  <c r="K68" i="2"/>
  <c r="I68" i="2"/>
  <c r="K67" i="2"/>
  <c r="I67" i="2"/>
  <c r="K66" i="2"/>
  <c r="I66" i="2"/>
  <c r="K65" i="2"/>
  <c r="I65" i="2"/>
  <c r="K64" i="2"/>
  <c r="I64" i="2"/>
  <c r="K63" i="2"/>
  <c r="I63" i="2"/>
  <c r="G62" i="2"/>
  <c r="I62" i="2" s="1"/>
  <c r="G61" i="2"/>
  <c r="K61" i="2" s="1"/>
  <c r="G60" i="2"/>
  <c r="I60" i="2" s="1"/>
  <c r="G59" i="2"/>
  <c r="K59" i="2" s="1"/>
  <c r="G58" i="2"/>
  <c r="K57" i="2"/>
  <c r="N57" i="2" s="1"/>
  <c r="I57" i="2"/>
  <c r="K56" i="2"/>
  <c r="N56" i="2" s="1"/>
  <c r="I56" i="2"/>
  <c r="K55" i="2"/>
  <c r="N55" i="2" s="1"/>
  <c r="I55" i="2"/>
  <c r="K54" i="2"/>
  <c r="L54" i="2" s="1"/>
  <c r="I54" i="2"/>
  <c r="K53" i="2"/>
  <c r="I53" i="2"/>
  <c r="K52" i="2"/>
  <c r="I52" i="2"/>
  <c r="K51" i="2"/>
  <c r="I51" i="2"/>
  <c r="K50" i="2"/>
  <c r="I50" i="2"/>
  <c r="K49" i="2"/>
  <c r="I49" i="2"/>
  <c r="K48" i="2"/>
  <c r="I48" i="2"/>
  <c r="K47" i="2"/>
  <c r="I47" i="2"/>
  <c r="K46" i="2"/>
  <c r="N46" i="2" s="1"/>
  <c r="I46" i="2"/>
  <c r="K45" i="2"/>
  <c r="N45" i="2" s="1"/>
  <c r="I45" i="2"/>
  <c r="N44" i="2"/>
  <c r="I44" i="2"/>
  <c r="N43" i="2"/>
  <c r="I43" i="2"/>
  <c r="K42" i="2"/>
  <c r="N42" i="2" s="1"/>
  <c r="I42" i="2"/>
  <c r="K41" i="2"/>
  <c r="I41" i="2"/>
  <c r="K40" i="2"/>
  <c r="I40" i="2"/>
  <c r="K39" i="2"/>
  <c r="I39" i="2"/>
  <c r="K38" i="2"/>
  <c r="N38" i="2" s="1"/>
  <c r="I38" i="2"/>
  <c r="K37" i="2"/>
  <c r="L37" i="2" s="1"/>
  <c r="I37" i="2"/>
  <c r="K36" i="2"/>
  <c r="N36" i="2" s="1"/>
  <c r="I36" i="2"/>
  <c r="L35" i="2"/>
  <c r="K35" i="2"/>
  <c r="I35" i="2"/>
  <c r="K34" i="2"/>
  <c r="I34" i="2"/>
  <c r="K33" i="2"/>
  <c r="I33" i="2"/>
  <c r="K32" i="2"/>
  <c r="I32" i="2"/>
  <c r="K31" i="2"/>
  <c r="N31" i="2" s="1"/>
  <c r="I31" i="2"/>
  <c r="K30" i="2"/>
  <c r="N30" i="2" s="1"/>
  <c r="I30" i="2"/>
  <c r="K29" i="2"/>
  <c r="I29" i="2"/>
  <c r="K28" i="2"/>
  <c r="I28" i="2"/>
  <c r="K27" i="2"/>
  <c r="L27" i="2" s="1"/>
  <c r="I27" i="2"/>
  <c r="K26" i="2"/>
  <c r="I26" i="2"/>
  <c r="K25" i="2"/>
  <c r="I25" i="2"/>
  <c r="K24" i="2"/>
  <c r="I24" i="2"/>
  <c r="K23" i="2"/>
  <c r="I23" i="2"/>
  <c r="K22" i="2"/>
  <c r="I22" i="2"/>
  <c r="K21" i="2"/>
  <c r="I21" i="2"/>
  <c r="K20" i="2"/>
  <c r="I20" i="2"/>
  <c r="K19" i="2"/>
  <c r="I19" i="2"/>
  <c r="K18" i="2"/>
  <c r="I18" i="2"/>
  <c r="K17" i="2"/>
  <c r="N17" i="2" s="1"/>
  <c r="I17" i="2"/>
  <c r="K16" i="2"/>
  <c r="I16" i="2"/>
  <c r="K15" i="2"/>
  <c r="I15" i="2"/>
  <c r="K14" i="2"/>
  <c r="I14" i="2"/>
  <c r="K13" i="2"/>
  <c r="I13" i="2"/>
  <c r="K12" i="2"/>
  <c r="I12" i="2"/>
  <c r="K11" i="2"/>
  <c r="I11" i="2"/>
  <c r="K10" i="2"/>
  <c r="I10" i="2"/>
  <c r="K9" i="2"/>
  <c r="I9" i="2"/>
  <c r="K8" i="2"/>
  <c r="I8" i="2"/>
  <c r="K7" i="2"/>
  <c r="I7" i="2"/>
  <c r="G107" i="2" l="1"/>
  <c r="G108" i="2" s="1"/>
  <c r="I61" i="2"/>
  <c r="N8" i="2"/>
  <c r="N24" i="2"/>
  <c r="I58" i="2"/>
  <c r="I59" i="2"/>
  <c r="L107" i="2"/>
  <c r="K109" i="2" s="1"/>
  <c r="K60" i="2"/>
  <c r="K62" i="2"/>
  <c r="N7" i="2"/>
  <c r="K58" i="2"/>
  <c r="N58" i="2" l="1"/>
  <c r="I107" i="2"/>
  <c r="N107" i="2"/>
  <c r="K111" i="2" s="1"/>
  <c r="K107" i="2"/>
  <c r="K108" i="2" l="1"/>
  <c r="E357" i="1" l="1"/>
  <c r="F357" i="1"/>
  <c r="G357" i="1"/>
  <c r="H357" i="1"/>
  <c r="I357" i="1"/>
  <c r="D22" i="3" s="1"/>
  <c r="D357" i="1"/>
  <c r="E345" i="1"/>
  <c r="F345" i="1"/>
  <c r="G345" i="1"/>
  <c r="H345" i="1"/>
  <c r="I345" i="1"/>
  <c r="D21" i="3" s="1"/>
  <c r="D345" i="1"/>
  <c r="E319" i="1"/>
  <c r="F319" i="1"/>
  <c r="G319" i="1"/>
  <c r="H319" i="1"/>
  <c r="I319" i="1"/>
  <c r="D20" i="3" s="1"/>
  <c r="D319" i="1"/>
  <c r="E273" i="1"/>
  <c r="F273" i="1"/>
  <c r="G273" i="1"/>
  <c r="H273" i="1"/>
  <c r="I273" i="1"/>
  <c r="D19" i="3" s="1"/>
  <c r="D273" i="1"/>
  <c r="E267" i="1"/>
  <c r="F267" i="1"/>
  <c r="G267" i="1"/>
  <c r="H267" i="1"/>
  <c r="D267" i="1"/>
  <c r="I267" i="1"/>
  <c r="D18" i="3" s="1"/>
  <c r="E251" i="1"/>
  <c r="F251" i="1"/>
  <c r="G251" i="1"/>
  <c r="H251" i="1"/>
  <c r="I251" i="1"/>
  <c r="D23" i="3" s="1"/>
  <c r="D251" i="1"/>
  <c r="E234" i="1"/>
  <c r="F234" i="1"/>
  <c r="G234" i="1"/>
  <c r="H234" i="1"/>
  <c r="I234" i="1"/>
  <c r="D234" i="1"/>
  <c r="E216" i="1"/>
  <c r="F216" i="1"/>
  <c r="G216" i="1"/>
  <c r="H216" i="1"/>
  <c r="I216" i="1"/>
  <c r="D17" i="3" s="1"/>
  <c r="D216" i="1"/>
  <c r="I165" i="1"/>
  <c r="D16" i="3" s="1"/>
  <c r="D24" i="3" s="1"/>
  <c r="D25" i="3" s="1"/>
  <c r="E156" i="1" l="1"/>
  <c r="F156" i="1"/>
  <c r="G156" i="1"/>
  <c r="H156" i="1"/>
  <c r="I156" i="1"/>
  <c r="I158" i="1" s="1"/>
  <c r="D156" i="1"/>
</calcChain>
</file>

<file path=xl/sharedStrings.xml><?xml version="1.0" encoding="utf-8"?>
<sst xmlns="http://schemas.openxmlformats.org/spreadsheetml/2006/main" count="1133" uniqueCount="254">
  <si>
    <t>Ngày tháng</t>
  </si>
  <si>
    <t>Nội dung diễn giải</t>
  </si>
  <si>
    <t>ACB</t>
  </si>
  <si>
    <t xml:space="preserve">BIDV </t>
  </si>
  <si>
    <t>Anh lâm</t>
  </si>
  <si>
    <t>Thanh toán tiền thuê văn phòng</t>
  </si>
  <si>
    <t>Loại chi phí</t>
  </si>
  <si>
    <t>Văn Phòng</t>
  </si>
  <si>
    <t xml:space="preserve">Tiếp khách đào tạo em công anh vinh </t>
  </si>
  <si>
    <t>Tiếp khách nhà hàng Gà tươi</t>
  </si>
  <si>
    <t>Ứng anh Quang Miền Nam</t>
  </si>
  <si>
    <t>Chi phí xăng dầu Điện Biên</t>
  </si>
  <si>
    <t>Chi phí vận chuyển hàng 30 thùng</t>
  </si>
  <si>
    <t>Chi phí xăng dầu</t>
  </si>
  <si>
    <t>Mua thực phẩm nấu ăn cho văn phòng</t>
  </si>
  <si>
    <t>Vận Chuyển</t>
  </si>
  <si>
    <t>Đi Đường</t>
  </si>
  <si>
    <t>Lương Thưởng</t>
  </si>
  <si>
    <t>Tiếp Khách, Công tác</t>
  </si>
  <si>
    <t>Chi phí xăng xe tại Sơn La</t>
  </si>
  <si>
    <t>Mua ấm siêu tốc</t>
  </si>
  <si>
    <t>Thu tiền hàng đại lý Hiền Sài Gòn</t>
  </si>
  <si>
    <t>Thu tiền hàng em Huân 36 Dịch Vọng</t>
  </si>
  <si>
    <t>Hàng Hóa</t>
  </si>
  <si>
    <t>Chi vận chuyển hàng vào Sài Gòn</t>
  </si>
  <si>
    <t>Chi tiếp khách nhà hàng Cường</t>
  </si>
  <si>
    <t>Chi phí vận chuyển hàng 9T</t>
  </si>
  <si>
    <t>Chi phí giới thiệu đơn vị trên báo</t>
  </si>
  <si>
    <t>Ăn tối nhà hàng Trung Hoa Đà Nẵng</t>
  </si>
  <si>
    <t>Thanh toán tiền kệ đại lý Tuyết Nhung</t>
  </si>
  <si>
    <t xml:space="preserve">Thanh toán tiền lương tháng 12 cho Vũ Hoài Thanh </t>
  </si>
  <si>
    <t>Chi phí xăng xe đi Phú Thọ</t>
  </si>
  <si>
    <t>Chi phí bọc xe lắp màn hình xe ô tô</t>
  </si>
  <si>
    <t>Hoa chúc mừng Đại Lý Cường Oanh</t>
  </si>
  <si>
    <t>Chi phí xăng xe đi Nam Định</t>
  </si>
  <si>
    <t>Thu tiền chị Thủy Gia Lâm</t>
  </si>
  <si>
    <t>Thu tiền đại lý Cường Oanh, Phú Thọ</t>
  </si>
  <si>
    <t>Thu tiền hàng Hằng BBI</t>
  </si>
  <si>
    <t>Khác</t>
  </si>
  <si>
    <t>Quảng cáo</t>
  </si>
  <si>
    <t>Thu tiền hàng chị Huệ Điện Biên</t>
  </si>
  <si>
    <t>Chi phí xăng xe</t>
  </si>
  <si>
    <t>Phí dịch vụ, tiền nước</t>
  </si>
  <si>
    <t>Chi phí mua dập ghim tại Lập Thạch</t>
  </si>
  <si>
    <t>Huệ)</t>
  </si>
  <si>
    <t xml:space="preserve">Tiếp khách </t>
  </si>
  <si>
    <t>Vé vào Him</t>
  </si>
  <si>
    <t>Vé Tắm</t>
  </si>
  <si>
    <t>Chi tiền nước</t>
  </si>
  <si>
    <t>Chi tiền ăn tại Mai Châu - Hòa Bình</t>
  </si>
  <si>
    <t>Vé cầu đường</t>
  </si>
  <si>
    <t>Tiếp khách Anh Sơn, Anh Vĩnh Lập Thạch</t>
  </si>
  <si>
    <t>Chi mua đồ gia vị nấu ăn</t>
  </si>
  <si>
    <t>Chi tiền vé máy bay Sài Gòn</t>
  </si>
  <si>
    <t>Vé máy bay công tác Sài Gòn</t>
  </si>
  <si>
    <t>Tiền cước chở hàng từ bến xe về chị Thắm Yên Bái</t>
  </si>
  <si>
    <t>Công tác Sài Gòn, giặt là</t>
  </si>
  <si>
    <t>Cà Phê</t>
  </si>
  <si>
    <t>Đồ dùng Sinh hoạt</t>
  </si>
  <si>
    <t>Tiếp khách cùng anh em Sài Gòn</t>
  </si>
  <si>
    <t>Ăn sáng ở sân bay</t>
  </si>
  <si>
    <t>cà phê sân bay</t>
  </si>
  <si>
    <t>Tiếp khách</t>
  </si>
  <si>
    <t>Ăn sáng cùng đội Sài Gòn</t>
  </si>
  <si>
    <t>Cà phê cùng đội Sài Gòn</t>
  </si>
  <si>
    <t>Ăn cơm trưa Đồng Nai</t>
  </si>
  <si>
    <t>Thanh toán tiền nhà nghỉ Điện Biên</t>
  </si>
  <si>
    <t>Cà phê tiếp khách</t>
  </si>
  <si>
    <t>Ăn tối tiếp khách</t>
  </si>
  <si>
    <t>Ăn sáng cùng đội SG</t>
  </si>
  <si>
    <t>Cafê cùng chị Tuyết</t>
  </si>
  <si>
    <t>Thanh toán tiền gửi xe ôtô T12-T1</t>
  </si>
  <si>
    <t>Xe ôm đi đồng nai</t>
  </si>
  <si>
    <t>Giặt là</t>
  </si>
  <si>
    <t>Tiếp khách Chị tuyết và đội SG</t>
  </si>
  <si>
    <t>Chuyển 13 thùng hàng từ điện biên về</t>
  </si>
  <si>
    <t>Tiền nhà nghỉ</t>
  </si>
  <si>
    <t>Cà phê sáng</t>
  </si>
  <si>
    <t>Ăn cơm</t>
  </si>
  <si>
    <t>Mua cốc</t>
  </si>
  <si>
    <t>Đi tácxi</t>
  </si>
  <si>
    <t>Tiền nhà nghỉ Đồng Nai</t>
  </si>
  <si>
    <t>Tiền ăn ra Sân bay</t>
  </si>
  <si>
    <t>Chi tiền cước gửi hàng vào SG</t>
  </si>
  <si>
    <t>Cafê tiếp khách</t>
  </si>
  <si>
    <t>Chi tất niên công ty</t>
  </si>
  <si>
    <t>Tiếp khách MN đi chợ</t>
  </si>
  <si>
    <t>Thanh toán tiền điện</t>
  </si>
  <si>
    <t>Chi phí Xăng xe</t>
  </si>
  <si>
    <t>Thanh toán tiền lãi vay Cty bạn Nhất T12</t>
  </si>
  <si>
    <t>Thanh toán lương T12 anh Sơn</t>
  </si>
  <si>
    <t xml:space="preserve"> Chi phí Vé cầu đường từ 16/1-24/1</t>
  </si>
  <si>
    <t>Chi 20 xuất quà tết Rượu Nho</t>
  </si>
  <si>
    <t>Chi tiền thưởng anh em Sài Gòn</t>
  </si>
  <si>
    <t>Thu tiền hàng đại lý Cường Oanh</t>
  </si>
  <si>
    <t>Thu tiền Hiệu thuốc Vinh Quy</t>
  </si>
  <si>
    <t>Chi sắm lễ Đền Mẫu</t>
  </si>
  <si>
    <t>Thu tiền Nguyễn Văn Thắng SG</t>
  </si>
  <si>
    <t>Thu tiền hàng đại lý Dung Phi</t>
  </si>
  <si>
    <t>Chi Tạm ứng biển bảng chi nhánh MN</t>
  </si>
  <si>
    <t>Chi Trả Tâm tiền đã ứng chi cho văn phòng công ty</t>
  </si>
  <si>
    <t>Thu tiền hàng đại lý Thanh Hòa</t>
  </si>
  <si>
    <t>Thanh toán tiền mua thức ăn chi phí văn phòng cho em Tâm</t>
  </si>
  <si>
    <t>Thu tiền hàng anh Tùng QN</t>
  </si>
  <si>
    <t>Chi Tạm ứng lương T1 Nguyễn Văn Sơn</t>
  </si>
  <si>
    <t>Tạm ứng  lương t2 Lò Thị Minh Tâm</t>
  </si>
  <si>
    <t>Chi thanh toán lương Nguyễn Văn Long</t>
  </si>
  <si>
    <t>Chi mua giỏ quà tết đại lý Thanh Hòa</t>
  </si>
  <si>
    <t>Chi thanh toán lương Triệu anh Sơn T10,11,12,01/2020 và thưởng tế</t>
  </si>
  <si>
    <t>Thanh toán tiền hưởng hoa hồng từ các đại lý của Triệu Anh Sơn đến hết 31/12/2019.</t>
  </si>
  <si>
    <t xml:space="preserve">Chi phí tiền thuê Kho </t>
  </si>
  <si>
    <t>Thu tiền</t>
  </si>
  <si>
    <t>Chi tiền</t>
  </si>
  <si>
    <t>Biển Bảng</t>
  </si>
  <si>
    <t>Chi tiền ăn tại Điện Biên</t>
  </si>
  <si>
    <t>Tổng hợp</t>
  </si>
  <si>
    <t>Trong đó:</t>
  </si>
  <si>
    <t>Chi phí biển bảng</t>
  </si>
  <si>
    <t>Chi phí đi đường</t>
  </si>
  <si>
    <t>Tiền hàng</t>
  </si>
  <si>
    <t>Chi phí khác</t>
  </si>
  <si>
    <t>Chi phí lương thưởng</t>
  </si>
  <si>
    <t>Chi phí quảng cáo</t>
  </si>
  <si>
    <t>Chi phí tiếp khách, công tác</t>
  </si>
  <si>
    <t>Chi phí văn phòng (đã bao gồm điện nước, thuê nhà, kho, gửi xe,...)</t>
  </si>
  <si>
    <t>Chi phí vận chuyển</t>
  </si>
  <si>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</si>
  <si>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</si>
  <si>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</si>
  <si>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</si>
  <si>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ĐƠN HÀNG </t>
  </si>
  <si>
    <t>STT</t>
  </si>
  <si>
    <t>Ngày, tháng</t>
  </si>
  <si>
    <t>Thông tin khách hàng</t>
  </si>
  <si>
    <t>Thông tin về sản phẩm</t>
  </si>
  <si>
    <t>Thành tiền sau CK(VNĐ)</t>
  </si>
  <si>
    <t>Ghi chú</t>
  </si>
  <si>
    <t>Tên khách hàng</t>
  </si>
  <si>
    <t>Địa chỉ</t>
  </si>
  <si>
    <t>Mã sản phẩm</t>
  </si>
  <si>
    <t>Số lượng (hộp)</t>
  </si>
  <si>
    <t>Đơn giá (VNĐ)</t>
  </si>
  <si>
    <t>Thành tiền (VNĐ)</t>
  </si>
  <si>
    <t>Chiết khấu</t>
  </si>
  <si>
    <t>Số tiền</t>
  </si>
  <si>
    <t>A.Lâm</t>
  </si>
  <si>
    <t>chị Hảo</t>
  </si>
  <si>
    <t>Linh Đàm</t>
  </si>
  <si>
    <t>1CX90</t>
  </si>
  <si>
    <t>Chị Na</t>
  </si>
  <si>
    <t>2CX90</t>
  </si>
  <si>
    <t>3CX90</t>
  </si>
  <si>
    <t>GCX90</t>
  </si>
  <si>
    <t>BCX90</t>
  </si>
  <si>
    <t>SN45</t>
  </si>
  <si>
    <t>SOY</t>
  </si>
  <si>
    <t>GC90</t>
  </si>
  <si>
    <t>TD90</t>
  </si>
  <si>
    <t xml:space="preserve">Chị Huệ </t>
  </si>
  <si>
    <t>Điện Biên</t>
  </si>
  <si>
    <t>1CX45</t>
  </si>
  <si>
    <t>Đã trừ đơn hàng nhập về ngày 13/1</t>
  </si>
  <si>
    <t>Tùng - CTV</t>
  </si>
  <si>
    <t>Khuyến mại</t>
  </si>
  <si>
    <t>2CX45</t>
  </si>
  <si>
    <t>EmTâm</t>
  </si>
  <si>
    <t>Tâm</t>
  </si>
  <si>
    <t>Chị Quân</t>
  </si>
  <si>
    <t>Dịch Vọng Hậu</t>
  </si>
  <si>
    <t>Thủy Sơn La</t>
  </si>
  <si>
    <t>Đại lý Lào Cai</t>
  </si>
  <si>
    <t>Sơn</t>
  </si>
  <si>
    <t>Đi ĐB</t>
  </si>
  <si>
    <t>Chị Hà - CTV</t>
  </si>
  <si>
    <t>Đã trừ đơn hàng nhập về ngày 9/2(1018)</t>
  </si>
  <si>
    <t>Chị Hải</t>
  </si>
  <si>
    <t>Lào Cai</t>
  </si>
  <si>
    <t>Chị Thúy</t>
  </si>
  <si>
    <t>Hải Dương</t>
  </si>
  <si>
    <t>Tiền cước77000</t>
  </si>
  <si>
    <t>Em Liệu</t>
  </si>
  <si>
    <t>Sơn Lâm</t>
  </si>
  <si>
    <t>Đly Cường Oanh</t>
  </si>
  <si>
    <t>Hạ Hòa - Phú Thọ</t>
  </si>
  <si>
    <t>13/1</t>
  </si>
  <si>
    <t>Chị Thủy</t>
  </si>
  <si>
    <t>Gia Lâm</t>
  </si>
  <si>
    <t>CK 10% tết</t>
  </si>
  <si>
    <t>14/1</t>
  </si>
  <si>
    <t>Chị Tuyết</t>
  </si>
  <si>
    <t>Đã trừ vào đơn hàng nhập về ngày 9/2(1020) và ngày 13/2(1017)</t>
  </si>
  <si>
    <t>Em Hằng BBI</t>
  </si>
  <si>
    <t>57 Nguyễn Quốc Trị</t>
  </si>
  <si>
    <t>Sớn</t>
  </si>
  <si>
    <t>Anh Quang CTV</t>
  </si>
  <si>
    <t>Miền Nam</t>
  </si>
  <si>
    <t xml:space="preserve">Em Hằng </t>
  </si>
  <si>
    <t>16/1</t>
  </si>
  <si>
    <t>Long</t>
  </si>
  <si>
    <t>17/1</t>
  </si>
  <si>
    <t>A. Tùng -  CTV</t>
  </si>
  <si>
    <t>18/1</t>
  </si>
  <si>
    <t>Anh Vinh</t>
  </si>
  <si>
    <t xml:space="preserve">Anh Thắng </t>
  </si>
  <si>
    <t>19/1</t>
  </si>
  <si>
    <t>20/1</t>
  </si>
  <si>
    <t>31/1</t>
  </si>
  <si>
    <t xml:space="preserve">Chị Thủy </t>
  </si>
  <si>
    <t>Hà Giang</t>
  </si>
  <si>
    <t>Hỗ trợ tiền vận chuyển 250.000</t>
  </si>
  <si>
    <t>Tổng cộng</t>
  </si>
  <si>
    <t>Tổng doanh số bán hàng toàn công ty tháng 01/2020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</si>
  <si>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</si>
  <si>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</si>
  <si>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</si>
  <si>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KẾ TOÁN</t>
  </si>
  <si>
    <t>THỦ QUỸ</t>
  </si>
  <si>
    <t>BẢNG TỔNG HỢP THU CHI THÁNG 1 / 2020</t>
  </si>
  <si>
    <t>BÁO CÁO TỔNG QUAN</t>
  </si>
  <si>
    <t>NỘI DUNG DIỄN GIẢI</t>
  </si>
  <si>
    <t>Doanh số bán hàng của công ty</t>
  </si>
  <si>
    <t>Số lượng</t>
  </si>
  <si>
    <t>Thực tế tiền mặt thu về</t>
  </si>
  <si>
    <t>Khách hàng thanh toán bằng chuyển khoản</t>
  </si>
  <si>
    <t>Thu tiền hàng</t>
  </si>
  <si>
    <t>Chi phí văn phòng</t>
  </si>
  <si>
    <t>Công nợ (khách hàng còn nợ của công ty)</t>
  </si>
  <si>
    <t xml:space="preserve">Thu </t>
  </si>
  <si>
    <t>Chi</t>
  </si>
  <si>
    <t>Tổng</t>
  </si>
  <si>
    <t xml:space="preserve">1627 HỘP </t>
  </si>
  <si>
    <t>Chi từ tài khoản cá nhân anh lâm</t>
  </si>
  <si>
    <t>Lợi nhuận: Thu - Chi</t>
  </si>
  <si>
    <t>Trong đó: Thu 49tr500 từ tài khoản BIDV, 153.904tr từ tài khoản cá nhân anh Lâm</t>
  </si>
  <si>
    <t xml:space="preserve">Thanh toán tiền lương T12 cho V.H.Thanh </t>
  </si>
  <si>
    <t>Cước chở hàng từ bến xe về chị Thắm Yên Bái</t>
  </si>
  <si>
    <t xml:space="preserve">Trả Tâm tiền đã ứng chi cho văn phòng </t>
  </si>
  <si>
    <t>Thanh toán tiền chi phí văn phòng cho Tâm</t>
  </si>
  <si>
    <t>TT lương TrSơn T10,11,12,01 và thưởng tết</t>
  </si>
  <si>
    <t>hoa hồng từ các đại lý của Triệu Anh Sơn đến hết 31/12/2019.</t>
  </si>
  <si>
    <t>Người lập biều</t>
  </si>
  <si>
    <t>Giám đốc</t>
  </si>
  <si>
    <t>Ký, ghi rõ họ tên)</t>
  </si>
  <si>
    <t>(Ký tên, đóng dấu)</t>
  </si>
  <si>
    <t>Mẫu</t>
  </si>
  <si>
    <t>Nbán</t>
  </si>
  <si>
    <t>Biên Hòa - ĐNai</t>
  </si>
  <si>
    <t>BV ĐKHải Dương</t>
  </si>
  <si>
    <t>HCM</t>
  </si>
  <si>
    <t>HTVinh Quy</t>
  </si>
  <si>
    <t>TM</t>
  </si>
  <si>
    <t>CK</t>
  </si>
  <si>
    <t>Chưa TT</t>
  </si>
  <si>
    <t>Tháng 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</si>
</sst>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m/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b/>
      <sz val="22"/>
      <color theme="1" tint="-0.499984740745262"/>
      <name val="Times New Roman"/>
      <family val="1"/>
    </font>
    <font>
      <b/>
      <sz val="11"/>
      <color theme="1" tint="-0.499984740745262"/>
      <name val="Times New Roman"/>
      <family val="1"/>
    </font>
    <font>
      <b/>
      <sz val="20"/>
      <color theme="1" tint="-0.499984740745262"/>
      <name val="Times New Roman"/>
      <family val="1"/>
    </font>
    <font>
      <b/>
      <sz val="14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b/>
      <sz val="10"/>
      <color theme="1" tint="-0.499984740745262"/>
      <name val="Times New Roman"/>
      <family val="1"/>
      <charset val="163"/>
    </font>
    <font>
      <sz val="10"/>
      <color theme="1" tint="-0.499984740745262"/>
      <name val="Times New Roman"/>
      <family val="1"/>
      <charset val="163"/>
    </font>
    <font>
      <i/>
      <sz val="10"/>
      <color theme="1" tint="-0.499984740745262"/>
      <name val="Times New Roman"/>
      <family val="1"/>
    </font>
    <font>
      <sz val="10"/>
      <color theme="1" tint="-0.499984740745262"/>
      <name val="Calibri"/>
      <family val="2"/>
      <scheme val="minor"/>
    </font>
    <font>
      <b/>
      <sz val="10"/>
      <color theme="1" tint="-0.499984740745262"/>
      <name val="Calibri"/>
      <family val="2"/>
      <charset val="163"/>
      <scheme val="minor"/>
    </font>
    <font>
      <b/>
      <i/>
      <sz val="10"/>
      <color theme="1" tint="-0.499984740745262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8" fillId="0" borderId="1" xfId="1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4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5" fontId="3" fillId="0" borderId="6" xfId="1" applyNumberFormat="1" applyFont="1" applyBorder="1" applyAlignment="1">
      <alignment vertical="center"/>
    </xf>
    <xf numFmtId="14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3" fillId="0" borderId="0" xfId="1" applyNumberFormat="1" applyFont="1" applyAlignment="1">
      <alignment vertical="center"/>
    </xf>
    <xf numFmtId="14" fontId="10" fillId="0" borderId="0" xfId="0" applyNumberFormat="1" applyFont="1" applyAlignment="1">
      <alignment horizontal="center" vertical="center"/>
    </xf>
    <xf numFmtId="14" fontId="3" fillId="0" borderId="12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4" fillId="3" borderId="1" xfId="1" applyNumberFormat="1" applyFont="1" applyFill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3" fillId="3" borderId="1" xfId="1" applyNumberFormat="1" applyFont="1" applyFill="1" applyBorder="1" applyAlignment="1">
      <alignment vertic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165" fontId="5" fillId="0" borderId="0" xfId="1" applyNumberFormat="1" applyFont="1" applyAlignment="1">
      <alignment horizontal="center" vertical="center" wrapText="1"/>
    </xf>
    <xf numFmtId="0" fontId="11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65" fontId="3" fillId="0" borderId="3" xfId="1" applyNumberFormat="1" applyFont="1" applyBorder="1"/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165" fontId="3" fillId="0" borderId="13" xfId="1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65" fontId="8" fillId="0" borderId="1" xfId="1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5" fontId="3" fillId="0" borderId="0" xfId="1" applyNumberFormat="1" applyFont="1" applyBorder="1"/>
    <xf numFmtId="165" fontId="8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5" fontId="8" fillId="0" borderId="1" xfId="0" applyNumberFormat="1" applyFont="1" applyBorder="1"/>
    <xf numFmtId="165" fontId="3" fillId="0" borderId="0" xfId="1" applyNumberFormat="1" applyFont="1"/>
    <xf numFmtId="0" fontId="12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6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9" fontId="12" fillId="0" borderId="1" xfId="2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66" fontId="15" fillId="0" borderId="1" xfId="0" applyNumberFormat="1" applyFont="1" applyBorder="1" applyAlignment="1">
      <alignment horizontal="center"/>
    </xf>
    <xf numFmtId="0" fontId="15" fillId="0" borderId="1" xfId="0" applyFont="1" applyBorder="1"/>
    <xf numFmtId="165" fontId="15" fillId="0" borderId="1" xfId="1" applyNumberFormat="1" applyFont="1" applyBorder="1" applyAlignment="1">
      <alignment horizontal="center"/>
    </xf>
    <xf numFmtId="9" fontId="15" fillId="0" borderId="1" xfId="0" applyNumberFormat="1" applyFont="1" applyBorder="1"/>
    <xf numFmtId="165" fontId="15" fillId="0" borderId="1" xfId="1" applyNumberFormat="1" applyFont="1" applyBorder="1"/>
    <xf numFmtId="0" fontId="17" fillId="0" borderId="0" xfId="0" applyFont="1"/>
    <xf numFmtId="165" fontId="15" fillId="4" borderId="9" xfId="0" applyNumberFormat="1" applyFont="1" applyFill="1" applyBorder="1"/>
    <xf numFmtId="165" fontId="15" fillId="0" borderId="1" xfId="0" applyNumberFormat="1" applyFont="1" applyBorder="1"/>
    <xf numFmtId="166" fontId="15" fillId="0" borderId="1" xfId="0" applyNumberFormat="1" applyFont="1" applyBorder="1"/>
    <xf numFmtId="0" fontId="18" fillId="0" borderId="1" xfId="0" applyFont="1" applyBorder="1" applyAlignment="1">
      <alignment horizontal="center"/>
    </xf>
    <xf numFmtId="166" fontId="18" fillId="0" borderId="1" xfId="0" applyNumberFormat="1" applyFont="1" applyBorder="1"/>
    <xf numFmtId="0" fontId="18" fillId="0" borderId="1" xfId="0" applyFont="1" applyBorder="1"/>
    <xf numFmtId="0" fontId="17" fillId="0" borderId="1" xfId="0" applyFont="1" applyBorder="1"/>
    <xf numFmtId="0" fontId="15" fillId="0" borderId="1" xfId="0" applyFont="1" applyFill="1" applyBorder="1"/>
    <xf numFmtId="165" fontId="15" fillId="0" borderId="1" xfId="1" applyNumberFormat="1" applyFont="1" applyFill="1" applyBorder="1" applyAlignment="1">
      <alignment horizontal="center"/>
    </xf>
    <xf numFmtId="165" fontId="17" fillId="0" borderId="1" xfId="0" applyNumberFormat="1" applyFont="1" applyBorder="1"/>
    <xf numFmtId="0" fontId="17" fillId="0" borderId="1" xfId="0" applyFont="1" applyBorder="1" applyAlignment="1">
      <alignment horizontal="center"/>
    </xf>
    <xf numFmtId="16" fontId="17" fillId="0" borderId="1" xfId="0" applyNumberFormat="1" applyFont="1" applyBorder="1"/>
    <xf numFmtId="165" fontId="17" fillId="0" borderId="1" xfId="1" applyNumberFormat="1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16" fontId="15" fillId="0" borderId="1" xfId="0" applyNumberFormat="1" applyFont="1" applyBorder="1"/>
    <xf numFmtId="0" fontId="15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65" fontId="14" fillId="0" borderId="1" xfId="1" applyNumberFormat="1" applyFont="1" applyBorder="1"/>
    <xf numFmtId="165" fontId="14" fillId="0" borderId="1" xfId="0" applyNumberFormat="1" applyFont="1" applyBorder="1"/>
    <xf numFmtId="165" fontId="15" fillId="0" borderId="0" xfId="1" applyNumberFormat="1" applyFont="1"/>
    <xf numFmtId="0" fontId="14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10" fillId="3" borderId="10" xfId="0" applyNumberFormat="1" applyFont="1" applyFill="1" applyBorder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9" fontId="12" fillId="0" borderId="0" xfId="2" applyFont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7" fillId="0" borderId="0" xfId="0" applyFont="1" applyBorder="1"/>
    <xf numFmtId="0" fontId="17" fillId="0" borderId="14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zoomScaleNormal="100" workbookViewId="0">
      <pane xSplit="1" ySplit="7" topLeftCell="B11" activePane="bottomRight" state="frozen"/>
      <selection pane="topRight" activeCell="B1" sqref="B1"/>
      <selection pane="bottomLeft" activeCell="A4" sqref="A4"/>
      <selection pane="bottomRight" activeCell="L21" sqref="L21"/>
    </sheetView>
  </sheetViews>
  <sheetFormatPr defaultColWidth="8.85546875" defaultRowHeight="15" x14ac:dyDescent="0.25"/>
  <cols>
    <col min="1" max="1" width="10.42578125" style="22" customWidth="1"/>
    <col min="2" max="2" width="19.7109375" style="22" bestFit="1" customWidth="1"/>
    <col min="3" max="3" width="36.42578125" style="11" customWidth="1"/>
    <col min="4" max="4" width="12.7109375" style="25" bestFit="1" customWidth="1"/>
    <col min="5" max="5" width="7.140625" style="25" bestFit="1" customWidth="1"/>
    <col min="6" max="6" width="14" style="25" bestFit="1" customWidth="1"/>
    <col min="7" max="7" width="7.42578125" style="25" bestFit="1" customWidth="1"/>
    <col min="8" max="8" width="7.140625" style="25" bestFit="1" customWidth="1"/>
    <col min="9" max="9" width="14" style="25" bestFit="1" customWidth="1"/>
    <col min="10" max="16384" width="8.85546875" style="11"/>
  </cols>
  <sheetData>
    <row r="1" spans="1:10" s="5" customFormat="1" ht="16.5" x14ac:dyDescent="0.25">
      <c r="A1" s="1" t="s">
        <v>126</v>
      </c>
      <c r="B1" s="2"/>
      <c r="C1" s="3"/>
      <c r="D1" s="4"/>
      <c r="E1" s="38" t="s">
        <v>127</v>
      </c>
      <c r="F1" s="4"/>
      <c r="I1" s="38"/>
      <c r="J1" s="38"/>
    </row>
    <row r="2" spans="1:10" s="5" customFormat="1" ht="15.75" x14ac:dyDescent="0.25">
      <c r="A2" s="6" t="s">
        <v>128</v>
      </c>
      <c r="B2" s="7"/>
      <c r="C2" s="8"/>
      <c r="D2" s="9"/>
      <c r="E2" s="39" t="s">
        <v>129</v>
      </c>
      <c r="F2" s="9"/>
      <c r="I2" s="39"/>
      <c r="J2" s="39"/>
    </row>
    <row r="3" spans="1:10" s="5" customFormat="1" ht="15.75" x14ac:dyDescent="0.25">
      <c r="A3" s="6"/>
      <c r="B3" s="7"/>
      <c r="C3" s="8"/>
      <c r="D3" s="9"/>
      <c r="E3" s="9"/>
      <c r="F3" s="9"/>
      <c r="H3" s="10"/>
      <c r="I3" s="10"/>
      <c r="J3" s="10"/>
    </row>
    <row r="4" spans="1:10" s="5" customFormat="1" ht="27" x14ac:dyDescent="0.25">
      <c r="A4" s="130" t="s">
        <v>217</v>
      </c>
      <c r="B4" s="130"/>
      <c r="C4" s="130"/>
      <c r="D4" s="130"/>
      <c r="E4" s="130"/>
      <c r="F4" s="130"/>
      <c r="G4" s="130"/>
      <c r="H4" s="130"/>
      <c r="I4" s="130"/>
      <c r="J4" s="10"/>
    </row>
    <row r="6" spans="1:10" x14ac:dyDescent="0.25">
      <c r="A6" s="122" t="s">
        <v>0</v>
      </c>
      <c r="B6" s="124" t="s">
        <v>6</v>
      </c>
      <c r="C6" s="123" t="s">
        <v>1</v>
      </c>
      <c r="D6" s="121" t="s">
        <v>111</v>
      </c>
      <c r="E6" s="121"/>
      <c r="F6" s="121"/>
      <c r="G6" s="121" t="s">
        <v>112</v>
      </c>
      <c r="H6" s="121"/>
      <c r="I6" s="121"/>
    </row>
    <row r="7" spans="1:10" x14ac:dyDescent="0.25">
      <c r="A7" s="122"/>
      <c r="B7" s="125"/>
      <c r="C7" s="123"/>
      <c r="D7" s="12" t="s">
        <v>3</v>
      </c>
      <c r="E7" s="12" t="s">
        <v>2</v>
      </c>
      <c r="F7" s="12" t="s">
        <v>4</v>
      </c>
      <c r="G7" s="12" t="s">
        <v>3</v>
      </c>
      <c r="H7" s="12" t="s">
        <v>2</v>
      </c>
      <c r="I7" s="12" t="s">
        <v>4</v>
      </c>
    </row>
    <row r="8" spans="1:10" x14ac:dyDescent="0.25">
      <c r="A8" s="13">
        <v>43831</v>
      </c>
      <c r="B8" s="13" t="s">
        <v>7</v>
      </c>
      <c r="C8" s="14" t="s">
        <v>5</v>
      </c>
      <c r="D8" s="15"/>
      <c r="E8" s="15"/>
      <c r="F8" s="15"/>
      <c r="G8" s="15"/>
      <c r="H8" s="15"/>
      <c r="I8" s="15">
        <v>21000000</v>
      </c>
    </row>
    <row r="9" spans="1:10" x14ac:dyDescent="0.25">
      <c r="A9" s="16">
        <v>43831</v>
      </c>
      <c r="B9" s="16" t="s">
        <v>18</v>
      </c>
      <c r="C9" s="17" t="s">
        <v>8</v>
      </c>
      <c r="D9" s="18"/>
      <c r="E9" s="18"/>
      <c r="F9" s="18"/>
      <c r="G9" s="18"/>
      <c r="H9" s="18"/>
      <c r="I9" s="18">
        <v>530000</v>
      </c>
    </row>
    <row r="10" spans="1:10" x14ac:dyDescent="0.25">
      <c r="A10" s="16">
        <v>43831</v>
      </c>
      <c r="B10" s="16" t="s">
        <v>18</v>
      </c>
      <c r="C10" s="17" t="s">
        <v>9</v>
      </c>
      <c r="D10" s="18"/>
      <c r="E10" s="18"/>
      <c r="F10" s="18"/>
      <c r="G10" s="18"/>
      <c r="H10" s="18"/>
      <c r="I10" s="18">
        <v>580000</v>
      </c>
    </row>
    <row r="11" spans="1:10" x14ac:dyDescent="0.25">
      <c r="A11" s="16">
        <v>43831</v>
      </c>
      <c r="B11" s="16" t="s">
        <v>7</v>
      </c>
      <c r="C11" s="17" t="s">
        <v>14</v>
      </c>
      <c r="D11" s="18"/>
      <c r="E11" s="18"/>
      <c r="F11" s="18"/>
      <c r="G11" s="18"/>
      <c r="H11" s="18"/>
      <c r="I11" s="18">
        <v>103143</v>
      </c>
    </row>
    <row r="12" spans="1:10" x14ac:dyDescent="0.25">
      <c r="A12" s="16">
        <v>43832</v>
      </c>
      <c r="B12" s="16" t="s">
        <v>16</v>
      </c>
      <c r="C12" s="17" t="s">
        <v>13</v>
      </c>
      <c r="D12" s="18"/>
      <c r="E12" s="18"/>
      <c r="F12" s="18"/>
      <c r="G12" s="18"/>
      <c r="H12" s="18"/>
      <c r="I12" s="18">
        <v>709830</v>
      </c>
    </row>
    <row r="13" spans="1:10" x14ac:dyDescent="0.25">
      <c r="A13" s="16">
        <v>43832</v>
      </c>
      <c r="B13" s="16" t="s">
        <v>15</v>
      </c>
      <c r="C13" s="17" t="s">
        <v>12</v>
      </c>
      <c r="D13" s="18"/>
      <c r="E13" s="18"/>
      <c r="F13" s="18"/>
      <c r="G13" s="18"/>
      <c r="H13" s="18"/>
      <c r="I13" s="18">
        <v>900000</v>
      </c>
    </row>
    <row r="14" spans="1:10" x14ac:dyDescent="0.25">
      <c r="A14" s="16">
        <v>43832</v>
      </c>
      <c r="B14" s="16" t="s">
        <v>38</v>
      </c>
      <c r="C14" s="17" t="s">
        <v>43</v>
      </c>
      <c r="D14" s="18"/>
      <c r="E14" s="18"/>
      <c r="F14" s="18"/>
      <c r="G14" s="18"/>
      <c r="H14" s="18"/>
      <c r="I14" s="18">
        <v>220000</v>
      </c>
    </row>
    <row r="15" spans="1:10" x14ac:dyDescent="0.25">
      <c r="A15" s="16">
        <v>43833</v>
      </c>
      <c r="B15" s="16" t="s">
        <v>16</v>
      </c>
      <c r="C15" s="17" t="s">
        <v>11</v>
      </c>
      <c r="D15" s="18"/>
      <c r="E15" s="18"/>
      <c r="F15" s="18"/>
      <c r="G15" s="18"/>
      <c r="H15" s="18"/>
      <c r="I15" s="18">
        <v>1075500</v>
      </c>
    </row>
    <row r="16" spans="1:10" x14ac:dyDescent="0.25">
      <c r="A16" s="16">
        <v>43833</v>
      </c>
      <c r="B16" s="16" t="s">
        <v>17</v>
      </c>
      <c r="C16" s="17" t="s">
        <v>10</v>
      </c>
      <c r="D16" s="18"/>
      <c r="E16" s="18"/>
      <c r="F16" s="18"/>
      <c r="G16" s="18"/>
      <c r="H16" s="18"/>
      <c r="I16" s="18">
        <v>10000000</v>
      </c>
    </row>
    <row r="17" spans="1:9" x14ac:dyDescent="0.25">
      <c r="A17" s="16">
        <v>43833</v>
      </c>
      <c r="B17" s="16" t="s">
        <v>38</v>
      </c>
      <c r="C17" s="17" t="s">
        <v>44</v>
      </c>
      <c r="D17" s="18"/>
      <c r="E17" s="18"/>
      <c r="F17" s="18"/>
      <c r="G17" s="18"/>
      <c r="H17" s="18"/>
      <c r="I17" s="18">
        <v>80000</v>
      </c>
    </row>
    <row r="18" spans="1:9" x14ac:dyDescent="0.25">
      <c r="A18" s="16">
        <v>43833</v>
      </c>
      <c r="B18" s="16" t="s">
        <v>18</v>
      </c>
      <c r="C18" s="17" t="s">
        <v>45</v>
      </c>
      <c r="D18" s="18"/>
      <c r="E18" s="18"/>
      <c r="F18" s="18"/>
      <c r="G18" s="18"/>
      <c r="H18" s="18"/>
      <c r="I18" s="18">
        <v>370000</v>
      </c>
    </row>
    <row r="19" spans="1:9" x14ac:dyDescent="0.25">
      <c r="A19" s="19">
        <v>43833</v>
      </c>
      <c r="B19" s="19" t="s">
        <v>38</v>
      </c>
      <c r="C19" s="20" t="s">
        <v>46</v>
      </c>
      <c r="D19" s="21"/>
      <c r="E19" s="21"/>
      <c r="F19" s="21"/>
      <c r="G19" s="21"/>
      <c r="H19" s="21"/>
      <c r="I19" s="21">
        <v>160000</v>
      </c>
    </row>
    <row r="20" spans="1:9" x14ac:dyDescent="0.25">
      <c r="A20" s="19">
        <v>43833</v>
      </c>
      <c r="B20" s="19" t="s">
        <v>38</v>
      </c>
      <c r="C20" s="20" t="s">
        <v>47</v>
      </c>
      <c r="D20" s="21"/>
      <c r="E20" s="21"/>
      <c r="F20" s="21"/>
      <c r="G20" s="21"/>
      <c r="H20" s="21"/>
      <c r="I20" s="21">
        <v>140000</v>
      </c>
    </row>
    <row r="21" spans="1:9" x14ac:dyDescent="0.25">
      <c r="A21" s="19">
        <v>43833</v>
      </c>
      <c r="B21" s="19" t="s">
        <v>18</v>
      </c>
      <c r="C21" s="20" t="s">
        <v>49</v>
      </c>
      <c r="D21" s="21"/>
      <c r="E21" s="21"/>
      <c r="F21" s="21"/>
      <c r="G21" s="21"/>
      <c r="H21" s="21"/>
      <c r="I21" s="21">
        <v>850000</v>
      </c>
    </row>
    <row r="22" spans="1:9" x14ac:dyDescent="0.25">
      <c r="A22" s="19">
        <v>43833</v>
      </c>
      <c r="B22" s="19" t="s">
        <v>16</v>
      </c>
      <c r="C22" s="20" t="s">
        <v>50</v>
      </c>
      <c r="D22" s="21"/>
      <c r="E22" s="21"/>
      <c r="F22" s="21"/>
      <c r="G22" s="21"/>
      <c r="H22" s="21"/>
      <c r="I22" s="21">
        <v>15000</v>
      </c>
    </row>
    <row r="23" spans="1:9" x14ac:dyDescent="0.25">
      <c r="A23" s="19">
        <v>43833</v>
      </c>
      <c r="B23" s="19" t="s">
        <v>16</v>
      </c>
      <c r="C23" s="20" t="s">
        <v>50</v>
      </c>
      <c r="D23" s="21"/>
      <c r="E23" s="21"/>
      <c r="F23" s="21"/>
      <c r="G23" s="21"/>
      <c r="H23" s="21"/>
      <c r="I23" s="21">
        <v>10000</v>
      </c>
    </row>
    <row r="24" spans="1:9" x14ac:dyDescent="0.25">
      <c r="A24" s="19">
        <v>43833</v>
      </c>
      <c r="B24" s="19" t="s">
        <v>16</v>
      </c>
      <c r="C24" s="20" t="s">
        <v>50</v>
      </c>
      <c r="D24" s="21"/>
      <c r="E24" s="21"/>
      <c r="F24" s="21"/>
      <c r="G24" s="21"/>
      <c r="H24" s="21"/>
      <c r="I24" s="21">
        <v>15000</v>
      </c>
    </row>
    <row r="25" spans="1:9" x14ac:dyDescent="0.25">
      <c r="A25" s="19">
        <v>43833</v>
      </c>
      <c r="B25" s="19" t="s">
        <v>16</v>
      </c>
      <c r="C25" s="20" t="s">
        <v>50</v>
      </c>
      <c r="D25" s="21"/>
      <c r="E25" s="21"/>
      <c r="F25" s="21"/>
      <c r="G25" s="21"/>
      <c r="H25" s="21"/>
      <c r="I25" s="21">
        <v>40000</v>
      </c>
    </row>
    <row r="26" spans="1:9" x14ac:dyDescent="0.25">
      <c r="A26" s="19">
        <v>43833</v>
      </c>
      <c r="B26" s="19" t="s">
        <v>16</v>
      </c>
      <c r="C26" s="20" t="s">
        <v>50</v>
      </c>
      <c r="D26" s="21"/>
      <c r="E26" s="21"/>
      <c r="F26" s="21"/>
      <c r="G26" s="21"/>
      <c r="H26" s="21"/>
      <c r="I26" s="21">
        <v>90000</v>
      </c>
    </row>
    <row r="27" spans="1:9" x14ac:dyDescent="0.25">
      <c r="A27" s="19">
        <v>43833</v>
      </c>
      <c r="B27" s="19" t="s">
        <v>16</v>
      </c>
      <c r="C27" s="20" t="s">
        <v>50</v>
      </c>
      <c r="D27" s="21"/>
      <c r="E27" s="21"/>
      <c r="F27" s="21"/>
      <c r="G27" s="21"/>
      <c r="H27" s="21"/>
      <c r="I27" s="21">
        <v>60000</v>
      </c>
    </row>
    <row r="28" spans="1:9" x14ac:dyDescent="0.25">
      <c r="A28" s="19">
        <v>43833</v>
      </c>
      <c r="B28" s="19" t="s">
        <v>16</v>
      </c>
      <c r="C28" s="20" t="s">
        <v>50</v>
      </c>
      <c r="D28" s="21"/>
      <c r="E28" s="21"/>
      <c r="F28" s="21"/>
      <c r="G28" s="21"/>
      <c r="H28" s="21"/>
      <c r="I28" s="21">
        <v>40000</v>
      </c>
    </row>
    <row r="29" spans="1:9" x14ac:dyDescent="0.25">
      <c r="A29" s="19">
        <v>43833</v>
      </c>
      <c r="B29" s="19" t="s">
        <v>16</v>
      </c>
      <c r="C29" s="20" t="s">
        <v>50</v>
      </c>
      <c r="D29" s="21"/>
      <c r="E29" s="21"/>
      <c r="F29" s="21"/>
      <c r="G29" s="21"/>
      <c r="H29" s="21"/>
      <c r="I29" s="21">
        <v>90000</v>
      </c>
    </row>
    <row r="30" spans="1:9" x14ac:dyDescent="0.25">
      <c r="A30" s="19">
        <v>43833</v>
      </c>
      <c r="B30" s="19" t="s">
        <v>16</v>
      </c>
      <c r="C30" s="20" t="s">
        <v>50</v>
      </c>
      <c r="D30" s="21"/>
      <c r="E30" s="21"/>
      <c r="F30" s="21"/>
      <c r="G30" s="21"/>
      <c r="H30" s="21"/>
      <c r="I30" s="21">
        <v>90000</v>
      </c>
    </row>
    <row r="31" spans="1:9" x14ac:dyDescent="0.25">
      <c r="A31" s="19">
        <v>43833</v>
      </c>
      <c r="B31" s="19" t="s">
        <v>16</v>
      </c>
      <c r="C31" s="20" t="s">
        <v>50</v>
      </c>
      <c r="D31" s="21"/>
      <c r="E31" s="21"/>
      <c r="F31" s="21"/>
      <c r="G31" s="21"/>
      <c r="H31" s="21"/>
      <c r="I31" s="21">
        <v>150000</v>
      </c>
    </row>
    <row r="32" spans="1:9" x14ac:dyDescent="0.25">
      <c r="A32" s="19">
        <v>43833</v>
      </c>
      <c r="B32" s="19" t="s">
        <v>16</v>
      </c>
      <c r="C32" s="20" t="s">
        <v>50</v>
      </c>
      <c r="D32" s="21"/>
      <c r="E32" s="21"/>
      <c r="F32" s="21"/>
      <c r="G32" s="21"/>
      <c r="H32" s="21"/>
      <c r="I32" s="21">
        <v>35000</v>
      </c>
    </row>
    <row r="33" spans="1:9" x14ac:dyDescent="0.25">
      <c r="A33" s="19">
        <v>43833</v>
      </c>
      <c r="B33" s="19" t="s">
        <v>16</v>
      </c>
      <c r="C33" s="20" t="s">
        <v>50</v>
      </c>
      <c r="D33" s="21"/>
      <c r="E33" s="21"/>
      <c r="F33" s="21"/>
      <c r="G33" s="21"/>
      <c r="H33" s="21"/>
      <c r="I33" s="21">
        <v>40000</v>
      </c>
    </row>
    <row r="34" spans="1:9" x14ac:dyDescent="0.25">
      <c r="A34" s="19">
        <v>43833</v>
      </c>
      <c r="B34" s="19" t="s">
        <v>16</v>
      </c>
      <c r="C34" s="20" t="s">
        <v>50</v>
      </c>
      <c r="D34" s="21"/>
      <c r="E34" s="21"/>
      <c r="F34" s="21"/>
      <c r="G34" s="21"/>
      <c r="H34" s="21"/>
      <c r="I34" s="21">
        <v>65000</v>
      </c>
    </row>
    <row r="35" spans="1:9" x14ac:dyDescent="0.25">
      <c r="A35" s="19">
        <v>43833</v>
      </c>
      <c r="B35" s="19" t="s">
        <v>18</v>
      </c>
      <c r="C35" s="20" t="s">
        <v>114</v>
      </c>
      <c r="D35" s="21"/>
      <c r="E35" s="21"/>
      <c r="F35" s="21"/>
      <c r="G35" s="21"/>
      <c r="H35" s="21"/>
      <c r="I35" s="21">
        <v>500000</v>
      </c>
    </row>
    <row r="36" spans="1:9" x14ac:dyDescent="0.25">
      <c r="A36" s="16">
        <v>43834</v>
      </c>
      <c r="B36" s="16" t="s">
        <v>18</v>
      </c>
      <c r="C36" s="17" t="s">
        <v>66</v>
      </c>
      <c r="D36" s="18"/>
      <c r="E36" s="18"/>
      <c r="F36" s="18"/>
      <c r="G36" s="18"/>
      <c r="H36" s="18"/>
      <c r="I36" s="18">
        <v>600000</v>
      </c>
    </row>
    <row r="37" spans="1:9" x14ac:dyDescent="0.25">
      <c r="A37" s="19">
        <v>43834</v>
      </c>
      <c r="B37" s="19" t="s">
        <v>18</v>
      </c>
      <c r="C37" s="20" t="s">
        <v>53</v>
      </c>
      <c r="D37" s="21"/>
      <c r="E37" s="21"/>
      <c r="F37" s="21"/>
      <c r="G37" s="21"/>
      <c r="H37" s="21"/>
      <c r="I37" s="21">
        <v>5172000</v>
      </c>
    </row>
    <row r="38" spans="1:9" x14ac:dyDescent="0.25">
      <c r="A38" s="16">
        <v>43835</v>
      </c>
      <c r="B38" s="16" t="s">
        <v>16</v>
      </c>
      <c r="C38" s="17" t="s">
        <v>19</v>
      </c>
      <c r="D38" s="18"/>
      <c r="E38" s="18"/>
      <c r="F38" s="18"/>
      <c r="G38" s="18"/>
      <c r="H38" s="18"/>
      <c r="I38" s="18">
        <v>516240</v>
      </c>
    </row>
    <row r="39" spans="1:9" x14ac:dyDescent="0.25">
      <c r="A39" s="16">
        <v>43835</v>
      </c>
      <c r="B39" s="16" t="s">
        <v>7</v>
      </c>
      <c r="C39" s="17" t="s">
        <v>20</v>
      </c>
      <c r="D39" s="18"/>
      <c r="E39" s="18"/>
      <c r="F39" s="18"/>
      <c r="G39" s="18"/>
      <c r="H39" s="18"/>
      <c r="I39" s="18">
        <v>275000</v>
      </c>
    </row>
    <row r="40" spans="1:9" x14ac:dyDescent="0.25">
      <c r="A40" s="19">
        <v>43835</v>
      </c>
      <c r="B40" s="19" t="s">
        <v>7</v>
      </c>
      <c r="C40" s="20" t="s">
        <v>48</v>
      </c>
      <c r="D40" s="21"/>
      <c r="E40" s="21"/>
      <c r="F40" s="21"/>
      <c r="G40" s="21"/>
      <c r="H40" s="21"/>
      <c r="I40" s="21">
        <v>130000</v>
      </c>
    </row>
    <row r="41" spans="1:9" x14ac:dyDescent="0.25">
      <c r="A41" s="16">
        <v>43836</v>
      </c>
      <c r="B41" s="16" t="s">
        <v>23</v>
      </c>
      <c r="C41" s="17" t="s">
        <v>21</v>
      </c>
      <c r="D41" s="18"/>
      <c r="E41" s="18"/>
      <c r="F41" s="18">
        <v>649000</v>
      </c>
      <c r="G41" s="18"/>
      <c r="H41" s="18"/>
      <c r="I41" s="18"/>
    </row>
    <row r="42" spans="1:9" x14ac:dyDescent="0.25">
      <c r="A42" s="16">
        <v>43836</v>
      </c>
      <c r="B42" s="16" t="s">
        <v>23</v>
      </c>
      <c r="C42" s="17" t="s">
        <v>22</v>
      </c>
      <c r="D42" s="18"/>
      <c r="E42" s="18"/>
      <c r="F42" s="18">
        <v>268000</v>
      </c>
      <c r="G42" s="18"/>
      <c r="H42" s="18"/>
      <c r="I42" s="18"/>
    </row>
    <row r="43" spans="1:9" x14ac:dyDescent="0.25">
      <c r="A43" s="16">
        <v>43836</v>
      </c>
      <c r="B43" s="16" t="s">
        <v>15</v>
      </c>
      <c r="C43" s="17" t="s">
        <v>24</v>
      </c>
      <c r="D43" s="18"/>
      <c r="E43" s="18"/>
      <c r="F43" s="18"/>
      <c r="G43" s="18"/>
      <c r="H43" s="18"/>
      <c r="I43" s="18">
        <v>1042000</v>
      </c>
    </row>
    <row r="44" spans="1:9" x14ac:dyDescent="0.25">
      <c r="A44" s="16">
        <v>43836</v>
      </c>
      <c r="B44" s="16" t="s">
        <v>18</v>
      </c>
      <c r="C44" s="17" t="s">
        <v>25</v>
      </c>
      <c r="D44" s="18"/>
      <c r="E44" s="18"/>
      <c r="F44" s="18"/>
      <c r="G44" s="18"/>
      <c r="H44" s="18"/>
      <c r="I44" s="18">
        <v>285000</v>
      </c>
    </row>
    <row r="45" spans="1:9" x14ac:dyDescent="0.25">
      <c r="A45" s="16">
        <v>43836</v>
      </c>
      <c r="B45" s="16" t="s">
        <v>15</v>
      </c>
      <c r="C45" s="17" t="s">
        <v>26</v>
      </c>
      <c r="D45" s="18"/>
      <c r="E45" s="18"/>
      <c r="F45" s="18"/>
      <c r="G45" s="18"/>
      <c r="H45" s="18"/>
      <c r="I45" s="18">
        <v>360000</v>
      </c>
    </row>
    <row r="46" spans="1:9" x14ac:dyDescent="0.25">
      <c r="A46" s="16">
        <v>43836</v>
      </c>
      <c r="B46" s="16" t="s">
        <v>39</v>
      </c>
      <c r="C46" s="17" t="s">
        <v>27</v>
      </c>
      <c r="D46" s="18"/>
      <c r="E46" s="18"/>
      <c r="F46" s="18"/>
      <c r="G46" s="18"/>
      <c r="H46" s="18"/>
      <c r="I46" s="18">
        <v>15000000</v>
      </c>
    </row>
    <row r="47" spans="1:9" x14ac:dyDescent="0.25">
      <c r="A47" s="16">
        <v>43836</v>
      </c>
      <c r="B47" s="16" t="s">
        <v>18</v>
      </c>
      <c r="C47" s="17" t="s">
        <v>28</v>
      </c>
      <c r="D47" s="18"/>
      <c r="E47" s="18"/>
      <c r="F47" s="18"/>
      <c r="G47" s="18"/>
      <c r="H47" s="18"/>
      <c r="I47" s="18">
        <v>195000</v>
      </c>
    </row>
    <row r="48" spans="1:9" x14ac:dyDescent="0.25">
      <c r="A48" s="16">
        <v>43836</v>
      </c>
      <c r="B48" s="16" t="s">
        <v>113</v>
      </c>
      <c r="C48" s="17" t="s">
        <v>29</v>
      </c>
      <c r="D48" s="18"/>
      <c r="E48" s="18"/>
      <c r="F48" s="18"/>
      <c r="G48" s="18"/>
      <c r="H48" s="18"/>
      <c r="I48" s="18">
        <v>8000000</v>
      </c>
    </row>
    <row r="49" spans="1:9" x14ac:dyDescent="0.25">
      <c r="A49" s="16">
        <v>43836</v>
      </c>
      <c r="B49" s="16" t="s">
        <v>17</v>
      </c>
      <c r="C49" s="17" t="s">
        <v>234</v>
      </c>
      <c r="D49" s="18"/>
      <c r="E49" s="18"/>
      <c r="F49" s="18"/>
      <c r="G49" s="18"/>
      <c r="H49" s="18"/>
      <c r="I49" s="18">
        <v>4000000</v>
      </c>
    </row>
    <row r="50" spans="1:9" x14ac:dyDescent="0.25">
      <c r="A50" s="16">
        <v>43837</v>
      </c>
      <c r="B50" s="16" t="s">
        <v>16</v>
      </c>
      <c r="C50" s="17" t="s">
        <v>31</v>
      </c>
      <c r="D50" s="18"/>
      <c r="E50" s="18"/>
      <c r="F50" s="18"/>
      <c r="G50" s="18"/>
      <c r="H50" s="18"/>
      <c r="I50" s="18">
        <v>608710</v>
      </c>
    </row>
    <row r="51" spans="1:9" x14ac:dyDescent="0.25">
      <c r="A51" s="19">
        <v>43837</v>
      </c>
      <c r="B51" s="19" t="s">
        <v>18</v>
      </c>
      <c r="C51" s="20" t="s">
        <v>51</v>
      </c>
      <c r="D51" s="21"/>
      <c r="E51" s="21"/>
      <c r="F51" s="21"/>
      <c r="G51" s="21"/>
      <c r="H51" s="21"/>
      <c r="I51" s="21">
        <v>179000</v>
      </c>
    </row>
    <row r="52" spans="1:9" x14ac:dyDescent="0.25">
      <c r="A52" s="19">
        <v>43837</v>
      </c>
      <c r="B52" s="19" t="s">
        <v>7</v>
      </c>
      <c r="C52" s="20" t="s">
        <v>52</v>
      </c>
      <c r="D52" s="21"/>
      <c r="E52" s="21"/>
      <c r="F52" s="21"/>
      <c r="G52" s="21"/>
      <c r="H52" s="21"/>
      <c r="I52" s="21">
        <v>69031</v>
      </c>
    </row>
    <row r="53" spans="1:9" x14ac:dyDescent="0.25">
      <c r="A53" s="19">
        <v>43837</v>
      </c>
      <c r="B53" s="19" t="s">
        <v>15</v>
      </c>
      <c r="C53" s="20" t="s">
        <v>235</v>
      </c>
      <c r="D53" s="21"/>
      <c r="E53" s="21"/>
      <c r="F53" s="21"/>
      <c r="G53" s="21"/>
      <c r="H53" s="21"/>
      <c r="I53" s="21">
        <v>55000</v>
      </c>
    </row>
    <row r="54" spans="1:9" x14ac:dyDescent="0.25">
      <c r="A54" s="19">
        <v>43838</v>
      </c>
      <c r="B54" s="19" t="s">
        <v>18</v>
      </c>
      <c r="C54" s="20" t="s">
        <v>56</v>
      </c>
      <c r="D54" s="21"/>
      <c r="E54" s="21"/>
      <c r="F54" s="21"/>
      <c r="G54" s="21"/>
      <c r="H54" s="21"/>
      <c r="I54" s="21">
        <v>35000</v>
      </c>
    </row>
    <row r="55" spans="1:9" x14ac:dyDescent="0.25">
      <c r="A55" s="19">
        <v>43838</v>
      </c>
      <c r="B55" s="19" t="s">
        <v>18</v>
      </c>
      <c r="C55" s="20" t="s">
        <v>57</v>
      </c>
      <c r="D55" s="21"/>
      <c r="E55" s="21"/>
      <c r="F55" s="21"/>
      <c r="G55" s="21"/>
      <c r="H55" s="21"/>
      <c r="I55" s="21">
        <v>156000</v>
      </c>
    </row>
    <row r="56" spans="1:9" x14ac:dyDescent="0.25">
      <c r="A56" s="19">
        <v>43838</v>
      </c>
      <c r="B56" s="19" t="s">
        <v>7</v>
      </c>
      <c r="C56" s="20" t="s">
        <v>58</v>
      </c>
      <c r="D56" s="21"/>
      <c r="E56" s="21"/>
      <c r="F56" s="21"/>
      <c r="G56" s="21"/>
      <c r="H56" s="21"/>
      <c r="I56" s="21">
        <v>172000</v>
      </c>
    </row>
    <row r="57" spans="1:9" x14ac:dyDescent="0.25">
      <c r="A57" s="19">
        <v>43838</v>
      </c>
      <c r="B57" s="19" t="s">
        <v>18</v>
      </c>
      <c r="C57" s="20" t="s">
        <v>59</v>
      </c>
      <c r="D57" s="21"/>
      <c r="E57" s="21"/>
      <c r="F57" s="21"/>
      <c r="G57" s="21"/>
      <c r="H57" s="21"/>
      <c r="I57" s="21">
        <v>391000</v>
      </c>
    </row>
    <row r="58" spans="1:9" x14ac:dyDescent="0.25">
      <c r="A58" s="19">
        <v>43838</v>
      </c>
      <c r="B58" s="19" t="s">
        <v>18</v>
      </c>
      <c r="C58" s="20" t="s">
        <v>60</v>
      </c>
      <c r="D58" s="21"/>
      <c r="E58" s="21"/>
      <c r="F58" s="21"/>
      <c r="G58" s="21"/>
      <c r="H58" s="21"/>
      <c r="I58" s="21">
        <v>70000</v>
      </c>
    </row>
    <row r="59" spans="1:9" x14ac:dyDescent="0.25">
      <c r="A59" s="19">
        <v>43838</v>
      </c>
      <c r="B59" s="19" t="s">
        <v>18</v>
      </c>
      <c r="C59" s="20" t="s">
        <v>61</v>
      </c>
      <c r="D59" s="21"/>
      <c r="E59" s="21"/>
      <c r="F59" s="21"/>
      <c r="G59" s="21"/>
      <c r="H59" s="21"/>
      <c r="I59" s="21">
        <v>70000</v>
      </c>
    </row>
    <row r="60" spans="1:9" x14ac:dyDescent="0.25">
      <c r="A60" s="19">
        <v>43838</v>
      </c>
      <c r="B60" s="19" t="s">
        <v>18</v>
      </c>
      <c r="C60" s="20" t="s">
        <v>62</v>
      </c>
      <c r="D60" s="21"/>
      <c r="E60" s="21"/>
      <c r="F60" s="21"/>
      <c r="G60" s="21"/>
      <c r="H60" s="21"/>
      <c r="I60" s="21">
        <v>425000</v>
      </c>
    </row>
    <row r="61" spans="1:9" x14ac:dyDescent="0.25">
      <c r="A61" s="19">
        <v>43838</v>
      </c>
      <c r="B61" s="19" t="s">
        <v>18</v>
      </c>
      <c r="C61" s="20" t="s">
        <v>54</v>
      </c>
      <c r="D61" s="21"/>
      <c r="E61" s="21"/>
      <c r="F61" s="21"/>
      <c r="G61" s="21"/>
      <c r="H61" s="21"/>
      <c r="I61" s="21">
        <v>3158000</v>
      </c>
    </row>
    <row r="62" spans="1:9" x14ac:dyDescent="0.25">
      <c r="A62" s="16">
        <v>43839</v>
      </c>
      <c r="B62" s="16" t="s">
        <v>38</v>
      </c>
      <c r="C62" s="17" t="s">
        <v>32</v>
      </c>
      <c r="D62" s="18"/>
      <c r="E62" s="18"/>
      <c r="F62" s="18"/>
      <c r="G62" s="18"/>
      <c r="H62" s="18"/>
      <c r="I62" s="18">
        <v>11000000</v>
      </c>
    </row>
    <row r="63" spans="1:9" x14ac:dyDescent="0.25">
      <c r="A63" s="19">
        <v>43839</v>
      </c>
      <c r="B63" s="19" t="s">
        <v>18</v>
      </c>
      <c r="C63" s="20" t="s">
        <v>63</v>
      </c>
      <c r="D63" s="21"/>
      <c r="E63" s="21"/>
      <c r="F63" s="21"/>
      <c r="G63" s="21"/>
      <c r="H63" s="21"/>
      <c r="I63" s="21">
        <v>225000</v>
      </c>
    </row>
    <row r="64" spans="1:9" x14ac:dyDescent="0.25">
      <c r="A64" s="19">
        <v>43839</v>
      </c>
      <c r="B64" s="19" t="s">
        <v>18</v>
      </c>
      <c r="C64" s="20" t="s">
        <v>64</v>
      </c>
      <c r="D64" s="21"/>
      <c r="E64" s="21"/>
      <c r="F64" s="21"/>
      <c r="G64" s="21"/>
      <c r="H64" s="21"/>
      <c r="I64" s="21">
        <v>95000</v>
      </c>
    </row>
    <row r="65" spans="1:9" x14ac:dyDescent="0.25">
      <c r="A65" s="16">
        <v>43839</v>
      </c>
      <c r="B65" s="16" t="s">
        <v>18</v>
      </c>
      <c r="C65" s="17" t="s">
        <v>65</v>
      </c>
      <c r="D65" s="18"/>
      <c r="E65" s="18"/>
      <c r="F65" s="18"/>
      <c r="G65" s="18"/>
      <c r="H65" s="18"/>
      <c r="I65" s="18">
        <v>190000</v>
      </c>
    </row>
    <row r="66" spans="1:9" x14ac:dyDescent="0.25">
      <c r="A66" s="16">
        <v>43841</v>
      </c>
      <c r="B66" s="16" t="s">
        <v>16</v>
      </c>
      <c r="C66" s="17" t="s">
        <v>34</v>
      </c>
      <c r="D66" s="18"/>
      <c r="E66" s="18"/>
      <c r="F66" s="18"/>
      <c r="G66" s="18"/>
      <c r="H66" s="18"/>
      <c r="I66" s="18">
        <v>500000</v>
      </c>
    </row>
    <row r="67" spans="1:9" x14ac:dyDescent="0.25">
      <c r="A67" s="16">
        <v>43841</v>
      </c>
      <c r="B67" s="16" t="s">
        <v>7</v>
      </c>
      <c r="C67" s="17" t="s">
        <v>42</v>
      </c>
      <c r="D67" s="18"/>
      <c r="E67" s="18"/>
      <c r="F67" s="18"/>
      <c r="G67" s="18"/>
      <c r="H67" s="18"/>
      <c r="I67" s="18">
        <v>372000</v>
      </c>
    </row>
    <row r="68" spans="1:9" x14ac:dyDescent="0.25">
      <c r="A68" s="16">
        <v>43842</v>
      </c>
      <c r="B68" s="16" t="s">
        <v>38</v>
      </c>
      <c r="C68" s="17" t="s">
        <v>33</v>
      </c>
      <c r="D68" s="18"/>
      <c r="E68" s="18"/>
      <c r="F68" s="18"/>
      <c r="G68" s="18"/>
      <c r="H68" s="18"/>
      <c r="I68" s="18">
        <v>500000</v>
      </c>
    </row>
    <row r="69" spans="1:9" x14ac:dyDescent="0.25">
      <c r="A69" s="16">
        <v>43843</v>
      </c>
      <c r="B69" s="16" t="s">
        <v>7</v>
      </c>
      <c r="C69" s="17" t="s">
        <v>14</v>
      </c>
      <c r="D69" s="18"/>
      <c r="E69" s="18"/>
      <c r="F69" s="18"/>
      <c r="G69" s="18"/>
      <c r="H69" s="18"/>
      <c r="I69" s="18">
        <v>29900</v>
      </c>
    </row>
    <row r="70" spans="1:9" x14ac:dyDescent="0.25">
      <c r="A70" s="16">
        <v>43843</v>
      </c>
      <c r="B70" s="16" t="s">
        <v>7</v>
      </c>
      <c r="C70" s="17" t="s">
        <v>14</v>
      </c>
      <c r="D70" s="18"/>
      <c r="E70" s="18"/>
      <c r="F70" s="18"/>
      <c r="G70" s="18"/>
      <c r="H70" s="18"/>
      <c r="I70" s="18">
        <v>187696</v>
      </c>
    </row>
    <row r="71" spans="1:9" x14ac:dyDescent="0.25">
      <c r="A71" s="16">
        <v>43843</v>
      </c>
      <c r="B71" s="16" t="s">
        <v>7</v>
      </c>
      <c r="C71" s="17" t="s">
        <v>14</v>
      </c>
      <c r="D71" s="18"/>
      <c r="E71" s="18"/>
      <c r="F71" s="18"/>
      <c r="G71" s="18"/>
      <c r="H71" s="18"/>
      <c r="I71" s="18">
        <v>9500</v>
      </c>
    </row>
    <row r="72" spans="1:9" x14ac:dyDescent="0.25">
      <c r="A72" s="16">
        <v>43843</v>
      </c>
      <c r="B72" s="16" t="s">
        <v>23</v>
      </c>
      <c r="C72" s="17" t="s">
        <v>35</v>
      </c>
      <c r="D72" s="18"/>
      <c r="E72" s="18"/>
      <c r="F72" s="18">
        <v>1592000</v>
      </c>
      <c r="G72" s="18"/>
      <c r="H72" s="18"/>
      <c r="I72" s="18"/>
    </row>
    <row r="73" spans="1:9" x14ac:dyDescent="0.25">
      <c r="A73" s="16">
        <v>43843</v>
      </c>
      <c r="B73" s="16" t="s">
        <v>23</v>
      </c>
      <c r="C73" s="17" t="s">
        <v>36</v>
      </c>
      <c r="D73" s="18"/>
      <c r="E73" s="18"/>
      <c r="F73" s="18">
        <v>5000000</v>
      </c>
      <c r="G73" s="18"/>
      <c r="H73" s="18"/>
      <c r="I73" s="18"/>
    </row>
    <row r="74" spans="1:9" x14ac:dyDescent="0.25">
      <c r="A74" s="16">
        <v>43844</v>
      </c>
      <c r="B74" s="16" t="s">
        <v>23</v>
      </c>
      <c r="C74" s="17" t="s">
        <v>37</v>
      </c>
      <c r="D74" s="18"/>
      <c r="E74" s="18"/>
      <c r="F74" s="18">
        <v>2861000</v>
      </c>
      <c r="G74" s="18"/>
      <c r="H74" s="18"/>
      <c r="I74" s="18"/>
    </row>
    <row r="75" spans="1:9" x14ac:dyDescent="0.25">
      <c r="A75" s="16">
        <v>43844</v>
      </c>
      <c r="B75" s="16" t="s">
        <v>23</v>
      </c>
      <c r="C75" s="17" t="s">
        <v>40</v>
      </c>
      <c r="D75" s="18">
        <v>49500000</v>
      </c>
      <c r="E75" s="18"/>
      <c r="F75" s="18"/>
      <c r="G75" s="18"/>
      <c r="H75" s="18"/>
      <c r="I75" s="18"/>
    </row>
    <row r="76" spans="1:9" x14ac:dyDescent="0.25">
      <c r="A76" s="16">
        <v>43845</v>
      </c>
      <c r="B76" s="16" t="s">
        <v>7</v>
      </c>
      <c r="C76" s="17" t="s">
        <v>14</v>
      </c>
      <c r="D76" s="18"/>
      <c r="E76" s="18"/>
      <c r="F76" s="18"/>
      <c r="G76" s="18"/>
      <c r="H76" s="18"/>
      <c r="I76" s="18">
        <v>43500</v>
      </c>
    </row>
    <row r="77" spans="1:9" x14ac:dyDescent="0.25">
      <c r="A77" s="16">
        <v>43845</v>
      </c>
      <c r="B77" s="16" t="s">
        <v>7</v>
      </c>
      <c r="C77" s="17" t="s">
        <v>14</v>
      </c>
      <c r="D77" s="18"/>
      <c r="E77" s="18"/>
      <c r="F77" s="18"/>
      <c r="G77" s="18"/>
      <c r="H77" s="18"/>
      <c r="I77" s="18">
        <v>13000</v>
      </c>
    </row>
    <row r="78" spans="1:9" x14ac:dyDescent="0.25">
      <c r="A78" s="16">
        <v>43845</v>
      </c>
      <c r="B78" s="16" t="s">
        <v>16</v>
      </c>
      <c r="C78" s="17" t="s">
        <v>41</v>
      </c>
      <c r="D78" s="18"/>
      <c r="E78" s="18"/>
      <c r="F78" s="18"/>
      <c r="G78" s="18"/>
      <c r="H78" s="18"/>
      <c r="I78" s="18">
        <v>1000000</v>
      </c>
    </row>
    <row r="79" spans="1:9" x14ac:dyDescent="0.25">
      <c r="A79" s="16">
        <v>43850</v>
      </c>
      <c r="B79" s="16" t="s">
        <v>7</v>
      </c>
      <c r="C79" s="17" t="s">
        <v>14</v>
      </c>
      <c r="D79" s="18"/>
      <c r="E79" s="18"/>
      <c r="F79" s="18"/>
      <c r="G79" s="18"/>
      <c r="H79" s="18"/>
      <c r="I79" s="18">
        <v>93814</v>
      </c>
    </row>
    <row r="80" spans="1:9" x14ac:dyDescent="0.25">
      <c r="A80" s="16">
        <v>43839</v>
      </c>
      <c r="B80" s="19" t="s">
        <v>18</v>
      </c>
      <c r="C80" s="17" t="s">
        <v>67</v>
      </c>
      <c r="D80" s="18"/>
      <c r="E80" s="18"/>
      <c r="F80" s="18"/>
      <c r="G80" s="18"/>
      <c r="H80" s="18"/>
      <c r="I80" s="18">
        <v>181000</v>
      </c>
    </row>
    <row r="81" spans="1:9" x14ac:dyDescent="0.25">
      <c r="A81" s="16">
        <v>43839</v>
      </c>
      <c r="B81" s="19" t="s">
        <v>18</v>
      </c>
      <c r="C81" s="17" t="s">
        <v>68</v>
      </c>
      <c r="D81" s="18"/>
      <c r="E81" s="18"/>
      <c r="F81" s="18"/>
      <c r="G81" s="18"/>
      <c r="H81" s="18"/>
      <c r="I81" s="18">
        <v>642000</v>
      </c>
    </row>
    <row r="82" spans="1:9" x14ac:dyDescent="0.25">
      <c r="A82" s="16">
        <v>43840</v>
      </c>
      <c r="B82" s="16" t="s">
        <v>18</v>
      </c>
      <c r="C82" s="17" t="s">
        <v>69</v>
      </c>
      <c r="D82" s="18"/>
      <c r="E82" s="18"/>
      <c r="F82" s="18"/>
      <c r="G82" s="18"/>
      <c r="H82" s="18"/>
      <c r="I82" s="18">
        <v>255000</v>
      </c>
    </row>
    <row r="83" spans="1:9" x14ac:dyDescent="0.25">
      <c r="A83" s="16">
        <v>43840</v>
      </c>
      <c r="B83" s="16" t="s">
        <v>18</v>
      </c>
      <c r="C83" s="17" t="s">
        <v>67</v>
      </c>
      <c r="D83" s="18"/>
      <c r="E83" s="18"/>
      <c r="F83" s="18"/>
      <c r="G83" s="18"/>
      <c r="H83" s="18"/>
      <c r="I83" s="18">
        <v>35000</v>
      </c>
    </row>
    <row r="84" spans="1:9" x14ac:dyDescent="0.25">
      <c r="A84" s="16">
        <v>43840</v>
      </c>
      <c r="B84" s="16" t="s">
        <v>18</v>
      </c>
      <c r="C84" s="17" t="s">
        <v>70</v>
      </c>
      <c r="D84" s="18"/>
      <c r="E84" s="18"/>
      <c r="F84" s="18"/>
      <c r="G84" s="18"/>
      <c r="H84" s="18"/>
      <c r="I84" s="18">
        <v>550000</v>
      </c>
    </row>
    <row r="85" spans="1:9" x14ac:dyDescent="0.25">
      <c r="A85" s="16">
        <v>43840</v>
      </c>
      <c r="B85" s="16" t="s">
        <v>18</v>
      </c>
      <c r="C85" s="17" t="s">
        <v>67</v>
      </c>
      <c r="D85" s="18"/>
      <c r="E85" s="18"/>
      <c r="F85" s="18"/>
      <c r="G85" s="18"/>
      <c r="H85" s="18"/>
      <c r="I85" s="18">
        <v>84000</v>
      </c>
    </row>
    <row r="86" spans="1:9" x14ac:dyDescent="0.25">
      <c r="A86" s="16">
        <v>43840</v>
      </c>
      <c r="B86" s="16" t="s">
        <v>7</v>
      </c>
      <c r="C86" s="17" t="s">
        <v>71</v>
      </c>
      <c r="D86" s="18"/>
      <c r="E86" s="18"/>
      <c r="F86" s="18"/>
      <c r="G86" s="18"/>
      <c r="H86" s="18"/>
      <c r="I86" s="18">
        <v>900000</v>
      </c>
    </row>
    <row r="87" spans="1:9" x14ac:dyDescent="0.25">
      <c r="A87" s="16">
        <v>43840</v>
      </c>
      <c r="B87" s="16" t="s">
        <v>18</v>
      </c>
      <c r="C87" s="17" t="s">
        <v>72</v>
      </c>
      <c r="D87" s="18"/>
      <c r="E87" s="18"/>
      <c r="F87" s="18"/>
      <c r="G87" s="18"/>
      <c r="H87" s="18"/>
      <c r="I87" s="18">
        <v>100000</v>
      </c>
    </row>
    <row r="88" spans="1:9" x14ac:dyDescent="0.25">
      <c r="A88" s="16">
        <v>43841</v>
      </c>
      <c r="B88" s="16" t="s">
        <v>18</v>
      </c>
      <c r="C88" s="17" t="s">
        <v>73</v>
      </c>
      <c r="D88" s="18"/>
      <c r="E88" s="18"/>
      <c r="F88" s="18"/>
      <c r="G88" s="18"/>
      <c r="H88" s="18"/>
      <c r="I88" s="18">
        <v>40000</v>
      </c>
    </row>
    <row r="89" spans="1:9" x14ac:dyDescent="0.25">
      <c r="A89" s="16">
        <v>43841</v>
      </c>
      <c r="B89" s="16" t="s">
        <v>18</v>
      </c>
      <c r="C89" s="17" t="s">
        <v>74</v>
      </c>
      <c r="D89" s="18"/>
      <c r="E89" s="18"/>
      <c r="F89" s="18"/>
      <c r="G89" s="18"/>
      <c r="H89" s="18"/>
      <c r="I89" s="18">
        <v>599000</v>
      </c>
    </row>
    <row r="90" spans="1:9" x14ac:dyDescent="0.25">
      <c r="A90" s="16">
        <v>43841</v>
      </c>
      <c r="B90" s="16" t="s">
        <v>15</v>
      </c>
      <c r="C90" s="17" t="s">
        <v>75</v>
      </c>
      <c r="D90" s="18"/>
      <c r="E90" s="18"/>
      <c r="F90" s="18"/>
      <c r="G90" s="18"/>
      <c r="H90" s="18"/>
      <c r="I90" s="18">
        <v>430000</v>
      </c>
    </row>
    <row r="91" spans="1:9" x14ac:dyDescent="0.25">
      <c r="A91" s="16">
        <v>43841</v>
      </c>
      <c r="B91" s="16" t="s">
        <v>18</v>
      </c>
      <c r="C91" s="17" t="s">
        <v>69</v>
      </c>
      <c r="D91" s="18"/>
      <c r="E91" s="18"/>
      <c r="F91" s="18"/>
      <c r="G91" s="18"/>
      <c r="H91" s="18"/>
      <c r="I91" s="18">
        <v>210000</v>
      </c>
    </row>
    <row r="92" spans="1:9" x14ac:dyDescent="0.25">
      <c r="A92" s="16">
        <v>43841</v>
      </c>
      <c r="B92" s="16" t="s">
        <v>18</v>
      </c>
      <c r="C92" s="17" t="s">
        <v>76</v>
      </c>
      <c r="D92" s="18"/>
      <c r="E92" s="18"/>
      <c r="F92" s="18"/>
      <c r="G92" s="18"/>
      <c r="H92" s="18"/>
      <c r="I92" s="18">
        <v>1000000</v>
      </c>
    </row>
    <row r="93" spans="1:9" x14ac:dyDescent="0.25">
      <c r="A93" s="16">
        <v>43841</v>
      </c>
      <c r="B93" s="16" t="s">
        <v>18</v>
      </c>
      <c r="C93" s="17" t="s">
        <v>77</v>
      </c>
      <c r="D93" s="18"/>
      <c r="E93" s="18"/>
      <c r="F93" s="18"/>
      <c r="G93" s="18"/>
      <c r="H93" s="18"/>
      <c r="I93" s="18">
        <v>165000</v>
      </c>
    </row>
    <row r="94" spans="1:9" x14ac:dyDescent="0.25">
      <c r="A94" s="16">
        <v>43841</v>
      </c>
      <c r="B94" s="19" t="s">
        <v>18</v>
      </c>
      <c r="C94" s="17" t="s">
        <v>78</v>
      </c>
      <c r="D94" s="18"/>
      <c r="E94" s="18"/>
      <c r="F94" s="18"/>
      <c r="G94" s="18"/>
      <c r="H94" s="18"/>
      <c r="I94" s="18">
        <v>62000</v>
      </c>
    </row>
    <row r="95" spans="1:9" x14ac:dyDescent="0.25">
      <c r="A95" s="16">
        <v>43841</v>
      </c>
      <c r="B95" s="19" t="s">
        <v>7</v>
      </c>
      <c r="C95" s="17" t="s">
        <v>79</v>
      </c>
      <c r="D95" s="18"/>
      <c r="E95" s="18"/>
      <c r="F95" s="18"/>
      <c r="G95" s="18"/>
      <c r="H95" s="18"/>
      <c r="I95" s="18">
        <v>100000</v>
      </c>
    </row>
    <row r="96" spans="1:9" x14ac:dyDescent="0.25">
      <c r="A96" s="16">
        <v>43841</v>
      </c>
      <c r="B96" s="16" t="s">
        <v>18</v>
      </c>
      <c r="C96" s="17" t="s">
        <v>80</v>
      </c>
      <c r="D96" s="18"/>
      <c r="E96" s="18"/>
      <c r="F96" s="18"/>
      <c r="G96" s="18"/>
      <c r="H96" s="18"/>
      <c r="I96" s="18">
        <v>70000</v>
      </c>
    </row>
    <row r="97" spans="1:9" x14ac:dyDescent="0.25">
      <c r="A97" s="16">
        <v>43842</v>
      </c>
      <c r="B97" s="16" t="s">
        <v>18</v>
      </c>
      <c r="C97" s="17" t="s">
        <v>81</v>
      </c>
      <c r="D97" s="18"/>
      <c r="E97" s="18"/>
      <c r="F97" s="18"/>
      <c r="G97" s="18"/>
      <c r="H97" s="18"/>
      <c r="I97" s="18">
        <v>330000</v>
      </c>
    </row>
    <row r="98" spans="1:9" x14ac:dyDescent="0.25">
      <c r="A98" s="16">
        <v>43842</v>
      </c>
      <c r="B98" s="16" t="s">
        <v>18</v>
      </c>
      <c r="C98" s="17" t="s">
        <v>82</v>
      </c>
      <c r="D98" s="18"/>
      <c r="E98" s="18"/>
      <c r="F98" s="18"/>
      <c r="G98" s="18"/>
      <c r="H98" s="18"/>
      <c r="I98" s="18">
        <v>472000</v>
      </c>
    </row>
    <row r="99" spans="1:9" x14ac:dyDescent="0.25">
      <c r="A99" s="16">
        <v>43838</v>
      </c>
      <c r="B99" s="16" t="s">
        <v>15</v>
      </c>
      <c r="C99" s="17" t="s">
        <v>83</v>
      </c>
      <c r="D99" s="18"/>
      <c r="E99" s="18"/>
      <c r="F99" s="18"/>
      <c r="G99" s="18"/>
      <c r="H99" s="18"/>
      <c r="I99" s="18">
        <v>300000</v>
      </c>
    </row>
    <row r="100" spans="1:9" x14ac:dyDescent="0.25">
      <c r="A100" s="16">
        <v>43843</v>
      </c>
      <c r="B100" s="16" t="s">
        <v>18</v>
      </c>
      <c r="C100" s="17" t="s">
        <v>84</v>
      </c>
      <c r="D100" s="18"/>
      <c r="E100" s="18"/>
      <c r="F100" s="18"/>
      <c r="G100" s="18"/>
      <c r="H100" s="18"/>
      <c r="I100" s="18">
        <v>55000</v>
      </c>
    </row>
    <row r="101" spans="1:9" x14ac:dyDescent="0.25">
      <c r="A101" s="16">
        <v>43843</v>
      </c>
      <c r="B101" s="16" t="s">
        <v>18</v>
      </c>
      <c r="C101" s="17" t="s">
        <v>84</v>
      </c>
      <c r="D101" s="18"/>
      <c r="E101" s="18"/>
      <c r="F101" s="18"/>
      <c r="G101" s="18"/>
      <c r="H101" s="18"/>
      <c r="I101" s="18">
        <v>56000</v>
      </c>
    </row>
    <row r="102" spans="1:9" x14ac:dyDescent="0.25">
      <c r="A102" s="16">
        <v>43847</v>
      </c>
      <c r="B102" s="16" t="s">
        <v>38</v>
      </c>
      <c r="C102" s="17" t="s">
        <v>85</v>
      </c>
      <c r="D102" s="18"/>
      <c r="E102" s="18"/>
      <c r="F102" s="18"/>
      <c r="G102" s="18"/>
      <c r="H102" s="18"/>
      <c r="I102" s="18">
        <v>4122000</v>
      </c>
    </row>
    <row r="103" spans="1:9" x14ac:dyDescent="0.25">
      <c r="A103" s="16">
        <v>43848</v>
      </c>
      <c r="B103" s="16" t="s">
        <v>18</v>
      </c>
      <c r="C103" s="17" t="s">
        <v>86</v>
      </c>
      <c r="D103" s="18"/>
      <c r="E103" s="18"/>
      <c r="F103" s="18"/>
      <c r="G103" s="18"/>
      <c r="H103" s="18"/>
      <c r="I103" s="18">
        <v>140000</v>
      </c>
    </row>
    <row r="104" spans="1:9" x14ac:dyDescent="0.25">
      <c r="A104" s="16">
        <v>43848</v>
      </c>
      <c r="B104" s="16" t="s">
        <v>18</v>
      </c>
      <c r="C104" s="17" t="s">
        <v>86</v>
      </c>
      <c r="D104" s="18"/>
      <c r="E104" s="18"/>
      <c r="F104" s="18"/>
      <c r="G104" s="18"/>
      <c r="H104" s="18"/>
      <c r="I104" s="18">
        <v>147100</v>
      </c>
    </row>
    <row r="105" spans="1:9" x14ac:dyDescent="0.25">
      <c r="A105" s="16">
        <v>43848</v>
      </c>
      <c r="B105" s="16" t="s">
        <v>18</v>
      </c>
      <c r="C105" s="17" t="s">
        <v>86</v>
      </c>
      <c r="D105" s="18"/>
      <c r="E105" s="18"/>
      <c r="F105" s="18"/>
      <c r="G105" s="18"/>
      <c r="H105" s="18"/>
      <c r="I105" s="18">
        <v>66800</v>
      </c>
    </row>
    <row r="106" spans="1:9" x14ac:dyDescent="0.25">
      <c r="A106" s="16">
        <v>43849</v>
      </c>
      <c r="B106" s="16" t="s">
        <v>7</v>
      </c>
      <c r="C106" s="17" t="s">
        <v>87</v>
      </c>
      <c r="D106" s="18"/>
      <c r="E106" s="18"/>
      <c r="F106" s="18"/>
      <c r="G106" s="18"/>
      <c r="H106" s="18"/>
      <c r="I106" s="18">
        <v>241000</v>
      </c>
    </row>
    <row r="107" spans="1:9" x14ac:dyDescent="0.25">
      <c r="A107" s="16">
        <v>43843</v>
      </c>
      <c r="B107" s="16" t="s">
        <v>16</v>
      </c>
      <c r="C107" s="17" t="s">
        <v>88</v>
      </c>
      <c r="D107" s="18"/>
      <c r="E107" s="18"/>
      <c r="F107" s="18"/>
      <c r="G107" s="18"/>
      <c r="H107" s="18"/>
      <c r="I107" s="18">
        <v>713660</v>
      </c>
    </row>
    <row r="108" spans="1:9" x14ac:dyDescent="0.25">
      <c r="A108" s="16">
        <v>43845</v>
      </c>
      <c r="B108" s="19" t="s">
        <v>16</v>
      </c>
      <c r="C108" s="17" t="s">
        <v>88</v>
      </c>
      <c r="D108" s="18"/>
      <c r="E108" s="18"/>
      <c r="F108" s="18"/>
      <c r="G108" s="18"/>
      <c r="H108" s="18"/>
      <c r="I108" s="18">
        <v>1023359</v>
      </c>
    </row>
    <row r="109" spans="1:9" x14ac:dyDescent="0.25">
      <c r="A109" s="16">
        <v>43846</v>
      </c>
      <c r="B109" s="19" t="s">
        <v>38</v>
      </c>
      <c r="C109" s="17" t="s">
        <v>89</v>
      </c>
      <c r="D109" s="18"/>
      <c r="E109" s="18"/>
      <c r="F109" s="18"/>
      <c r="G109" s="18"/>
      <c r="H109" s="18"/>
      <c r="I109" s="18">
        <v>6000000</v>
      </c>
    </row>
    <row r="110" spans="1:9" x14ac:dyDescent="0.25">
      <c r="A110" s="16">
        <v>43846</v>
      </c>
      <c r="B110" s="16" t="s">
        <v>17</v>
      </c>
      <c r="C110" s="17" t="s">
        <v>90</v>
      </c>
      <c r="D110" s="18"/>
      <c r="E110" s="18"/>
      <c r="F110" s="18"/>
      <c r="G110" s="18"/>
      <c r="H110" s="18"/>
      <c r="I110" s="18">
        <v>1000000</v>
      </c>
    </row>
    <row r="111" spans="1:9" x14ac:dyDescent="0.25">
      <c r="A111" s="16">
        <v>43846</v>
      </c>
      <c r="B111" s="16" t="s">
        <v>16</v>
      </c>
      <c r="C111" s="17" t="s">
        <v>91</v>
      </c>
      <c r="D111" s="18"/>
      <c r="E111" s="18"/>
      <c r="F111" s="18"/>
      <c r="G111" s="18"/>
      <c r="H111" s="18"/>
      <c r="I111" s="18">
        <v>15000</v>
      </c>
    </row>
    <row r="112" spans="1:9" x14ac:dyDescent="0.25">
      <c r="A112" s="16">
        <v>43846</v>
      </c>
      <c r="B112" s="16" t="s">
        <v>16</v>
      </c>
      <c r="C112" s="17" t="s">
        <v>91</v>
      </c>
      <c r="D112" s="18"/>
      <c r="E112" s="18"/>
      <c r="F112" s="18"/>
      <c r="G112" s="18"/>
      <c r="H112" s="18"/>
      <c r="I112" s="18">
        <v>15000</v>
      </c>
    </row>
    <row r="113" spans="1:9" x14ac:dyDescent="0.25">
      <c r="A113" s="16">
        <v>43846</v>
      </c>
      <c r="B113" s="16" t="s">
        <v>16</v>
      </c>
      <c r="C113" s="17" t="s">
        <v>91</v>
      </c>
      <c r="D113" s="18"/>
      <c r="E113" s="18"/>
      <c r="F113" s="18"/>
      <c r="G113" s="18"/>
      <c r="H113" s="18"/>
      <c r="I113" s="18">
        <v>10000</v>
      </c>
    </row>
    <row r="114" spans="1:9" x14ac:dyDescent="0.25">
      <c r="A114" s="16">
        <v>43846</v>
      </c>
      <c r="B114" s="16" t="s">
        <v>16</v>
      </c>
      <c r="C114" s="17" t="s">
        <v>91</v>
      </c>
      <c r="D114" s="18"/>
      <c r="E114" s="18"/>
      <c r="F114" s="18"/>
      <c r="G114" s="18"/>
      <c r="H114" s="18"/>
      <c r="I114" s="18">
        <v>10000</v>
      </c>
    </row>
    <row r="115" spans="1:9" x14ac:dyDescent="0.25">
      <c r="A115" s="16">
        <v>43846</v>
      </c>
      <c r="B115" s="16" t="s">
        <v>16</v>
      </c>
      <c r="C115" s="17" t="s">
        <v>91</v>
      </c>
      <c r="D115" s="18"/>
      <c r="E115" s="18"/>
      <c r="F115" s="18"/>
      <c r="G115" s="18"/>
      <c r="H115" s="18"/>
      <c r="I115" s="18">
        <v>35000</v>
      </c>
    </row>
    <row r="116" spans="1:9" x14ac:dyDescent="0.25">
      <c r="A116" s="16">
        <v>43846</v>
      </c>
      <c r="B116" s="16" t="s">
        <v>16</v>
      </c>
      <c r="C116" s="17" t="s">
        <v>91</v>
      </c>
      <c r="D116" s="18"/>
      <c r="E116" s="18"/>
      <c r="F116" s="18"/>
      <c r="G116" s="18"/>
      <c r="H116" s="18"/>
      <c r="I116" s="18">
        <v>35000</v>
      </c>
    </row>
    <row r="117" spans="1:9" x14ac:dyDescent="0.25">
      <c r="A117" s="16">
        <v>43846</v>
      </c>
      <c r="B117" s="16" t="s">
        <v>16</v>
      </c>
      <c r="C117" s="17" t="s">
        <v>91</v>
      </c>
      <c r="D117" s="18"/>
      <c r="E117" s="18"/>
      <c r="F117" s="18"/>
      <c r="G117" s="18"/>
      <c r="H117" s="18"/>
      <c r="I117" s="18">
        <v>10000</v>
      </c>
    </row>
    <row r="118" spans="1:9" x14ac:dyDescent="0.25">
      <c r="A118" s="16">
        <v>43846</v>
      </c>
      <c r="B118" s="16" t="s">
        <v>16</v>
      </c>
      <c r="C118" s="17" t="s">
        <v>91</v>
      </c>
      <c r="D118" s="18"/>
      <c r="E118" s="18"/>
      <c r="F118" s="18"/>
      <c r="G118" s="18"/>
      <c r="H118" s="18"/>
      <c r="I118" s="18">
        <v>35000</v>
      </c>
    </row>
    <row r="119" spans="1:9" x14ac:dyDescent="0.25">
      <c r="A119" s="16">
        <v>43846</v>
      </c>
      <c r="B119" s="16" t="s">
        <v>16</v>
      </c>
      <c r="C119" s="17" t="s">
        <v>91</v>
      </c>
      <c r="D119" s="18"/>
      <c r="E119" s="18"/>
      <c r="F119" s="18"/>
      <c r="G119" s="18"/>
      <c r="H119" s="18"/>
      <c r="I119" s="18">
        <v>15000</v>
      </c>
    </row>
    <row r="120" spans="1:9" x14ac:dyDescent="0.25">
      <c r="A120" s="16">
        <v>43846</v>
      </c>
      <c r="B120" s="16" t="s">
        <v>16</v>
      </c>
      <c r="C120" s="17" t="s">
        <v>91</v>
      </c>
      <c r="D120" s="18"/>
      <c r="E120" s="18"/>
      <c r="F120" s="18"/>
      <c r="G120" s="18"/>
      <c r="H120" s="18"/>
      <c r="I120" s="18">
        <v>40000</v>
      </c>
    </row>
    <row r="121" spans="1:9" x14ac:dyDescent="0.25">
      <c r="A121" s="16">
        <v>43846</v>
      </c>
      <c r="B121" s="16" t="s">
        <v>16</v>
      </c>
      <c r="C121" s="17" t="s">
        <v>91</v>
      </c>
      <c r="D121" s="18"/>
      <c r="E121" s="18"/>
      <c r="F121" s="18"/>
      <c r="G121" s="18"/>
      <c r="H121" s="18"/>
      <c r="I121" s="18">
        <v>60000</v>
      </c>
    </row>
    <row r="122" spans="1:9" x14ac:dyDescent="0.25">
      <c r="A122" s="16">
        <v>43846</v>
      </c>
      <c r="B122" s="19" t="s">
        <v>16</v>
      </c>
      <c r="C122" s="17" t="s">
        <v>91</v>
      </c>
      <c r="D122" s="18"/>
      <c r="E122" s="18"/>
      <c r="F122" s="18"/>
      <c r="G122" s="18"/>
      <c r="H122" s="18"/>
      <c r="I122" s="18">
        <v>90000</v>
      </c>
    </row>
    <row r="123" spans="1:9" x14ac:dyDescent="0.25">
      <c r="A123" s="16">
        <v>43846</v>
      </c>
      <c r="B123" s="19" t="s">
        <v>16</v>
      </c>
      <c r="C123" s="17" t="s">
        <v>91</v>
      </c>
      <c r="D123" s="18"/>
      <c r="E123" s="18"/>
      <c r="F123" s="18"/>
      <c r="G123" s="18"/>
      <c r="H123" s="18"/>
      <c r="I123" s="18">
        <v>60000</v>
      </c>
    </row>
    <row r="124" spans="1:9" x14ac:dyDescent="0.25">
      <c r="A124" s="16">
        <v>43846</v>
      </c>
      <c r="B124" s="16" t="s">
        <v>16</v>
      </c>
      <c r="C124" s="17" t="s">
        <v>91</v>
      </c>
      <c r="D124" s="18"/>
      <c r="E124" s="18"/>
      <c r="F124" s="18"/>
      <c r="G124" s="18"/>
      <c r="H124" s="18"/>
      <c r="I124" s="18">
        <v>90000</v>
      </c>
    </row>
    <row r="125" spans="1:9" x14ac:dyDescent="0.25">
      <c r="A125" s="16">
        <v>43846</v>
      </c>
      <c r="B125" s="16" t="s">
        <v>16</v>
      </c>
      <c r="C125" s="17" t="s">
        <v>91</v>
      </c>
      <c r="D125" s="18"/>
      <c r="E125" s="18"/>
      <c r="F125" s="18"/>
      <c r="G125" s="18"/>
      <c r="H125" s="18"/>
      <c r="I125" s="18">
        <v>60000</v>
      </c>
    </row>
    <row r="126" spans="1:9" x14ac:dyDescent="0.25">
      <c r="A126" s="16">
        <v>43846</v>
      </c>
      <c r="B126" s="16" t="s">
        <v>16</v>
      </c>
      <c r="C126" s="17" t="s">
        <v>91</v>
      </c>
      <c r="D126" s="18"/>
      <c r="E126" s="18"/>
      <c r="F126" s="18"/>
      <c r="G126" s="18"/>
      <c r="H126" s="18"/>
      <c r="I126" s="18">
        <v>60000</v>
      </c>
    </row>
    <row r="127" spans="1:9" x14ac:dyDescent="0.25">
      <c r="A127" s="16">
        <v>43846</v>
      </c>
      <c r="B127" s="16" t="s">
        <v>16</v>
      </c>
      <c r="C127" s="17" t="s">
        <v>91</v>
      </c>
      <c r="D127" s="18"/>
      <c r="E127" s="18"/>
      <c r="F127" s="18"/>
      <c r="G127" s="18"/>
      <c r="H127" s="18"/>
      <c r="I127" s="18">
        <v>90000</v>
      </c>
    </row>
    <row r="128" spans="1:9" x14ac:dyDescent="0.25">
      <c r="A128" s="16">
        <v>43846</v>
      </c>
      <c r="B128" s="16" t="s">
        <v>16</v>
      </c>
      <c r="C128" s="17" t="s">
        <v>91</v>
      </c>
      <c r="D128" s="18"/>
      <c r="E128" s="18"/>
      <c r="F128" s="18"/>
      <c r="G128" s="18"/>
      <c r="H128" s="18"/>
      <c r="I128" s="18">
        <v>40000</v>
      </c>
    </row>
    <row r="129" spans="1:9" x14ac:dyDescent="0.25">
      <c r="A129" s="16">
        <v>43846</v>
      </c>
      <c r="B129" s="16" t="s">
        <v>16</v>
      </c>
      <c r="C129" s="17" t="s">
        <v>91</v>
      </c>
      <c r="D129" s="18"/>
      <c r="E129" s="18"/>
      <c r="F129" s="18"/>
      <c r="G129" s="18"/>
      <c r="H129" s="18"/>
      <c r="I129" s="18">
        <v>40000</v>
      </c>
    </row>
    <row r="130" spans="1:9" x14ac:dyDescent="0.25">
      <c r="A130" s="16">
        <v>43846</v>
      </c>
      <c r="B130" s="16" t="s">
        <v>16</v>
      </c>
      <c r="C130" s="17" t="s">
        <v>91</v>
      </c>
      <c r="D130" s="18"/>
      <c r="E130" s="18"/>
      <c r="F130" s="18"/>
      <c r="G130" s="18"/>
      <c r="H130" s="18"/>
      <c r="I130" s="18">
        <v>40000</v>
      </c>
    </row>
    <row r="131" spans="1:9" x14ac:dyDescent="0.25">
      <c r="A131" s="16">
        <v>43846</v>
      </c>
      <c r="B131" s="16" t="s">
        <v>16</v>
      </c>
      <c r="C131" s="17" t="s">
        <v>91</v>
      </c>
      <c r="D131" s="18"/>
      <c r="E131" s="18"/>
      <c r="F131" s="18"/>
      <c r="G131" s="18"/>
      <c r="H131" s="18"/>
      <c r="I131" s="18">
        <v>90000</v>
      </c>
    </row>
    <row r="132" spans="1:9" x14ac:dyDescent="0.25">
      <c r="A132" s="16">
        <v>43848</v>
      </c>
      <c r="B132" s="16" t="s">
        <v>16</v>
      </c>
      <c r="C132" s="17" t="s">
        <v>88</v>
      </c>
      <c r="D132" s="18"/>
      <c r="E132" s="18"/>
      <c r="F132" s="18"/>
      <c r="G132" s="18"/>
      <c r="H132" s="18"/>
      <c r="I132" s="18">
        <v>857200</v>
      </c>
    </row>
    <row r="133" spans="1:9" x14ac:dyDescent="0.25">
      <c r="A133" s="16">
        <v>43848</v>
      </c>
      <c r="B133" s="16" t="s">
        <v>38</v>
      </c>
      <c r="C133" s="17" t="s">
        <v>92</v>
      </c>
      <c r="D133" s="18"/>
      <c r="E133" s="18"/>
      <c r="F133" s="18"/>
      <c r="G133" s="18"/>
      <c r="H133" s="18"/>
      <c r="I133" s="18">
        <v>10000000</v>
      </c>
    </row>
    <row r="134" spans="1:9" x14ac:dyDescent="0.25">
      <c r="A134" s="16">
        <v>43848</v>
      </c>
      <c r="B134" s="16" t="s">
        <v>17</v>
      </c>
      <c r="C134" s="17" t="s">
        <v>93</v>
      </c>
      <c r="D134" s="18"/>
      <c r="E134" s="18"/>
      <c r="F134" s="18"/>
      <c r="G134" s="18"/>
      <c r="H134" s="18"/>
      <c r="I134" s="18">
        <v>5000000</v>
      </c>
    </row>
    <row r="135" spans="1:9" x14ac:dyDescent="0.25">
      <c r="A135" s="16">
        <v>43848</v>
      </c>
      <c r="B135" s="16" t="s">
        <v>23</v>
      </c>
      <c r="C135" s="17" t="s">
        <v>94</v>
      </c>
      <c r="D135" s="18"/>
      <c r="E135" s="18"/>
      <c r="F135" s="18">
        <v>100000000</v>
      </c>
      <c r="G135" s="18"/>
      <c r="H135" s="18"/>
      <c r="I135" s="18"/>
    </row>
    <row r="136" spans="1:9" x14ac:dyDescent="0.25">
      <c r="A136" s="16">
        <v>43848</v>
      </c>
      <c r="B136" s="19" t="s">
        <v>23</v>
      </c>
      <c r="C136" s="17" t="s">
        <v>95</v>
      </c>
      <c r="D136" s="18"/>
      <c r="E136" s="18"/>
      <c r="F136" s="18">
        <v>1670000</v>
      </c>
      <c r="G136" s="18"/>
      <c r="H136" s="18"/>
      <c r="I136" s="18"/>
    </row>
    <row r="137" spans="1:9" x14ac:dyDescent="0.25">
      <c r="A137" s="16">
        <v>43849</v>
      </c>
      <c r="B137" s="19" t="s">
        <v>38</v>
      </c>
      <c r="C137" s="17" t="s">
        <v>96</v>
      </c>
      <c r="D137" s="18"/>
      <c r="E137" s="18"/>
      <c r="F137" s="18"/>
      <c r="G137" s="18"/>
      <c r="H137" s="18"/>
      <c r="I137" s="18">
        <v>500000</v>
      </c>
    </row>
    <row r="138" spans="1:9" x14ac:dyDescent="0.25">
      <c r="A138" s="16">
        <v>43849</v>
      </c>
      <c r="B138" s="16" t="s">
        <v>23</v>
      </c>
      <c r="C138" s="17" t="s">
        <v>97</v>
      </c>
      <c r="D138" s="18"/>
      <c r="E138" s="18"/>
      <c r="F138" s="18">
        <v>682000</v>
      </c>
      <c r="G138" s="18"/>
      <c r="H138" s="18"/>
      <c r="I138" s="18"/>
    </row>
    <row r="139" spans="1:9" x14ac:dyDescent="0.25">
      <c r="A139" s="16">
        <v>43849</v>
      </c>
      <c r="B139" s="16" t="s">
        <v>23</v>
      </c>
      <c r="C139" s="17" t="s">
        <v>98</v>
      </c>
      <c r="D139" s="18"/>
      <c r="E139" s="18"/>
      <c r="F139" s="18">
        <v>20000000</v>
      </c>
      <c r="G139" s="18"/>
      <c r="H139" s="18"/>
      <c r="I139" s="18"/>
    </row>
    <row r="140" spans="1:9" x14ac:dyDescent="0.25">
      <c r="A140" s="16">
        <v>43850</v>
      </c>
      <c r="B140" s="16" t="s">
        <v>113</v>
      </c>
      <c r="C140" s="17" t="s">
        <v>99</v>
      </c>
      <c r="D140" s="18"/>
      <c r="E140" s="18"/>
      <c r="F140" s="18"/>
      <c r="G140" s="18"/>
      <c r="H140" s="18"/>
      <c r="I140" s="18">
        <v>20000000</v>
      </c>
    </row>
    <row r="141" spans="1:9" x14ac:dyDescent="0.25">
      <c r="A141" s="16">
        <v>43850</v>
      </c>
      <c r="B141" s="16" t="s">
        <v>7</v>
      </c>
      <c r="C141" s="17" t="s">
        <v>236</v>
      </c>
      <c r="D141" s="18"/>
      <c r="E141" s="18"/>
      <c r="F141" s="18"/>
      <c r="G141" s="18"/>
      <c r="H141" s="18"/>
      <c r="I141" s="18">
        <v>2350000</v>
      </c>
    </row>
    <row r="142" spans="1:9" x14ac:dyDescent="0.25">
      <c r="A142" s="16">
        <v>43850</v>
      </c>
      <c r="B142" s="16" t="s">
        <v>23</v>
      </c>
      <c r="C142" s="17" t="s">
        <v>101</v>
      </c>
      <c r="D142" s="18"/>
      <c r="E142" s="18"/>
      <c r="F142" s="18">
        <v>20000000</v>
      </c>
      <c r="G142" s="18"/>
      <c r="H142" s="18"/>
      <c r="I142" s="18"/>
    </row>
    <row r="143" spans="1:9" x14ac:dyDescent="0.25">
      <c r="A143" s="16">
        <v>43851</v>
      </c>
      <c r="B143" s="16" t="s">
        <v>16</v>
      </c>
      <c r="C143" s="17" t="s">
        <v>88</v>
      </c>
      <c r="D143" s="18"/>
      <c r="E143" s="18"/>
      <c r="F143" s="18"/>
      <c r="G143" s="18"/>
      <c r="H143" s="18"/>
      <c r="I143" s="18">
        <v>700000</v>
      </c>
    </row>
    <row r="144" spans="1:9" x14ac:dyDescent="0.25">
      <c r="A144" s="16">
        <v>43851</v>
      </c>
      <c r="B144" s="16" t="s">
        <v>7</v>
      </c>
      <c r="C144" s="17" t="s">
        <v>237</v>
      </c>
      <c r="D144" s="18"/>
      <c r="E144" s="18"/>
      <c r="F144" s="18"/>
      <c r="G144" s="18"/>
      <c r="H144" s="18"/>
      <c r="I144" s="18">
        <v>4860000</v>
      </c>
    </row>
    <row r="145" spans="1:9" x14ac:dyDescent="0.25">
      <c r="A145" s="16">
        <v>43851</v>
      </c>
      <c r="B145" s="16" t="s">
        <v>23</v>
      </c>
      <c r="C145" s="17" t="s">
        <v>103</v>
      </c>
      <c r="D145" s="18"/>
      <c r="E145" s="18"/>
      <c r="F145" s="18">
        <v>1182000</v>
      </c>
      <c r="G145" s="18"/>
      <c r="H145" s="18"/>
      <c r="I145" s="18"/>
    </row>
    <row r="146" spans="1:9" x14ac:dyDescent="0.25">
      <c r="A146" s="16">
        <v>43852</v>
      </c>
      <c r="B146" s="16" t="s">
        <v>16</v>
      </c>
      <c r="C146" s="17" t="s">
        <v>88</v>
      </c>
      <c r="D146" s="18"/>
      <c r="E146" s="18"/>
      <c r="F146" s="18"/>
      <c r="G146" s="18"/>
      <c r="H146" s="18"/>
      <c r="I146" s="18">
        <v>1003680</v>
      </c>
    </row>
    <row r="147" spans="1:9" x14ac:dyDescent="0.25">
      <c r="A147" s="16">
        <v>43852</v>
      </c>
      <c r="B147" s="16" t="s">
        <v>17</v>
      </c>
      <c r="C147" s="17" t="s">
        <v>104</v>
      </c>
      <c r="D147" s="18"/>
      <c r="E147" s="18"/>
      <c r="F147" s="18"/>
      <c r="G147" s="18"/>
      <c r="H147" s="18"/>
      <c r="I147" s="18">
        <v>2000000</v>
      </c>
    </row>
    <row r="148" spans="1:9" x14ac:dyDescent="0.25">
      <c r="A148" s="16">
        <v>43853</v>
      </c>
      <c r="B148" s="16" t="s">
        <v>17</v>
      </c>
      <c r="C148" s="17" t="s">
        <v>104</v>
      </c>
      <c r="D148" s="18"/>
      <c r="E148" s="18"/>
      <c r="F148" s="18"/>
      <c r="G148" s="18"/>
      <c r="H148" s="18"/>
      <c r="I148" s="18">
        <v>10000000</v>
      </c>
    </row>
    <row r="149" spans="1:9" x14ac:dyDescent="0.25">
      <c r="A149" s="16">
        <v>43854</v>
      </c>
      <c r="B149" s="16" t="s">
        <v>17</v>
      </c>
      <c r="C149" s="17" t="s">
        <v>105</v>
      </c>
      <c r="D149" s="18"/>
      <c r="E149" s="18"/>
      <c r="F149" s="18"/>
      <c r="G149" s="18"/>
      <c r="H149" s="18"/>
      <c r="I149" s="18">
        <v>2000000</v>
      </c>
    </row>
    <row r="150" spans="1:9" x14ac:dyDescent="0.25">
      <c r="A150" s="16">
        <v>43854</v>
      </c>
      <c r="B150" s="19" t="s">
        <v>17</v>
      </c>
      <c r="C150" s="17" t="s">
        <v>106</v>
      </c>
      <c r="D150" s="18"/>
      <c r="E150" s="18"/>
      <c r="F150" s="18"/>
      <c r="G150" s="18"/>
      <c r="H150" s="18"/>
      <c r="I150" s="18">
        <v>2000000</v>
      </c>
    </row>
    <row r="151" spans="1:9" x14ac:dyDescent="0.25">
      <c r="A151" s="16">
        <v>43854</v>
      </c>
      <c r="B151" s="19" t="s">
        <v>38</v>
      </c>
      <c r="C151" s="17" t="s">
        <v>107</v>
      </c>
      <c r="D151" s="18"/>
      <c r="E151" s="18"/>
      <c r="F151" s="18"/>
      <c r="G151" s="18"/>
      <c r="H151" s="18"/>
      <c r="I151" s="18">
        <v>6000000</v>
      </c>
    </row>
    <row r="152" spans="1:9" x14ac:dyDescent="0.25">
      <c r="A152" s="16">
        <v>43861</v>
      </c>
      <c r="B152" s="16" t="s">
        <v>17</v>
      </c>
      <c r="C152" s="17" t="s">
        <v>238</v>
      </c>
      <c r="D152" s="18"/>
      <c r="E152" s="18"/>
      <c r="F152" s="18"/>
      <c r="G152" s="18"/>
      <c r="H152" s="18"/>
      <c r="I152" s="18">
        <v>31000000</v>
      </c>
    </row>
    <row r="153" spans="1:9" ht="30" x14ac:dyDescent="0.25">
      <c r="A153" s="16">
        <v>43861</v>
      </c>
      <c r="B153" s="16" t="s">
        <v>17</v>
      </c>
      <c r="C153" s="40" t="s">
        <v>239</v>
      </c>
      <c r="D153" s="18"/>
      <c r="E153" s="18"/>
      <c r="F153" s="18"/>
      <c r="G153" s="18"/>
      <c r="H153" s="18"/>
      <c r="I153" s="18">
        <v>13000000</v>
      </c>
    </row>
    <row r="154" spans="1:9" x14ac:dyDescent="0.25">
      <c r="A154" s="16">
        <v>43861</v>
      </c>
      <c r="B154" s="16" t="s">
        <v>7</v>
      </c>
      <c r="C154" s="17" t="s">
        <v>110</v>
      </c>
      <c r="D154" s="18"/>
      <c r="E154" s="18"/>
      <c r="F154" s="18"/>
      <c r="G154" s="18"/>
      <c r="H154" s="18"/>
      <c r="I154" s="18">
        <v>1300000</v>
      </c>
    </row>
    <row r="155" spans="1:9" x14ac:dyDescent="0.25">
      <c r="B155" s="19"/>
      <c r="C155" s="20"/>
      <c r="D155" s="21"/>
      <c r="E155" s="21"/>
      <c r="F155" s="21"/>
      <c r="G155" s="21"/>
      <c r="H155" s="21"/>
      <c r="I155" s="21"/>
    </row>
    <row r="156" spans="1:9" s="24" customFormat="1" ht="15.75" x14ac:dyDescent="0.25">
      <c r="A156" s="118" t="s">
        <v>115</v>
      </c>
      <c r="B156" s="119"/>
      <c r="C156" s="120"/>
      <c r="D156" s="23">
        <f>SUM(D8:D155)</f>
        <v>49500000</v>
      </c>
      <c r="E156" s="23">
        <f t="shared" ref="E156:I156" si="0">SUM(E8:E155)</f>
        <v>0</v>
      </c>
      <c r="F156" s="23">
        <f t="shared" si="0"/>
        <v>153904000</v>
      </c>
      <c r="G156" s="23">
        <f t="shared" si="0"/>
        <v>0</v>
      </c>
      <c r="H156" s="23">
        <f t="shared" si="0"/>
        <v>0</v>
      </c>
      <c r="I156" s="23">
        <f t="shared" si="0"/>
        <v>226782663</v>
      </c>
    </row>
    <row r="158" spans="1:9" x14ac:dyDescent="0.25">
      <c r="I158" s="25">
        <f>226782663-I156</f>
        <v>0</v>
      </c>
    </row>
    <row r="159" spans="1:9" ht="25.5" x14ac:dyDescent="0.25">
      <c r="A159" s="127" t="s">
        <v>116</v>
      </c>
      <c r="B159" s="127"/>
    </row>
    <row r="160" spans="1:9" ht="18.75" x14ac:dyDescent="0.25">
      <c r="A160" s="26"/>
      <c r="B160" s="126" t="s">
        <v>117</v>
      </c>
      <c r="C160" s="126"/>
    </row>
    <row r="161" spans="1:9" x14ac:dyDescent="0.25">
      <c r="A161" s="124" t="s">
        <v>0</v>
      </c>
      <c r="B161" s="124" t="s">
        <v>6</v>
      </c>
      <c r="C161" s="128" t="s">
        <v>1</v>
      </c>
      <c r="D161" s="121" t="s">
        <v>111</v>
      </c>
      <c r="E161" s="121"/>
      <c r="F161" s="121"/>
      <c r="G161" s="121" t="s">
        <v>112</v>
      </c>
      <c r="H161" s="121"/>
      <c r="I161" s="121"/>
    </row>
    <row r="162" spans="1:9" x14ac:dyDescent="0.25">
      <c r="A162" s="125"/>
      <c r="B162" s="125"/>
      <c r="C162" s="129"/>
      <c r="D162" s="12" t="s">
        <v>3</v>
      </c>
      <c r="E162" s="12" t="s">
        <v>2</v>
      </c>
      <c r="F162" s="12" t="s">
        <v>4</v>
      </c>
      <c r="G162" s="12" t="s">
        <v>3</v>
      </c>
      <c r="H162" s="12" t="s">
        <v>2</v>
      </c>
      <c r="I162" s="12" t="s">
        <v>4</v>
      </c>
    </row>
    <row r="163" spans="1:9" x14ac:dyDescent="0.25">
      <c r="A163" s="27">
        <v>43836</v>
      </c>
      <c r="B163" s="27" t="s">
        <v>113</v>
      </c>
      <c r="C163" s="28" t="s">
        <v>29</v>
      </c>
      <c r="D163" s="18"/>
      <c r="E163" s="18"/>
      <c r="F163" s="18"/>
      <c r="G163" s="18"/>
      <c r="H163" s="18"/>
      <c r="I163" s="18">
        <v>8000000</v>
      </c>
    </row>
    <row r="164" spans="1:9" x14ac:dyDescent="0.25">
      <c r="A164" s="19">
        <v>43850</v>
      </c>
      <c r="B164" s="19" t="s">
        <v>113</v>
      </c>
      <c r="C164" s="20" t="s">
        <v>99</v>
      </c>
      <c r="D164" s="21"/>
      <c r="E164" s="21"/>
      <c r="F164" s="21"/>
      <c r="G164" s="21"/>
      <c r="H164" s="21"/>
      <c r="I164" s="21">
        <v>20000000</v>
      </c>
    </row>
    <row r="165" spans="1:9" ht="15.75" x14ac:dyDescent="0.25">
      <c r="A165" s="29"/>
      <c r="B165" s="29"/>
      <c r="C165" s="30"/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2">
        <f>SUM(I163:I164)</f>
        <v>28000000</v>
      </c>
    </row>
    <row r="166" spans="1:9" ht="15.75" x14ac:dyDescent="0.25">
      <c r="A166" s="33"/>
      <c r="B166" s="33"/>
      <c r="C166" s="34"/>
      <c r="D166" s="35"/>
      <c r="E166" s="35"/>
      <c r="F166" s="35"/>
      <c r="G166" s="35"/>
      <c r="H166" s="35"/>
      <c r="I166" s="36"/>
    </row>
    <row r="167" spans="1:9" ht="15.75" x14ac:dyDescent="0.25">
      <c r="A167" s="33"/>
      <c r="B167" s="33"/>
      <c r="C167" s="34"/>
      <c r="D167" s="35"/>
      <c r="E167" s="35"/>
      <c r="F167" s="35"/>
      <c r="G167" s="35"/>
      <c r="H167" s="35"/>
      <c r="I167" s="36"/>
    </row>
    <row r="168" spans="1:9" ht="18.75" x14ac:dyDescent="0.25">
      <c r="B168" s="126" t="s">
        <v>118</v>
      </c>
      <c r="C168" s="126"/>
    </row>
    <row r="169" spans="1:9" x14ac:dyDescent="0.25">
      <c r="A169" s="122" t="s">
        <v>0</v>
      </c>
      <c r="B169" s="124" t="s">
        <v>6</v>
      </c>
      <c r="C169" s="123" t="s">
        <v>1</v>
      </c>
      <c r="D169" s="121" t="s">
        <v>111</v>
      </c>
      <c r="E169" s="121"/>
      <c r="F169" s="121"/>
      <c r="G169" s="121" t="s">
        <v>112</v>
      </c>
      <c r="H169" s="121"/>
      <c r="I169" s="121"/>
    </row>
    <row r="170" spans="1:9" x14ac:dyDescent="0.25">
      <c r="A170" s="122"/>
      <c r="B170" s="125"/>
      <c r="C170" s="123"/>
      <c r="D170" s="12" t="s">
        <v>3</v>
      </c>
      <c r="E170" s="12" t="s">
        <v>2</v>
      </c>
      <c r="F170" s="12" t="s">
        <v>4</v>
      </c>
      <c r="G170" s="12" t="s">
        <v>3</v>
      </c>
      <c r="H170" s="12" t="s">
        <v>2</v>
      </c>
      <c r="I170" s="12" t="s">
        <v>4</v>
      </c>
    </row>
    <row r="171" spans="1:9" x14ac:dyDescent="0.25">
      <c r="A171" s="16">
        <v>43832</v>
      </c>
      <c r="B171" s="16" t="s">
        <v>16</v>
      </c>
      <c r="C171" s="17" t="s">
        <v>13</v>
      </c>
      <c r="D171" s="18"/>
      <c r="E171" s="18"/>
      <c r="F171" s="18"/>
      <c r="G171" s="18"/>
      <c r="H171" s="18"/>
      <c r="I171" s="18">
        <v>709830</v>
      </c>
    </row>
    <row r="172" spans="1:9" x14ac:dyDescent="0.25">
      <c r="A172" s="16">
        <v>43833</v>
      </c>
      <c r="B172" s="16" t="s">
        <v>16</v>
      </c>
      <c r="C172" s="17" t="s">
        <v>11</v>
      </c>
      <c r="D172" s="18"/>
      <c r="E172" s="18"/>
      <c r="F172" s="18"/>
      <c r="G172" s="18"/>
      <c r="H172" s="18"/>
      <c r="I172" s="18">
        <v>1075500</v>
      </c>
    </row>
    <row r="173" spans="1:9" x14ac:dyDescent="0.25">
      <c r="A173" s="19">
        <v>43833</v>
      </c>
      <c r="B173" s="19" t="s">
        <v>16</v>
      </c>
      <c r="C173" s="20" t="s">
        <v>50</v>
      </c>
      <c r="D173" s="21"/>
      <c r="E173" s="21"/>
      <c r="F173" s="21"/>
      <c r="G173" s="21"/>
      <c r="H173" s="21"/>
      <c r="I173" s="21">
        <v>15000</v>
      </c>
    </row>
    <row r="174" spans="1:9" x14ac:dyDescent="0.25">
      <c r="A174" s="19">
        <v>43833</v>
      </c>
      <c r="B174" s="19" t="s">
        <v>16</v>
      </c>
      <c r="C174" s="20" t="s">
        <v>50</v>
      </c>
      <c r="D174" s="21"/>
      <c r="E174" s="21"/>
      <c r="F174" s="21"/>
      <c r="G174" s="21"/>
      <c r="H174" s="21"/>
      <c r="I174" s="21">
        <v>10000</v>
      </c>
    </row>
    <row r="175" spans="1:9" x14ac:dyDescent="0.25">
      <c r="A175" s="19">
        <v>43833</v>
      </c>
      <c r="B175" s="19" t="s">
        <v>16</v>
      </c>
      <c r="C175" s="20" t="s">
        <v>50</v>
      </c>
      <c r="D175" s="21"/>
      <c r="E175" s="21"/>
      <c r="F175" s="21"/>
      <c r="G175" s="21"/>
      <c r="H175" s="21"/>
      <c r="I175" s="21">
        <v>15000</v>
      </c>
    </row>
    <row r="176" spans="1:9" x14ac:dyDescent="0.25">
      <c r="A176" s="19">
        <v>43833</v>
      </c>
      <c r="B176" s="19" t="s">
        <v>16</v>
      </c>
      <c r="C176" s="20" t="s">
        <v>50</v>
      </c>
      <c r="D176" s="21"/>
      <c r="E176" s="21"/>
      <c r="F176" s="21"/>
      <c r="G176" s="21"/>
      <c r="H176" s="21"/>
      <c r="I176" s="21">
        <v>40000</v>
      </c>
    </row>
    <row r="177" spans="1:9" x14ac:dyDescent="0.25">
      <c r="A177" s="19">
        <v>43833</v>
      </c>
      <c r="B177" s="19" t="s">
        <v>16</v>
      </c>
      <c r="C177" s="20" t="s">
        <v>50</v>
      </c>
      <c r="D177" s="21"/>
      <c r="E177" s="21"/>
      <c r="F177" s="21"/>
      <c r="G177" s="21"/>
      <c r="H177" s="21"/>
      <c r="I177" s="21">
        <v>90000</v>
      </c>
    </row>
    <row r="178" spans="1:9" x14ac:dyDescent="0.25">
      <c r="A178" s="19">
        <v>43833</v>
      </c>
      <c r="B178" s="19" t="s">
        <v>16</v>
      </c>
      <c r="C178" s="20" t="s">
        <v>50</v>
      </c>
      <c r="D178" s="21"/>
      <c r="E178" s="21"/>
      <c r="F178" s="21"/>
      <c r="G178" s="21"/>
      <c r="H178" s="21"/>
      <c r="I178" s="21">
        <v>60000</v>
      </c>
    </row>
    <row r="179" spans="1:9" x14ac:dyDescent="0.25">
      <c r="A179" s="19">
        <v>43833</v>
      </c>
      <c r="B179" s="19" t="s">
        <v>16</v>
      </c>
      <c r="C179" s="20" t="s">
        <v>50</v>
      </c>
      <c r="D179" s="21"/>
      <c r="E179" s="21"/>
      <c r="F179" s="21"/>
      <c r="G179" s="21"/>
      <c r="H179" s="21"/>
      <c r="I179" s="21">
        <v>40000</v>
      </c>
    </row>
    <row r="180" spans="1:9" x14ac:dyDescent="0.25">
      <c r="A180" s="19">
        <v>43833</v>
      </c>
      <c r="B180" s="19" t="s">
        <v>16</v>
      </c>
      <c r="C180" s="20" t="s">
        <v>50</v>
      </c>
      <c r="D180" s="21"/>
      <c r="E180" s="21"/>
      <c r="F180" s="21"/>
      <c r="G180" s="21"/>
      <c r="H180" s="21"/>
      <c r="I180" s="21">
        <v>90000</v>
      </c>
    </row>
    <row r="181" spans="1:9" x14ac:dyDescent="0.25">
      <c r="A181" s="19">
        <v>43833</v>
      </c>
      <c r="B181" s="19" t="s">
        <v>16</v>
      </c>
      <c r="C181" s="20" t="s">
        <v>50</v>
      </c>
      <c r="D181" s="21"/>
      <c r="E181" s="21"/>
      <c r="F181" s="21"/>
      <c r="G181" s="21"/>
      <c r="H181" s="21"/>
      <c r="I181" s="21">
        <v>90000</v>
      </c>
    </row>
    <row r="182" spans="1:9" x14ac:dyDescent="0.25">
      <c r="A182" s="19">
        <v>43833</v>
      </c>
      <c r="B182" s="19" t="s">
        <v>16</v>
      </c>
      <c r="C182" s="20" t="s">
        <v>50</v>
      </c>
      <c r="D182" s="21"/>
      <c r="E182" s="21"/>
      <c r="F182" s="21"/>
      <c r="G182" s="21"/>
      <c r="H182" s="21"/>
      <c r="I182" s="21">
        <v>150000</v>
      </c>
    </row>
    <row r="183" spans="1:9" x14ac:dyDescent="0.25">
      <c r="A183" s="19">
        <v>43833</v>
      </c>
      <c r="B183" s="19" t="s">
        <v>16</v>
      </c>
      <c r="C183" s="20" t="s">
        <v>50</v>
      </c>
      <c r="D183" s="21"/>
      <c r="E183" s="21"/>
      <c r="F183" s="21"/>
      <c r="G183" s="21"/>
      <c r="H183" s="21"/>
      <c r="I183" s="21">
        <v>35000</v>
      </c>
    </row>
    <row r="184" spans="1:9" x14ac:dyDescent="0.25">
      <c r="A184" s="19">
        <v>43833</v>
      </c>
      <c r="B184" s="19" t="s">
        <v>16</v>
      </c>
      <c r="C184" s="20" t="s">
        <v>50</v>
      </c>
      <c r="D184" s="21"/>
      <c r="E184" s="21"/>
      <c r="F184" s="21"/>
      <c r="G184" s="21"/>
      <c r="H184" s="21"/>
      <c r="I184" s="21">
        <v>40000</v>
      </c>
    </row>
    <row r="185" spans="1:9" x14ac:dyDescent="0.25">
      <c r="A185" s="19">
        <v>43833</v>
      </c>
      <c r="B185" s="19" t="s">
        <v>16</v>
      </c>
      <c r="C185" s="20" t="s">
        <v>50</v>
      </c>
      <c r="D185" s="21"/>
      <c r="E185" s="21"/>
      <c r="F185" s="21"/>
      <c r="G185" s="21"/>
      <c r="H185" s="21"/>
      <c r="I185" s="21">
        <v>65000</v>
      </c>
    </row>
    <row r="186" spans="1:9" x14ac:dyDescent="0.25">
      <c r="A186" s="16">
        <v>43835</v>
      </c>
      <c r="B186" s="16" t="s">
        <v>16</v>
      </c>
      <c r="C186" s="17" t="s">
        <v>19</v>
      </c>
      <c r="D186" s="18"/>
      <c r="E186" s="18"/>
      <c r="F186" s="18"/>
      <c r="G186" s="18"/>
      <c r="H186" s="18"/>
      <c r="I186" s="18">
        <v>516240</v>
      </c>
    </row>
    <row r="187" spans="1:9" x14ac:dyDescent="0.25">
      <c r="A187" s="16">
        <v>43837</v>
      </c>
      <c r="B187" s="16" t="s">
        <v>16</v>
      </c>
      <c r="C187" s="17" t="s">
        <v>31</v>
      </c>
      <c r="D187" s="18"/>
      <c r="E187" s="18"/>
      <c r="F187" s="18"/>
      <c r="G187" s="18"/>
      <c r="H187" s="18"/>
      <c r="I187" s="18">
        <v>608710</v>
      </c>
    </row>
    <row r="188" spans="1:9" x14ac:dyDescent="0.25">
      <c r="A188" s="16">
        <v>43841</v>
      </c>
      <c r="B188" s="16" t="s">
        <v>16</v>
      </c>
      <c r="C188" s="17" t="s">
        <v>34</v>
      </c>
      <c r="D188" s="18"/>
      <c r="E188" s="18"/>
      <c r="F188" s="18"/>
      <c r="G188" s="18"/>
      <c r="H188" s="18"/>
      <c r="I188" s="18">
        <v>500000</v>
      </c>
    </row>
    <row r="189" spans="1:9" x14ac:dyDescent="0.25">
      <c r="A189" s="16">
        <v>43845</v>
      </c>
      <c r="B189" s="16" t="s">
        <v>16</v>
      </c>
      <c r="C189" s="17" t="s">
        <v>41</v>
      </c>
      <c r="D189" s="18"/>
      <c r="E189" s="18"/>
      <c r="F189" s="18"/>
      <c r="G189" s="18"/>
      <c r="H189" s="18"/>
      <c r="I189" s="18">
        <v>1000000</v>
      </c>
    </row>
    <row r="190" spans="1:9" x14ac:dyDescent="0.25">
      <c r="A190" s="16">
        <v>43843</v>
      </c>
      <c r="B190" s="16" t="s">
        <v>16</v>
      </c>
      <c r="C190" s="17" t="s">
        <v>88</v>
      </c>
      <c r="D190" s="18"/>
      <c r="E190" s="18"/>
      <c r="F190" s="18"/>
      <c r="G190" s="18"/>
      <c r="H190" s="18"/>
      <c r="I190" s="18">
        <v>713660</v>
      </c>
    </row>
    <row r="191" spans="1:9" x14ac:dyDescent="0.25">
      <c r="A191" s="16">
        <v>43845</v>
      </c>
      <c r="B191" s="19" t="s">
        <v>16</v>
      </c>
      <c r="C191" s="17" t="s">
        <v>88</v>
      </c>
      <c r="D191" s="18"/>
      <c r="E191" s="18"/>
      <c r="F191" s="18"/>
      <c r="G191" s="18"/>
      <c r="H191" s="18"/>
      <c r="I191" s="18">
        <v>1023359</v>
      </c>
    </row>
    <row r="192" spans="1:9" x14ac:dyDescent="0.25">
      <c r="A192" s="16">
        <v>43846</v>
      </c>
      <c r="B192" s="16" t="s">
        <v>16</v>
      </c>
      <c r="C192" s="17" t="s">
        <v>91</v>
      </c>
      <c r="D192" s="18"/>
      <c r="E192" s="18"/>
      <c r="F192" s="18"/>
      <c r="G192" s="18"/>
      <c r="H192" s="18"/>
      <c r="I192" s="18">
        <v>15000</v>
      </c>
    </row>
    <row r="193" spans="1:9" x14ac:dyDescent="0.25">
      <c r="A193" s="16">
        <v>43846</v>
      </c>
      <c r="B193" s="16" t="s">
        <v>16</v>
      </c>
      <c r="C193" s="17" t="s">
        <v>91</v>
      </c>
      <c r="D193" s="18"/>
      <c r="E193" s="18"/>
      <c r="F193" s="18"/>
      <c r="G193" s="18"/>
      <c r="H193" s="18"/>
      <c r="I193" s="18">
        <v>15000</v>
      </c>
    </row>
    <row r="194" spans="1:9" x14ac:dyDescent="0.25">
      <c r="A194" s="16">
        <v>43846</v>
      </c>
      <c r="B194" s="16" t="s">
        <v>16</v>
      </c>
      <c r="C194" s="17" t="s">
        <v>91</v>
      </c>
      <c r="D194" s="18"/>
      <c r="E194" s="18"/>
      <c r="F194" s="18"/>
      <c r="G194" s="18"/>
      <c r="H194" s="18"/>
      <c r="I194" s="18">
        <v>10000</v>
      </c>
    </row>
    <row r="195" spans="1:9" x14ac:dyDescent="0.25">
      <c r="A195" s="16">
        <v>43846</v>
      </c>
      <c r="B195" s="16" t="s">
        <v>16</v>
      </c>
      <c r="C195" s="17" t="s">
        <v>91</v>
      </c>
      <c r="D195" s="18"/>
      <c r="E195" s="18"/>
      <c r="F195" s="18"/>
      <c r="G195" s="18"/>
      <c r="H195" s="18"/>
      <c r="I195" s="18">
        <v>10000</v>
      </c>
    </row>
    <row r="196" spans="1:9" x14ac:dyDescent="0.25">
      <c r="A196" s="16">
        <v>43846</v>
      </c>
      <c r="B196" s="16" t="s">
        <v>16</v>
      </c>
      <c r="C196" s="17" t="s">
        <v>91</v>
      </c>
      <c r="D196" s="18"/>
      <c r="E196" s="18"/>
      <c r="F196" s="18"/>
      <c r="G196" s="18"/>
      <c r="H196" s="18"/>
      <c r="I196" s="18">
        <v>35000</v>
      </c>
    </row>
    <row r="197" spans="1:9" x14ac:dyDescent="0.25">
      <c r="A197" s="16">
        <v>43846</v>
      </c>
      <c r="B197" s="16" t="s">
        <v>16</v>
      </c>
      <c r="C197" s="17" t="s">
        <v>91</v>
      </c>
      <c r="D197" s="18"/>
      <c r="E197" s="18"/>
      <c r="F197" s="18"/>
      <c r="G197" s="18"/>
      <c r="H197" s="18"/>
      <c r="I197" s="18">
        <v>35000</v>
      </c>
    </row>
    <row r="198" spans="1:9" x14ac:dyDescent="0.25">
      <c r="A198" s="16">
        <v>43846</v>
      </c>
      <c r="B198" s="16" t="s">
        <v>16</v>
      </c>
      <c r="C198" s="17" t="s">
        <v>91</v>
      </c>
      <c r="D198" s="18"/>
      <c r="E198" s="18"/>
      <c r="F198" s="18"/>
      <c r="G198" s="18"/>
      <c r="H198" s="18"/>
      <c r="I198" s="18">
        <v>10000</v>
      </c>
    </row>
    <row r="199" spans="1:9" x14ac:dyDescent="0.25">
      <c r="A199" s="16">
        <v>43846</v>
      </c>
      <c r="B199" s="16" t="s">
        <v>16</v>
      </c>
      <c r="C199" s="17" t="s">
        <v>91</v>
      </c>
      <c r="D199" s="18"/>
      <c r="E199" s="18"/>
      <c r="F199" s="18"/>
      <c r="G199" s="18"/>
      <c r="H199" s="18"/>
      <c r="I199" s="18">
        <v>35000</v>
      </c>
    </row>
    <row r="200" spans="1:9" x14ac:dyDescent="0.25">
      <c r="A200" s="16">
        <v>43846</v>
      </c>
      <c r="B200" s="16" t="s">
        <v>16</v>
      </c>
      <c r="C200" s="17" t="s">
        <v>91</v>
      </c>
      <c r="D200" s="18"/>
      <c r="E200" s="18"/>
      <c r="F200" s="18"/>
      <c r="G200" s="18"/>
      <c r="H200" s="18"/>
      <c r="I200" s="18">
        <v>15000</v>
      </c>
    </row>
    <row r="201" spans="1:9" x14ac:dyDescent="0.25">
      <c r="A201" s="16">
        <v>43846</v>
      </c>
      <c r="B201" s="16" t="s">
        <v>16</v>
      </c>
      <c r="C201" s="17" t="s">
        <v>91</v>
      </c>
      <c r="D201" s="18"/>
      <c r="E201" s="18"/>
      <c r="F201" s="18"/>
      <c r="G201" s="18"/>
      <c r="H201" s="18"/>
      <c r="I201" s="18">
        <v>40000</v>
      </c>
    </row>
    <row r="202" spans="1:9" x14ac:dyDescent="0.25">
      <c r="A202" s="16">
        <v>43846</v>
      </c>
      <c r="B202" s="16" t="s">
        <v>16</v>
      </c>
      <c r="C202" s="17" t="s">
        <v>91</v>
      </c>
      <c r="D202" s="18"/>
      <c r="E202" s="18"/>
      <c r="F202" s="18"/>
      <c r="G202" s="18"/>
      <c r="H202" s="18"/>
      <c r="I202" s="18">
        <v>60000</v>
      </c>
    </row>
    <row r="203" spans="1:9" x14ac:dyDescent="0.25">
      <c r="A203" s="16">
        <v>43846</v>
      </c>
      <c r="B203" s="19" t="s">
        <v>16</v>
      </c>
      <c r="C203" s="17" t="s">
        <v>91</v>
      </c>
      <c r="D203" s="18"/>
      <c r="E203" s="18"/>
      <c r="F203" s="18"/>
      <c r="G203" s="18"/>
      <c r="H203" s="18"/>
      <c r="I203" s="18">
        <v>90000</v>
      </c>
    </row>
    <row r="204" spans="1:9" x14ac:dyDescent="0.25">
      <c r="A204" s="16">
        <v>43846</v>
      </c>
      <c r="B204" s="19" t="s">
        <v>16</v>
      </c>
      <c r="C204" s="17" t="s">
        <v>91</v>
      </c>
      <c r="D204" s="18"/>
      <c r="E204" s="18"/>
      <c r="F204" s="18"/>
      <c r="G204" s="18"/>
      <c r="H204" s="18"/>
      <c r="I204" s="18">
        <v>60000</v>
      </c>
    </row>
    <row r="205" spans="1:9" x14ac:dyDescent="0.25">
      <c r="A205" s="16">
        <v>43846</v>
      </c>
      <c r="B205" s="16" t="s">
        <v>16</v>
      </c>
      <c r="C205" s="17" t="s">
        <v>91</v>
      </c>
      <c r="D205" s="18"/>
      <c r="E205" s="18"/>
      <c r="F205" s="18"/>
      <c r="G205" s="18"/>
      <c r="H205" s="18"/>
      <c r="I205" s="18">
        <v>90000</v>
      </c>
    </row>
    <row r="206" spans="1:9" x14ac:dyDescent="0.25">
      <c r="A206" s="16">
        <v>43846</v>
      </c>
      <c r="B206" s="16" t="s">
        <v>16</v>
      </c>
      <c r="C206" s="17" t="s">
        <v>91</v>
      </c>
      <c r="D206" s="18"/>
      <c r="E206" s="18"/>
      <c r="F206" s="18"/>
      <c r="G206" s="18"/>
      <c r="H206" s="18"/>
      <c r="I206" s="18">
        <v>60000</v>
      </c>
    </row>
    <row r="207" spans="1:9" x14ac:dyDescent="0.25">
      <c r="A207" s="16">
        <v>43846</v>
      </c>
      <c r="B207" s="16" t="s">
        <v>16</v>
      </c>
      <c r="C207" s="17" t="s">
        <v>91</v>
      </c>
      <c r="D207" s="18"/>
      <c r="E207" s="18"/>
      <c r="F207" s="18"/>
      <c r="G207" s="18"/>
      <c r="H207" s="18"/>
      <c r="I207" s="18">
        <v>60000</v>
      </c>
    </row>
    <row r="208" spans="1:9" x14ac:dyDescent="0.25">
      <c r="A208" s="16">
        <v>43846</v>
      </c>
      <c r="B208" s="16" t="s">
        <v>16</v>
      </c>
      <c r="C208" s="17" t="s">
        <v>91</v>
      </c>
      <c r="D208" s="18"/>
      <c r="E208" s="18"/>
      <c r="F208" s="18"/>
      <c r="G208" s="18"/>
      <c r="H208" s="18"/>
      <c r="I208" s="18">
        <v>90000</v>
      </c>
    </row>
    <row r="209" spans="1:9" x14ac:dyDescent="0.25">
      <c r="A209" s="16">
        <v>43846</v>
      </c>
      <c r="B209" s="16" t="s">
        <v>16</v>
      </c>
      <c r="C209" s="17" t="s">
        <v>91</v>
      </c>
      <c r="D209" s="18"/>
      <c r="E209" s="18"/>
      <c r="F209" s="18"/>
      <c r="G209" s="18"/>
      <c r="H209" s="18"/>
      <c r="I209" s="18">
        <v>40000</v>
      </c>
    </row>
    <row r="210" spans="1:9" x14ac:dyDescent="0.25">
      <c r="A210" s="16">
        <v>43846</v>
      </c>
      <c r="B210" s="16" t="s">
        <v>16</v>
      </c>
      <c r="C210" s="17" t="s">
        <v>91</v>
      </c>
      <c r="D210" s="18"/>
      <c r="E210" s="18"/>
      <c r="F210" s="18"/>
      <c r="G210" s="18"/>
      <c r="H210" s="18"/>
      <c r="I210" s="18">
        <v>40000</v>
      </c>
    </row>
    <row r="211" spans="1:9" x14ac:dyDescent="0.25">
      <c r="A211" s="16">
        <v>43846</v>
      </c>
      <c r="B211" s="16" t="s">
        <v>16</v>
      </c>
      <c r="C211" s="17" t="s">
        <v>91</v>
      </c>
      <c r="D211" s="18"/>
      <c r="E211" s="18"/>
      <c r="F211" s="18"/>
      <c r="G211" s="18"/>
      <c r="H211" s="18"/>
      <c r="I211" s="18">
        <v>40000</v>
      </c>
    </row>
    <row r="212" spans="1:9" x14ac:dyDescent="0.25">
      <c r="A212" s="16">
        <v>43846</v>
      </c>
      <c r="B212" s="16" t="s">
        <v>16</v>
      </c>
      <c r="C212" s="17" t="s">
        <v>91</v>
      </c>
      <c r="D212" s="18"/>
      <c r="E212" s="18"/>
      <c r="F212" s="18"/>
      <c r="G212" s="18"/>
      <c r="H212" s="18"/>
      <c r="I212" s="18">
        <v>90000</v>
      </c>
    </row>
    <row r="213" spans="1:9" x14ac:dyDescent="0.25">
      <c r="A213" s="16">
        <v>43848</v>
      </c>
      <c r="B213" s="16" t="s">
        <v>16</v>
      </c>
      <c r="C213" s="17" t="s">
        <v>88</v>
      </c>
      <c r="D213" s="18"/>
      <c r="E213" s="18"/>
      <c r="F213" s="18"/>
      <c r="G213" s="18"/>
      <c r="H213" s="18"/>
      <c r="I213" s="18">
        <v>857200</v>
      </c>
    </row>
    <row r="214" spans="1:9" x14ac:dyDescent="0.25">
      <c r="A214" s="16">
        <v>43851</v>
      </c>
      <c r="B214" s="16" t="s">
        <v>16</v>
      </c>
      <c r="C214" s="17" t="s">
        <v>88</v>
      </c>
      <c r="D214" s="18"/>
      <c r="E214" s="18"/>
      <c r="F214" s="18"/>
      <c r="G214" s="18"/>
      <c r="H214" s="18"/>
      <c r="I214" s="18">
        <v>700000</v>
      </c>
    </row>
    <row r="215" spans="1:9" x14ac:dyDescent="0.25">
      <c r="A215" s="19">
        <v>43852</v>
      </c>
      <c r="B215" s="19" t="s">
        <v>16</v>
      </c>
      <c r="C215" s="20" t="s">
        <v>88</v>
      </c>
      <c r="D215" s="21"/>
      <c r="E215" s="21"/>
      <c r="F215" s="21"/>
      <c r="G215" s="21"/>
      <c r="H215" s="21"/>
      <c r="I215" s="21">
        <v>1003680</v>
      </c>
    </row>
    <row r="216" spans="1:9" x14ac:dyDescent="0.25">
      <c r="A216" s="29"/>
      <c r="B216" s="29"/>
      <c r="C216" s="30"/>
      <c r="D216" s="31">
        <f>SUM(D171:D215)</f>
        <v>0</v>
      </c>
      <c r="E216" s="31">
        <f t="shared" ref="E216:I216" si="1">SUM(E171:E215)</f>
        <v>0</v>
      </c>
      <c r="F216" s="31">
        <f t="shared" si="1"/>
        <v>0</v>
      </c>
      <c r="G216" s="31">
        <f t="shared" si="1"/>
        <v>0</v>
      </c>
      <c r="H216" s="31">
        <f t="shared" si="1"/>
        <v>0</v>
      </c>
      <c r="I216" s="37">
        <f t="shared" si="1"/>
        <v>10388179</v>
      </c>
    </row>
    <row r="219" spans="1:9" ht="18.75" x14ac:dyDescent="0.25">
      <c r="B219" s="126" t="s">
        <v>119</v>
      </c>
      <c r="C219" s="126"/>
    </row>
    <row r="220" spans="1:9" x14ac:dyDescent="0.25">
      <c r="A220" s="122" t="s">
        <v>0</v>
      </c>
      <c r="B220" s="124" t="s">
        <v>6</v>
      </c>
      <c r="C220" s="123" t="s">
        <v>1</v>
      </c>
      <c r="D220" s="121" t="s">
        <v>111</v>
      </c>
      <c r="E220" s="121"/>
      <c r="F220" s="121"/>
      <c r="G220" s="121" t="s">
        <v>112</v>
      </c>
      <c r="H220" s="121"/>
      <c r="I220" s="121"/>
    </row>
    <row r="221" spans="1:9" x14ac:dyDescent="0.25">
      <c r="A221" s="122"/>
      <c r="B221" s="125"/>
      <c r="C221" s="123"/>
      <c r="D221" s="12" t="s">
        <v>3</v>
      </c>
      <c r="E221" s="12" t="s">
        <v>2</v>
      </c>
      <c r="F221" s="12" t="s">
        <v>4</v>
      </c>
      <c r="G221" s="12" t="s">
        <v>3</v>
      </c>
      <c r="H221" s="12" t="s">
        <v>2</v>
      </c>
      <c r="I221" s="12" t="s">
        <v>4</v>
      </c>
    </row>
    <row r="222" spans="1:9" x14ac:dyDescent="0.25">
      <c r="A222" s="16">
        <v>43836</v>
      </c>
      <c r="B222" s="16" t="s">
        <v>23</v>
      </c>
      <c r="C222" s="17" t="s">
        <v>21</v>
      </c>
      <c r="D222" s="18"/>
      <c r="E222" s="18"/>
      <c r="F222" s="18">
        <v>649000</v>
      </c>
      <c r="G222" s="18"/>
      <c r="H222" s="18"/>
      <c r="I222" s="18"/>
    </row>
    <row r="223" spans="1:9" x14ac:dyDescent="0.25">
      <c r="A223" s="16">
        <v>43836</v>
      </c>
      <c r="B223" s="16" t="s">
        <v>23</v>
      </c>
      <c r="C223" s="17" t="s">
        <v>22</v>
      </c>
      <c r="D223" s="18"/>
      <c r="E223" s="18"/>
      <c r="F223" s="18">
        <v>268000</v>
      </c>
      <c r="G223" s="18"/>
      <c r="H223" s="18"/>
      <c r="I223" s="18"/>
    </row>
    <row r="224" spans="1:9" x14ac:dyDescent="0.25">
      <c r="A224" s="16">
        <v>43843</v>
      </c>
      <c r="B224" s="16" t="s">
        <v>23</v>
      </c>
      <c r="C224" s="17" t="s">
        <v>35</v>
      </c>
      <c r="D224" s="18"/>
      <c r="E224" s="18"/>
      <c r="F224" s="18">
        <v>1592000</v>
      </c>
      <c r="G224" s="18"/>
      <c r="H224" s="18"/>
      <c r="I224" s="18"/>
    </row>
    <row r="225" spans="1:9" x14ac:dyDescent="0.25">
      <c r="A225" s="16">
        <v>43843</v>
      </c>
      <c r="B225" s="16" t="s">
        <v>23</v>
      </c>
      <c r="C225" s="17" t="s">
        <v>36</v>
      </c>
      <c r="D225" s="18"/>
      <c r="E225" s="18"/>
      <c r="F225" s="18">
        <v>5000000</v>
      </c>
      <c r="G225" s="18"/>
      <c r="H225" s="18"/>
      <c r="I225" s="18"/>
    </row>
    <row r="226" spans="1:9" x14ac:dyDescent="0.25">
      <c r="A226" s="16">
        <v>43844</v>
      </c>
      <c r="B226" s="16" t="s">
        <v>23</v>
      </c>
      <c r="C226" s="17" t="s">
        <v>37</v>
      </c>
      <c r="D226" s="18"/>
      <c r="E226" s="18"/>
      <c r="F226" s="18">
        <v>2861000</v>
      </c>
      <c r="G226" s="18"/>
      <c r="H226" s="18"/>
      <c r="I226" s="18"/>
    </row>
    <row r="227" spans="1:9" x14ac:dyDescent="0.25">
      <c r="A227" s="16">
        <v>43844</v>
      </c>
      <c r="B227" s="16" t="s">
        <v>23</v>
      </c>
      <c r="C227" s="17" t="s">
        <v>40</v>
      </c>
      <c r="D227" s="18">
        <v>49500000</v>
      </c>
      <c r="E227" s="18"/>
      <c r="F227" s="18"/>
      <c r="G227" s="18"/>
      <c r="H227" s="18"/>
      <c r="I227" s="18"/>
    </row>
    <row r="228" spans="1:9" x14ac:dyDescent="0.25">
      <c r="A228" s="16">
        <v>43848</v>
      </c>
      <c r="B228" s="16" t="s">
        <v>23</v>
      </c>
      <c r="C228" s="17" t="s">
        <v>94</v>
      </c>
      <c r="D228" s="18"/>
      <c r="E228" s="18"/>
      <c r="F228" s="18">
        <v>100000000</v>
      </c>
      <c r="G228" s="18"/>
      <c r="H228" s="18"/>
      <c r="I228" s="18"/>
    </row>
    <row r="229" spans="1:9" x14ac:dyDescent="0.25">
      <c r="A229" s="16">
        <v>43848</v>
      </c>
      <c r="B229" s="19" t="s">
        <v>23</v>
      </c>
      <c r="C229" s="17" t="s">
        <v>95</v>
      </c>
      <c r="D229" s="18"/>
      <c r="E229" s="18"/>
      <c r="F229" s="18">
        <v>1670000</v>
      </c>
      <c r="G229" s="18"/>
      <c r="H229" s="18"/>
      <c r="I229" s="18"/>
    </row>
    <row r="230" spans="1:9" x14ac:dyDescent="0.25">
      <c r="A230" s="16">
        <v>43849</v>
      </c>
      <c r="B230" s="16" t="s">
        <v>23</v>
      </c>
      <c r="C230" s="17" t="s">
        <v>97</v>
      </c>
      <c r="D230" s="18"/>
      <c r="E230" s="18"/>
      <c r="F230" s="18">
        <v>682000</v>
      </c>
      <c r="G230" s="18"/>
      <c r="H230" s="18"/>
      <c r="I230" s="18"/>
    </row>
    <row r="231" spans="1:9" x14ac:dyDescent="0.25">
      <c r="A231" s="16">
        <v>43849</v>
      </c>
      <c r="B231" s="16" t="s">
        <v>23</v>
      </c>
      <c r="C231" s="17" t="s">
        <v>98</v>
      </c>
      <c r="D231" s="18"/>
      <c r="E231" s="18"/>
      <c r="F231" s="18">
        <v>20000000</v>
      </c>
      <c r="G231" s="18"/>
      <c r="H231" s="18"/>
      <c r="I231" s="18"/>
    </row>
    <row r="232" spans="1:9" x14ac:dyDescent="0.25">
      <c r="A232" s="16">
        <v>43850</v>
      </c>
      <c r="B232" s="16" t="s">
        <v>23</v>
      </c>
      <c r="C232" s="17" t="s">
        <v>101</v>
      </c>
      <c r="D232" s="18"/>
      <c r="E232" s="18"/>
      <c r="F232" s="18">
        <v>20000000</v>
      </c>
      <c r="G232" s="18"/>
      <c r="H232" s="18"/>
      <c r="I232" s="18"/>
    </row>
    <row r="233" spans="1:9" x14ac:dyDescent="0.25">
      <c r="A233" s="19">
        <v>43851</v>
      </c>
      <c r="B233" s="19" t="s">
        <v>23</v>
      </c>
      <c r="C233" s="20" t="s">
        <v>103</v>
      </c>
      <c r="D233" s="21"/>
      <c r="E233" s="21"/>
      <c r="F233" s="21">
        <v>1182000</v>
      </c>
      <c r="G233" s="21"/>
      <c r="H233" s="21"/>
      <c r="I233" s="21"/>
    </row>
    <row r="234" spans="1:9" x14ac:dyDescent="0.25">
      <c r="A234" s="29"/>
      <c r="B234" s="29"/>
      <c r="C234" s="30"/>
      <c r="D234" s="37">
        <f>SUM(D222:D233)</f>
        <v>49500000</v>
      </c>
      <c r="E234" s="31">
        <f t="shared" ref="E234:I234" si="2">SUM(E222:E233)</f>
        <v>0</v>
      </c>
      <c r="F234" s="37">
        <f t="shared" si="2"/>
        <v>153904000</v>
      </c>
      <c r="G234" s="31">
        <f t="shared" si="2"/>
        <v>0</v>
      </c>
      <c r="H234" s="31">
        <f t="shared" si="2"/>
        <v>0</v>
      </c>
      <c r="I234" s="31">
        <f t="shared" si="2"/>
        <v>0</v>
      </c>
    </row>
    <row r="235" spans="1:9" x14ac:dyDescent="0.25">
      <c r="B235" s="33"/>
      <c r="C235" s="34"/>
      <c r="D235" s="35"/>
      <c r="E235" s="35"/>
      <c r="F235" s="35"/>
      <c r="G235" s="35"/>
      <c r="H235" s="35"/>
      <c r="I235" s="35"/>
    </row>
    <row r="236" spans="1:9" x14ac:dyDescent="0.25">
      <c r="B236" s="33"/>
      <c r="C236" s="34"/>
      <c r="D236" s="35"/>
      <c r="E236" s="35"/>
      <c r="F236" s="35"/>
      <c r="G236" s="35"/>
      <c r="H236" s="35"/>
      <c r="I236" s="35"/>
    </row>
    <row r="237" spans="1:9" ht="18.75" x14ac:dyDescent="0.25">
      <c r="B237" s="126" t="s">
        <v>120</v>
      </c>
      <c r="C237" s="126"/>
      <c r="D237" s="35"/>
      <c r="E237" s="35"/>
      <c r="F237" s="35"/>
      <c r="G237" s="35"/>
      <c r="H237" s="35"/>
      <c r="I237" s="35"/>
    </row>
    <row r="238" spans="1:9" x14ac:dyDescent="0.25">
      <c r="A238" s="122" t="s">
        <v>0</v>
      </c>
      <c r="B238" s="124" t="s">
        <v>6</v>
      </c>
      <c r="C238" s="123" t="s">
        <v>1</v>
      </c>
      <c r="D238" s="121" t="s">
        <v>111</v>
      </c>
      <c r="E238" s="121"/>
      <c r="F238" s="121"/>
      <c r="G238" s="121" t="s">
        <v>112</v>
      </c>
      <c r="H238" s="121"/>
      <c r="I238" s="121"/>
    </row>
    <row r="239" spans="1:9" x14ac:dyDescent="0.25">
      <c r="A239" s="122"/>
      <c r="B239" s="125"/>
      <c r="C239" s="123"/>
      <c r="D239" s="12" t="s">
        <v>3</v>
      </c>
      <c r="E239" s="12" t="s">
        <v>2</v>
      </c>
      <c r="F239" s="12" t="s">
        <v>4</v>
      </c>
      <c r="G239" s="12" t="s">
        <v>3</v>
      </c>
      <c r="H239" s="12" t="s">
        <v>2</v>
      </c>
      <c r="I239" s="12" t="s">
        <v>4</v>
      </c>
    </row>
    <row r="240" spans="1:9" x14ac:dyDescent="0.25">
      <c r="A240" s="16">
        <v>43832</v>
      </c>
      <c r="B240" s="16" t="s">
        <v>38</v>
      </c>
      <c r="C240" s="17" t="s">
        <v>43</v>
      </c>
      <c r="D240" s="18"/>
      <c r="E240" s="18"/>
      <c r="F240" s="18"/>
      <c r="G240" s="18"/>
      <c r="H240" s="18"/>
      <c r="I240" s="18">
        <v>220000</v>
      </c>
    </row>
    <row r="241" spans="1:9" x14ac:dyDescent="0.25">
      <c r="A241" s="16">
        <v>43833</v>
      </c>
      <c r="B241" s="16" t="s">
        <v>38</v>
      </c>
      <c r="C241" s="17" t="s">
        <v>44</v>
      </c>
      <c r="D241" s="18"/>
      <c r="E241" s="18"/>
      <c r="F241" s="18"/>
      <c r="G241" s="18"/>
      <c r="H241" s="18"/>
      <c r="I241" s="18">
        <v>80000</v>
      </c>
    </row>
    <row r="242" spans="1:9" x14ac:dyDescent="0.25">
      <c r="A242" s="19">
        <v>43833</v>
      </c>
      <c r="B242" s="19" t="s">
        <v>38</v>
      </c>
      <c r="C242" s="20" t="s">
        <v>46</v>
      </c>
      <c r="D242" s="21"/>
      <c r="E242" s="21"/>
      <c r="F242" s="21"/>
      <c r="G242" s="21"/>
      <c r="H242" s="21"/>
      <c r="I242" s="21">
        <v>160000</v>
      </c>
    </row>
    <row r="243" spans="1:9" x14ac:dyDescent="0.25">
      <c r="A243" s="19">
        <v>43833</v>
      </c>
      <c r="B243" s="19" t="s">
        <v>38</v>
      </c>
      <c r="C243" s="20" t="s">
        <v>47</v>
      </c>
      <c r="D243" s="21"/>
      <c r="E243" s="21"/>
      <c r="F243" s="21"/>
      <c r="G243" s="21"/>
      <c r="H243" s="21"/>
      <c r="I243" s="21">
        <v>140000</v>
      </c>
    </row>
    <row r="244" spans="1:9" x14ac:dyDescent="0.25">
      <c r="A244" s="16">
        <v>43839</v>
      </c>
      <c r="B244" s="16" t="s">
        <v>38</v>
      </c>
      <c r="C244" s="17" t="s">
        <v>32</v>
      </c>
      <c r="D244" s="18"/>
      <c r="E244" s="18"/>
      <c r="F244" s="18"/>
      <c r="G244" s="18"/>
      <c r="H244" s="18"/>
      <c r="I244" s="18">
        <v>11000000</v>
      </c>
    </row>
    <row r="245" spans="1:9" x14ac:dyDescent="0.25">
      <c r="A245" s="16">
        <v>43842</v>
      </c>
      <c r="B245" s="16" t="s">
        <v>38</v>
      </c>
      <c r="C245" s="17" t="s">
        <v>33</v>
      </c>
      <c r="D245" s="18"/>
      <c r="E245" s="18"/>
      <c r="F245" s="18"/>
      <c r="G245" s="18"/>
      <c r="H245" s="18"/>
      <c r="I245" s="18">
        <v>500000</v>
      </c>
    </row>
    <row r="246" spans="1:9" x14ac:dyDescent="0.25">
      <c r="A246" s="16">
        <v>43847</v>
      </c>
      <c r="B246" s="16" t="s">
        <v>38</v>
      </c>
      <c r="C246" s="17" t="s">
        <v>85</v>
      </c>
      <c r="D246" s="18"/>
      <c r="E246" s="18"/>
      <c r="F246" s="18"/>
      <c r="G246" s="18"/>
      <c r="H246" s="18"/>
      <c r="I246" s="18">
        <v>4122000</v>
      </c>
    </row>
    <row r="247" spans="1:9" x14ac:dyDescent="0.25">
      <c r="A247" s="16">
        <v>43846</v>
      </c>
      <c r="B247" s="19" t="s">
        <v>38</v>
      </c>
      <c r="C247" s="17" t="s">
        <v>89</v>
      </c>
      <c r="D247" s="18"/>
      <c r="E247" s="18"/>
      <c r="F247" s="18"/>
      <c r="G247" s="18"/>
      <c r="H247" s="18"/>
      <c r="I247" s="18">
        <v>6000000</v>
      </c>
    </row>
    <row r="248" spans="1:9" x14ac:dyDescent="0.25">
      <c r="A248" s="16">
        <v>43848</v>
      </c>
      <c r="B248" s="16" t="s">
        <v>38</v>
      </c>
      <c r="C248" s="17" t="s">
        <v>92</v>
      </c>
      <c r="D248" s="18"/>
      <c r="E248" s="18"/>
      <c r="F248" s="18"/>
      <c r="G248" s="18"/>
      <c r="H248" s="18"/>
      <c r="I248" s="18">
        <v>10000000</v>
      </c>
    </row>
    <row r="249" spans="1:9" x14ac:dyDescent="0.25">
      <c r="A249" s="16">
        <v>43849</v>
      </c>
      <c r="B249" s="19" t="s">
        <v>38</v>
      </c>
      <c r="C249" s="17" t="s">
        <v>96</v>
      </c>
      <c r="D249" s="18"/>
      <c r="E249" s="18"/>
      <c r="F249" s="18"/>
      <c r="G249" s="18"/>
      <c r="H249" s="18"/>
      <c r="I249" s="18">
        <v>500000</v>
      </c>
    </row>
    <row r="250" spans="1:9" x14ac:dyDescent="0.25">
      <c r="A250" s="19">
        <v>43854</v>
      </c>
      <c r="B250" s="19" t="s">
        <v>38</v>
      </c>
      <c r="C250" s="20" t="s">
        <v>107</v>
      </c>
      <c r="D250" s="21"/>
      <c r="E250" s="21"/>
      <c r="F250" s="21"/>
      <c r="G250" s="21"/>
      <c r="H250" s="21"/>
      <c r="I250" s="21">
        <v>6000000</v>
      </c>
    </row>
    <row r="251" spans="1:9" x14ac:dyDescent="0.25">
      <c r="A251" s="29"/>
      <c r="B251" s="29"/>
      <c r="C251" s="30"/>
      <c r="D251" s="31">
        <f>SUM(D240:D250)</f>
        <v>0</v>
      </c>
      <c r="E251" s="31">
        <f t="shared" ref="E251:I251" si="3">SUM(E240:E250)</f>
        <v>0</v>
      </c>
      <c r="F251" s="31">
        <f t="shared" si="3"/>
        <v>0</v>
      </c>
      <c r="G251" s="31">
        <f t="shared" si="3"/>
        <v>0</v>
      </c>
      <c r="H251" s="31">
        <f t="shared" si="3"/>
        <v>0</v>
      </c>
      <c r="I251" s="37">
        <f t="shared" si="3"/>
        <v>38722000</v>
      </c>
    </row>
    <row r="252" spans="1:9" x14ac:dyDescent="0.25">
      <c r="B252" s="33"/>
      <c r="C252" s="34"/>
      <c r="D252" s="35"/>
      <c r="E252" s="35"/>
      <c r="F252" s="35"/>
      <c r="G252" s="35"/>
      <c r="H252" s="35"/>
      <c r="I252" s="35"/>
    </row>
    <row r="253" spans="1:9" x14ac:dyDescent="0.25">
      <c r="B253" s="33"/>
      <c r="C253" s="34"/>
      <c r="D253" s="35"/>
      <c r="E253" s="35"/>
      <c r="F253" s="35"/>
      <c r="G253" s="35"/>
      <c r="H253" s="35"/>
      <c r="I253" s="35"/>
    </row>
    <row r="254" spans="1:9" ht="18.75" x14ac:dyDescent="0.25">
      <c r="B254" s="126" t="s">
        <v>121</v>
      </c>
      <c r="C254" s="126"/>
      <c r="D254" s="35"/>
      <c r="E254" s="35"/>
      <c r="F254" s="35"/>
      <c r="G254" s="35"/>
      <c r="H254" s="35"/>
      <c r="I254" s="35"/>
    </row>
    <row r="255" spans="1:9" x14ac:dyDescent="0.25">
      <c r="A255" s="122" t="s">
        <v>0</v>
      </c>
      <c r="B255" s="124" t="s">
        <v>6</v>
      </c>
      <c r="C255" s="123" t="s">
        <v>1</v>
      </c>
      <c r="D255" s="121" t="s">
        <v>111</v>
      </c>
      <c r="E255" s="121"/>
      <c r="F255" s="121"/>
      <c r="G255" s="121" t="s">
        <v>112</v>
      </c>
      <c r="H255" s="121"/>
      <c r="I255" s="121"/>
    </row>
    <row r="256" spans="1:9" x14ac:dyDescent="0.25">
      <c r="A256" s="122"/>
      <c r="B256" s="125"/>
      <c r="C256" s="123"/>
      <c r="D256" s="12" t="s">
        <v>3</v>
      </c>
      <c r="E256" s="12" t="s">
        <v>2</v>
      </c>
      <c r="F256" s="12" t="s">
        <v>4</v>
      </c>
      <c r="G256" s="12" t="s">
        <v>3</v>
      </c>
      <c r="H256" s="12" t="s">
        <v>2</v>
      </c>
      <c r="I256" s="12" t="s">
        <v>4</v>
      </c>
    </row>
    <row r="257" spans="1:9" x14ac:dyDescent="0.25">
      <c r="A257" s="16">
        <v>43833</v>
      </c>
      <c r="B257" s="16" t="s">
        <v>17</v>
      </c>
      <c r="C257" s="17" t="s">
        <v>10</v>
      </c>
      <c r="D257" s="18"/>
      <c r="E257" s="18"/>
      <c r="F257" s="18"/>
      <c r="G257" s="18"/>
      <c r="H257" s="18"/>
      <c r="I257" s="18">
        <v>10000000</v>
      </c>
    </row>
    <row r="258" spans="1:9" ht="30" x14ac:dyDescent="0.25">
      <c r="A258" s="16">
        <v>43836</v>
      </c>
      <c r="B258" s="16" t="s">
        <v>17</v>
      </c>
      <c r="C258" s="40" t="s">
        <v>30</v>
      </c>
      <c r="D258" s="18"/>
      <c r="E258" s="18"/>
      <c r="F258" s="18"/>
      <c r="G258" s="18"/>
      <c r="H258" s="18"/>
      <c r="I258" s="18">
        <v>4000000</v>
      </c>
    </row>
    <row r="259" spans="1:9" x14ac:dyDescent="0.25">
      <c r="A259" s="16">
        <v>43846</v>
      </c>
      <c r="B259" s="16" t="s">
        <v>17</v>
      </c>
      <c r="C259" s="17" t="s">
        <v>90</v>
      </c>
      <c r="D259" s="18"/>
      <c r="E259" s="18"/>
      <c r="F259" s="18"/>
      <c r="G259" s="18"/>
      <c r="H259" s="18"/>
      <c r="I259" s="18">
        <v>1000000</v>
      </c>
    </row>
    <row r="260" spans="1:9" x14ac:dyDescent="0.25">
      <c r="A260" s="16">
        <v>43848</v>
      </c>
      <c r="B260" s="16" t="s">
        <v>17</v>
      </c>
      <c r="C260" s="17" t="s">
        <v>93</v>
      </c>
      <c r="D260" s="18"/>
      <c r="E260" s="18"/>
      <c r="F260" s="18"/>
      <c r="G260" s="18"/>
      <c r="H260" s="18"/>
      <c r="I260" s="18">
        <v>5000000</v>
      </c>
    </row>
    <row r="261" spans="1:9" x14ac:dyDescent="0.25">
      <c r="A261" s="16">
        <v>43852</v>
      </c>
      <c r="B261" s="16" t="s">
        <v>17</v>
      </c>
      <c r="C261" s="17" t="s">
        <v>104</v>
      </c>
      <c r="D261" s="18"/>
      <c r="E261" s="18"/>
      <c r="F261" s="18"/>
      <c r="G261" s="18"/>
      <c r="H261" s="18"/>
      <c r="I261" s="18">
        <v>2000000</v>
      </c>
    </row>
    <row r="262" spans="1:9" x14ac:dyDescent="0.25">
      <c r="A262" s="16">
        <v>43853</v>
      </c>
      <c r="B262" s="16" t="s">
        <v>17</v>
      </c>
      <c r="C262" s="17" t="s">
        <v>104</v>
      </c>
      <c r="D262" s="18"/>
      <c r="E262" s="18"/>
      <c r="F262" s="18"/>
      <c r="G262" s="18"/>
      <c r="H262" s="18"/>
      <c r="I262" s="18">
        <v>10000000</v>
      </c>
    </row>
    <row r="263" spans="1:9" x14ac:dyDescent="0.25">
      <c r="A263" s="16">
        <v>43854</v>
      </c>
      <c r="B263" s="16" t="s">
        <v>17</v>
      </c>
      <c r="C263" s="17" t="s">
        <v>105</v>
      </c>
      <c r="D263" s="18"/>
      <c r="E263" s="18"/>
      <c r="F263" s="18"/>
      <c r="G263" s="18"/>
      <c r="H263" s="18"/>
      <c r="I263" s="18">
        <v>2000000</v>
      </c>
    </row>
    <row r="264" spans="1:9" x14ac:dyDescent="0.25">
      <c r="A264" s="16">
        <v>43854</v>
      </c>
      <c r="B264" s="19" t="s">
        <v>17</v>
      </c>
      <c r="C264" s="17" t="s">
        <v>106</v>
      </c>
      <c r="D264" s="18"/>
      <c r="E264" s="18"/>
      <c r="F264" s="18"/>
      <c r="G264" s="18"/>
      <c r="H264" s="18"/>
      <c r="I264" s="18">
        <v>2000000</v>
      </c>
    </row>
    <row r="265" spans="1:9" ht="30" x14ac:dyDescent="0.25">
      <c r="A265" s="16">
        <v>43861</v>
      </c>
      <c r="B265" s="16" t="s">
        <v>17</v>
      </c>
      <c r="C265" s="40" t="s">
        <v>108</v>
      </c>
      <c r="D265" s="18"/>
      <c r="E265" s="18"/>
      <c r="F265" s="18"/>
      <c r="G265" s="18"/>
      <c r="H265" s="18"/>
      <c r="I265" s="18">
        <v>31000000</v>
      </c>
    </row>
    <row r="266" spans="1:9" ht="45" x14ac:dyDescent="0.25">
      <c r="A266" s="19">
        <v>43861</v>
      </c>
      <c r="B266" s="19" t="s">
        <v>17</v>
      </c>
      <c r="C266" s="41" t="s">
        <v>109</v>
      </c>
      <c r="D266" s="21"/>
      <c r="E266" s="21"/>
      <c r="F266" s="21"/>
      <c r="G266" s="21"/>
      <c r="H266" s="21"/>
      <c r="I266" s="21">
        <v>13000000</v>
      </c>
    </row>
    <row r="267" spans="1:9" x14ac:dyDescent="0.25">
      <c r="A267" s="29"/>
      <c r="B267" s="29"/>
      <c r="C267" s="30"/>
      <c r="D267" s="31">
        <f>SUM(D257:D266)</f>
        <v>0</v>
      </c>
      <c r="E267" s="31">
        <f t="shared" ref="E267:H267" si="4">SUM(E257:E266)</f>
        <v>0</v>
      </c>
      <c r="F267" s="31">
        <f t="shared" si="4"/>
        <v>0</v>
      </c>
      <c r="G267" s="31">
        <f t="shared" si="4"/>
        <v>0</v>
      </c>
      <c r="H267" s="31">
        <f t="shared" si="4"/>
        <v>0</v>
      </c>
      <c r="I267" s="37">
        <f>SUM(I257:I266)</f>
        <v>80000000</v>
      </c>
    </row>
    <row r="269" spans="1:9" ht="18.75" x14ac:dyDescent="0.25">
      <c r="B269" s="126" t="s">
        <v>122</v>
      </c>
      <c r="C269" s="126"/>
    </row>
    <row r="270" spans="1:9" x14ac:dyDescent="0.25">
      <c r="A270" s="122" t="s">
        <v>0</v>
      </c>
      <c r="B270" s="124" t="s">
        <v>6</v>
      </c>
      <c r="C270" s="123" t="s">
        <v>1</v>
      </c>
      <c r="D270" s="121" t="s">
        <v>111</v>
      </c>
      <c r="E270" s="121"/>
      <c r="F270" s="121"/>
      <c r="G270" s="121" t="s">
        <v>112</v>
      </c>
      <c r="H270" s="121"/>
      <c r="I270" s="121"/>
    </row>
    <row r="271" spans="1:9" x14ac:dyDescent="0.25">
      <c r="A271" s="122"/>
      <c r="B271" s="125"/>
      <c r="C271" s="123"/>
      <c r="D271" s="12" t="s">
        <v>3</v>
      </c>
      <c r="E271" s="12" t="s">
        <v>2</v>
      </c>
      <c r="F271" s="12" t="s">
        <v>4</v>
      </c>
      <c r="G271" s="12" t="s">
        <v>3</v>
      </c>
      <c r="H271" s="12" t="s">
        <v>2</v>
      </c>
      <c r="I271" s="12" t="s">
        <v>4</v>
      </c>
    </row>
    <row r="272" spans="1:9" x14ac:dyDescent="0.25">
      <c r="A272" s="19">
        <v>43836</v>
      </c>
      <c r="B272" s="19" t="s">
        <v>39</v>
      </c>
      <c r="C272" s="20" t="s">
        <v>27</v>
      </c>
      <c r="D272" s="21"/>
      <c r="E272" s="21"/>
      <c r="F272" s="21"/>
      <c r="G272" s="21"/>
      <c r="H272" s="21"/>
      <c r="I272" s="21">
        <v>15000000</v>
      </c>
    </row>
    <row r="273" spans="1:9" x14ac:dyDescent="0.25">
      <c r="A273" s="29"/>
      <c r="B273" s="29"/>
      <c r="C273" s="30"/>
      <c r="D273" s="31">
        <f>SUM(D272)</f>
        <v>0</v>
      </c>
      <c r="E273" s="31">
        <f t="shared" ref="E273:I273" si="5">SUM(E272)</f>
        <v>0</v>
      </c>
      <c r="F273" s="31">
        <f t="shared" si="5"/>
        <v>0</v>
      </c>
      <c r="G273" s="31">
        <f t="shared" si="5"/>
        <v>0</v>
      </c>
      <c r="H273" s="31">
        <f t="shared" si="5"/>
        <v>0</v>
      </c>
      <c r="I273" s="37">
        <f t="shared" si="5"/>
        <v>15000000</v>
      </c>
    </row>
    <row r="274" spans="1:9" x14ac:dyDescent="0.25">
      <c r="A274" s="33"/>
      <c r="B274" s="33"/>
      <c r="C274" s="34"/>
      <c r="D274" s="35"/>
      <c r="E274" s="35"/>
      <c r="F274" s="35"/>
      <c r="G274" s="35"/>
      <c r="H274" s="35"/>
      <c r="I274" s="35"/>
    </row>
    <row r="275" spans="1:9" ht="18.75" x14ac:dyDescent="0.25">
      <c r="A275" s="33"/>
      <c r="B275" s="126" t="s">
        <v>123</v>
      </c>
      <c r="C275" s="126"/>
      <c r="D275" s="35"/>
      <c r="E275" s="35"/>
      <c r="F275" s="35"/>
      <c r="G275" s="35"/>
      <c r="H275" s="35"/>
      <c r="I275" s="35"/>
    </row>
    <row r="276" spans="1:9" x14ac:dyDescent="0.25">
      <c r="A276" s="122" t="s">
        <v>0</v>
      </c>
      <c r="B276" s="124" t="s">
        <v>6</v>
      </c>
      <c r="C276" s="123" t="s">
        <v>1</v>
      </c>
      <c r="D276" s="121" t="s">
        <v>111</v>
      </c>
      <c r="E276" s="121"/>
      <c r="F276" s="121"/>
      <c r="G276" s="121" t="s">
        <v>112</v>
      </c>
      <c r="H276" s="121"/>
      <c r="I276" s="121"/>
    </row>
    <row r="277" spans="1:9" x14ac:dyDescent="0.25">
      <c r="A277" s="122"/>
      <c r="B277" s="125"/>
      <c r="C277" s="123"/>
      <c r="D277" s="12" t="s">
        <v>3</v>
      </c>
      <c r="E277" s="12" t="s">
        <v>2</v>
      </c>
      <c r="F277" s="12" t="s">
        <v>4</v>
      </c>
      <c r="G277" s="12" t="s">
        <v>3</v>
      </c>
      <c r="H277" s="12" t="s">
        <v>2</v>
      </c>
      <c r="I277" s="12" t="s">
        <v>4</v>
      </c>
    </row>
    <row r="278" spans="1:9" x14ac:dyDescent="0.25">
      <c r="A278" s="16">
        <v>43831</v>
      </c>
      <c r="B278" s="16" t="s">
        <v>18</v>
      </c>
      <c r="C278" s="17" t="s">
        <v>8</v>
      </c>
      <c r="D278" s="18"/>
      <c r="E278" s="18"/>
      <c r="F278" s="18"/>
      <c r="G278" s="18"/>
      <c r="H278" s="18"/>
      <c r="I278" s="18">
        <v>530000</v>
      </c>
    </row>
    <row r="279" spans="1:9" x14ac:dyDescent="0.25">
      <c r="A279" s="16">
        <v>43831</v>
      </c>
      <c r="B279" s="16" t="s">
        <v>18</v>
      </c>
      <c r="C279" s="17" t="s">
        <v>9</v>
      </c>
      <c r="D279" s="18"/>
      <c r="E279" s="18"/>
      <c r="F279" s="18"/>
      <c r="G279" s="18"/>
      <c r="H279" s="18"/>
      <c r="I279" s="18">
        <v>580000</v>
      </c>
    </row>
    <row r="280" spans="1:9" x14ac:dyDescent="0.25">
      <c r="A280" s="16">
        <v>43833</v>
      </c>
      <c r="B280" s="16" t="s">
        <v>18</v>
      </c>
      <c r="C280" s="17" t="s">
        <v>45</v>
      </c>
      <c r="D280" s="18"/>
      <c r="E280" s="18"/>
      <c r="F280" s="18"/>
      <c r="G280" s="18"/>
      <c r="H280" s="18"/>
      <c r="I280" s="18">
        <v>370000</v>
      </c>
    </row>
    <row r="281" spans="1:9" x14ac:dyDescent="0.25">
      <c r="A281" s="19">
        <v>43833</v>
      </c>
      <c r="B281" s="19" t="s">
        <v>18</v>
      </c>
      <c r="C281" s="20" t="s">
        <v>49</v>
      </c>
      <c r="D281" s="21"/>
      <c r="E281" s="21"/>
      <c r="F281" s="21"/>
      <c r="G281" s="21"/>
      <c r="H281" s="21"/>
      <c r="I281" s="21">
        <v>850000</v>
      </c>
    </row>
    <row r="282" spans="1:9" x14ac:dyDescent="0.25">
      <c r="A282" s="19">
        <v>43833</v>
      </c>
      <c r="B282" s="19" t="s">
        <v>18</v>
      </c>
      <c r="C282" s="20" t="s">
        <v>114</v>
      </c>
      <c r="D282" s="21"/>
      <c r="E282" s="21"/>
      <c r="F282" s="21"/>
      <c r="G282" s="21"/>
      <c r="H282" s="21"/>
      <c r="I282" s="21">
        <v>500000</v>
      </c>
    </row>
    <row r="283" spans="1:9" x14ac:dyDescent="0.25">
      <c r="A283" s="16">
        <v>43834</v>
      </c>
      <c r="B283" s="16" t="s">
        <v>18</v>
      </c>
      <c r="C283" s="17" t="s">
        <v>66</v>
      </c>
      <c r="D283" s="18"/>
      <c r="E283" s="18"/>
      <c r="F283" s="18"/>
      <c r="G283" s="18"/>
      <c r="H283" s="18"/>
      <c r="I283" s="18">
        <v>600000</v>
      </c>
    </row>
    <row r="284" spans="1:9" x14ac:dyDescent="0.25">
      <c r="A284" s="19">
        <v>43834</v>
      </c>
      <c r="B284" s="19" t="s">
        <v>18</v>
      </c>
      <c r="C284" s="20" t="s">
        <v>53</v>
      </c>
      <c r="D284" s="21"/>
      <c r="E284" s="21"/>
      <c r="F284" s="21"/>
      <c r="G284" s="21"/>
      <c r="H284" s="21"/>
      <c r="I284" s="21">
        <v>5172000</v>
      </c>
    </row>
    <row r="285" spans="1:9" x14ac:dyDescent="0.25">
      <c r="A285" s="16">
        <v>43836</v>
      </c>
      <c r="B285" s="16" t="s">
        <v>18</v>
      </c>
      <c r="C285" s="17" t="s">
        <v>25</v>
      </c>
      <c r="D285" s="18"/>
      <c r="E285" s="18"/>
      <c r="F285" s="18"/>
      <c r="G285" s="18"/>
      <c r="H285" s="18"/>
      <c r="I285" s="18">
        <v>285000</v>
      </c>
    </row>
    <row r="286" spans="1:9" x14ac:dyDescent="0.25">
      <c r="A286" s="16">
        <v>43836</v>
      </c>
      <c r="B286" s="16" t="s">
        <v>18</v>
      </c>
      <c r="C286" s="17" t="s">
        <v>28</v>
      </c>
      <c r="D286" s="18"/>
      <c r="E286" s="18"/>
      <c r="F286" s="18"/>
      <c r="G286" s="18"/>
      <c r="H286" s="18"/>
      <c r="I286" s="18">
        <v>195000</v>
      </c>
    </row>
    <row r="287" spans="1:9" ht="30" x14ac:dyDescent="0.25">
      <c r="A287" s="19">
        <v>43837</v>
      </c>
      <c r="B287" s="19" t="s">
        <v>18</v>
      </c>
      <c r="C287" s="41" t="s">
        <v>51</v>
      </c>
      <c r="D287" s="21"/>
      <c r="E287" s="21"/>
      <c r="F287" s="21"/>
      <c r="G287" s="21"/>
      <c r="H287" s="21"/>
      <c r="I287" s="21">
        <v>179000</v>
      </c>
    </row>
    <row r="288" spans="1:9" x14ac:dyDescent="0.25">
      <c r="A288" s="19">
        <v>43838</v>
      </c>
      <c r="B288" s="19" t="s">
        <v>18</v>
      </c>
      <c r="C288" s="20" t="s">
        <v>56</v>
      </c>
      <c r="D288" s="21"/>
      <c r="E288" s="21"/>
      <c r="F288" s="21"/>
      <c r="G288" s="21"/>
      <c r="H288" s="21"/>
      <c r="I288" s="21">
        <v>35000</v>
      </c>
    </row>
    <row r="289" spans="1:9" x14ac:dyDescent="0.25">
      <c r="A289" s="19">
        <v>43838</v>
      </c>
      <c r="B289" s="19" t="s">
        <v>18</v>
      </c>
      <c r="C289" s="20" t="s">
        <v>57</v>
      </c>
      <c r="D289" s="21"/>
      <c r="E289" s="21"/>
      <c r="F289" s="21"/>
      <c r="G289" s="21"/>
      <c r="H289" s="21"/>
      <c r="I289" s="21">
        <v>156000</v>
      </c>
    </row>
    <row r="290" spans="1:9" x14ac:dyDescent="0.25">
      <c r="A290" s="19">
        <v>43838</v>
      </c>
      <c r="B290" s="19" t="s">
        <v>18</v>
      </c>
      <c r="C290" s="20" t="s">
        <v>59</v>
      </c>
      <c r="D290" s="21"/>
      <c r="E290" s="21"/>
      <c r="F290" s="21"/>
      <c r="G290" s="21"/>
      <c r="H290" s="21"/>
      <c r="I290" s="21">
        <v>391000</v>
      </c>
    </row>
    <row r="291" spans="1:9" x14ac:dyDescent="0.25">
      <c r="A291" s="19">
        <v>43838</v>
      </c>
      <c r="B291" s="19" t="s">
        <v>18</v>
      </c>
      <c r="C291" s="20" t="s">
        <v>60</v>
      </c>
      <c r="D291" s="21"/>
      <c r="E291" s="21"/>
      <c r="F291" s="21"/>
      <c r="G291" s="21"/>
      <c r="H291" s="21"/>
      <c r="I291" s="21">
        <v>70000</v>
      </c>
    </row>
    <row r="292" spans="1:9" x14ac:dyDescent="0.25">
      <c r="A292" s="19">
        <v>43838</v>
      </c>
      <c r="B292" s="19" t="s">
        <v>18</v>
      </c>
      <c r="C292" s="20" t="s">
        <v>61</v>
      </c>
      <c r="D292" s="21"/>
      <c r="E292" s="21"/>
      <c r="F292" s="21"/>
      <c r="G292" s="21"/>
      <c r="H292" s="21"/>
      <c r="I292" s="21">
        <v>70000</v>
      </c>
    </row>
    <row r="293" spans="1:9" x14ac:dyDescent="0.25">
      <c r="A293" s="19">
        <v>43838</v>
      </c>
      <c r="B293" s="19" t="s">
        <v>18</v>
      </c>
      <c r="C293" s="20" t="s">
        <v>62</v>
      </c>
      <c r="D293" s="21"/>
      <c r="E293" s="21"/>
      <c r="F293" s="21"/>
      <c r="G293" s="21"/>
      <c r="H293" s="21"/>
      <c r="I293" s="21">
        <v>425000</v>
      </c>
    </row>
    <row r="294" spans="1:9" x14ac:dyDescent="0.25">
      <c r="A294" s="19">
        <v>43838</v>
      </c>
      <c r="B294" s="19" t="s">
        <v>18</v>
      </c>
      <c r="C294" s="20" t="s">
        <v>54</v>
      </c>
      <c r="D294" s="21"/>
      <c r="E294" s="21"/>
      <c r="F294" s="21"/>
      <c r="G294" s="21"/>
      <c r="H294" s="21"/>
      <c r="I294" s="21">
        <v>3158000</v>
      </c>
    </row>
    <row r="295" spans="1:9" x14ac:dyDescent="0.25">
      <c r="A295" s="19">
        <v>43839</v>
      </c>
      <c r="B295" s="19" t="s">
        <v>18</v>
      </c>
      <c r="C295" s="20" t="s">
        <v>63</v>
      </c>
      <c r="D295" s="21"/>
      <c r="E295" s="21"/>
      <c r="F295" s="21"/>
      <c r="G295" s="21"/>
      <c r="H295" s="21"/>
      <c r="I295" s="21">
        <v>225000</v>
      </c>
    </row>
    <row r="296" spans="1:9" x14ac:dyDescent="0.25">
      <c r="A296" s="19">
        <v>43839</v>
      </c>
      <c r="B296" s="19" t="s">
        <v>18</v>
      </c>
      <c r="C296" s="20" t="s">
        <v>64</v>
      </c>
      <c r="D296" s="21"/>
      <c r="E296" s="21"/>
      <c r="F296" s="21"/>
      <c r="G296" s="21"/>
      <c r="H296" s="21"/>
      <c r="I296" s="21">
        <v>95000</v>
      </c>
    </row>
    <row r="297" spans="1:9" x14ac:dyDescent="0.25">
      <c r="A297" s="16">
        <v>43839</v>
      </c>
      <c r="B297" s="16" t="s">
        <v>18</v>
      </c>
      <c r="C297" s="17" t="s">
        <v>65</v>
      </c>
      <c r="D297" s="18"/>
      <c r="E297" s="18"/>
      <c r="F297" s="18"/>
      <c r="G297" s="18"/>
      <c r="H297" s="18"/>
      <c r="I297" s="18">
        <v>190000</v>
      </c>
    </row>
    <row r="298" spans="1:9" x14ac:dyDescent="0.25">
      <c r="A298" s="16">
        <v>43839</v>
      </c>
      <c r="B298" s="19" t="s">
        <v>18</v>
      </c>
      <c r="C298" s="17" t="s">
        <v>67</v>
      </c>
      <c r="D298" s="18"/>
      <c r="E298" s="18"/>
      <c r="F298" s="18"/>
      <c r="G298" s="18"/>
      <c r="H298" s="18"/>
      <c r="I298" s="18">
        <v>181000</v>
      </c>
    </row>
    <row r="299" spans="1:9" x14ac:dyDescent="0.25">
      <c r="A299" s="16">
        <v>43839</v>
      </c>
      <c r="B299" s="19" t="s">
        <v>18</v>
      </c>
      <c r="C299" s="17" t="s">
        <v>68</v>
      </c>
      <c r="D299" s="18"/>
      <c r="E299" s="18"/>
      <c r="F299" s="18"/>
      <c r="G299" s="18"/>
      <c r="H299" s="18"/>
      <c r="I299" s="18">
        <v>642000</v>
      </c>
    </row>
    <row r="300" spans="1:9" x14ac:dyDescent="0.25">
      <c r="A300" s="16">
        <v>43840</v>
      </c>
      <c r="B300" s="16" t="s">
        <v>18</v>
      </c>
      <c r="C300" s="17" t="s">
        <v>69</v>
      </c>
      <c r="D300" s="18"/>
      <c r="E300" s="18"/>
      <c r="F300" s="18"/>
      <c r="G300" s="18"/>
      <c r="H300" s="18"/>
      <c r="I300" s="18">
        <v>255000</v>
      </c>
    </row>
    <row r="301" spans="1:9" x14ac:dyDescent="0.25">
      <c r="A301" s="16">
        <v>43840</v>
      </c>
      <c r="B301" s="16" t="s">
        <v>18</v>
      </c>
      <c r="C301" s="17" t="s">
        <v>67</v>
      </c>
      <c r="D301" s="18"/>
      <c r="E301" s="18"/>
      <c r="F301" s="18"/>
      <c r="G301" s="18"/>
      <c r="H301" s="18"/>
      <c r="I301" s="18">
        <v>35000</v>
      </c>
    </row>
    <row r="302" spans="1:9" x14ac:dyDescent="0.25">
      <c r="A302" s="16">
        <v>43840</v>
      </c>
      <c r="B302" s="16" t="s">
        <v>18</v>
      </c>
      <c r="C302" s="17" t="s">
        <v>70</v>
      </c>
      <c r="D302" s="18"/>
      <c r="E302" s="18"/>
      <c r="F302" s="18"/>
      <c r="G302" s="18"/>
      <c r="H302" s="18"/>
      <c r="I302" s="18">
        <v>550000</v>
      </c>
    </row>
    <row r="303" spans="1:9" x14ac:dyDescent="0.25">
      <c r="A303" s="16">
        <v>43840</v>
      </c>
      <c r="B303" s="16" t="s">
        <v>18</v>
      </c>
      <c r="C303" s="17" t="s">
        <v>67</v>
      </c>
      <c r="D303" s="18"/>
      <c r="E303" s="18"/>
      <c r="F303" s="18"/>
      <c r="G303" s="18"/>
      <c r="H303" s="18"/>
      <c r="I303" s="18">
        <v>84000</v>
      </c>
    </row>
    <row r="304" spans="1:9" x14ac:dyDescent="0.25">
      <c r="A304" s="16">
        <v>43840</v>
      </c>
      <c r="B304" s="16" t="s">
        <v>18</v>
      </c>
      <c r="C304" s="17" t="s">
        <v>72</v>
      </c>
      <c r="D304" s="18"/>
      <c r="E304" s="18"/>
      <c r="F304" s="18"/>
      <c r="G304" s="18"/>
      <c r="H304" s="18"/>
      <c r="I304" s="18">
        <v>100000</v>
      </c>
    </row>
    <row r="305" spans="1:9" x14ac:dyDescent="0.25">
      <c r="A305" s="16">
        <v>43841</v>
      </c>
      <c r="B305" s="16" t="s">
        <v>18</v>
      </c>
      <c r="C305" s="17" t="s">
        <v>73</v>
      </c>
      <c r="D305" s="18"/>
      <c r="E305" s="18"/>
      <c r="F305" s="18"/>
      <c r="G305" s="18"/>
      <c r="H305" s="18"/>
      <c r="I305" s="18">
        <v>40000</v>
      </c>
    </row>
    <row r="306" spans="1:9" x14ac:dyDescent="0.25">
      <c r="A306" s="16">
        <v>43841</v>
      </c>
      <c r="B306" s="16" t="s">
        <v>18</v>
      </c>
      <c r="C306" s="17" t="s">
        <v>74</v>
      </c>
      <c r="D306" s="18"/>
      <c r="E306" s="18"/>
      <c r="F306" s="18"/>
      <c r="G306" s="18"/>
      <c r="H306" s="18"/>
      <c r="I306" s="18">
        <v>599000</v>
      </c>
    </row>
    <row r="307" spans="1:9" x14ac:dyDescent="0.25">
      <c r="A307" s="16">
        <v>43841</v>
      </c>
      <c r="B307" s="16" t="s">
        <v>18</v>
      </c>
      <c r="C307" s="17" t="s">
        <v>69</v>
      </c>
      <c r="D307" s="18"/>
      <c r="E307" s="18"/>
      <c r="F307" s="18"/>
      <c r="G307" s="18"/>
      <c r="H307" s="18"/>
      <c r="I307" s="18">
        <v>210000</v>
      </c>
    </row>
    <row r="308" spans="1:9" x14ac:dyDescent="0.25">
      <c r="A308" s="16">
        <v>43841</v>
      </c>
      <c r="B308" s="16" t="s">
        <v>18</v>
      </c>
      <c r="C308" s="17" t="s">
        <v>76</v>
      </c>
      <c r="D308" s="18"/>
      <c r="E308" s="18"/>
      <c r="F308" s="18"/>
      <c r="G308" s="18"/>
      <c r="H308" s="18"/>
      <c r="I308" s="18">
        <v>1000000</v>
      </c>
    </row>
    <row r="309" spans="1:9" x14ac:dyDescent="0.25">
      <c r="A309" s="16">
        <v>43841</v>
      </c>
      <c r="B309" s="16" t="s">
        <v>18</v>
      </c>
      <c r="C309" s="17" t="s">
        <v>77</v>
      </c>
      <c r="D309" s="18"/>
      <c r="E309" s="18"/>
      <c r="F309" s="18"/>
      <c r="G309" s="18"/>
      <c r="H309" s="18"/>
      <c r="I309" s="18">
        <v>165000</v>
      </c>
    </row>
    <row r="310" spans="1:9" x14ac:dyDescent="0.25">
      <c r="A310" s="16">
        <v>43841</v>
      </c>
      <c r="B310" s="19" t="s">
        <v>18</v>
      </c>
      <c r="C310" s="17" t="s">
        <v>78</v>
      </c>
      <c r="D310" s="18"/>
      <c r="E310" s="18"/>
      <c r="F310" s="18"/>
      <c r="G310" s="18"/>
      <c r="H310" s="18"/>
      <c r="I310" s="18">
        <v>62000</v>
      </c>
    </row>
    <row r="311" spans="1:9" x14ac:dyDescent="0.25">
      <c r="A311" s="16">
        <v>43841</v>
      </c>
      <c r="B311" s="16" t="s">
        <v>18</v>
      </c>
      <c r="C311" s="17" t="s">
        <v>80</v>
      </c>
      <c r="D311" s="18"/>
      <c r="E311" s="18"/>
      <c r="F311" s="18"/>
      <c r="G311" s="18"/>
      <c r="H311" s="18"/>
      <c r="I311" s="18">
        <v>70000</v>
      </c>
    </row>
    <row r="312" spans="1:9" x14ac:dyDescent="0.25">
      <c r="A312" s="16">
        <v>43842</v>
      </c>
      <c r="B312" s="16" t="s">
        <v>18</v>
      </c>
      <c r="C312" s="17" t="s">
        <v>81</v>
      </c>
      <c r="D312" s="18"/>
      <c r="E312" s="18"/>
      <c r="F312" s="18"/>
      <c r="G312" s="18"/>
      <c r="H312" s="18"/>
      <c r="I312" s="18">
        <v>330000</v>
      </c>
    </row>
    <row r="313" spans="1:9" x14ac:dyDescent="0.25">
      <c r="A313" s="16">
        <v>43842</v>
      </c>
      <c r="B313" s="16" t="s">
        <v>18</v>
      </c>
      <c r="C313" s="17" t="s">
        <v>82</v>
      </c>
      <c r="D313" s="18"/>
      <c r="E313" s="18"/>
      <c r="F313" s="18"/>
      <c r="G313" s="18"/>
      <c r="H313" s="18"/>
      <c r="I313" s="18">
        <v>472000</v>
      </c>
    </row>
    <row r="314" spans="1:9" x14ac:dyDescent="0.25">
      <c r="A314" s="16">
        <v>43843</v>
      </c>
      <c r="B314" s="16" t="s">
        <v>18</v>
      </c>
      <c r="C314" s="17" t="s">
        <v>84</v>
      </c>
      <c r="D314" s="18"/>
      <c r="E314" s="18"/>
      <c r="F314" s="18"/>
      <c r="G314" s="18"/>
      <c r="H314" s="18"/>
      <c r="I314" s="18">
        <v>55000</v>
      </c>
    </row>
    <row r="315" spans="1:9" x14ac:dyDescent="0.25">
      <c r="A315" s="16">
        <v>43843</v>
      </c>
      <c r="B315" s="16" t="s">
        <v>18</v>
      </c>
      <c r="C315" s="17" t="s">
        <v>84</v>
      </c>
      <c r="D315" s="18"/>
      <c r="E315" s="18"/>
      <c r="F315" s="18"/>
      <c r="G315" s="18"/>
      <c r="H315" s="18"/>
      <c r="I315" s="18">
        <v>56000</v>
      </c>
    </row>
    <row r="316" spans="1:9" x14ac:dyDescent="0.25">
      <c r="A316" s="16">
        <v>43848</v>
      </c>
      <c r="B316" s="16" t="s">
        <v>18</v>
      </c>
      <c r="C316" s="17" t="s">
        <v>86</v>
      </c>
      <c r="D316" s="18"/>
      <c r="E316" s="18"/>
      <c r="F316" s="18"/>
      <c r="G316" s="18"/>
      <c r="H316" s="18"/>
      <c r="I316" s="18">
        <v>140000</v>
      </c>
    </row>
    <row r="317" spans="1:9" x14ac:dyDescent="0.25">
      <c r="A317" s="16">
        <v>43848</v>
      </c>
      <c r="B317" s="16" t="s">
        <v>18</v>
      </c>
      <c r="C317" s="17" t="s">
        <v>86</v>
      </c>
      <c r="D317" s="18"/>
      <c r="E317" s="18"/>
      <c r="F317" s="18"/>
      <c r="G317" s="18"/>
      <c r="H317" s="18"/>
      <c r="I317" s="18">
        <v>147100</v>
      </c>
    </row>
    <row r="318" spans="1:9" x14ac:dyDescent="0.25">
      <c r="A318" s="19">
        <v>43848</v>
      </c>
      <c r="B318" s="19" t="s">
        <v>18</v>
      </c>
      <c r="C318" s="20" t="s">
        <v>86</v>
      </c>
      <c r="D318" s="21"/>
      <c r="E318" s="21"/>
      <c r="F318" s="21"/>
      <c r="G318" s="21"/>
      <c r="H318" s="21"/>
      <c r="I318" s="21">
        <v>66800</v>
      </c>
    </row>
    <row r="319" spans="1:9" x14ac:dyDescent="0.25">
      <c r="A319" s="29"/>
      <c r="B319" s="29"/>
      <c r="C319" s="30"/>
      <c r="D319" s="31">
        <f>SUM(D278:D318)</f>
        <v>0</v>
      </c>
      <c r="E319" s="31">
        <f t="shared" ref="E319:I319" si="6">SUM(E278:E318)</f>
        <v>0</v>
      </c>
      <c r="F319" s="31">
        <f t="shared" si="6"/>
        <v>0</v>
      </c>
      <c r="G319" s="31">
        <f t="shared" si="6"/>
        <v>0</v>
      </c>
      <c r="H319" s="31">
        <f t="shared" si="6"/>
        <v>0</v>
      </c>
      <c r="I319" s="37">
        <f t="shared" si="6"/>
        <v>19335900</v>
      </c>
    </row>
    <row r="320" spans="1:9" x14ac:dyDescent="0.25">
      <c r="A320" s="33"/>
      <c r="B320" s="33"/>
      <c r="C320" s="34"/>
      <c r="D320" s="35"/>
      <c r="E320" s="35"/>
      <c r="F320" s="35"/>
      <c r="G320" s="35"/>
      <c r="H320" s="35"/>
      <c r="I320" s="35"/>
    </row>
    <row r="321" spans="1:9" x14ac:dyDescent="0.25">
      <c r="A321" s="33"/>
      <c r="B321" s="33"/>
      <c r="C321" s="34"/>
      <c r="D321" s="35"/>
      <c r="E321" s="35"/>
      <c r="F321" s="35"/>
      <c r="G321" s="35"/>
      <c r="H321" s="35"/>
      <c r="I321" s="35"/>
    </row>
    <row r="322" spans="1:9" x14ac:dyDescent="0.25">
      <c r="A322" s="33"/>
      <c r="B322" s="33"/>
      <c r="C322" s="34"/>
      <c r="D322" s="35"/>
      <c r="E322" s="35"/>
      <c r="F322" s="35"/>
      <c r="G322" s="35"/>
      <c r="H322" s="35"/>
      <c r="I322" s="35"/>
    </row>
    <row r="323" spans="1:9" ht="18.75" x14ac:dyDescent="0.25">
      <c r="A323" s="33"/>
      <c r="B323" s="126" t="s">
        <v>124</v>
      </c>
      <c r="C323" s="126"/>
      <c r="D323" s="35"/>
      <c r="E323" s="35"/>
      <c r="F323" s="35"/>
      <c r="G323" s="35"/>
      <c r="H323" s="35"/>
      <c r="I323" s="35"/>
    </row>
    <row r="324" spans="1:9" x14ac:dyDescent="0.25">
      <c r="A324" s="122" t="s">
        <v>0</v>
      </c>
      <c r="B324" s="124" t="s">
        <v>6</v>
      </c>
      <c r="C324" s="123" t="s">
        <v>1</v>
      </c>
      <c r="D324" s="121" t="s">
        <v>111</v>
      </c>
      <c r="E324" s="121"/>
      <c r="F324" s="121"/>
      <c r="G324" s="121" t="s">
        <v>112</v>
      </c>
      <c r="H324" s="121"/>
      <c r="I324" s="121"/>
    </row>
    <row r="325" spans="1:9" x14ac:dyDescent="0.25">
      <c r="A325" s="122"/>
      <c r="B325" s="125"/>
      <c r="C325" s="123"/>
      <c r="D325" s="12" t="s">
        <v>3</v>
      </c>
      <c r="E325" s="12" t="s">
        <v>2</v>
      </c>
      <c r="F325" s="12" t="s">
        <v>4</v>
      </c>
      <c r="G325" s="12" t="s">
        <v>3</v>
      </c>
      <c r="H325" s="12" t="s">
        <v>2</v>
      </c>
      <c r="I325" s="12" t="s">
        <v>4</v>
      </c>
    </row>
    <row r="326" spans="1:9" x14ac:dyDescent="0.25">
      <c r="A326" s="13">
        <v>43831</v>
      </c>
      <c r="B326" s="13" t="s">
        <v>7</v>
      </c>
      <c r="C326" s="14" t="s">
        <v>5</v>
      </c>
      <c r="D326" s="15"/>
      <c r="E326" s="15"/>
      <c r="F326" s="15"/>
      <c r="G326" s="15"/>
      <c r="H326" s="15"/>
      <c r="I326" s="15">
        <v>21000000</v>
      </c>
    </row>
    <row r="327" spans="1:9" x14ac:dyDescent="0.25">
      <c r="A327" s="16">
        <v>43831</v>
      </c>
      <c r="B327" s="16" t="s">
        <v>7</v>
      </c>
      <c r="C327" s="17" t="s">
        <v>14</v>
      </c>
      <c r="D327" s="18"/>
      <c r="E327" s="18"/>
      <c r="F327" s="18"/>
      <c r="G327" s="18"/>
      <c r="H327" s="18"/>
      <c r="I327" s="18">
        <v>103143</v>
      </c>
    </row>
    <row r="328" spans="1:9" x14ac:dyDescent="0.25">
      <c r="A328" s="16">
        <v>43835</v>
      </c>
      <c r="B328" s="16" t="s">
        <v>7</v>
      </c>
      <c r="C328" s="17" t="s">
        <v>20</v>
      </c>
      <c r="D328" s="18"/>
      <c r="E328" s="18"/>
      <c r="F328" s="18"/>
      <c r="G328" s="18"/>
      <c r="H328" s="18"/>
      <c r="I328" s="18">
        <v>275000</v>
      </c>
    </row>
    <row r="329" spans="1:9" x14ac:dyDescent="0.25">
      <c r="A329" s="19">
        <v>43835</v>
      </c>
      <c r="B329" s="19" t="s">
        <v>7</v>
      </c>
      <c r="C329" s="20" t="s">
        <v>48</v>
      </c>
      <c r="D329" s="21"/>
      <c r="E329" s="21"/>
      <c r="F329" s="21"/>
      <c r="G329" s="21"/>
      <c r="H329" s="21"/>
      <c r="I329" s="21">
        <v>130000</v>
      </c>
    </row>
    <row r="330" spans="1:9" x14ac:dyDescent="0.25">
      <c r="A330" s="19">
        <v>43837</v>
      </c>
      <c r="B330" s="19" t="s">
        <v>7</v>
      </c>
      <c r="C330" s="20" t="s">
        <v>52</v>
      </c>
      <c r="D330" s="21"/>
      <c r="E330" s="21"/>
      <c r="F330" s="21"/>
      <c r="G330" s="21"/>
      <c r="H330" s="21"/>
      <c r="I330" s="21">
        <v>69031</v>
      </c>
    </row>
    <row r="331" spans="1:9" x14ac:dyDescent="0.25">
      <c r="A331" s="19">
        <v>43838</v>
      </c>
      <c r="B331" s="19" t="s">
        <v>7</v>
      </c>
      <c r="C331" s="20" t="s">
        <v>58</v>
      </c>
      <c r="D331" s="21"/>
      <c r="E331" s="21"/>
      <c r="F331" s="21"/>
      <c r="G331" s="21"/>
      <c r="H331" s="21"/>
      <c r="I331" s="21">
        <v>172000</v>
      </c>
    </row>
    <row r="332" spans="1:9" x14ac:dyDescent="0.25">
      <c r="A332" s="16">
        <v>43841</v>
      </c>
      <c r="B332" s="16" t="s">
        <v>7</v>
      </c>
      <c r="C332" s="17" t="s">
        <v>42</v>
      </c>
      <c r="D332" s="18"/>
      <c r="E332" s="18"/>
      <c r="F332" s="18"/>
      <c r="G332" s="18"/>
      <c r="H332" s="18"/>
      <c r="I332" s="18">
        <v>372000</v>
      </c>
    </row>
    <row r="333" spans="1:9" x14ac:dyDescent="0.25">
      <c r="A333" s="16">
        <v>43843</v>
      </c>
      <c r="B333" s="16" t="s">
        <v>7</v>
      </c>
      <c r="C333" s="17" t="s">
        <v>14</v>
      </c>
      <c r="D333" s="18"/>
      <c r="E333" s="18"/>
      <c r="F333" s="18"/>
      <c r="G333" s="18"/>
      <c r="H333" s="18"/>
      <c r="I333" s="18">
        <v>29900</v>
      </c>
    </row>
    <row r="334" spans="1:9" x14ac:dyDescent="0.25">
      <c r="A334" s="16">
        <v>43843</v>
      </c>
      <c r="B334" s="16" t="s">
        <v>7</v>
      </c>
      <c r="C334" s="17" t="s">
        <v>14</v>
      </c>
      <c r="D334" s="18"/>
      <c r="E334" s="18"/>
      <c r="F334" s="18"/>
      <c r="G334" s="18"/>
      <c r="H334" s="18"/>
      <c r="I334" s="18">
        <v>187696</v>
      </c>
    </row>
    <row r="335" spans="1:9" x14ac:dyDescent="0.25">
      <c r="A335" s="16">
        <v>43843</v>
      </c>
      <c r="B335" s="16" t="s">
        <v>7</v>
      </c>
      <c r="C335" s="17" t="s">
        <v>14</v>
      </c>
      <c r="D335" s="18"/>
      <c r="E335" s="18"/>
      <c r="F335" s="18"/>
      <c r="G335" s="18"/>
      <c r="H335" s="18"/>
      <c r="I335" s="18">
        <v>9500</v>
      </c>
    </row>
    <row r="336" spans="1:9" x14ac:dyDescent="0.25">
      <c r="A336" s="16">
        <v>43845</v>
      </c>
      <c r="B336" s="16" t="s">
        <v>7</v>
      </c>
      <c r="C336" s="17" t="s">
        <v>14</v>
      </c>
      <c r="D336" s="18"/>
      <c r="E336" s="18"/>
      <c r="F336" s="18"/>
      <c r="G336" s="18"/>
      <c r="H336" s="18"/>
      <c r="I336" s="18">
        <v>43500</v>
      </c>
    </row>
    <row r="337" spans="1:9" x14ac:dyDescent="0.25">
      <c r="A337" s="16">
        <v>43845</v>
      </c>
      <c r="B337" s="16" t="s">
        <v>7</v>
      </c>
      <c r="C337" s="17" t="s">
        <v>14</v>
      </c>
      <c r="D337" s="18"/>
      <c r="E337" s="18"/>
      <c r="F337" s="18"/>
      <c r="G337" s="18"/>
      <c r="H337" s="18"/>
      <c r="I337" s="18">
        <v>13000</v>
      </c>
    </row>
    <row r="338" spans="1:9" x14ac:dyDescent="0.25">
      <c r="A338" s="16">
        <v>43850</v>
      </c>
      <c r="B338" s="16" t="s">
        <v>7</v>
      </c>
      <c r="C338" s="17" t="s">
        <v>14</v>
      </c>
      <c r="D338" s="18"/>
      <c r="E338" s="18"/>
      <c r="F338" s="18"/>
      <c r="G338" s="18"/>
      <c r="H338" s="18"/>
      <c r="I338" s="18">
        <v>93814</v>
      </c>
    </row>
    <row r="339" spans="1:9" x14ac:dyDescent="0.25">
      <c r="A339" s="16">
        <v>44105</v>
      </c>
      <c r="B339" s="16" t="s">
        <v>7</v>
      </c>
      <c r="C339" s="17" t="s">
        <v>71</v>
      </c>
      <c r="D339" s="18"/>
      <c r="E339" s="18"/>
      <c r="F339" s="18"/>
      <c r="G339" s="18"/>
      <c r="H339" s="18"/>
      <c r="I339" s="18">
        <v>900000</v>
      </c>
    </row>
    <row r="340" spans="1:9" x14ac:dyDescent="0.25">
      <c r="A340" s="16">
        <v>44136</v>
      </c>
      <c r="B340" s="19" t="s">
        <v>7</v>
      </c>
      <c r="C340" s="17" t="s">
        <v>79</v>
      </c>
      <c r="D340" s="18"/>
      <c r="E340" s="18"/>
      <c r="F340" s="18"/>
      <c r="G340" s="18"/>
      <c r="H340" s="18"/>
      <c r="I340" s="18">
        <v>100000</v>
      </c>
    </row>
    <row r="341" spans="1:9" x14ac:dyDescent="0.25">
      <c r="A341" s="16">
        <v>43849</v>
      </c>
      <c r="B341" s="16" t="s">
        <v>7</v>
      </c>
      <c r="C341" s="17" t="s">
        <v>87</v>
      </c>
      <c r="D341" s="18"/>
      <c r="E341" s="18"/>
      <c r="F341" s="18"/>
      <c r="G341" s="18"/>
      <c r="H341" s="18"/>
      <c r="I341" s="18">
        <v>241000</v>
      </c>
    </row>
    <row r="342" spans="1:9" ht="30" x14ac:dyDescent="0.25">
      <c r="A342" s="16">
        <v>43850</v>
      </c>
      <c r="B342" s="16" t="s">
        <v>7</v>
      </c>
      <c r="C342" s="40" t="s">
        <v>100</v>
      </c>
      <c r="D342" s="18"/>
      <c r="E342" s="18"/>
      <c r="F342" s="18"/>
      <c r="G342" s="18"/>
      <c r="H342" s="18"/>
      <c r="I342" s="18">
        <v>2350000</v>
      </c>
    </row>
    <row r="343" spans="1:9" ht="30" x14ac:dyDescent="0.25">
      <c r="A343" s="16">
        <v>43851</v>
      </c>
      <c r="B343" s="16" t="s">
        <v>7</v>
      </c>
      <c r="C343" s="40" t="s">
        <v>102</v>
      </c>
      <c r="D343" s="18"/>
      <c r="E343" s="18"/>
      <c r="F343" s="18"/>
      <c r="G343" s="18"/>
      <c r="H343" s="18"/>
      <c r="I343" s="18">
        <v>4860000</v>
      </c>
    </row>
    <row r="344" spans="1:9" x14ac:dyDescent="0.25">
      <c r="A344" s="19">
        <v>43861</v>
      </c>
      <c r="B344" s="19" t="s">
        <v>7</v>
      </c>
      <c r="C344" s="20" t="s">
        <v>110</v>
      </c>
      <c r="D344" s="21"/>
      <c r="E344" s="21"/>
      <c r="F344" s="21"/>
      <c r="G344" s="21"/>
      <c r="H344" s="21"/>
      <c r="I344" s="21">
        <v>1300000</v>
      </c>
    </row>
    <row r="345" spans="1:9" x14ac:dyDescent="0.25">
      <c r="A345" s="29"/>
      <c r="B345" s="29"/>
      <c r="C345" s="30"/>
      <c r="D345" s="31">
        <f>SUM(D326:D344)</f>
        <v>0</v>
      </c>
      <c r="E345" s="31">
        <f t="shared" ref="E345:I345" si="7">SUM(E326:E344)</f>
        <v>0</v>
      </c>
      <c r="F345" s="31">
        <f t="shared" si="7"/>
        <v>0</v>
      </c>
      <c r="G345" s="31">
        <f t="shared" si="7"/>
        <v>0</v>
      </c>
      <c r="H345" s="31">
        <f t="shared" si="7"/>
        <v>0</v>
      </c>
      <c r="I345" s="37">
        <f t="shared" si="7"/>
        <v>32249584</v>
      </c>
    </row>
    <row r="346" spans="1:9" x14ac:dyDescent="0.25">
      <c r="A346" s="33"/>
      <c r="B346" s="33"/>
      <c r="C346" s="34"/>
      <c r="D346" s="35"/>
      <c r="E346" s="35"/>
      <c r="F346" s="35"/>
      <c r="G346" s="35"/>
      <c r="H346" s="35"/>
      <c r="I346" s="35"/>
    </row>
    <row r="347" spans="1:9" x14ac:dyDescent="0.25">
      <c r="A347" s="33"/>
      <c r="B347" s="33"/>
      <c r="C347" s="34"/>
      <c r="D347" s="35"/>
      <c r="E347" s="35"/>
      <c r="F347" s="35"/>
      <c r="G347" s="35"/>
      <c r="H347" s="35"/>
      <c r="I347" s="35"/>
    </row>
    <row r="348" spans="1:9" ht="18.75" x14ac:dyDescent="0.25">
      <c r="B348" s="126" t="s">
        <v>125</v>
      </c>
      <c r="C348" s="126"/>
    </row>
    <row r="349" spans="1:9" x14ac:dyDescent="0.25">
      <c r="A349" s="122" t="s">
        <v>0</v>
      </c>
      <c r="B349" s="124" t="s">
        <v>6</v>
      </c>
      <c r="C349" s="123" t="s">
        <v>1</v>
      </c>
      <c r="D349" s="121" t="s">
        <v>111</v>
      </c>
      <c r="E349" s="121"/>
      <c r="F349" s="121"/>
      <c r="G349" s="121" t="s">
        <v>112</v>
      </c>
      <c r="H349" s="121"/>
      <c r="I349" s="121"/>
    </row>
    <row r="350" spans="1:9" x14ac:dyDescent="0.25">
      <c r="A350" s="122"/>
      <c r="B350" s="125"/>
      <c r="C350" s="123"/>
      <c r="D350" s="12" t="s">
        <v>3</v>
      </c>
      <c r="E350" s="12" t="s">
        <v>2</v>
      </c>
      <c r="F350" s="12" t="s">
        <v>4</v>
      </c>
      <c r="G350" s="12" t="s">
        <v>3</v>
      </c>
      <c r="H350" s="12" t="s">
        <v>2</v>
      </c>
      <c r="I350" s="12" t="s">
        <v>4</v>
      </c>
    </row>
    <row r="351" spans="1:9" x14ac:dyDescent="0.25">
      <c r="A351" s="16">
        <v>43832</v>
      </c>
      <c r="B351" s="16" t="s">
        <v>15</v>
      </c>
      <c r="C351" s="17" t="s">
        <v>12</v>
      </c>
      <c r="D351" s="18"/>
      <c r="E351" s="18"/>
      <c r="F351" s="18"/>
      <c r="G351" s="18"/>
      <c r="H351" s="18"/>
      <c r="I351" s="18">
        <v>900000</v>
      </c>
    </row>
    <row r="352" spans="1:9" x14ac:dyDescent="0.25">
      <c r="A352" s="16">
        <v>43836</v>
      </c>
      <c r="B352" s="16" t="s">
        <v>15</v>
      </c>
      <c r="C352" s="17" t="s">
        <v>24</v>
      </c>
      <c r="D352" s="18"/>
      <c r="E352" s="18"/>
      <c r="F352" s="18"/>
      <c r="G352" s="18"/>
      <c r="H352" s="18"/>
      <c r="I352" s="18">
        <v>1042000</v>
      </c>
    </row>
    <row r="353" spans="1:9" x14ac:dyDescent="0.25">
      <c r="A353" s="16">
        <v>43836</v>
      </c>
      <c r="B353" s="16" t="s">
        <v>15</v>
      </c>
      <c r="C353" s="17" t="s">
        <v>26</v>
      </c>
      <c r="D353" s="18"/>
      <c r="E353" s="18"/>
      <c r="F353" s="18"/>
      <c r="G353" s="18"/>
      <c r="H353" s="18"/>
      <c r="I353" s="18">
        <v>360000</v>
      </c>
    </row>
    <row r="354" spans="1:9" ht="30" x14ac:dyDescent="0.25">
      <c r="A354" s="19">
        <v>43837</v>
      </c>
      <c r="B354" s="19" t="s">
        <v>15</v>
      </c>
      <c r="C354" s="41" t="s">
        <v>55</v>
      </c>
      <c r="D354" s="21"/>
      <c r="E354" s="21"/>
      <c r="F354" s="21"/>
      <c r="G354" s="21"/>
      <c r="H354" s="21"/>
      <c r="I354" s="21">
        <v>55000</v>
      </c>
    </row>
    <row r="355" spans="1:9" x14ac:dyDescent="0.25">
      <c r="A355" s="16">
        <v>43841</v>
      </c>
      <c r="B355" s="16" t="s">
        <v>15</v>
      </c>
      <c r="C355" s="17" t="s">
        <v>75</v>
      </c>
      <c r="D355" s="18"/>
      <c r="E355" s="18"/>
      <c r="F355" s="18"/>
      <c r="G355" s="18"/>
      <c r="H355" s="18"/>
      <c r="I355" s="18">
        <v>430000</v>
      </c>
    </row>
    <row r="356" spans="1:9" x14ac:dyDescent="0.25">
      <c r="A356" s="19">
        <v>43838</v>
      </c>
      <c r="B356" s="19" t="s">
        <v>15</v>
      </c>
      <c r="C356" s="20" t="s">
        <v>83</v>
      </c>
      <c r="D356" s="21"/>
      <c r="E356" s="21"/>
      <c r="F356" s="21"/>
      <c r="G356" s="21"/>
      <c r="H356" s="21"/>
      <c r="I356" s="21">
        <v>300000</v>
      </c>
    </row>
    <row r="357" spans="1:9" x14ac:dyDescent="0.25">
      <c r="A357" s="29"/>
      <c r="B357" s="29"/>
      <c r="C357" s="30"/>
      <c r="D357" s="31">
        <f>SUM(D351:D356)</f>
        <v>0</v>
      </c>
      <c r="E357" s="31">
        <f t="shared" ref="E357:I357" si="8">SUM(E351:E356)</f>
        <v>0</v>
      </c>
      <c r="F357" s="31">
        <f t="shared" si="8"/>
        <v>0</v>
      </c>
      <c r="G357" s="31">
        <f t="shared" si="8"/>
        <v>0</v>
      </c>
      <c r="H357" s="31">
        <f t="shared" si="8"/>
        <v>0</v>
      </c>
      <c r="I357" s="37">
        <f t="shared" si="8"/>
        <v>3087000</v>
      </c>
    </row>
    <row r="360" spans="1:9" s="5" customFormat="1" x14ac:dyDescent="0.25">
      <c r="B360" s="42" t="s">
        <v>240</v>
      </c>
      <c r="C360" s="43"/>
      <c r="F360" s="42" t="s">
        <v>241</v>
      </c>
      <c r="G360" s="43"/>
      <c r="H360" s="43"/>
      <c r="I360" s="43"/>
    </row>
    <row r="361" spans="1:9" s="5" customFormat="1" x14ac:dyDescent="0.25">
      <c r="B361" s="44" t="s">
        <v>242</v>
      </c>
      <c r="C361" s="45"/>
      <c r="F361" s="44" t="s">
        <v>243</v>
      </c>
      <c r="G361" s="45"/>
      <c r="H361" s="45"/>
      <c r="I361" s="45"/>
    </row>
  </sheetData>
  <autoFilter ref="A6:I154">
    <filterColumn colId="3" showButton="0"/>
    <filterColumn colId="4" showButton="0"/>
    <filterColumn colId="6" showButton="0"/>
    <filterColumn colId="7" showButton="0"/>
  </autoFilter>
  <mergeCells count="62">
    <mergeCell ref="B348:C348"/>
    <mergeCell ref="A4:I4"/>
    <mergeCell ref="B237:C237"/>
    <mergeCell ref="B254:C254"/>
    <mergeCell ref="B269:C269"/>
    <mergeCell ref="B275:C275"/>
    <mergeCell ref="B323:C323"/>
    <mergeCell ref="A324:A325"/>
    <mergeCell ref="B324:B325"/>
    <mergeCell ref="C324:C325"/>
    <mergeCell ref="D324:F324"/>
    <mergeCell ref="G324:I324"/>
    <mergeCell ref="A276:A277"/>
    <mergeCell ref="B276:B277"/>
    <mergeCell ref="A349:A350"/>
    <mergeCell ref="B349:B350"/>
    <mergeCell ref="C349:C350"/>
    <mergeCell ref="D349:F349"/>
    <mergeCell ref="G349:I349"/>
    <mergeCell ref="C276:C277"/>
    <mergeCell ref="D276:F276"/>
    <mergeCell ref="G276:I276"/>
    <mergeCell ref="A270:A271"/>
    <mergeCell ref="B270:B271"/>
    <mergeCell ref="C270:C271"/>
    <mergeCell ref="D270:F270"/>
    <mergeCell ref="G270:I270"/>
    <mergeCell ref="A255:A256"/>
    <mergeCell ref="B255:B256"/>
    <mergeCell ref="C255:C256"/>
    <mergeCell ref="D255:F255"/>
    <mergeCell ref="G255:I255"/>
    <mergeCell ref="A238:A239"/>
    <mergeCell ref="B238:B239"/>
    <mergeCell ref="C238:C239"/>
    <mergeCell ref="D238:F238"/>
    <mergeCell ref="G238:I238"/>
    <mergeCell ref="A220:A221"/>
    <mergeCell ref="B220:B221"/>
    <mergeCell ref="C220:C221"/>
    <mergeCell ref="D220:F220"/>
    <mergeCell ref="G220:I220"/>
    <mergeCell ref="B219:C219"/>
    <mergeCell ref="A159:B159"/>
    <mergeCell ref="D161:F161"/>
    <mergeCell ref="G161:I161"/>
    <mergeCell ref="B160:C160"/>
    <mergeCell ref="B168:C168"/>
    <mergeCell ref="A161:A162"/>
    <mergeCell ref="B161:B162"/>
    <mergeCell ref="C161:C162"/>
    <mergeCell ref="A169:A170"/>
    <mergeCell ref="B169:B170"/>
    <mergeCell ref="C169:C170"/>
    <mergeCell ref="D169:F169"/>
    <mergeCell ref="G169:I169"/>
    <mergeCell ref="A156:C156"/>
    <mergeCell ref="D6:F6"/>
    <mergeCell ref="G6:I6"/>
    <mergeCell ref="A6:A7"/>
    <mergeCell ref="C6:C7"/>
    <mergeCell ref="B6:B7"/>
  </mergeCells>
  <pageMargins left="0.28000000000000003" right="0.21" top="0.37" bottom="0.33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I9" sqref="I9"/>
    </sheetView>
  </sheetViews>
  <sheetFormatPr defaultRowHeight="12.75" x14ac:dyDescent="0.2"/>
  <cols>
    <col min="1" max="1" width="3.85546875" style="93" customWidth="1"/>
    <col min="2" max="2" width="5.42578125" style="93" customWidth="1"/>
    <col min="3" max="3" width="11.140625" style="93" customWidth="1"/>
    <col min="4" max="4" width="12.5703125" style="93" customWidth="1"/>
    <col min="5" max="5" width="16" style="93" customWidth="1"/>
    <col min="6" max="6" width="7.7109375" style="93" customWidth="1"/>
    <col min="7" max="7" width="5.85546875" style="93" customWidth="1"/>
    <col min="8" max="8" width="7.7109375" style="93" bestFit="1" customWidth="1"/>
    <col min="9" max="9" width="12" style="93" bestFit="1" customWidth="1"/>
    <col min="10" max="10" width="6" style="93" customWidth="1"/>
    <col min="11" max="11" width="11.7109375" style="93" customWidth="1"/>
    <col min="12" max="12" width="11.28515625" style="93" customWidth="1"/>
    <col min="13" max="13" width="6.42578125" style="93" customWidth="1"/>
    <col min="14" max="14" width="12.7109375" style="93" bestFit="1" customWidth="1"/>
    <col min="15" max="16384" width="9.140625" style="93"/>
  </cols>
  <sheetData>
    <row r="1" spans="1:15" s="79" customFormat="1" x14ac:dyDescent="0.2">
      <c r="A1" s="74" t="s">
        <v>126</v>
      </c>
      <c r="B1" s="75"/>
      <c r="C1" s="76"/>
      <c r="D1" s="77"/>
      <c r="E1" s="77"/>
      <c r="F1" s="78"/>
      <c r="G1" s="134" t="s">
        <v>127</v>
      </c>
      <c r="H1" s="134"/>
      <c r="I1" s="134"/>
      <c r="J1" s="134"/>
      <c r="K1" s="134"/>
      <c r="L1" s="134"/>
      <c r="M1" s="134"/>
      <c r="N1" s="134"/>
      <c r="O1" s="134"/>
    </row>
    <row r="2" spans="1:15" s="79" customFormat="1" x14ac:dyDescent="0.2">
      <c r="A2" s="80" t="s">
        <v>128</v>
      </c>
      <c r="B2" s="81"/>
      <c r="C2" s="82"/>
      <c r="D2" s="83"/>
      <c r="E2" s="83"/>
      <c r="F2" s="78"/>
      <c r="G2" s="135" t="s">
        <v>129</v>
      </c>
      <c r="H2" s="135"/>
      <c r="I2" s="135"/>
      <c r="J2" s="135"/>
      <c r="K2" s="135"/>
      <c r="L2" s="135"/>
      <c r="M2" s="135"/>
      <c r="N2" s="135"/>
      <c r="O2" s="135"/>
    </row>
    <row r="3" spans="1:15" s="79" customFormat="1" x14ac:dyDescent="0.2">
      <c r="A3" s="136" t="s">
        <v>130</v>
      </c>
      <c r="B3" s="136"/>
      <c r="C3" s="136"/>
      <c r="D3" s="136"/>
      <c r="E3" s="136"/>
      <c r="F3" s="136"/>
      <c r="G3" s="136"/>
      <c r="H3" s="136"/>
      <c r="I3" s="136"/>
      <c r="J3" s="137"/>
      <c r="K3" s="136"/>
      <c r="L3" s="136"/>
      <c r="M3" s="136"/>
      <c r="N3" s="136"/>
      <c r="O3" s="136"/>
    </row>
    <row r="4" spans="1:15" s="79" customFormat="1" x14ac:dyDescent="0.2">
      <c r="A4" s="136" t="s">
        <v>253</v>
      </c>
      <c r="B4" s="136"/>
      <c r="C4" s="136"/>
      <c r="D4" s="136"/>
      <c r="E4" s="136"/>
      <c r="F4" s="136"/>
      <c r="G4" s="136"/>
      <c r="H4" s="136"/>
      <c r="I4" s="136"/>
      <c r="J4" s="137"/>
      <c r="K4" s="136"/>
      <c r="L4" s="136"/>
      <c r="M4" s="136"/>
      <c r="N4" s="136"/>
      <c r="O4" s="136"/>
    </row>
    <row r="5" spans="1:15" s="79" customFormat="1" x14ac:dyDescent="0.2">
      <c r="A5" s="139" t="s">
        <v>131</v>
      </c>
      <c r="B5" s="138" t="s">
        <v>132</v>
      </c>
      <c r="C5" s="139" t="s">
        <v>245</v>
      </c>
      <c r="D5" s="139" t="s">
        <v>133</v>
      </c>
      <c r="E5" s="139"/>
      <c r="F5" s="154" t="s">
        <v>134</v>
      </c>
      <c r="G5" s="154"/>
      <c r="H5" s="154"/>
      <c r="I5" s="154"/>
      <c r="J5" s="155"/>
      <c r="K5" s="156" t="s">
        <v>135</v>
      </c>
      <c r="L5" s="154"/>
      <c r="M5" s="154"/>
      <c r="N5" s="154"/>
      <c r="O5" s="156" t="s">
        <v>136</v>
      </c>
    </row>
    <row r="6" spans="1:15" s="79" customFormat="1" ht="38.25" x14ac:dyDescent="0.2">
      <c r="A6" s="139"/>
      <c r="B6" s="138"/>
      <c r="C6" s="139"/>
      <c r="D6" s="84" t="s">
        <v>137</v>
      </c>
      <c r="E6" s="85" t="s">
        <v>138</v>
      </c>
      <c r="F6" s="85" t="s">
        <v>139</v>
      </c>
      <c r="G6" s="85" t="s">
        <v>140</v>
      </c>
      <c r="H6" s="85" t="s">
        <v>141</v>
      </c>
      <c r="I6" s="85" t="s">
        <v>142</v>
      </c>
      <c r="J6" s="86" t="s">
        <v>143</v>
      </c>
      <c r="K6" s="140"/>
      <c r="L6" s="85" t="s">
        <v>250</v>
      </c>
      <c r="M6" s="85" t="s">
        <v>251</v>
      </c>
      <c r="N6" s="85" t="s">
        <v>252</v>
      </c>
      <c r="O6" s="140"/>
    </row>
    <row r="7" spans="1:15" s="79" customFormat="1" x14ac:dyDescent="0.2">
      <c r="A7" s="87">
        <v>299</v>
      </c>
      <c r="B7" s="88">
        <v>43862</v>
      </c>
      <c r="C7" s="89" t="s">
        <v>145</v>
      </c>
      <c r="D7" s="89" t="s">
        <v>146</v>
      </c>
      <c r="E7" s="89" t="s">
        <v>147</v>
      </c>
      <c r="F7" s="87" t="s">
        <v>148</v>
      </c>
      <c r="G7" s="87">
        <v>9</v>
      </c>
      <c r="H7" s="90">
        <v>455000</v>
      </c>
      <c r="I7" s="90">
        <f>G7*H7</f>
        <v>4095000</v>
      </c>
      <c r="J7" s="91">
        <v>0.41</v>
      </c>
      <c r="K7" s="92">
        <f>G7*H7*(1-J7)</f>
        <v>2416050.0000000005</v>
      </c>
      <c r="L7" s="89"/>
      <c r="M7" s="157"/>
      <c r="N7" s="94">
        <f>K7</f>
        <v>2416050.0000000005</v>
      </c>
      <c r="O7" s="158"/>
    </row>
    <row r="8" spans="1:15" s="79" customFormat="1" x14ac:dyDescent="0.2">
      <c r="A8" s="87">
        <v>351</v>
      </c>
      <c r="B8" s="88">
        <v>43862</v>
      </c>
      <c r="C8" s="89" t="s">
        <v>145</v>
      </c>
      <c r="D8" s="89" t="s">
        <v>149</v>
      </c>
      <c r="E8" s="89" t="s">
        <v>246</v>
      </c>
      <c r="F8" s="87" t="s">
        <v>148</v>
      </c>
      <c r="G8" s="87">
        <v>72</v>
      </c>
      <c r="H8" s="90">
        <v>455000</v>
      </c>
      <c r="I8" s="90">
        <f t="shared" ref="I8:I23" si="0">G8*H8</f>
        <v>32760000</v>
      </c>
      <c r="J8" s="91">
        <v>0.38</v>
      </c>
      <c r="K8" s="92">
        <f t="shared" ref="K8:K71" si="1">G8*H8*(1-J8)</f>
        <v>20311200</v>
      </c>
      <c r="L8" s="89"/>
      <c r="M8" s="92"/>
      <c r="N8" s="95">
        <f>SUM(K8:K16)-M8</f>
        <v>138774600</v>
      </c>
      <c r="O8" s="89"/>
    </row>
    <row r="9" spans="1:15" s="79" customFormat="1" x14ac:dyDescent="0.2">
      <c r="A9" s="87"/>
      <c r="B9" s="88"/>
      <c r="C9" s="89" t="s">
        <v>145</v>
      </c>
      <c r="D9" s="89" t="s">
        <v>149</v>
      </c>
      <c r="E9" s="89" t="s">
        <v>246</v>
      </c>
      <c r="F9" s="87" t="s">
        <v>150</v>
      </c>
      <c r="G9" s="87">
        <v>72</v>
      </c>
      <c r="H9" s="90">
        <v>465000</v>
      </c>
      <c r="I9" s="90">
        <f t="shared" si="0"/>
        <v>33480000</v>
      </c>
      <c r="J9" s="91">
        <v>0.38</v>
      </c>
      <c r="K9" s="92">
        <f t="shared" si="1"/>
        <v>20757600</v>
      </c>
      <c r="L9" s="89"/>
      <c r="M9" s="89"/>
      <c r="N9" s="89"/>
      <c r="O9" s="89"/>
    </row>
    <row r="10" spans="1:15" s="79" customFormat="1" x14ac:dyDescent="0.2">
      <c r="A10" s="87"/>
      <c r="B10" s="88"/>
      <c r="C10" s="89" t="s">
        <v>145</v>
      </c>
      <c r="D10" s="89" t="s">
        <v>149</v>
      </c>
      <c r="E10" s="89" t="s">
        <v>246</v>
      </c>
      <c r="F10" s="87" t="s">
        <v>151</v>
      </c>
      <c r="G10" s="87">
        <v>72</v>
      </c>
      <c r="H10" s="90">
        <v>475000</v>
      </c>
      <c r="I10" s="90">
        <f t="shared" si="0"/>
        <v>34200000</v>
      </c>
      <c r="J10" s="91">
        <v>0.38</v>
      </c>
      <c r="K10" s="92">
        <f t="shared" si="1"/>
        <v>21204000</v>
      </c>
      <c r="L10" s="89"/>
      <c r="M10" s="89"/>
      <c r="N10" s="89"/>
      <c r="O10" s="89"/>
    </row>
    <row r="11" spans="1:15" s="79" customFormat="1" x14ac:dyDescent="0.2">
      <c r="A11" s="87"/>
      <c r="B11" s="88"/>
      <c r="C11" s="89" t="s">
        <v>145</v>
      </c>
      <c r="D11" s="89" t="s">
        <v>149</v>
      </c>
      <c r="E11" s="89" t="s">
        <v>246</v>
      </c>
      <c r="F11" s="87" t="s">
        <v>152</v>
      </c>
      <c r="G11" s="87">
        <v>72</v>
      </c>
      <c r="H11" s="90">
        <v>485000</v>
      </c>
      <c r="I11" s="90">
        <f t="shared" si="0"/>
        <v>34920000</v>
      </c>
      <c r="J11" s="91">
        <v>0.38</v>
      </c>
      <c r="K11" s="92">
        <f t="shared" si="1"/>
        <v>21650400</v>
      </c>
      <c r="L11" s="89"/>
      <c r="M11" s="89"/>
      <c r="N11" s="89"/>
      <c r="O11" s="89"/>
    </row>
    <row r="12" spans="1:15" s="79" customFormat="1" x14ac:dyDescent="0.2">
      <c r="A12" s="87"/>
      <c r="B12" s="88"/>
      <c r="C12" s="89" t="s">
        <v>145</v>
      </c>
      <c r="D12" s="89" t="s">
        <v>149</v>
      </c>
      <c r="E12" s="89" t="s">
        <v>246</v>
      </c>
      <c r="F12" s="87" t="s">
        <v>153</v>
      </c>
      <c r="G12" s="87">
        <v>24</v>
      </c>
      <c r="H12" s="90">
        <v>485000</v>
      </c>
      <c r="I12" s="90">
        <f t="shared" si="0"/>
        <v>11640000</v>
      </c>
      <c r="J12" s="91">
        <v>0.38</v>
      </c>
      <c r="K12" s="92">
        <f t="shared" si="1"/>
        <v>7216800</v>
      </c>
      <c r="L12" s="89"/>
      <c r="M12" s="89"/>
      <c r="N12" s="89"/>
      <c r="O12" s="89"/>
    </row>
    <row r="13" spans="1:15" s="79" customFormat="1" x14ac:dyDescent="0.2">
      <c r="A13" s="87"/>
      <c r="B13" s="88"/>
      <c r="C13" s="89" t="s">
        <v>145</v>
      </c>
      <c r="D13" s="89" t="s">
        <v>149</v>
      </c>
      <c r="E13" s="89" t="s">
        <v>246</v>
      </c>
      <c r="F13" s="87" t="s">
        <v>154</v>
      </c>
      <c r="G13" s="87">
        <v>48</v>
      </c>
      <c r="H13" s="90">
        <v>550000</v>
      </c>
      <c r="I13" s="90">
        <f t="shared" si="0"/>
        <v>26400000</v>
      </c>
      <c r="J13" s="91">
        <v>0.38</v>
      </c>
      <c r="K13" s="92">
        <f t="shared" si="1"/>
        <v>16368000</v>
      </c>
      <c r="L13" s="89"/>
      <c r="M13" s="89"/>
      <c r="N13" s="89"/>
      <c r="O13" s="89"/>
    </row>
    <row r="14" spans="1:15" s="79" customFormat="1" x14ac:dyDescent="0.2">
      <c r="A14" s="87"/>
      <c r="B14" s="88"/>
      <c r="C14" s="89" t="s">
        <v>145</v>
      </c>
      <c r="D14" s="89" t="s">
        <v>149</v>
      </c>
      <c r="E14" s="89" t="s">
        <v>246</v>
      </c>
      <c r="F14" s="87" t="s">
        <v>155</v>
      </c>
      <c r="G14" s="87">
        <v>15</v>
      </c>
      <c r="H14" s="90">
        <v>450000</v>
      </c>
      <c r="I14" s="90">
        <f t="shared" si="0"/>
        <v>6750000</v>
      </c>
      <c r="J14" s="91">
        <v>0.38</v>
      </c>
      <c r="K14" s="92">
        <f t="shared" si="1"/>
        <v>4185000</v>
      </c>
      <c r="L14" s="89"/>
      <c r="M14" s="89"/>
      <c r="N14" s="89"/>
      <c r="O14" s="89"/>
    </row>
    <row r="15" spans="1:15" s="79" customFormat="1" x14ac:dyDescent="0.2">
      <c r="A15" s="87"/>
      <c r="B15" s="88"/>
      <c r="C15" s="89" t="s">
        <v>145</v>
      </c>
      <c r="D15" s="89" t="s">
        <v>149</v>
      </c>
      <c r="E15" s="89" t="s">
        <v>246</v>
      </c>
      <c r="F15" s="87" t="s">
        <v>156</v>
      </c>
      <c r="G15" s="87">
        <v>72</v>
      </c>
      <c r="H15" s="90">
        <v>455000</v>
      </c>
      <c r="I15" s="90">
        <f t="shared" si="0"/>
        <v>32760000</v>
      </c>
      <c r="J15" s="91">
        <v>0.38</v>
      </c>
      <c r="K15" s="92">
        <f t="shared" si="1"/>
        <v>20311200</v>
      </c>
      <c r="L15" s="89"/>
      <c r="M15" s="89"/>
      <c r="N15" s="89"/>
      <c r="O15" s="89"/>
    </row>
    <row r="16" spans="1:15" s="79" customFormat="1" x14ac:dyDescent="0.2">
      <c r="A16" s="87"/>
      <c r="B16" s="88"/>
      <c r="C16" s="89" t="s">
        <v>145</v>
      </c>
      <c r="D16" s="89" t="s">
        <v>149</v>
      </c>
      <c r="E16" s="89" t="s">
        <v>246</v>
      </c>
      <c r="F16" s="87" t="s">
        <v>157</v>
      </c>
      <c r="G16" s="87">
        <v>24</v>
      </c>
      <c r="H16" s="90">
        <v>455000</v>
      </c>
      <c r="I16" s="90">
        <f t="shared" si="0"/>
        <v>10920000</v>
      </c>
      <c r="J16" s="91">
        <v>0.38</v>
      </c>
      <c r="K16" s="92">
        <f t="shared" si="1"/>
        <v>6770400</v>
      </c>
      <c r="L16" s="89"/>
      <c r="M16" s="89"/>
      <c r="N16" s="89"/>
      <c r="O16" s="89"/>
    </row>
    <row r="17" spans="1:15" s="79" customFormat="1" x14ac:dyDescent="0.2">
      <c r="A17" s="87">
        <v>353</v>
      </c>
      <c r="B17" s="88">
        <v>43862</v>
      </c>
      <c r="C17" s="89" t="s">
        <v>145</v>
      </c>
      <c r="D17" s="89" t="s">
        <v>158</v>
      </c>
      <c r="E17" s="89" t="s">
        <v>159</v>
      </c>
      <c r="F17" s="87" t="s">
        <v>160</v>
      </c>
      <c r="G17" s="87">
        <v>24</v>
      </c>
      <c r="H17" s="90">
        <v>255000</v>
      </c>
      <c r="I17" s="90">
        <f t="shared" si="0"/>
        <v>6120000</v>
      </c>
      <c r="J17" s="91">
        <v>0.41</v>
      </c>
      <c r="K17" s="92">
        <f t="shared" si="1"/>
        <v>3610800.0000000005</v>
      </c>
      <c r="L17" s="89"/>
      <c r="M17" s="89"/>
      <c r="N17" s="95">
        <f>SUM(K17:K23)</f>
        <v>52923000.000000007</v>
      </c>
      <c r="O17" s="131" t="s">
        <v>161</v>
      </c>
    </row>
    <row r="18" spans="1:15" s="79" customFormat="1" x14ac:dyDescent="0.2">
      <c r="A18" s="87"/>
      <c r="B18" s="88"/>
      <c r="C18" s="89" t="s">
        <v>145</v>
      </c>
      <c r="D18" s="89" t="s">
        <v>158</v>
      </c>
      <c r="E18" s="89" t="s">
        <v>159</v>
      </c>
      <c r="F18" s="87" t="s">
        <v>148</v>
      </c>
      <c r="G18" s="87">
        <v>60</v>
      </c>
      <c r="H18" s="90">
        <v>455000</v>
      </c>
      <c r="I18" s="90">
        <f t="shared" si="0"/>
        <v>27300000</v>
      </c>
      <c r="J18" s="91">
        <v>0.41</v>
      </c>
      <c r="K18" s="92">
        <f t="shared" si="1"/>
        <v>16107000.000000002</v>
      </c>
      <c r="L18" s="89"/>
      <c r="M18" s="89"/>
      <c r="N18" s="89"/>
      <c r="O18" s="132"/>
    </row>
    <row r="19" spans="1:15" s="79" customFormat="1" x14ac:dyDescent="0.2">
      <c r="A19" s="87"/>
      <c r="B19" s="88"/>
      <c r="C19" s="89" t="s">
        <v>145</v>
      </c>
      <c r="D19" s="89" t="s">
        <v>158</v>
      </c>
      <c r="E19" s="89" t="s">
        <v>159</v>
      </c>
      <c r="F19" s="87" t="s">
        <v>150</v>
      </c>
      <c r="G19" s="87">
        <v>36</v>
      </c>
      <c r="H19" s="90">
        <v>465000</v>
      </c>
      <c r="I19" s="90">
        <f t="shared" si="0"/>
        <v>16740000</v>
      </c>
      <c r="J19" s="91">
        <v>0.41</v>
      </c>
      <c r="K19" s="92">
        <f t="shared" si="1"/>
        <v>9876600.0000000019</v>
      </c>
      <c r="L19" s="89"/>
      <c r="M19" s="89"/>
      <c r="N19" s="89"/>
      <c r="O19" s="132"/>
    </row>
    <row r="20" spans="1:15" s="79" customFormat="1" x14ac:dyDescent="0.2">
      <c r="A20" s="87"/>
      <c r="B20" s="88"/>
      <c r="C20" s="89" t="s">
        <v>145</v>
      </c>
      <c r="D20" s="89" t="s">
        <v>158</v>
      </c>
      <c r="E20" s="89" t="s">
        <v>159</v>
      </c>
      <c r="F20" s="87" t="s">
        <v>151</v>
      </c>
      <c r="G20" s="87">
        <v>12</v>
      </c>
      <c r="H20" s="90">
        <v>475000</v>
      </c>
      <c r="I20" s="90">
        <f t="shared" si="0"/>
        <v>5700000</v>
      </c>
      <c r="J20" s="91">
        <v>0.41</v>
      </c>
      <c r="K20" s="92">
        <f t="shared" si="1"/>
        <v>3363000.0000000005</v>
      </c>
      <c r="L20" s="89"/>
      <c r="M20" s="89"/>
      <c r="N20" s="89"/>
      <c r="O20" s="132"/>
    </row>
    <row r="21" spans="1:15" s="79" customFormat="1" x14ac:dyDescent="0.2">
      <c r="A21" s="87"/>
      <c r="B21" s="88"/>
      <c r="C21" s="89" t="s">
        <v>145</v>
      </c>
      <c r="D21" s="89" t="s">
        <v>158</v>
      </c>
      <c r="E21" s="89" t="s">
        <v>159</v>
      </c>
      <c r="F21" s="87" t="s">
        <v>152</v>
      </c>
      <c r="G21" s="87">
        <v>36</v>
      </c>
      <c r="H21" s="90">
        <v>485000</v>
      </c>
      <c r="I21" s="90">
        <f t="shared" si="0"/>
        <v>17460000</v>
      </c>
      <c r="J21" s="91">
        <v>0.41</v>
      </c>
      <c r="K21" s="92">
        <f t="shared" si="1"/>
        <v>10301400.000000002</v>
      </c>
      <c r="L21" s="89"/>
      <c r="M21" s="89"/>
      <c r="N21" s="89"/>
      <c r="O21" s="132"/>
    </row>
    <row r="22" spans="1:15" s="79" customFormat="1" x14ac:dyDescent="0.2">
      <c r="A22" s="87"/>
      <c r="B22" s="88"/>
      <c r="C22" s="89" t="s">
        <v>145</v>
      </c>
      <c r="D22" s="89" t="s">
        <v>158</v>
      </c>
      <c r="E22" s="89" t="s">
        <v>159</v>
      </c>
      <c r="F22" s="87" t="s">
        <v>156</v>
      </c>
      <c r="G22" s="87">
        <v>12</v>
      </c>
      <c r="H22" s="90">
        <v>455000</v>
      </c>
      <c r="I22" s="90">
        <f t="shared" si="0"/>
        <v>5460000</v>
      </c>
      <c r="J22" s="91">
        <v>0.41</v>
      </c>
      <c r="K22" s="92">
        <f t="shared" si="1"/>
        <v>3221400.0000000005</v>
      </c>
      <c r="L22" s="89"/>
      <c r="M22" s="89"/>
      <c r="N22" s="89"/>
      <c r="O22" s="132"/>
    </row>
    <row r="23" spans="1:15" s="79" customFormat="1" x14ac:dyDescent="0.2">
      <c r="A23" s="87"/>
      <c r="B23" s="88"/>
      <c r="C23" s="89" t="s">
        <v>145</v>
      </c>
      <c r="D23" s="89" t="s">
        <v>158</v>
      </c>
      <c r="E23" s="89" t="s">
        <v>159</v>
      </c>
      <c r="F23" s="87" t="s">
        <v>157</v>
      </c>
      <c r="G23" s="87">
        <v>24</v>
      </c>
      <c r="H23" s="90">
        <v>455000</v>
      </c>
      <c r="I23" s="90">
        <f t="shared" si="0"/>
        <v>10920000</v>
      </c>
      <c r="J23" s="91">
        <v>0.41</v>
      </c>
      <c r="K23" s="92">
        <f t="shared" si="1"/>
        <v>6442800.0000000009</v>
      </c>
      <c r="L23" s="89"/>
      <c r="M23" s="89"/>
      <c r="N23" s="89"/>
      <c r="O23" s="133"/>
    </row>
    <row r="24" spans="1:15" s="79" customFormat="1" x14ac:dyDescent="0.2">
      <c r="A24" s="87">
        <v>300</v>
      </c>
      <c r="B24" s="96">
        <v>43922</v>
      </c>
      <c r="C24" s="89" t="s">
        <v>145</v>
      </c>
      <c r="D24" s="89" t="s">
        <v>162</v>
      </c>
      <c r="E24" s="89"/>
      <c r="F24" s="87" t="s">
        <v>152</v>
      </c>
      <c r="G24" s="87">
        <v>2</v>
      </c>
      <c r="H24" s="92">
        <v>485000</v>
      </c>
      <c r="I24" s="90">
        <f>G24*H24</f>
        <v>970000</v>
      </c>
      <c r="J24" s="91">
        <v>0.41</v>
      </c>
      <c r="K24" s="92">
        <f t="shared" si="1"/>
        <v>572300.00000000012</v>
      </c>
      <c r="L24" s="89"/>
      <c r="M24" s="89"/>
      <c r="N24" s="95">
        <f>SUM(K24:K25)</f>
        <v>1109200.0000000002</v>
      </c>
      <c r="O24" s="89"/>
    </row>
    <row r="25" spans="1:15" s="79" customFormat="1" x14ac:dyDescent="0.2">
      <c r="A25" s="87"/>
      <c r="B25" s="89"/>
      <c r="C25" s="89" t="s">
        <v>145</v>
      </c>
      <c r="D25" s="89" t="s">
        <v>162</v>
      </c>
      <c r="E25" s="89"/>
      <c r="F25" s="87" t="s">
        <v>157</v>
      </c>
      <c r="G25" s="87">
        <v>2</v>
      </c>
      <c r="H25" s="92">
        <v>455000</v>
      </c>
      <c r="I25" s="90">
        <f t="shared" ref="I25:I106" si="2">G25*H25</f>
        <v>910000</v>
      </c>
      <c r="J25" s="91">
        <v>0.41</v>
      </c>
      <c r="K25" s="92">
        <f t="shared" si="1"/>
        <v>536900.00000000012</v>
      </c>
      <c r="L25" s="89"/>
      <c r="M25" s="89"/>
      <c r="N25" s="89"/>
      <c r="O25" s="89"/>
    </row>
    <row r="26" spans="1:15" s="79" customFormat="1" x14ac:dyDescent="0.2">
      <c r="A26" s="87">
        <v>298</v>
      </c>
      <c r="B26" s="96">
        <v>43952</v>
      </c>
      <c r="C26" s="89" t="s">
        <v>145</v>
      </c>
      <c r="D26" s="89" t="s">
        <v>163</v>
      </c>
      <c r="E26" s="89"/>
      <c r="F26" s="87" t="s">
        <v>164</v>
      </c>
      <c r="G26" s="87">
        <v>2</v>
      </c>
      <c r="H26" s="92">
        <v>265000</v>
      </c>
      <c r="I26" s="90">
        <f t="shared" si="2"/>
        <v>530000</v>
      </c>
      <c r="J26" s="91">
        <v>1</v>
      </c>
      <c r="K26" s="92">
        <f t="shared" si="1"/>
        <v>0</v>
      </c>
      <c r="L26" s="89"/>
      <c r="M26" s="89"/>
      <c r="N26" s="89"/>
      <c r="O26" s="89"/>
    </row>
    <row r="27" spans="1:15" s="79" customFormat="1" x14ac:dyDescent="0.2">
      <c r="A27" s="87">
        <v>401</v>
      </c>
      <c r="B27" s="96">
        <v>43952</v>
      </c>
      <c r="C27" s="89" t="s">
        <v>165</v>
      </c>
      <c r="D27" s="89" t="s">
        <v>166</v>
      </c>
      <c r="E27" s="89"/>
      <c r="F27" s="87" t="s">
        <v>152</v>
      </c>
      <c r="G27" s="87">
        <v>2</v>
      </c>
      <c r="H27" s="92">
        <v>485000</v>
      </c>
      <c r="I27" s="90">
        <f t="shared" si="2"/>
        <v>970000</v>
      </c>
      <c r="J27" s="91">
        <v>0.41</v>
      </c>
      <c r="K27" s="92">
        <f t="shared" si="1"/>
        <v>572300.00000000012</v>
      </c>
      <c r="L27" s="95">
        <f>SUM(K27:K29)</f>
        <v>1377650.0000000002</v>
      </c>
      <c r="M27" s="89"/>
      <c r="N27" s="89"/>
      <c r="O27" s="89"/>
    </row>
    <row r="28" spans="1:15" s="79" customFormat="1" x14ac:dyDescent="0.2">
      <c r="A28" s="87"/>
      <c r="B28" s="96"/>
      <c r="C28" s="89" t="s">
        <v>165</v>
      </c>
      <c r="D28" s="89" t="s">
        <v>166</v>
      </c>
      <c r="E28" s="89"/>
      <c r="F28" s="87" t="s">
        <v>156</v>
      </c>
      <c r="G28" s="87">
        <v>2</v>
      </c>
      <c r="H28" s="92">
        <v>455000</v>
      </c>
      <c r="I28" s="90">
        <f t="shared" si="2"/>
        <v>910000</v>
      </c>
      <c r="J28" s="91">
        <v>0.41</v>
      </c>
      <c r="K28" s="92">
        <f t="shared" si="1"/>
        <v>536900.00000000012</v>
      </c>
      <c r="L28" s="89"/>
      <c r="M28" s="89"/>
      <c r="N28" s="89"/>
      <c r="O28" s="89"/>
    </row>
    <row r="29" spans="1:15" s="79" customFormat="1" x14ac:dyDescent="0.2">
      <c r="A29" s="87"/>
      <c r="B29" s="96"/>
      <c r="C29" s="89" t="s">
        <v>165</v>
      </c>
      <c r="D29" s="89" t="s">
        <v>166</v>
      </c>
      <c r="E29" s="89"/>
      <c r="F29" s="87" t="s">
        <v>157</v>
      </c>
      <c r="G29" s="87">
        <v>1</v>
      </c>
      <c r="H29" s="92">
        <v>455000</v>
      </c>
      <c r="I29" s="90">
        <f t="shared" si="2"/>
        <v>455000</v>
      </c>
      <c r="J29" s="91">
        <v>0.41</v>
      </c>
      <c r="K29" s="92">
        <f t="shared" si="1"/>
        <v>268450.00000000006</v>
      </c>
      <c r="L29" s="89"/>
      <c r="M29" s="89"/>
      <c r="N29" s="89"/>
      <c r="O29" s="89"/>
    </row>
    <row r="30" spans="1:15" s="79" customFormat="1" x14ac:dyDescent="0.2">
      <c r="A30" s="87">
        <v>402</v>
      </c>
      <c r="B30" s="96">
        <v>43983</v>
      </c>
      <c r="C30" s="89" t="s">
        <v>145</v>
      </c>
      <c r="D30" s="89" t="s">
        <v>167</v>
      </c>
      <c r="E30" s="89" t="s">
        <v>168</v>
      </c>
      <c r="F30" s="87" t="s">
        <v>148</v>
      </c>
      <c r="G30" s="87">
        <v>1</v>
      </c>
      <c r="H30" s="92">
        <v>455000</v>
      </c>
      <c r="I30" s="90">
        <f t="shared" si="2"/>
        <v>455000</v>
      </c>
      <c r="J30" s="91">
        <v>0.25</v>
      </c>
      <c r="K30" s="92">
        <f t="shared" si="1"/>
        <v>341250</v>
      </c>
      <c r="L30" s="89"/>
      <c r="M30" s="89"/>
      <c r="N30" s="95">
        <f>K30</f>
        <v>341250</v>
      </c>
      <c r="O30" s="89"/>
    </row>
    <row r="31" spans="1:15" s="79" customFormat="1" x14ac:dyDescent="0.2">
      <c r="A31" s="97">
        <v>355</v>
      </c>
      <c r="B31" s="98">
        <v>44013</v>
      </c>
      <c r="C31" s="89" t="s">
        <v>145</v>
      </c>
      <c r="D31" s="99" t="s">
        <v>169</v>
      </c>
      <c r="E31" s="100" t="s">
        <v>170</v>
      </c>
      <c r="F31" s="87" t="s">
        <v>148</v>
      </c>
      <c r="G31" s="87">
        <v>36</v>
      </c>
      <c r="H31" s="101">
        <v>455000</v>
      </c>
      <c r="I31" s="102">
        <f t="shared" si="2"/>
        <v>16380000</v>
      </c>
      <c r="J31" s="91">
        <v>0.41</v>
      </c>
      <c r="K31" s="92">
        <f t="shared" si="1"/>
        <v>9664200.0000000019</v>
      </c>
      <c r="L31" s="100"/>
      <c r="M31" s="100"/>
      <c r="N31" s="103">
        <f>SUM(K31:K34)</f>
        <v>29736000.000000004</v>
      </c>
      <c r="O31" s="100"/>
    </row>
    <row r="32" spans="1:15" s="79" customFormat="1" x14ac:dyDescent="0.2">
      <c r="A32" s="104"/>
      <c r="B32" s="105"/>
      <c r="C32" s="89" t="s">
        <v>145</v>
      </c>
      <c r="D32" s="99" t="s">
        <v>169</v>
      </c>
      <c r="E32" s="100" t="s">
        <v>170</v>
      </c>
      <c r="F32" s="87" t="s">
        <v>164</v>
      </c>
      <c r="G32" s="87">
        <v>24</v>
      </c>
      <c r="H32" s="101">
        <v>265000</v>
      </c>
      <c r="I32" s="102">
        <f t="shared" si="2"/>
        <v>6360000</v>
      </c>
      <c r="J32" s="91">
        <v>0.41</v>
      </c>
      <c r="K32" s="92">
        <f t="shared" si="1"/>
        <v>3752400.0000000005</v>
      </c>
      <c r="L32" s="100"/>
      <c r="M32" s="100"/>
      <c r="N32" s="100"/>
      <c r="O32" s="100"/>
    </row>
    <row r="33" spans="1:15" s="79" customFormat="1" x14ac:dyDescent="0.2">
      <c r="A33" s="104"/>
      <c r="B33" s="105"/>
      <c r="C33" s="89" t="s">
        <v>145</v>
      </c>
      <c r="D33" s="99" t="s">
        <v>169</v>
      </c>
      <c r="E33" s="100" t="s">
        <v>170</v>
      </c>
      <c r="F33" s="87" t="s">
        <v>150</v>
      </c>
      <c r="G33" s="87">
        <v>36</v>
      </c>
      <c r="H33" s="101">
        <v>465000</v>
      </c>
      <c r="I33" s="102">
        <f t="shared" si="2"/>
        <v>16740000</v>
      </c>
      <c r="J33" s="91">
        <v>0.41</v>
      </c>
      <c r="K33" s="92">
        <f t="shared" si="1"/>
        <v>9876600.0000000019</v>
      </c>
      <c r="L33" s="100"/>
      <c r="M33" s="100"/>
      <c r="N33" s="100"/>
      <c r="O33" s="100"/>
    </row>
    <row r="34" spans="1:15" s="79" customFormat="1" x14ac:dyDescent="0.2">
      <c r="A34" s="104"/>
      <c r="B34" s="105"/>
      <c r="C34" s="89" t="s">
        <v>145</v>
      </c>
      <c r="D34" s="99" t="s">
        <v>169</v>
      </c>
      <c r="E34" s="100" t="s">
        <v>170</v>
      </c>
      <c r="F34" s="87" t="s">
        <v>157</v>
      </c>
      <c r="G34" s="87">
        <v>24</v>
      </c>
      <c r="H34" s="101">
        <v>455000</v>
      </c>
      <c r="I34" s="102">
        <f t="shared" si="2"/>
        <v>10920000</v>
      </c>
      <c r="J34" s="91">
        <v>0.41</v>
      </c>
      <c r="K34" s="92">
        <f t="shared" si="1"/>
        <v>6442800.0000000009</v>
      </c>
      <c r="L34" s="100"/>
      <c r="M34" s="100"/>
      <c r="N34" s="100"/>
      <c r="O34" s="100"/>
    </row>
    <row r="35" spans="1:15" s="79" customFormat="1" x14ac:dyDescent="0.2">
      <c r="A35" s="87">
        <v>404</v>
      </c>
      <c r="B35" s="96">
        <v>44013</v>
      </c>
      <c r="C35" s="89" t="s">
        <v>171</v>
      </c>
      <c r="D35" s="89"/>
      <c r="E35" s="89" t="s">
        <v>172</v>
      </c>
      <c r="F35" s="87" t="s">
        <v>164</v>
      </c>
      <c r="G35" s="87">
        <v>2</v>
      </c>
      <c r="H35" s="92">
        <v>265000</v>
      </c>
      <c r="I35" s="92">
        <f t="shared" si="2"/>
        <v>530000</v>
      </c>
      <c r="J35" s="91">
        <v>0.41</v>
      </c>
      <c r="K35" s="92">
        <f t="shared" si="1"/>
        <v>312700.00000000006</v>
      </c>
      <c r="L35" s="95">
        <f>K35</f>
        <v>312700.00000000006</v>
      </c>
      <c r="M35" s="100"/>
      <c r="N35" s="100"/>
      <c r="O35" s="100"/>
    </row>
    <row r="36" spans="1:15" s="79" customFormat="1" x14ac:dyDescent="0.2">
      <c r="A36" s="87">
        <v>405</v>
      </c>
      <c r="B36" s="96">
        <v>44013</v>
      </c>
      <c r="C36" s="89" t="s">
        <v>145</v>
      </c>
      <c r="D36" s="89" t="s">
        <v>173</v>
      </c>
      <c r="E36" s="89"/>
      <c r="F36" s="87" t="s">
        <v>152</v>
      </c>
      <c r="G36" s="87">
        <v>3</v>
      </c>
      <c r="H36" s="92">
        <v>485000</v>
      </c>
      <c r="I36" s="92">
        <f t="shared" si="2"/>
        <v>1455000</v>
      </c>
      <c r="J36" s="91">
        <v>0.41</v>
      </c>
      <c r="K36" s="92">
        <f t="shared" si="1"/>
        <v>858450.00000000012</v>
      </c>
      <c r="L36" s="89"/>
      <c r="M36" s="100"/>
      <c r="N36" s="103">
        <f>K36</f>
        <v>858450.00000000012</v>
      </c>
      <c r="O36" s="100"/>
    </row>
    <row r="37" spans="1:15" s="79" customFormat="1" x14ac:dyDescent="0.2">
      <c r="A37" s="87">
        <v>406</v>
      </c>
      <c r="B37" s="96">
        <v>44044</v>
      </c>
      <c r="C37" s="89" t="s">
        <v>165</v>
      </c>
      <c r="D37" s="89" t="s">
        <v>166</v>
      </c>
      <c r="E37" s="89"/>
      <c r="F37" s="87" t="s">
        <v>156</v>
      </c>
      <c r="G37" s="87">
        <v>2</v>
      </c>
      <c r="H37" s="92">
        <v>455000</v>
      </c>
      <c r="I37" s="92">
        <f t="shared" si="2"/>
        <v>910000</v>
      </c>
      <c r="J37" s="91">
        <v>0.41</v>
      </c>
      <c r="K37" s="92">
        <f t="shared" si="1"/>
        <v>536900.00000000012</v>
      </c>
      <c r="L37" s="95">
        <f>K37</f>
        <v>536900.00000000012</v>
      </c>
      <c r="M37" s="100"/>
      <c r="N37" s="100"/>
      <c r="O37" s="100"/>
    </row>
    <row r="38" spans="1:15" s="79" customFormat="1" x14ac:dyDescent="0.2">
      <c r="A38" s="87">
        <v>408</v>
      </c>
      <c r="B38" s="88">
        <v>44044</v>
      </c>
      <c r="C38" s="89" t="s">
        <v>145</v>
      </c>
      <c r="D38" s="89" t="s">
        <v>149</v>
      </c>
      <c r="E38" s="89" t="s">
        <v>246</v>
      </c>
      <c r="F38" s="87" t="s">
        <v>150</v>
      </c>
      <c r="G38" s="87">
        <v>48</v>
      </c>
      <c r="H38" s="92">
        <v>465000</v>
      </c>
      <c r="I38" s="92">
        <f t="shared" si="2"/>
        <v>22320000</v>
      </c>
      <c r="J38" s="91">
        <v>0.38</v>
      </c>
      <c r="K38" s="92">
        <f t="shared" si="1"/>
        <v>13838400</v>
      </c>
      <c r="L38" s="89"/>
      <c r="M38" s="100"/>
      <c r="N38" s="106">
        <f>SUM(K38:K41)</f>
        <v>55948800</v>
      </c>
      <c r="O38" s="142" t="s">
        <v>174</v>
      </c>
    </row>
    <row r="39" spans="1:15" s="79" customFormat="1" x14ac:dyDescent="0.2">
      <c r="A39" s="87"/>
      <c r="B39" s="88"/>
      <c r="C39" s="89" t="s">
        <v>145</v>
      </c>
      <c r="D39" s="89" t="s">
        <v>149</v>
      </c>
      <c r="E39" s="89" t="s">
        <v>246</v>
      </c>
      <c r="F39" s="87" t="s">
        <v>151</v>
      </c>
      <c r="G39" s="87">
        <v>48</v>
      </c>
      <c r="H39" s="92">
        <v>475000</v>
      </c>
      <c r="I39" s="92">
        <f t="shared" si="2"/>
        <v>22800000</v>
      </c>
      <c r="J39" s="91">
        <v>0.38</v>
      </c>
      <c r="K39" s="92">
        <f t="shared" si="1"/>
        <v>14136000</v>
      </c>
      <c r="L39" s="89"/>
      <c r="M39" s="100"/>
      <c r="N39" s="100"/>
      <c r="O39" s="143"/>
    </row>
    <row r="40" spans="1:15" s="79" customFormat="1" x14ac:dyDescent="0.2">
      <c r="A40" s="87"/>
      <c r="B40" s="88"/>
      <c r="C40" s="89" t="s">
        <v>145</v>
      </c>
      <c r="D40" s="89" t="s">
        <v>149</v>
      </c>
      <c r="E40" s="89" t="s">
        <v>246</v>
      </c>
      <c r="F40" s="87" t="s">
        <v>152</v>
      </c>
      <c r="G40" s="87">
        <v>48</v>
      </c>
      <c r="H40" s="92">
        <v>485000</v>
      </c>
      <c r="I40" s="92">
        <f t="shared" si="2"/>
        <v>23280000</v>
      </c>
      <c r="J40" s="91">
        <v>0.38</v>
      </c>
      <c r="K40" s="92">
        <f t="shared" si="1"/>
        <v>14433600</v>
      </c>
      <c r="L40" s="89"/>
      <c r="M40" s="100"/>
      <c r="N40" s="100"/>
      <c r="O40" s="143"/>
    </row>
    <row r="41" spans="1:15" s="79" customFormat="1" x14ac:dyDescent="0.2">
      <c r="A41" s="87"/>
      <c r="B41" s="88"/>
      <c r="C41" s="89" t="s">
        <v>145</v>
      </c>
      <c r="D41" s="89" t="s">
        <v>149</v>
      </c>
      <c r="E41" s="89" t="s">
        <v>246</v>
      </c>
      <c r="F41" s="87" t="s">
        <v>156</v>
      </c>
      <c r="G41" s="87">
        <v>48</v>
      </c>
      <c r="H41" s="92">
        <v>455000</v>
      </c>
      <c r="I41" s="92">
        <f t="shared" si="2"/>
        <v>21840000</v>
      </c>
      <c r="J41" s="91">
        <v>0.38</v>
      </c>
      <c r="K41" s="92">
        <f t="shared" si="1"/>
        <v>13540800</v>
      </c>
      <c r="L41" s="89"/>
      <c r="M41" s="100"/>
      <c r="N41" s="100"/>
      <c r="O41" s="144"/>
    </row>
    <row r="42" spans="1:15" s="79" customFormat="1" x14ac:dyDescent="0.2">
      <c r="A42" s="87">
        <v>409</v>
      </c>
      <c r="B42" s="96">
        <v>44105</v>
      </c>
      <c r="C42" s="89" t="s">
        <v>145</v>
      </c>
      <c r="D42" s="89" t="s">
        <v>175</v>
      </c>
      <c r="E42" s="89" t="s">
        <v>176</v>
      </c>
      <c r="F42" s="87" t="s">
        <v>152</v>
      </c>
      <c r="G42" s="87">
        <v>12</v>
      </c>
      <c r="H42" s="92">
        <v>485000</v>
      </c>
      <c r="I42" s="92">
        <f t="shared" si="2"/>
        <v>5820000</v>
      </c>
      <c r="J42" s="91">
        <v>0.41</v>
      </c>
      <c r="K42" s="92">
        <f t="shared" si="1"/>
        <v>3433800.0000000005</v>
      </c>
      <c r="L42" s="89"/>
      <c r="M42" s="100"/>
      <c r="N42" s="103">
        <f>K42</f>
        <v>3433800.0000000005</v>
      </c>
      <c r="O42" s="100"/>
    </row>
    <row r="43" spans="1:15" s="79" customFormat="1" ht="39" customHeight="1" x14ac:dyDescent="0.2">
      <c r="A43" s="87">
        <v>410</v>
      </c>
      <c r="B43" s="96">
        <v>44075</v>
      </c>
      <c r="C43" s="89" t="s">
        <v>145</v>
      </c>
      <c r="D43" s="89" t="s">
        <v>177</v>
      </c>
      <c r="E43" s="89" t="s">
        <v>178</v>
      </c>
      <c r="F43" s="87" t="s">
        <v>150</v>
      </c>
      <c r="G43" s="87">
        <v>2</v>
      </c>
      <c r="H43" s="92">
        <v>465000</v>
      </c>
      <c r="I43" s="92">
        <f t="shared" si="2"/>
        <v>930000</v>
      </c>
      <c r="J43" s="107" t="s">
        <v>179</v>
      </c>
      <c r="K43" s="92">
        <v>853000</v>
      </c>
      <c r="L43" s="89"/>
      <c r="M43" s="100"/>
      <c r="N43" s="103">
        <f t="shared" ref="N43:N45" si="3">K43</f>
        <v>853000</v>
      </c>
      <c r="O43" s="100"/>
    </row>
    <row r="44" spans="1:15" s="79" customFormat="1" ht="40.5" customHeight="1" x14ac:dyDescent="0.2">
      <c r="A44" s="87">
        <v>411</v>
      </c>
      <c r="B44" s="96">
        <v>44075</v>
      </c>
      <c r="C44" s="89" t="s">
        <v>145</v>
      </c>
      <c r="D44" s="89" t="s">
        <v>180</v>
      </c>
      <c r="E44" s="107" t="s">
        <v>247</v>
      </c>
      <c r="F44" s="87" t="s">
        <v>148</v>
      </c>
      <c r="G44" s="87">
        <v>2</v>
      </c>
      <c r="H44" s="92">
        <v>455000</v>
      </c>
      <c r="I44" s="92">
        <f t="shared" si="2"/>
        <v>910000</v>
      </c>
      <c r="J44" s="108" t="s">
        <v>179</v>
      </c>
      <c r="K44" s="92">
        <v>856000</v>
      </c>
      <c r="L44" s="89"/>
      <c r="M44" s="100"/>
      <c r="N44" s="103">
        <f t="shared" si="3"/>
        <v>856000</v>
      </c>
      <c r="O44" s="100"/>
    </row>
    <row r="45" spans="1:15" s="79" customFormat="1" x14ac:dyDescent="0.2">
      <c r="A45" s="87">
        <v>412</v>
      </c>
      <c r="B45" s="96">
        <v>44136</v>
      </c>
      <c r="C45" s="89" t="s">
        <v>145</v>
      </c>
      <c r="D45" s="89" t="s">
        <v>167</v>
      </c>
      <c r="E45" s="89" t="s">
        <v>168</v>
      </c>
      <c r="F45" s="87" t="s">
        <v>148</v>
      </c>
      <c r="G45" s="87">
        <v>2</v>
      </c>
      <c r="H45" s="92">
        <v>455000</v>
      </c>
      <c r="I45" s="92">
        <f t="shared" si="2"/>
        <v>910000</v>
      </c>
      <c r="J45" s="91">
        <v>0.25</v>
      </c>
      <c r="K45" s="92">
        <f t="shared" si="1"/>
        <v>682500</v>
      </c>
      <c r="L45" s="89"/>
      <c r="M45" s="100"/>
      <c r="N45" s="103">
        <f t="shared" si="3"/>
        <v>682500</v>
      </c>
      <c r="O45" s="100"/>
    </row>
    <row r="46" spans="1:15" s="79" customFormat="1" ht="25.5" customHeight="1" x14ac:dyDescent="0.2">
      <c r="A46" s="87">
        <v>371</v>
      </c>
      <c r="B46" s="96">
        <v>44166</v>
      </c>
      <c r="C46" s="89" t="s">
        <v>181</v>
      </c>
      <c r="D46" s="131" t="s">
        <v>182</v>
      </c>
      <c r="E46" s="131" t="s">
        <v>183</v>
      </c>
      <c r="F46" s="87" t="s">
        <v>148</v>
      </c>
      <c r="G46" s="87">
        <v>24</v>
      </c>
      <c r="H46" s="92">
        <v>455000</v>
      </c>
      <c r="I46" s="92">
        <f t="shared" si="2"/>
        <v>10920000</v>
      </c>
      <c r="J46" s="91">
        <v>0.41</v>
      </c>
      <c r="K46" s="92">
        <f t="shared" si="1"/>
        <v>6442800.0000000009</v>
      </c>
      <c r="L46" s="89"/>
      <c r="M46" s="100"/>
      <c r="N46" s="103">
        <f>SUM(K46:K53)</f>
        <v>44373900.000000007</v>
      </c>
      <c r="O46" s="100"/>
    </row>
    <row r="47" spans="1:15" s="79" customFormat="1" x14ac:dyDescent="0.2">
      <c r="A47" s="87"/>
      <c r="B47" s="96"/>
      <c r="C47" s="89" t="s">
        <v>181</v>
      </c>
      <c r="D47" s="132"/>
      <c r="E47" s="132"/>
      <c r="F47" s="87" t="s">
        <v>150</v>
      </c>
      <c r="G47" s="87">
        <v>12</v>
      </c>
      <c r="H47" s="92">
        <v>465000</v>
      </c>
      <c r="I47" s="92">
        <f t="shared" si="2"/>
        <v>5580000</v>
      </c>
      <c r="J47" s="91">
        <v>0.41</v>
      </c>
      <c r="K47" s="92">
        <f t="shared" si="1"/>
        <v>3292200.0000000005</v>
      </c>
      <c r="L47" s="89"/>
      <c r="M47" s="100"/>
      <c r="N47" s="100"/>
      <c r="O47" s="100"/>
    </row>
    <row r="48" spans="1:15" s="79" customFormat="1" x14ac:dyDescent="0.2">
      <c r="A48" s="87"/>
      <c r="B48" s="96"/>
      <c r="C48" s="89" t="s">
        <v>181</v>
      </c>
      <c r="D48" s="132"/>
      <c r="E48" s="132"/>
      <c r="F48" s="87" t="s">
        <v>151</v>
      </c>
      <c r="G48" s="87">
        <v>24</v>
      </c>
      <c r="H48" s="92">
        <v>475000</v>
      </c>
      <c r="I48" s="92">
        <f t="shared" si="2"/>
        <v>11400000</v>
      </c>
      <c r="J48" s="91">
        <v>0.41</v>
      </c>
      <c r="K48" s="92">
        <f t="shared" si="1"/>
        <v>6726000.0000000009</v>
      </c>
      <c r="L48" s="89"/>
      <c r="M48" s="100"/>
      <c r="N48" s="100"/>
      <c r="O48" s="100"/>
    </row>
    <row r="49" spans="1:15" s="79" customFormat="1" x14ac:dyDescent="0.2">
      <c r="A49" s="87"/>
      <c r="B49" s="96"/>
      <c r="C49" s="89" t="s">
        <v>181</v>
      </c>
      <c r="D49" s="132"/>
      <c r="E49" s="132"/>
      <c r="F49" s="87" t="s">
        <v>152</v>
      </c>
      <c r="G49" s="87">
        <v>12</v>
      </c>
      <c r="H49" s="92">
        <v>485000</v>
      </c>
      <c r="I49" s="92">
        <f t="shared" si="2"/>
        <v>5820000</v>
      </c>
      <c r="J49" s="91">
        <v>0.41</v>
      </c>
      <c r="K49" s="92">
        <f t="shared" si="1"/>
        <v>3433800.0000000005</v>
      </c>
      <c r="L49" s="89"/>
      <c r="M49" s="100"/>
      <c r="N49" s="100"/>
      <c r="O49" s="100"/>
    </row>
    <row r="50" spans="1:15" s="79" customFormat="1" x14ac:dyDescent="0.2">
      <c r="A50" s="87"/>
      <c r="B50" s="96"/>
      <c r="C50" s="89" t="s">
        <v>181</v>
      </c>
      <c r="D50" s="132"/>
      <c r="E50" s="132"/>
      <c r="F50" s="87" t="s">
        <v>154</v>
      </c>
      <c r="G50" s="87">
        <v>12</v>
      </c>
      <c r="H50" s="92">
        <v>550000</v>
      </c>
      <c r="I50" s="92">
        <f t="shared" si="2"/>
        <v>6600000</v>
      </c>
      <c r="J50" s="91">
        <v>0.41</v>
      </c>
      <c r="K50" s="92">
        <f t="shared" si="1"/>
        <v>3894000.0000000005</v>
      </c>
      <c r="L50" s="89"/>
      <c r="M50" s="100"/>
      <c r="N50" s="100"/>
      <c r="O50" s="100"/>
    </row>
    <row r="51" spans="1:15" x14ac:dyDescent="0.2">
      <c r="A51" s="87"/>
      <c r="B51" s="96"/>
      <c r="C51" s="89" t="s">
        <v>181</v>
      </c>
      <c r="D51" s="132"/>
      <c r="E51" s="132"/>
      <c r="F51" s="87" t="s">
        <v>155</v>
      </c>
      <c r="G51" s="87">
        <v>29</v>
      </c>
      <c r="H51" s="92">
        <v>450000</v>
      </c>
      <c r="I51" s="92">
        <f t="shared" si="2"/>
        <v>13050000</v>
      </c>
      <c r="J51" s="91">
        <v>0.41</v>
      </c>
      <c r="K51" s="92">
        <f t="shared" si="1"/>
        <v>7699500.0000000009</v>
      </c>
      <c r="L51" s="89"/>
      <c r="M51" s="100"/>
      <c r="N51" s="100"/>
      <c r="O51" s="100"/>
    </row>
    <row r="52" spans="1:15" x14ac:dyDescent="0.2">
      <c r="A52" s="87"/>
      <c r="B52" s="96"/>
      <c r="C52" s="89" t="s">
        <v>181</v>
      </c>
      <c r="D52" s="132"/>
      <c r="E52" s="132"/>
      <c r="F52" s="87" t="s">
        <v>156</v>
      </c>
      <c r="G52" s="87">
        <v>36</v>
      </c>
      <c r="H52" s="92">
        <v>455000</v>
      </c>
      <c r="I52" s="92">
        <f t="shared" si="2"/>
        <v>16380000</v>
      </c>
      <c r="J52" s="91">
        <v>0.41</v>
      </c>
      <c r="K52" s="92">
        <f t="shared" si="1"/>
        <v>9664200.0000000019</v>
      </c>
      <c r="L52" s="89"/>
      <c r="M52" s="100"/>
      <c r="N52" s="100"/>
      <c r="O52" s="100"/>
    </row>
    <row r="53" spans="1:15" x14ac:dyDescent="0.2">
      <c r="A53" s="87"/>
      <c r="B53" s="96"/>
      <c r="C53" s="89" t="s">
        <v>181</v>
      </c>
      <c r="D53" s="133"/>
      <c r="E53" s="133"/>
      <c r="F53" s="87" t="s">
        <v>157</v>
      </c>
      <c r="G53" s="87">
        <v>12</v>
      </c>
      <c r="H53" s="92">
        <v>455000</v>
      </c>
      <c r="I53" s="92">
        <f t="shared" si="2"/>
        <v>5460000</v>
      </c>
      <c r="J53" s="91">
        <v>0.41</v>
      </c>
      <c r="K53" s="92">
        <f t="shared" si="1"/>
        <v>3221400.0000000005</v>
      </c>
      <c r="L53" s="89"/>
      <c r="M53" s="100"/>
      <c r="N53" s="100"/>
      <c r="O53" s="100"/>
    </row>
    <row r="54" spans="1:15" x14ac:dyDescent="0.2">
      <c r="A54" s="87">
        <v>413</v>
      </c>
      <c r="B54" s="96">
        <v>44166</v>
      </c>
      <c r="C54" s="89" t="s">
        <v>165</v>
      </c>
      <c r="D54" s="89" t="s">
        <v>166</v>
      </c>
      <c r="E54" s="89"/>
      <c r="F54" s="87" t="s">
        <v>154</v>
      </c>
      <c r="G54" s="87">
        <v>2</v>
      </c>
      <c r="H54" s="92">
        <v>550000</v>
      </c>
      <c r="I54" s="92">
        <f t="shared" si="2"/>
        <v>1100000</v>
      </c>
      <c r="J54" s="91">
        <v>0.41</v>
      </c>
      <c r="K54" s="92">
        <f t="shared" si="1"/>
        <v>649000.00000000012</v>
      </c>
      <c r="L54" s="95">
        <f>K54</f>
        <v>649000.00000000012</v>
      </c>
      <c r="M54" s="100"/>
      <c r="N54" s="100"/>
      <c r="O54" s="100"/>
    </row>
    <row r="55" spans="1:15" x14ac:dyDescent="0.2">
      <c r="A55" s="87">
        <v>415</v>
      </c>
      <c r="B55" s="96" t="s">
        <v>184</v>
      </c>
      <c r="C55" s="89" t="s">
        <v>145</v>
      </c>
      <c r="D55" s="89" t="s">
        <v>185</v>
      </c>
      <c r="E55" s="89" t="s">
        <v>186</v>
      </c>
      <c r="F55" s="87" t="s">
        <v>148</v>
      </c>
      <c r="G55" s="87">
        <v>5</v>
      </c>
      <c r="H55" s="92">
        <v>455000</v>
      </c>
      <c r="I55" s="92">
        <f t="shared" si="2"/>
        <v>2275000</v>
      </c>
      <c r="J55" s="91">
        <v>0.3</v>
      </c>
      <c r="K55" s="92">
        <f t="shared" si="1"/>
        <v>1592500</v>
      </c>
      <c r="L55" s="89"/>
      <c r="M55" s="100"/>
      <c r="N55" s="103">
        <f t="shared" ref="N55:N57" si="4">K55</f>
        <v>1592500</v>
      </c>
      <c r="O55" s="100"/>
    </row>
    <row r="56" spans="1:15" x14ac:dyDescent="0.2">
      <c r="A56" s="87">
        <v>416</v>
      </c>
      <c r="B56" s="96" t="s">
        <v>184</v>
      </c>
      <c r="C56" s="89" t="s">
        <v>145</v>
      </c>
      <c r="D56" s="89" t="s">
        <v>173</v>
      </c>
      <c r="E56" s="89"/>
      <c r="F56" s="87" t="s">
        <v>152</v>
      </c>
      <c r="G56" s="87">
        <v>3</v>
      </c>
      <c r="H56" s="92">
        <v>485000</v>
      </c>
      <c r="I56" s="92">
        <f t="shared" si="2"/>
        <v>1455000</v>
      </c>
      <c r="J56" s="91">
        <v>0.41</v>
      </c>
      <c r="K56" s="92">
        <f t="shared" si="1"/>
        <v>858450.00000000012</v>
      </c>
      <c r="L56" s="89"/>
      <c r="M56" s="100"/>
      <c r="N56" s="103">
        <f t="shared" si="4"/>
        <v>858450.00000000012</v>
      </c>
      <c r="O56" s="100"/>
    </row>
    <row r="57" spans="1:15" x14ac:dyDescent="0.2">
      <c r="A57" s="87">
        <v>358</v>
      </c>
      <c r="B57" s="109" t="s">
        <v>184</v>
      </c>
      <c r="C57" s="89" t="s">
        <v>145</v>
      </c>
      <c r="D57" s="89" t="s">
        <v>158</v>
      </c>
      <c r="E57" s="89" t="s">
        <v>159</v>
      </c>
      <c r="F57" s="87" t="s">
        <v>153</v>
      </c>
      <c r="G57" s="87">
        <v>24</v>
      </c>
      <c r="H57" s="92">
        <v>485000</v>
      </c>
      <c r="I57" s="92">
        <f t="shared" si="2"/>
        <v>11640000</v>
      </c>
      <c r="J57" s="91">
        <v>0.51</v>
      </c>
      <c r="K57" s="92">
        <f t="shared" si="1"/>
        <v>5703600</v>
      </c>
      <c r="L57" s="89"/>
      <c r="M57" s="100"/>
      <c r="N57" s="103">
        <f t="shared" si="4"/>
        <v>5703600</v>
      </c>
      <c r="O57" s="100" t="s">
        <v>187</v>
      </c>
    </row>
    <row r="58" spans="1:15" x14ac:dyDescent="0.2">
      <c r="A58" s="87">
        <v>359</v>
      </c>
      <c r="B58" s="109" t="s">
        <v>188</v>
      </c>
      <c r="C58" s="89" t="s">
        <v>145</v>
      </c>
      <c r="D58" s="89" t="s">
        <v>189</v>
      </c>
      <c r="E58" s="89" t="s">
        <v>248</v>
      </c>
      <c r="F58" s="87" t="s">
        <v>150</v>
      </c>
      <c r="G58" s="87">
        <f>144-60-72</f>
        <v>12</v>
      </c>
      <c r="H58" s="92">
        <v>465000</v>
      </c>
      <c r="I58" s="92">
        <f t="shared" si="2"/>
        <v>5580000</v>
      </c>
      <c r="J58" s="91">
        <v>0.41</v>
      </c>
      <c r="K58" s="92">
        <f t="shared" si="1"/>
        <v>3292200.0000000005</v>
      </c>
      <c r="L58" s="89"/>
      <c r="M58" s="100"/>
      <c r="N58" s="103">
        <f>SUM(K58:K62)</f>
        <v>16531800.000000002</v>
      </c>
      <c r="O58" s="142" t="s">
        <v>190</v>
      </c>
    </row>
    <row r="59" spans="1:15" x14ac:dyDescent="0.2">
      <c r="A59" s="87"/>
      <c r="B59" s="109"/>
      <c r="C59" s="89" t="s">
        <v>145</v>
      </c>
      <c r="D59" s="89" t="s">
        <v>189</v>
      </c>
      <c r="E59" s="89" t="s">
        <v>248</v>
      </c>
      <c r="F59" s="87" t="s">
        <v>151</v>
      </c>
      <c r="G59" s="87">
        <f>108-60-36</f>
        <v>12</v>
      </c>
      <c r="H59" s="92">
        <v>475000</v>
      </c>
      <c r="I59" s="92">
        <f t="shared" si="2"/>
        <v>5700000</v>
      </c>
      <c r="J59" s="91">
        <v>0.41</v>
      </c>
      <c r="K59" s="92">
        <f t="shared" si="1"/>
        <v>3363000.0000000005</v>
      </c>
      <c r="L59" s="89"/>
      <c r="M59" s="100"/>
      <c r="N59" s="100"/>
      <c r="O59" s="143"/>
    </row>
    <row r="60" spans="1:15" x14ac:dyDescent="0.2">
      <c r="A60" s="87"/>
      <c r="B60" s="109"/>
      <c r="C60" s="89" t="s">
        <v>145</v>
      </c>
      <c r="D60" s="89" t="s">
        <v>189</v>
      </c>
      <c r="E60" s="89" t="s">
        <v>248</v>
      </c>
      <c r="F60" s="87" t="s">
        <v>152</v>
      </c>
      <c r="G60" s="87">
        <f>120-60-48</f>
        <v>12</v>
      </c>
      <c r="H60" s="92">
        <v>485000</v>
      </c>
      <c r="I60" s="92">
        <f t="shared" si="2"/>
        <v>5820000</v>
      </c>
      <c r="J60" s="91">
        <v>0.41</v>
      </c>
      <c r="K60" s="92">
        <f t="shared" si="1"/>
        <v>3433800.0000000005</v>
      </c>
      <c r="L60" s="89"/>
      <c r="M60" s="100"/>
      <c r="N60" s="100"/>
      <c r="O60" s="143"/>
    </row>
    <row r="61" spans="1:15" x14ac:dyDescent="0.2">
      <c r="A61" s="87"/>
      <c r="B61" s="109"/>
      <c r="C61" s="89" t="s">
        <v>145</v>
      </c>
      <c r="D61" s="89" t="s">
        <v>189</v>
      </c>
      <c r="E61" s="89" t="s">
        <v>248</v>
      </c>
      <c r="F61" s="87" t="s">
        <v>156</v>
      </c>
      <c r="G61" s="87">
        <f>120-60-48</f>
        <v>12</v>
      </c>
      <c r="H61" s="92">
        <v>455000</v>
      </c>
      <c r="I61" s="92">
        <f t="shared" si="2"/>
        <v>5460000</v>
      </c>
      <c r="J61" s="91">
        <v>0.41</v>
      </c>
      <c r="K61" s="92">
        <f t="shared" si="1"/>
        <v>3221400.0000000005</v>
      </c>
      <c r="L61" s="89"/>
      <c r="M61" s="100"/>
      <c r="N61" s="100"/>
      <c r="O61" s="143"/>
    </row>
    <row r="62" spans="1:15" x14ac:dyDescent="0.2">
      <c r="A62" s="87"/>
      <c r="B62" s="109"/>
      <c r="C62" s="89" t="s">
        <v>145</v>
      </c>
      <c r="D62" s="89" t="s">
        <v>189</v>
      </c>
      <c r="E62" s="89" t="s">
        <v>248</v>
      </c>
      <c r="F62" s="87" t="s">
        <v>157</v>
      </c>
      <c r="G62" s="87">
        <f>48-36</f>
        <v>12</v>
      </c>
      <c r="H62" s="92">
        <v>455000</v>
      </c>
      <c r="I62" s="92">
        <f t="shared" si="2"/>
        <v>5460000</v>
      </c>
      <c r="J62" s="91">
        <v>0.41</v>
      </c>
      <c r="K62" s="92">
        <f t="shared" si="1"/>
        <v>3221400.0000000005</v>
      </c>
      <c r="L62" s="89"/>
      <c r="M62" s="100"/>
      <c r="N62" s="100"/>
      <c r="O62" s="144"/>
    </row>
    <row r="63" spans="1:15" x14ac:dyDescent="0.2">
      <c r="A63" s="87">
        <v>363</v>
      </c>
      <c r="B63" s="89" t="s">
        <v>188</v>
      </c>
      <c r="C63" s="89" t="s">
        <v>244</v>
      </c>
      <c r="D63" s="89"/>
      <c r="E63" s="89"/>
      <c r="F63" s="87" t="s">
        <v>160</v>
      </c>
      <c r="G63" s="87">
        <v>1</v>
      </c>
      <c r="H63" s="92"/>
      <c r="I63" s="92">
        <f t="shared" si="2"/>
        <v>0</v>
      </c>
      <c r="J63" s="89"/>
      <c r="K63" s="92">
        <f t="shared" si="1"/>
        <v>0</v>
      </c>
      <c r="L63" s="89"/>
      <c r="M63" s="100"/>
      <c r="N63" s="100"/>
      <c r="O63" s="100"/>
    </row>
    <row r="64" spans="1:15" x14ac:dyDescent="0.2">
      <c r="A64" s="87"/>
      <c r="B64" s="89"/>
      <c r="C64" s="89"/>
      <c r="D64" s="89"/>
      <c r="E64" s="89"/>
      <c r="F64" s="87" t="s">
        <v>150</v>
      </c>
      <c r="G64" s="87">
        <v>1</v>
      </c>
      <c r="H64" s="92"/>
      <c r="I64" s="92">
        <f t="shared" si="2"/>
        <v>0</v>
      </c>
      <c r="J64" s="89"/>
      <c r="K64" s="92">
        <f t="shared" si="1"/>
        <v>0</v>
      </c>
      <c r="L64" s="89"/>
      <c r="M64" s="100"/>
      <c r="N64" s="100"/>
      <c r="O64" s="100"/>
    </row>
    <row r="65" spans="1:15" x14ac:dyDescent="0.2">
      <c r="A65" s="87"/>
      <c r="B65" s="89"/>
      <c r="C65" s="89"/>
      <c r="D65" s="89"/>
      <c r="E65" s="89"/>
      <c r="F65" s="87" t="s">
        <v>151</v>
      </c>
      <c r="G65" s="87">
        <v>1</v>
      </c>
      <c r="H65" s="92"/>
      <c r="I65" s="92">
        <f t="shared" si="2"/>
        <v>0</v>
      </c>
      <c r="J65" s="89"/>
      <c r="K65" s="92">
        <f t="shared" si="1"/>
        <v>0</v>
      </c>
      <c r="L65" s="89"/>
      <c r="M65" s="100"/>
      <c r="N65" s="100"/>
      <c r="O65" s="100"/>
    </row>
    <row r="66" spans="1:15" x14ac:dyDescent="0.2">
      <c r="A66" s="87"/>
      <c r="B66" s="89"/>
      <c r="C66" s="89"/>
      <c r="D66" s="89"/>
      <c r="E66" s="89"/>
      <c r="F66" s="87" t="s">
        <v>152</v>
      </c>
      <c r="G66" s="87">
        <v>1</v>
      </c>
      <c r="H66" s="92"/>
      <c r="I66" s="92">
        <f t="shared" si="2"/>
        <v>0</v>
      </c>
      <c r="J66" s="89"/>
      <c r="K66" s="92">
        <f t="shared" si="1"/>
        <v>0</v>
      </c>
      <c r="L66" s="89"/>
      <c r="M66" s="100"/>
      <c r="N66" s="100"/>
      <c r="O66" s="100"/>
    </row>
    <row r="67" spans="1:15" x14ac:dyDescent="0.2">
      <c r="A67" s="104"/>
      <c r="B67" s="100"/>
      <c r="C67" s="100"/>
      <c r="D67" s="100"/>
      <c r="E67" s="100"/>
      <c r="F67" s="110" t="s">
        <v>154</v>
      </c>
      <c r="G67" s="110">
        <v>1</v>
      </c>
      <c r="H67" s="106"/>
      <c r="I67" s="92">
        <f t="shared" si="2"/>
        <v>0</v>
      </c>
      <c r="J67" s="100"/>
      <c r="K67" s="92">
        <f t="shared" si="1"/>
        <v>0</v>
      </c>
      <c r="L67" s="89"/>
      <c r="M67" s="100"/>
      <c r="N67" s="100"/>
      <c r="O67" s="100"/>
    </row>
    <row r="68" spans="1:15" x14ac:dyDescent="0.2">
      <c r="A68" s="87"/>
      <c r="B68" s="89"/>
      <c r="C68" s="89"/>
      <c r="D68" s="89"/>
      <c r="E68" s="89"/>
      <c r="F68" s="110" t="s">
        <v>156</v>
      </c>
      <c r="G68" s="110">
        <v>1</v>
      </c>
      <c r="H68" s="92"/>
      <c r="I68" s="92">
        <f t="shared" si="2"/>
        <v>0</v>
      </c>
      <c r="J68" s="89"/>
      <c r="K68" s="92">
        <f t="shared" si="1"/>
        <v>0</v>
      </c>
      <c r="L68" s="100"/>
      <c r="M68" s="100"/>
      <c r="N68" s="100"/>
      <c r="O68" s="100"/>
    </row>
    <row r="69" spans="1:15" x14ac:dyDescent="0.2">
      <c r="A69" s="87"/>
      <c r="B69" s="89"/>
      <c r="C69" s="89"/>
      <c r="D69" s="89"/>
      <c r="E69" s="89"/>
      <c r="F69" s="110" t="s">
        <v>157</v>
      </c>
      <c r="G69" s="110">
        <v>1</v>
      </c>
      <c r="H69" s="92"/>
      <c r="I69" s="92">
        <f t="shared" si="2"/>
        <v>0</v>
      </c>
      <c r="J69" s="89"/>
      <c r="K69" s="92">
        <f t="shared" si="1"/>
        <v>0</v>
      </c>
      <c r="L69" s="89"/>
      <c r="M69" s="89"/>
      <c r="N69" s="89"/>
      <c r="O69" s="89"/>
    </row>
    <row r="70" spans="1:15" x14ac:dyDescent="0.2">
      <c r="A70" s="87">
        <v>364</v>
      </c>
      <c r="B70" s="89" t="s">
        <v>188</v>
      </c>
      <c r="C70" s="89" t="s">
        <v>145</v>
      </c>
      <c r="D70" s="89" t="s">
        <v>191</v>
      </c>
      <c r="E70" s="89"/>
      <c r="F70" s="87" t="s">
        <v>160</v>
      </c>
      <c r="G70" s="87">
        <v>2</v>
      </c>
      <c r="H70" s="92"/>
      <c r="I70" s="92">
        <f t="shared" si="2"/>
        <v>0</v>
      </c>
      <c r="J70" s="91">
        <v>1</v>
      </c>
      <c r="K70" s="92">
        <f t="shared" si="1"/>
        <v>0</v>
      </c>
      <c r="L70" s="89"/>
      <c r="M70" s="89"/>
      <c r="N70" s="89"/>
      <c r="O70" s="89"/>
    </row>
    <row r="71" spans="1:15" x14ac:dyDescent="0.2">
      <c r="A71" s="87"/>
      <c r="B71" s="89"/>
      <c r="C71" s="89" t="s">
        <v>145</v>
      </c>
      <c r="D71" s="89" t="s">
        <v>191</v>
      </c>
      <c r="E71" s="89"/>
      <c r="F71" s="87" t="s">
        <v>152</v>
      </c>
      <c r="G71" s="87">
        <v>10</v>
      </c>
      <c r="H71" s="92">
        <v>485000</v>
      </c>
      <c r="I71" s="92">
        <f t="shared" si="2"/>
        <v>4850000</v>
      </c>
      <c r="J71" s="91">
        <v>0.41</v>
      </c>
      <c r="K71" s="92">
        <f t="shared" si="1"/>
        <v>2861500.0000000005</v>
      </c>
      <c r="L71" s="89"/>
      <c r="M71" s="89"/>
      <c r="N71" s="95">
        <f>K71</f>
        <v>2861500.0000000005</v>
      </c>
      <c r="O71" s="89"/>
    </row>
    <row r="72" spans="1:15" x14ac:dyDescent="0.2">
      <c r="A72" s="87">
        <v>417</v>
      </c>
      <c r="B72" s="89" t="s">
        <v>188</v>
      </c>
      <c r="C72" s="89" t="s">
        <v>244</v>
      </c>
      <c r="D72" s="89"/>
      <c r="E72" s="89"/>
      <c r="F72" s="87" t="s">
        <v>160</v>
      </c>
      <c r="G72" s="87">
        <v>1</v>
      </c>
      <c r="H72" s="92">
        <v>455000</v>
      </c>
      <c r="I72" s="92">
        <f t="shared" si="2"/>
        <v>455000</v>
      </c>
      <c r="J72" s="91">
        <v>0.41</v>
      </c>
      <c r="K72" s="92">
        <f t="shared" ref="K72:K106" si="5">G72*H72*(1-J72)</f>
        <v>268450.00000000006</v>
      </c>
      <c r="L72" s="89"/>
      <c r="M72" s="89"/>
      <c r="N72" s="92">
        <v>1970600</v>
      </c>
      <c r="O72" s="89"/>
    </row>
    <row r="73" spans="1:15" x14ac:dyDescent="0.2">
      <c r="A73" s="87"/>
      <c r="B73" s="89"/>
      <c r="C73" s="89" t="s">
        <v>244</v>
      </c>
      <c r="D73" s="89"/>
      <c r="E73" s="89"/>
      <c r="F73" s="87" t="s">
        <v>150</v>
      </c>
      <c r="G73" s="87">
        <v>1</v>
      </c>
      <c r="H73" s="92">
        <v>465000</v>
      </c>
      <c r="I73" s="92">
        <f t="shared" si="2"/>
        <v>465000</v>
      </c>
      <c r="J73" s="91">
        <v>0.41</v>
      </c>
      <c r="K73" s="92">
        <f t="shared" si="5"/>
        <v>274350.00000000006</v>
      </c>
      <c r="L73" s="89"/>
      <c r="M73" s="89"/>
      <c r="N73" s="92"/>
      <c r="O73" s="89"/>
    </row>
    <row r="74" spans="1:15" x14ac:dyDescent="0.2">
      <c r="A74" s="87"/>
      <c r="B74" s="89"/>
      <c r="C74" s="89" t="s">
        <v>244</v>
      </c>
      <c r="D74" s="89"/>
      <c r="E74" s="89"/>
      <c r="F74" s="87" t="s">
        <v>151</v>
      </c>
      <c r="G74" s="87">
        <v>1</v>
      </c>
      <c r="H74" s="92">
        <v>475000</v>
      </c>
      <c r="I74" s="92">
        <f t="shared" si="2"/>
        <v>475000</v>
      </c>
      <c r="J74" s="91">
        <v>0.41</v>
      </c>
      <c r="K74" s="92">
        <f t="shared" si="5"/>
        <v>280250.00000000006</v>
      </c>
      <c r="L74" s="89"/>
      <c r="M74" s="89"/>
      <c r="N74" s="92"/>
      <c r="O74" s="89"/>
    </row>
    <row r="75" spans="1:15" x14ac:dyDescent="0.2">
      <c r="A75" s="87"/>
      <c r="B75" s="89"/>
      <c r="C75" s="89" t="s">
        <v>244</v>
      </c>
      <c r="D75" s="89"/>
      <c r="E75" s="89"/>
      <c r="F75" s="87" t="s">
        <v>152</v>
      </c>
      <c r="G75" s="87">
        <v>1</v>
      </c>
      <c r="H75" s="92">
        <v>485000</v>
      </c>
      <c r="I75" s="92">
        <f t="shared" si="2"/>
        <v>485000</v>
      </c>
      <c r="J75" s="91">
        <v>0.41</v>
      </c>
      <c r="K75" s="92">
        <f t="shared" si="5"/>
        <v>286150.00000000006</v>
      </c>
      <c r="L75" s="89"/>
      <c r="M75" s="89"/>
      <c r="N75" s="92"/>
      <c r="O75" s="89"/>
    </row>
    <row r="76" spans="1:15" x14ac:dyDescent="0.2">
      <c r="A76" s="87"/>
      <c r="B76" s="89"/>
      <c r="C76" s="89" t="s">
        <v>244</v>
      </c>
      <c r="D76" s="89"/>
      <c r="E76" s="89"/>
      <c r="F76" s="87" t="s">
        <v>154</v>
      </c>
      <c r="G76" s="87">
        <v>1</v>
      </c>
      <c r="H76" s="92">
        <v>550000</v>
      </c>
      <c r="I76" s="92">
        <f t="shared" si="2"/>
        <v>550000</v>
      </c>
      <c r="J76" s="91">
        <v>0.41</v>
      </c>
      <c r="K76" s="92">
        <f t="shared" si="5"/>
        <v>324500.00000000006</v>
      </c>
      <c r="L76" s="89"/>
      <c r="M76" s="89"/>
      <c r="N76" s="92"/>
      <c r="O76" s="89"/>
    </row>
    <row r="77" spans="1:15" x14ac:dyDescent="0.2">
      <c r="A77" s="87"/>
      <c r="B77" s="89"/>
      <c r="C77" s="89" t="s">
        <v>244</v>
      </c>
      <c r="D77" s="89"/>
      <c r="E77" s="89"/>
      <c r="F77" s="87" t="s">
        <v>156</v>
      </c>
      <c r="G77" s="87">
        <v>1</v>
      </c>
      <c r="H77" s="92">
        <v>455000</v>
      </c>
      <c r="I77" s="92">
        <f t="shared" si="2"/>
        <v>455000</v>
      </c>
      <c r="J77" s="91">
        <v>0.41</v>
      </c>
      <c r="K77" s="92">
        <f t="shared" si="5"/>
        <v>268450.00000000006</v>
      </c>
      <c r="L77" s="89"/>
      <c r="M77" s="89"/>
      <c r="N77" s="92"/>
      <c r="O77" s="89"/>
    </row>
    <row r="78" spans="1:15" x14ac:dyDescent="0.2">
      <c r="A78" s="87"/>
      <c r="B78" s="89"/>
      <c r="C78" s="89" t="s">
        <v>244</v>
      </c>
      <c r="D78" s="89"/>
      <c r="E78" s="89"/>
      <c r="F78" s="87" t="s">
        <v>157</v>
      </c>
      <c r="G78" s="87">
        <v>1</v>
      </c>
      <c r="H78" s="92">
        <v>455000</v>
      </c>
      <c r="I78" s="92">
        <f t="shared" si="2"/>
        <v>455000</v>
      </c>
      <c r="J78" s="91">
        <v>0.41</v>
      </c>
      <c r="K78" s="92">
        <f t="shared" si="5"/>
        <v>268450.00000000006</v>
      </c>
      <c r="L78" s="89"/>
      <c r="M78" s="89"/>
      <c r="N78" s="92"/>
      <c r="O78" s="89"/>
    </row>
    <row r="79" spans="1:15" x14ac:dyDescent="0.2">
      <c r="A79" s="87">
        <v>418</v>
      </c>
      <c r="B79" s="89" t="s">
        <v>188</v>
      </c>
      <c r="C79" s="89" t="s">
        <v>145</v>
      </c>
      <c r="D79" s="89" t="s">
        <v>158</v>
      </c>
      <c r="E79" s="89" t="s">
        <v>159</v>
      </c>
      <c r="F79" s="87" t="s">
        <v>153</v>
      </c>
      <c r="G79" s="87">
        <v>18</v>
      </c>
      <c r="H79" s="92">
        <v>485000</v>
      </c>
      <c r="I79" s="92">
        <f t="shared" si="2"/>
        <v>8730000</v>
      </c>
      <c r="J79" s="91">
        <v>0.41</v>
      </c>
      <c r="K79" s="92">
        <f t="shared" si="5"/>
        <v>5150700.0000000009</v>
      </c>
      <c r="L79" s="89"/>
      <c r="M79" s="89"/>
      <c r="N79" s="95">
        <f>K79</f>
        <v>5150700.0000000009</v>
      </c>
      <c r="O79" s="89"/>
    </row>
    <row r="80" spans="1:15" ht="25.5" x14ac:dyDescent="0.2">
      <c r="A80" s="87">
        <v>420</v>
      </c>
      <c r="B80" s="89" t="s">
        <v>184</v>
      </c>
      <c r="C80" s="89" t="s">
        <v>193</v>
      </c>
      <c r="D80" s="107" t="s">
        <v>194</v>
      </c>
      <c r="E80" s="89" t="s">
        <v>195</v>
      </c>
      <c r="F80" s="87" t="s">
        <v>157</v>
      </c>
      <c r="G80" s="87">
        <v>6</v>
      </c>
      <c r="H80" s="92">
        <v>455000</v>
      </c>
      <c r="I80" s="92">
        <f t="shared" si="2"/>
        <v>2730000</v>
      </c>
      <c r="J80" s="91">
        <v>0.5</v>
      </c>
      <c r="K80" s="92">
        <f t="shared" si="5"/>
        <v>1365000</v>
      </c>
      <c r="L80" s="89"/>
      <c r="M80" s="89"/>
      <c r="N80" s="95"/>
      <c r="O80" s="89"/>
    </row>
    <row r="81" spans="1:15" x14ac:dyDescent="0.2">
      <c r="A81" s="87">
        <v>422</v>
      </c>
      <c r="B81" s="89"/>
      <c r="C81" s="89" t="s">
        <v>145</v>
      </c>
      <c r="D81" s="89" t="s">
        <v>196</v>
      </c>
      <c r="E81" s="147" t="s">
        <v>192</v>
      </c>
      <c r="F81" s="87" t="s">
        <v>160</v>
      </c>
      <c r="G81" s="87">
        <v>2</v>
      </c>
      <c r="H81" s="92">
        <v>255000</v>
      </c>
      <c r="I81" s="92">
        <f t="shared" si="2"/>
        <v>510000</v>
      </c>
      <c r="J81" s="91">
        <v>0.41</v>
      </c>
      <c r="K81" s="92">
        <f t="shared" si="5"/>
        <v>300900.00000000006</v>
      </c>
      <c r="L81" s="89"/>
      <c r="M81" s="89"/>
      <c r="N81" s="95">
        <f>K81+K82</f>
        <v>3162400.0000000005</v>
      </c>
      <c r="O81" s="89"/>
    </row>
    <row r="82" spans="1:15" x14ac:dyDescent="0.2">
      <c r="A82" s="87"/>
      <c r="B82" s="89"/>
      <c r="C82" s="89" t="s">
        <v>145</v>
      </c>
      <c r="D82" s="89" t="s">
        <v>196</v>
      </c>
      <c r="E82" s="148"/>
      <c r="F82" s="87" t="s">
        <v>152</v>
      </c>
      <c r="G82" s="87">
        <v>10</v>
      </c>
      <c r="H82" s="92">
        <v>485000</v>
      </c>
      <c r="I82" s="92">
        <f t="shared" si="2"/>
        <v>4850000</v>
      </c>
      <c r="J82" s="91">
        <v>0.41</v>
      </c>
      <c r="K82" s="92">
        <f t="shared" si="5"/>
        <v>2861500.0000000005</v>
      </c>
      <c r="L82" s="89"/>
      <c r="M82" s="89"/>
      <c r="N82" s="92">
        <v>1365000</v>
      </c>
      <c r="O82" s="89"/>
    </row>
    <row r="83" spans="1:15" x14ac:dyDescent="0.2">
      <c r="A83" s="87">
        <v>423</v>
      </c>
      <c r="B83" s="89" t="s">
        <v>197</v>
      </c>
      <c r="C83" s="89" t="s">
        <v>198</v>
      </c>
      <c r="D83" s="89"/>
      <c r="E83" s="89"/>
      <c r="F83" s="87" t="s">
        <v>152</v>
      </c>
      <c r="G83" s="87">
        <v>1</v>
      </c>
      <c r="H83" s="92">
        <v>485000</v>
      </c>
      <c r="I83" s="92">
        <f t="shared" si="2"/>
        <v>485000</v>
      </c>
      <c r="J83" s="91">
        <v>0.41</v>
      </c>
      <c r="K83" s="92">
        <f t="shared" si="5"/>
        <v>286150.00000000006</v>
      </c>
      <c r="L83" s="89"/>
      <c r="M83" s="89"/>
      <c r="N83" s="95">
        <f>K83</f>
        <v>286150.00000000006</v>
      </c>
      <c r="O83" s="89"/>
    </row>
    <row r="84" spans="1:15" x14ac:dyDescent="0.2">
      <c r="A84" s="87">
        <v>424</v>
      </c>
      <c r="B84" s="89" t="s">
        <v>199</v>
      </c>
      <c r="C84" s="89" t="s">
        <v>145</v>
      </c>
      <c r="D84" s="89" t="s">
        <v>200</v>
      </c>
      <c r="E84" s="89"/>
      <c r="F84" s="87" t="s">
        <v>152</v>
      </c>
      <c r="G84" s="87">
        <v>2</v>
      </c>
      <c r="H84" s="92">
        <v>485000</v>
      </c>
      <c r="I84" s="92">
        <f t="shared" si="2"/>
        <v>970000</v>
      </c>
      <c r="J84" s="91">
        <v>0.41</v>
      </c>
      <c r="K84" s="92">
        <f t="shared" si="5"/>
        <v>572300.00000000012</v>
      </c>
      <c r="L84" s="89"/>
      <c r="M84" s="89"/>
      <c r="N84" s="95">
        <f>K84</f>
        <v>572300.00000000012</v>
      </c>
      <c r="O84" s="89"/>
    </row>
    <row r="85" spans="1:15" x14ac:dyDescent="0.2">
      <c r="A85" s="87">
        <v>368</v>
      </c>
      <c r="B85" s="89" t="s">
        <v>201</v>
      </c>
      <c r="C85" s="89" t="s">
        <v>181</v>
      </c>
      <c r="D85" s="131" t="s">
        <v>182</v>
      </c>
      <c r="E85" s="131" t="s">
        <v>183</v>
      </c>
      <c r="F85" s="87" t="s">
        <v>150</v>
      </c>
      <c r="G85" s="87">
        <v>36</v>
      </c>
      <c r="H85" s="92">
        <v>465000</v>
      </c>
      <c r="I85" s="92">
        <f t="shared" si="2"/>
        <v>16740000</v>
      </c>
      <c r="J85" s="91">
        <v>0.41</v>
      </c>
      <c r="K85" s="92">
        <f t="shared" si="5"/>
        <v>9876600.0000000019</v>
      </c>
      <c r="L85" s="89"/>
      <c r="M85" s="89"/>
      <c r="N85" s="95">
        <f>SUM(K85:K90)</f>
        <v>51294600.000000007</v>
      </c>
      <c r="O85" s="89"/>
    </row>
    <row r="86" spans="1:15" x14ac:dyDescent="0.2">
      <c r="A86" s="87"/>
      <c r="B86" s="89"/>
      <c r="C86" s="89" t="s">
        <v>181</v>
      </c>
      <c r="D86" s="132"/>
      <c r="E86" s="132"/>
      <c r="F86" s="87" t="s">
        <v>151</v>
      </c>
      <c r="G86" s="87">
        <v>12</v>
      </c>
      <c r="H86" s="92">
        <v>475000</v>
      </c>
      <c r="I86" s="92">
        <f t="shared" si="2"/>
        <v>5700000</v>
      </c>
      <c r="J86" s="91">
        <v>0.41</v>
      </c>
      <c r="K86" s="92">
        <f t="shared" si="5"/>
        <v>3363000.0000000005</v>
      </c>
      <c r="L86" s="89"/>
      <c r="M86" s="89"/>
      <c r="N86" s="89"/>
      <c r="O86" s="89"/>
    </row>
    <row r="87" spans="1:15" x14ac:dyDescent="0.2">
      <c r="A87" s="87"/>
      <c r="B87" s="89"/>
      <c r="C87" s="89" t="s">
        <v>181</v>
      </c>
      <c r="D87" s="132"/>
      <c r="E87" s="132"/>
      <c r="F87" s="87" t="s">
        <v>152</v>
      </c>
      <c r="G87" s="87">
        <v>36</v>
      </c>
      <c r="H87" s="92">
        <v>485000</v>
      </c>
      <c r="I87" s="92">
        <f t="shared" si="2"/>
        <v>17460000</v>
      </c>
      <c r="J87" s="91">
        <v>0.41</v>
      </c>
      <c r="K87" s="92">
        <f t="shared" si="5"/>
        <v>10301400.000000002</v>
      </c>
      <c r="L87" s="89"/>
      <c r="M87" s="89"/>
      <c r="N87" s="89"/>
      <c r="O87" s="89"/>
    </row>
    <row r="88" spans="1:15" x14ac:dyDescent="0.2">
      <c r="A88" s="87"/>
      <c r="B88" s="89"/>
      <c r="C88" s="89" t="s">
        <v>181</v>
      </c>
      <c r="D88" s="132"/>
      <c r="E88" s="132"/>
      <c r="F88" s="87" t="s">
        <v>153</v>
      </c>
      <c r="G88" s="87">
        <v>24</v>
      </c>
      <c r="H88" s="92">
        <v>485000</v>
      </c>
      <c r="I88" s="92">
        <f t="shared" si="2"/>
        <v>11640000</v>
      </c>
      <c r="J88" s="91">
        <v>0.41</v>
      </c>
      <c r="K88" s="92">
        <f t="shared" si="5"/>
        <v>6867600.0000000009</v>
      </c>
      <c r="L88" s="89"/>
      <c r="M88" s="89"/>
      <c r="N88" s="89"/>
      <c r="O88" s="89"/>
    </row>
    <row r="89" spans="1:15" x14ac:dyDescent="0.2">
      <c r="A89" s="87"/>
      <c r="B89" s="89"/>
      <c r="C89" s="89" t="s">
        <v>181</v>
      </c>
      <c r="D89" s="132"/>
      <c r="E89" s="132"/>
      <c r="F89" s="87" t="s">
        <v>154</v>
      </c>
      <c r="G89" s="87">
        <v>48</v>
      </c>
      <c r="H89" s="92">
        <v>550000</v>
      </c>
      <c r="I89" s="92">
        <f t="shared" si="2"/>
        <v>26400000</v>
      </c>
      <c r="J89" s="91">
        <v>0.41</v>
      </c>
      <c r="K89" s="92">
        <f t="shared" si="5"/>
        <v>15576000.000000002</v>
      </c>
      <c r="L89" s="89"/>
      <c r="M89" s="89"/>
      <c r="N89" s="89"/>
      <c r="O89" s="89"/>
    </row>
    <row r="90" spans="1:15" x14ac:dyDescent="0.2">
      <c r="A90" s="87"/>
      <c r="B90" s="89"/>
      <c r="C90" s="89" t="s">
        <v>181</v>
      </c>
      <c r="D90" s="133"/>
      <c r="E90" s="133"/>
      <c r="F90" s="87" t="s">
        <v>155</v>
      </c>
      <c r="G90" s="87">
        <v>20</v>
      </c>
      <c r="H90" s="92">
        <v>450000</v>
      </c>
      <c r="I90" s="92">
        <f t="shared" si="2"/>
        <v>9000000</v>
      </c>
      <c r="J90" s="91">
        <v>0.41</v>
      </c>
      <c r="K90" s="92">
        <f t="shared" si="5"/>
        <v>5310000.0000000009</v>
      </c>
      <c r="L90" s="89"/>
      <c r="M90" s="89"/>
      <c r="N90" s="89"/>
      <c r="O90" s="89"/>
    </row>
    <row r="91" spans="1:15" x14ac:dyDescent="0.2">
      <c r="A91" s="87">
        <v>366</v>
      </c>
      <c r="B91" s="89" t="s">
        <v>201</v>
      </c>
      <c r="C91" s="89" t="s">
        <v>145</v>
      </c>
      <c r="D91" s="89" t="s">
        <v>202</v>
      </c>
      <c r="E91" s="89" t="s">
        <v>249</v>
      </c>
      <c r="F91" s="87" t="s">
        <v>148</v>
      </c>
      <c r="G91" s="87">
        <v>1</v>
      </c>
      <c r="H91" s="92">
        <v>455000</v>
      </c>
      <c r="I91" s="92">
        <f t="shared" si="2"/>
        <v>455000</v>
      </c>
      <c r="J91" s="91">
        <v>0.3</v>
      </c>
      <c r="K91" s="92">
        <f t="shared" si="5"/>
        <v>318500</v>
      </c>
      <c r="L91" s="89"/>
      <c r="M91" s="89"/>
      <c r="N91" s="95">
        <f>SUM(K91:K97)</f>
        <v>2352000</v>
      </c>
      <c r="O91" s="89"/>
    </row>
    <row r="92" spans="1:15" x14ac:dyDescent="0.2">
      <c r="A92" s="87"/>
      <c r="B92" s="89"/>
      <c r="C92" s="89" t="s">
        <v>145</v>
      </c>
      <c r="D92" s="89" t="s">
        <v>202</v>
      </c>
      <c r="E92" s="89" t="s">
        <v>249</v>
      </c>
      <c r="F92" s="87" t="s">
        <v>151</v>
      </c>
      <c r="G92" s="87">
        <v>1</v>
      </c>
      <c r="H92" s="92">
        <v>475000</v>
      </c>
      <c r="I92" s="92">
        <f t="shared" si="2"/>
        <v>475000</v>
      </c>
      <c r="J92" s="91">
        <v>0.3</v>
      </c>
      <c r="K92" s="92">
        <f t="shared" si="5"/>
        <v>332500</v>
      </c>
      <c r="L92" s="89"/>
      <c r="M92" s="89"/>
      <c r="N92" s="89"/>
      <c r="O92" s="89"/>
    </row>
    <row r="93" spans="1:15" x14ac:dyDescent="0.2">
      <c r="A93" s="87"/>
      <c r="B93" s="89"/>
      <c r="C93" s="89" t="s">
        <v>145</v>
      </c>
      <c r="D93" s="89" t="s">
        <v>202</v>
      </c>
      <c r="E93" s="89" t="s">
        <v>249</v>
      </c>
      <c r="F93" s="87" t="s">
        <v>152</v>
      </c>
      <c r="G93" s="87">
        <v>1</v>
      </c>
      <c r="H93" s="92">
        <v>485000</v>
      </c>
      <c r="I93" s="92">
        <f t="shared" si="2"/>
        <v>485000</v>
      </c>
      <c r="J93" s="91">
        <v>0.3</v>
      </c>
      <c r="K93" s="92">
        <f t="shared" si="5"/>
        <v>339500</v>
      </c>
      <c r="L93" s="89"/>
      <c r="M93" s="89"/>
      <c r="N93" s="89"/>
      <c r="O93" s="89"/>
    </row>
    <row r="94" spans="1:15" x14ac:dyDescent="0.2">
      <c r="A94" s="87"/>
      <c r="B94" s="89"/>
      <c r="C94" s="89" t="s">
        <v>145</v>
      </c>
      <c r="D94" s="89" t="s">
        <v>202</v>
      </c>
      <c r="E94" s="89" t="s">
        <v>249</v>
      </c>
      <c r="F94" s="87" t="s">
        <v>153</v>
      </c>
      <c r="G94" s="87">
        <v>1</v>
      </c>
      <c r="H94" s="92">
        <v>485000</v>
      </c>
      <c r="I94" s="92">
        <f t="shared" si="2"/>
        <v>485000</v>
      </c>
      <c r="J94" s="91">
        <v>0.3</v>
      </c>
      <c r="K94" s="92">
        <f t="shared" si="5"/>
        <v>339500</v>
      </c>
      <c r="L94" s="89"/>
      <c r="M94" s="89"/>
      <c r="N94" s="89"/>
      <c r="O94" s="89"/>
    </row>
    <row r="95" spans="1:15" x14ac:dyDescent="0.2">
      <c r="A95" s="87"/>
      <c r="B95" s="89"/>
      <c r="C95" s="89" t="s">
        <v>145</v>
      </c>
      <c r="D95" s="89" t="s">
        <v>202</v>
      </c>
      <c r="E95" s="89" t="s">
        <v>249</v>
      </c>
      <c r="F95" s="87" t="s">
        <v>154</v>
      </c>
      <c r="G95" s="87">
        <v>1</v>
      </c>
      <c r="H95" s="92">
        <v>550000</v>
      </c>
      <c r="I95" s="92">
        <f t="shared" si="2"/>
        <v>550000</v>
      </c>
      <c r="J95" s="91">
        <v>0.3</v>
      </c>
      <c r="K95" s="92">
        <f t="shared" si="5"/>
        <v>385000</v>
      </c>
      <c r="L95" s="89"/>
      <c r="M95" s="89"/>
      <c r="N95" s="89"/>
      <c r="O95" s="89"/>
    </row>
    <row r="96" spans="1:15" x14ac:dyDescent="0.2">
      <c r="A96" s="87"/>
      <c r="B96" s="89"/>
      <c r="C96" s="89" t="s">
        <v>145</v>
      </c>
      <c r="D96" s="89" t="s">
        <v>202</v>
      </c>
      <c r="E96" s="89" t="s">
        <v>249</v>
      </c>
      <c r="F96" s="87" t="s">
        <v>156</v>
      </c>
      <c r="G96" s="87">
        <v>1</v>
      </c>
      <c r="H96" s="92">
        <v>455000</v>
      </c>
      <c r="I96" s="92">
        <f t="shared" si="2"/>
        <v>455000</v>
      </c>
      <c r="J96" s="91">
        <v>0.3</v>
      </c>
      <c r="K96" s="92">
        <f t="shared" si="5"/>
        <v>318500</v>
      </c>
      <c r="L96" s="89"/>
      <c r="M96" s="89"/>
      <c r="N96" s="89"/>
      <c r="O96" s="89"/>
    </row>
    <row r="97" spans="1:15" x14ac:dyDescent="0.2">
      <c r="A97" s="87"/>
      <c r="B97" s="89"/>
      <c r="C97" s="89" t="s">
        <v>145</v>
      </c>
      <c r="D97" s="89" t="s">
        <v>202</v>
      </c>
      <c r="E97" s="89" t="s">
        <v>249</v>
      </c>
      <c r="F97" s="87" t="s">
        <v>157</v>
      </c>
      <c r="G97" s="87">
        <v>1</v>
      </c>
      <c r="H97" s="92">
        <v>455000</v>
      </c>
      <c r="I97" s="92">
        <f t="shared" si="2"/>
        <v>455000</v>
      </c>
      <c r="J97" s="91">
        <v>0.3</v>
      </c>
      <c r="K97" s="92">
        <f t="shared" si="5"/>
        <v>318500</v>
      </c>
      <c r="L97" s="89"/>
      <c r="M97" s="89"/>
      <c r="N97" s="89"/>
      <c r="O97" s="89"/>
    </row>
    <row r="98" spans="1:15" x14ac:dyDescent="0.2">
      <c r="A98" s="87">
        <v>425</v>
      </c>
      <c r="B98" s="89" t="s">
        <v>201</v>
      </c>
      <c r="C98" s="89" t="s">
        <v>145</v>
      </c>
      <c r="D98" s="89" t="s">
        <v>203</v>
      </c>
      <c r="E98" s="89" t="s">
        <v>195</v>
      </c>
      <c r="F98" s="87" t="s">
        <v>156</v>
      </c>
      <c r="G98" s="87">
        <v>3</v>
      </c>
      <c r="H98" s="92">
        <v>455000</v>
      </c>
      <c r="I98" s="92">
        <f t="shared" si="2"/>
        <v>1365000</v>
      </c>
      <c r="J98" s="91">
        <v>0.5</v>
      </c>
      <c r="K98" s="92">
        <f t="shared" si="5"/>
        <v>682500</v>
      </c>
      <c r="L98" s="89"/>
      <c r="M98" s="89"/>
      <c r="N98" s="95">
        <f>K98</f>
        <v>682500</v>
      </c>
      <c r="O98" s="89"/>
    </row>
    <row r="99" spans="1:15" x14ac:dyDescent="0.2">
      <c r="A99" s="87">
        <v>426</v>
      </c>
      <c r="B99" s="89" t="s">
        <v>204</v>
      </c>
      <c r="C99" s="89" t="s">
        <v>165</v>
      </c>
      <c r="D99" s="89" t="s">
        <v>166</v>
      </c>
      <c r="E99" s="89"/>
      <c r="F99" s="87" t="s">
        <v>156</v>
      </c>
      <c r="G99" s="87">
        <v>2</v>
      </c>
      <c r="H99" s="92">
        <v>455000</v>
      </c>
      <c r="I99" s="92">
        <f t="shared" si="2"/>
        <v>910000</v>
      </c>
      <c r="J99" s="91">
        <v>0.41</v>
      </c>
      <c r="K99" s="92">
        <f t="shared" si="5"/>
        <v>536900.00000000012</v>
      </c>
      <c r="L99" s="95">
        <f>K99</f>
        <v>536900.00000000012</v>
      </c>
      <c r="M99" s="89"/>
      <c r="N99" s="89"/>
      <c r="O99" s="89"/>
    </row>
    <row r="100" spans="1:15" x14ac:dyDescent="0.2">
      <c r="A100" s="87">
        <v>427</v>
      </c>
      <c r="B100" s="89" t="s">
        <v>205</v>
      </c>
      <c r="C100" s="89" t="s">
        <v>145</v>
      </c>
      <c r="D100" s="89" t="s">
        <v>162</v>
      </c>
      <c r="E100" s="89"/>
      <c r="F100" s="87" t="s">
        <v>152</v>
      </c>
      <c r="G100" s="87">
        <v>1</v>
      </c>
      <c r="H100" s="92">
        <v>485000</v>
      </c>
      <c r="I100" s="92">
        <f t="shared" si="2"/>
        <v>485000</v>
      </c>
      <c r="J100" s="91">
        <v>0.41</v>
      </c>
      <c r="K100" s="92">
        <f t="shared" si="5"/>
        <v>286150.00000000006</v>
      </c>
      <c r="L100" s="95"/>
      <c r="M100" s="89"/>
      <c r="N100" s="95">
        <f>K100+K101</f>
        <v>554600.00000000012</v>
      </c>
      <c r="O100" s="89"/>
    </row>
    <row r="101" spans="1:15" x14ac:dyDescent="0.2">
      <c r="A101" s="87"/>
      <c r="B101" s="89"/>
      <c r="C101" s="89" t="s">
        <v>145</v>
      </c>
      <c r="D101" s="89" t="s">
        <v>162</v>
      </c>
      <c r="E101" s="89"/>
      <c r="F101" s="87" t="s">
        <v>157</v>
      </c>
      <c r="G101" s="87">
        <v>1</v>
      </c>
      <c r="H101" s="92">
        <v>455000</v>
      </c>
      <c r="I101" s="92">
        <f t="shared" si="2"/>
        <v>455000</v>
      </c>
      <c r="J101" s="91">
        <v>0.41</v>
      </c>
      <c r="K101" s="92">
        <f t="shared" si="5"/>
        <v>268450.00000000006</v>
      </c>
      <c r="L101" s="95"/>
      <c r="M101" s="89"/>
      <c r="N101" s="89"/>
      <c r="O101" s="89"/>
    </row>
    <row r="102" spans="1:15" x14ac:dyDescent="0.2">
      <c r="A102" s="87">
        <v>1002</v>
      </c>
      <c r="B102" s="89" t="s">
        <v>206</v>
      </c>
      <c r="C102" s="89" t="s">
        <v>145</v>
      </c>
      <c r="D102" s="89" t="s">
        <v>207</v>
      </c>
      <c r="E102" s="89" t="s">
        <v>208</v>
      </c>
      <c r="F102" s="87" t="s">
        <v>156</v>
      </c>
      <c r="G102" s="87">
        <v>24</v>
      </c>
      <c r="H102" s="92">
        <v>455000</v>
      </c>
      <c r="I102" s="92">
        <f t="shared" si="2"/>
        <v>10920000</v>
      </c>
      <c r="J102" s="91">
        <v>0.45</v>
      </c>
      <c r="K102" s="92">
        <f t="shared" si="5"/>
        <v>6006000.0000000009</v>
      </c>
      <c r="L102" s="95"/>
      <c r="M102" s="89"/>
      <c r="N102" s="95">
        <f>K102</f>
        <v>6006000.0000000009</v>
      </c>
      <c r="O102" s="89"/>
    </row>
    <row r="103" spans="1:15" x14ac:dyDescent="0.2">
      <c r="A103" s="87">
        <v>1005</v>
      </c>
      <c r="B103" s="89" t="s">
        <v>206</v>
      </c>
      <c r="C103" s="89" t="s">
        <v>145</v>
      </c>
      <c r="D103" s="89" t="s">
        <v>158</v>
      </c>
      <c r="E103" s="89" t="s">
        <v>159</v>
      </c>
      <c r="F103" s="87" t="s">
        <v>148</v>
      </c>
      <c r="G103" s="87">
        <v>36</v>
      </c>
      <c r="H103" s="92">
        <v>455000</v>
      </c>
      <c r="I103" s="92">
        <f t="shared" si="2"/>
        <v>16380000</v>
      </c>
      <c r="J103" s="91">
        <v>0.41</v>
      </c>
      <c r="K103" s="92">
        <f t="shared" si="5"/>
        <v>9664200.0000000019</v>
      </c>
      <c r="L103" s="95"/>
      <c r="M103" s="89"/>
      <c r="N103" s="95">
        <f>SUM(K103:K106)</f>
        <v>12885600.000000002</v>
      </c>
      <c r="O103" s="132" t="s">
        <v>209</v>
      </c>
    </row>
    <row r="104" spans="1:15" x14ac:dyDescent="0.2">
      <c r="A104" s="87"/>
      <c r="B104" s="89"/>
      <c r="C104" s="89" t="s">
        <v>145</v>
      </c>
      <c r="D104" s="89" t="s">
        <v>158</v>
      </c>
      <c r="E104" s="89" t="s">
        <v>159</v>
      </c>
      <c r="F104" s="87" t="s">
        <v>150</v>
      </c>
      <c r="G104" s="87">
        <v>6</v>
      </c>
      <c r="H104" s="92">
        <v>465000</v>
      </c>
      <c r="I104" s="92">
        <f t="shared" si="2"/>
        <v>2790000</v>
      </c>
      <c r="J104" s="91">
        <v>1</v>
      </c>
      <c r="K104" s="92">
        <f t="shared" si="5"/>
        <v>0</v>
      </c>
      <c r="L104" s="95"/>
      <c r="M104" s="89"/>
      <c r="N104" s="89"/>
      <c r="O104" s="132"/>
    </row>
    <row r="105" spans="1:15" x14ac:dyDescent="0.2">
      <c r="A105" s="87"/>
      <c r="B105" s="89"/>
      <c r="C105" s="89" t="s">
        <v>145</v>
      </c>
      <c r="D105" s="89" t="s">
        <v>158</v>
      </c>
      <c r="E105" s="89" t="s">
        <v>159</v>
      </c>
      <c r="F105" s="87" t="s">
        <v>153</v>
      </c>
      <c r="G105" s="87">
        <v>6</v>
      </c>
      <c r="H105" s="92">
        <v>485000</v>
      </c>
      <c r="I105" s="92">
        <f t="shared" si="2"/>
        <v>2910000</v>
      </c>
      <c r="J105" s="91">
        <v>1</v>
      </c>
      <c r="K105" s="92">
        <f t="shared" si="5"/>
        <v>0</v>
      </c>
      <c r="L105" s="95"/>
      <c r="M105" s="89"/>
      <c r="N105" s="89"/>
      <c r="O105" s="132"/>
    </row>
    <row r="106" spans="1:15" x14ac:dyDescent="0.2">
      <c r="A106" s="87"/>
      <c r="B106" s="89"/>
      <c r="C106" s="89" t="s">
        <v>145</v>
      </c>
      <c r="D106" s="89" t="s">
        <v>158</v>
      </c>
      <c r="E106" s="89" t="s">
        <v>159</v>
      </c>
      <c r="F106" s="87" t="s">
        <v>157</v>
      </c>
      <c r="G106" s="87">
        <v>12</v>
      </c>
      <c r="H106" s="92">
        <v>455000</v>
      </c>
      <c r="I106" s="92">
        <f t="shared" si="2"/>
        <v>5460000</v>
      </c>
      <c r="J106" s="91">
        <v>0.41</v>
      </c>
      <c r="K106" s="92">
        <f t="shared" si="5"/>
        <v>3221400.0000000005</v>
      </c>
      <c r="L106" s="95"/>
      <c r="M106" s="89"/>
      <c r="N106" s="89"/>
      <c r="O106" s="133"/>
    </row>
    <row r="107" spans="1:15" x14ac:dyDescent="0.2">
      <c r="A107" s="89"/>
      <c r="B107" s="89"/>
      <c r="C107" s="145" t="s">
        <v>210</v>
      </c>
      <c r="D107" s="145"/>
      <c r="E107" s="145"/>
      <c r="F107" s="89"/>
      <c r="G107" s="111">
        <f>SUM(G7:G106)</f>
        <v>1627</v>
      </c>
      <c r="H107" s="92"/>
      <c r="I107" s="112">
        <f>SUM(I7:I106)</f>
        <v>753070000</v>
      </c>
      <c r="J107" s="89"/>
      <c r="K107" s="112">
        <f>SUM(K7:K106)</f>
        <v>449550000</v>
      </c>
      <c r="L107" s="112">
        <f>SUM(L7:L106)</f>
        <v>3413150.0000000005</v>
      </c>
      <c r="M107" s="112"/>
      <c r="N107" s="113">
        <f>SUM(N7:N106)</f>
        <v>446136850</v>
      </c>
      <c r="O107" s="89"/>
    </row>
    <row r="108" spans="1:15" x14ac:dyDescent="0.2">
      <c r="A108" s="146" t="s">
        <v>211</v>
      </c>
      <c r="B108" s="146"/>
      <c r="C108" s="146"/>
      <c r="D108" s="146"/>
      <c r="E108" s="146"/>
      <c r="F108" s="146"/>
      <c r="G108" s="89">
        <f>G107</f>
        <v>1627</v>
      </c>
      <c r="H108" s="92"/>
      <c r="I108" s="92"/>
      <c r="J108" s="89"/>
      <c r="K108" s="112">
        <f>K107</f>
        <v>449550000</v>
      </c>
      <c r="L108" s="89"/>
      <c r="M108" s="89"/>
      <c r="N108" s="89"/>
      <c r="O108" s="89"/>
    </row>
    <row r="109" spans="1:15" x14ac:dyDescent="0.2">
      <c r="A109" s="146" t="s">
        <v>212</v>
      </c>
      <c r="B109" s="146"/>
      <c r="C109" s="146"/>
      <c r="D109" s="146"/>
      <c r="E109" s="146"/>
      <c r="F109" s="146"/>
      <c r="G109" s="89"/>
      <c r="H109" s="92"/>
      <c r="I109" s="92"/>
      <c r="J109" s="89"/>
      <c r="K109" s="112">
        <f>L107</f>
        <v>3413150.0000000005</v>
      </c>
      <c r="L109" s="89"/>
      <c r="M109" s="89"/>
      <c r="N109" s="89"/>
      <c r="O109" s="89"/>
    </row>
    <row r="110" spans="1:15" x14ac:dyDescent="0.2">
      <c r="A110" s="146" t="s">
        <v>213</v>
      </c>
      <c r="B110" s="146"/>
      <c r="C110" s="146"/>
      <c r="D110" s="146"/>
      <c r="E110" s="146"/>
      <c r="F110" s="146"/>
      <c r="G110" s="89"/>
      <c r="H110" s="92"/>
      <c r="I110" s="92"/>
      <c r="J110" s="89"/>
      <c r="K110" s="112">
        <f>M107</f>
        <v>0</v>
      </c>
      <c r="L110" s="89"/>
      <c r="M110" s="89"/>
      <c r="N110" s="89"/>
      <c r="O110" s="89"/>
    </row>
    <row r="111" spans="1:15" x14ac:dyDescent="0.2">
      <c r="A111" s="146" t="s">
        <v>214</v>
      </c>
      <c r="B111" s="146"/>
      <c r="C111" s="146"/>
      <c r="D111" s="146"/>
      <c r="E111" s="146"/>
      <c r="F111" s="146"/>
      <c r="G111" s="89"/>
      <c r="H111" s="92"/>
      <c r="I111" s="92"/>
      <c r="J111" s="89"/>
      <c r="K111" s="112">
        <f>N107</f>
        <v>446136850</v>
      </c>
      <c r="L111" s="89"/>
      <c r="M111" s="89"/>
      <c r="N111" s="89"/>
      <c r="O111" s="89"/>
    </row>
    <row r="112" spans="1:15" x14ac:dyDescent="0.2">
      <c r="A112" s="79"/>
      <c r="B112" s="79"/>
      <c r="C112" s="79"/>
      <c r="D112" s="79"/>
      <c r="E112" s="79"/>
      <c r="F112" s="79"/>
      <c r="G112" s="79"/>
      <c r="H112" s="114"/>
      <c r="I112" s="114"/>
      <c r="J112" s="79"/>
      <c r="K112" s="114"/>
      <c r="L112" s="79"/>
      <c r="M112" s="79"/>
      <c r="N112" s="79"/>
      <c r="O112" s="79"/>
    </row>
    <row r="113" spans="1:15" ht="13.5" x14ac:dyDescent="0.25">
      <c r="A113" s="115"/>
      <c r="B113" s="141" t="s">
        <v>215</v>
      </c>
      <c r="C113" s="141"/>
      <c r="D113" s="141"/>
      <c r="E113" s="116"/>
      <c r="F113" s="115"/>
      <c r="G113" s="117"/>
      <c r="H113" s="117"/>
      <c r="I113" s="116" t="s">
        <v>216</v>
      </c>
      <c r="J113" s="117"/>
      <c r="K113" s="117"/>
      <c r="L113" s="117"/>
      <c r="M113" s="115"/>
      <c r="N113" s="115"/>
      <c r="O113" s="115"/>
    </row>
  </sheetData>
  <mergeCells count="27">
    <mergeCell ref="B113:D113"/>
    <mergeCell ref="L5:N5"/>
    <mergeCell ref="O5:O6"/>
    <mergeCell ref="O17:O23"/>
    <mergeCell ref="O38:O41"/>
    <mergeCell ref="O58:O62"/>
    <mergeCell ref="O103:O106"/>
    <mergeCell ref="C107:E107"/>
    <mergeCell ref="A108:F108"/>
    <mergeCell ref="A109:F109"/>
    <mergeCell ref="A110:F110"/>
    <mergeCell ref="A111:F111"/>
    <mergeCell ref="E81:E82"/>
    <mergeCell ref="E46:E53"/>
    <mergeCell ref="E85:E90"/>
    <mergeCell ref="D46:D53"/>
    <mergeCell ref="D85:D90"/>
    <mergeCell ref="G1:O1"/>
    <mergeCell ref="G2:O2"/>
    <mergeCell ref="A3:O3"/>
    <mergeCell ref="A4:O4"/>
    <mergeCell ref="A5:A6"/>
    <mergeCell ref="B5:B6"/>
    <mergeCell ref="C5:C6"/>
    <mergeCell ref="D5:E5"/>
    <mergeCell ref="F5:J5"/>
    <mergeCell ref="K5:K6"/>
  </mergeCells>
  <pageMargins left="0.3" right="0.25" top="0.48" bottom="0.4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E36" sqref="E36"/>
    </sheetView>
  </sheetViews>
  <sheetFormatPr defaultRowHeight="15" x14ac:dyDescent="0.25"/>
  <cols>
    <col min="1" max="1" width="9.5703125" style="5" customWidth="1"/>
    <col min="2" max="2" width="53.85546875" style="5" customWidth="1"/>
    <col min="3" max="3" width="16.28515625" style="5" customWidth="1"/>
    <col min="4" max="4" width="19.85546875" style="73" customWidth="1"/>
    <col min="5" max="5" width="26.140625" style="5" customWidth="1"/>
    <col min="6" max="16384" width="9.140625" style="5"/>
  </cols>
  <sheetData>
    <row r="1" spans="1:7" ht="16.5" x14ac:dyDescent="0.25">
      <c r="A1" s="1" t="s">
        <v>126</v>
      </c>
      <c r="B1" s="2"/>
      <c r="C1" s="3"/>
      <c r="D1" s="38" t="s">
        <v>127</v>
      </c>
      <c r="E1" s="4"/>
      <c r="F1" s="38"/>
      <c r="G1" s="38"/>
    </row>
    <row r="2" spans="1:7" ht="15.75" x14ac:dyDescent="0.25">
      <c r="A2" s="6" t="s">
        <v>128</v>
      </c>
      <c r="B2" s="7"/>
      <c r="C2" s="8"/>
      <c r="D2" s="39" t="s">
        <v>129</v>
      </c>
      <c r="E2" s="9"/>
      <c r="F2" s="39"/>
      <c r="G2" s="39"/>
    </row>
    <row r="3" spans="1:7" ht="15.75" x14ac:dyDescent="0.25">
      <c r="A3" s="6"/>
      <c r="B3" s="7"/>
      <c r="C3" s="8"/>
      <c r="D3" s="46"/>
      <c r="E3" s="9"/>
      <c r="F3" s="10"/>
      <c r="G3" s="10"/>
    </row>
    <row r="4" spans="1:7" ht="20.25" x14ac:dyDescent="0.3">
      <c r="A4" s="151" t="s">
        <v>218</v>
      </c>
      <c r="B4" s="151"/>
      <c r="C4" s="151"/>
      <c r="D4" s="151"/>
      <c r="E4" s="151"/>
      <c r="F4" s="47"/>
      <c r="G4" s="47"/>
    </row>
    <row r="5" spans="1:7" x14ac:dyDescent="0.25">
      <c r="A5" s="152" t="s">
        <v>253</v>
      </c>
      <c r="B5" s="152"/>
      <c r="C5" s="152"/>
      <c r="D5" s="152"/>
      <c r="E5" s="152"/>
      <c r="F5" s="43"/>
      <c r="G5" s="43"/>
    </row>
    <row r="7" spans="1:7" s="50" customFormat="1" x14ac:dyDescent="0.25">
      <c r="A7" s="48" t="s">
        <v>131</v>
      </c>
      <c r="B7" s="48" t="s">
        <v>219</v>
      </c>
      <c r="C7" s="48" t="s">
        <v>221</v>
      </c>
      <c r="D7" s="49" t="s">
        <v>144</v>
      </c>
      <c r="E7" s="48" t="s">
        <v>136</v>
      </c>
    </row>
    <row r="8" spans="1:7" x14ac:dyDescent="0.25">
      <c r="A8" s="51">
        <v>1</v>
      </c>
      <c r="B8" s="52" t="s">
        <v>220</v>
      </c>
      <c r="C8" s="51" t="s">
        <v>230</v>
      </c>
      <c r="D8" s="53">
        <v>449550000</v>
      </c>
      <c r="E8" s="52"/>
    </row>
    <row r="9" spans="1:7" x14ac:dyDescent="0.25">
      <c r="A9" s="54">
        <v>2</v>
      </c>
      <c r="B9" s="55" t="s">
        <v>222</v>
      </c>
      <c r="C9" s="55"/>
      <c r="D9" s="56">
        <v>3413150</v>
      </c>
      <c r="E9" s="55"/>
    </row>
    <row r="10" spans="1:7" x14ac:dyDescent="0.25">
      <c r="A10" s="57">
        <v>3</v>
      </c>
      <c r="B10" s="58" t="s">
        <v>223</v>
      </c>
      <c r="C10" s="58"/>
      <c r="D10" s="59">
        <v>0</v>
      </c>
      <c r="E10" s="58"/>
    </row>
    <row r="11" spans="1:7" x14ac:dyDescent="0.25">
      <c r="A11" s="60"/>
      <c r="B11" s="60" t="s">
        <v>226</v>
      </c>
      <c r="C11" s="61"/>
      <c r="D11" s="62">
        <f>D8-D9-D10</f>
        <v>446136850</v>
      </c>
      <c r="E11" s="61"/>
    </row>
    <row r="12" spans="1:7" x14ac:dyDescent="0.25">
      <c r="A12" s="63"/>
      <c r="B12" s="64"/>
      <c r="C12" s="64"/>
      <c r="D12" s="65"/>
      <c r="E12" s="64"/>
    </row>
    <row r="13" spans="1:7" x14ac:dyDescent="0.25">
      <c r="A13" s="63"/>
      <c r="B13" s="64"/>
      <c r="C13" s="64"/>
      <c r="D13" s="65"/>
      <c r="E13" s="64"/>
    </row>
    <row r="14" spans="1:7" s="67" customFormat="1" x14ac:dyDescent="0.25">
      <c r="A14" s="48" t="s">
        <v>131</v>
      </c>
      <c r="B14" s="48" t="s">
        <v>219</v>
      </c>
      <c r="C14" s="60" t="s">
        <v>227</v>
      </c>
      <c r="D14" s="66" t="s">
        <v>228</v>
      </c>
      <c r="E14" s="60" t="s">
        <v>136</v>
      </c>
    </row>
    <row r="15" spans="1:7" ht="50.25" customHeight="1" x14ac:dyDescent="0.25">
      <c r="A15" s="68">
        <v>1</v>
      </c>
      <c r="B15" s="14" t="s">
        <v>224</v>
      </c>
      <c r="C15" s="15">
        <v>203404000</v>
      </c>
      <c r="D15" s="14"/>
      <c r="E15" s="69" t="s">
        <v>233</v>
      </c>
    </row>
    <row r="16" spans="1:7" x14ac:dyDescent="0.25">
      <c r="A16" s="54">
        <v>2</v>
      </c>
      <c r="B16" s="55" t="s">
        <v>117</v>
      </c>
      <c r="C16" s="55"/>
      <c r="D16" s="56">
        <f>'THU CHI'!I165</f>
        <v>28000000</v>
      </c>
      <c r="E16" s="149" t="s">
        <v>231</v>
      </c>
    </row>
    <row r="17" spans="1:5" x14ac:dyDescent="0.25">
      <c r="A17" s="68">
        <v>3</v>
      </c>
      <c r="B17" s="55" t="s">
        <v>118</v>
      </c>
      <c r="C17" s="55"/>
      <c r="D17" s="56">
        <f>'THU CHI'!I216</f>
        <v>10388179</v>
      </c>
      <c r="E17" s="149"/>
    </row>
    <row r="18" spans="1:5" x14ac:dyDescent="0.25">
      <c r="A18" s="54">
        <v>4</v>
      </c>
      <c r="B18" s="55" t="s">
        <v>121</v>
      </c>
      <c r="C18" s="55"/>
      <c r="D18" s="56">
        <f>'THU CHI'!I267</f>
        <v>80000000</v>
      </c>
      <c r="E18" s="149"/>
    </row>
    <row r="19" spans="1:5" x14ac:dyDescent="0.25">
      <c r="A19" s="68">
        <v>5</v>
      </c>
      <c r="B19" s="55" t="s">
        <v>122</v>
      </c>
      <c r="C19" s="55"/>
      <c r="D19" s="56">
        <f>'THU CHI'!I273</f>
        <v>15000000</v>
      </c>
      <c r="E19" s="149"/>
    </row>
    <row r="20" spans="1:5" x14ac:dyDescent="0.25">
      <c r="A20" s="54">
        <v>6</v>
      </c>
      <c r="B20" s="55" t="s">
        <v>123</v>
      </c>
      <c r="C20" s="55"/>
      <c r="D20" s="56">
        <f>'THU CHI'!I319</f>
        <v>19335900</v>
      </c>
      <c r="E20" s="149"/>
    </row>
    <row r="21" spans="1:5" x14ac:dyDescent="0.25">
      <c r="A21" s="68">
        <v>7</v>
      </c>
      <c r="B21" s="55" t="s">
        <v>225</v>
      </c>
      <c r="C21" s="55"/>
      <c r="D21" s="56">
        <f>'THU CHI'!I345</f>
        <v>32249584</v>
      </c>
      <c r="E21" s="149"/>
    </row>
    <row r="22" spans="1:5" x14ac:dyDescent="0.25">
      <c r="A22" s="54">
        <v>8</v>
      </c>
      <c r="B22" s="55" t="s">
        <v>125</v>
      </c>
      <c r="C22" s="55"/>
      <c r="D22" s="56">
        <f>'THU CHI'!I357</f>
        <v>3087000</v>
      </c>
      <c r="E22" s="149"/>
    </row>
    <row r="23" spans="1:5" x14ac:dyDescent="0.25">
      <c r="A23" s="68">
        <v>9</v>
      </c>
      <c r="B23" s="58" t="s">
        <v>120</v>
      </c>
      <c r="C23" s="58"/>
      <c r="D23" s="59">
        <f>'THU CHI'!I251</f>
        <v>38722000</v>
      </c>
      <c r="E23" s="150"/>
    </row>
    <row r="24" spans="1:5" ht="15.75" x14ac:dyDescent="0.25">
      <c r="A24" s="70"/>
      <c r="B24" s="71" t="s">
        <v>229</v>
      </c>
      <c r="C24" s="72">
        <f>SUM(C15:C23)</f>
        <v>203404000</v>
      </c>
      <c r="D24" s="62">
        <f>SUM(D15:D23)</f>
        <v>226782663</v>
      </c>
      <c r="E24" s="70"/>
    </row>
    <row r="25" spans="1:5" x14ac:dyDescent="0.25">
      <c r="A25" s="153" t="s">
        <v>232</v>
      </c>
      <c r="B25" s="153"/>
      <c r="C25" s="70"/>
      <c r="D25" s="62">
        <f>C24-D24</f>
        <v>-23378663</v>
      </c>
      <c r="E25" s="70"/>
    </row>
    <row r="28" spans="1:5" x14ac:dyDescent="0.25">
      <c r="B28" s="42" t="s">
        <v>240</v>
      </c>
      <c r="C28" s="43"/>
      <c r="D28" s="42" t="s">
        <v>241</v>
      </c>
      <c r="E28" s="43"/>
    </row>
    <row r="29" spans="1:5" x14ac:dyDescent="0.25">
      <c r="B29" s="44" t="s">
        <v>242</v>
      </c>
      <c r="C29" s="45"/>
      <c r="D29" s="44" t="s">
        <v>243</v>
      </c>
      <c r="E29" s="45"/>
    </row>
  </sheetData>
  <mergeCells count="4">
    <mergeCell ref="E16:E23"/>
    <mergeCell ref="A4:E4"/>
    <mergeCell ref="A5:E5"/>
    <mergeCell ref="A25:B25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 CHI</vt:lpstr>
      <vt:lpstr>DOANH SỐ</vt:lpstr>
      <vt:lpstr>BÁO CÁO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2020-06-02T10:13:58Z</dcterms:modified>
</cp:coreProperties>
</file>