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0" windowWidth="8988" windowHeight="8136" tabRatio="836" activeTab="5"/>
  </bookViews>
  <sheets>
    <sheet name="Chi phí Tháng 3" sheetId="1" r:id="rId1"/>
    <sheet name="DTT3" sheetId="2" r:id="rId2"/>
    <sheet name="hàng khách trả tháng 3" sheetId="3" r:id="rId3"/>
    <sheet name="141 Tạm ứng" sheetId="5" r:id="rId4"/>
    <sheet name="Nhập hàng" sheetId="8" r:id="rId5"/>
    <sheet name="Tiền hàng Tâm T3" sheetId="9" r:id="rId6"/>
    <sheet name="KHO" sheetId="10" r:id="rId7"/>
  </sheets>
  <calcPr calcId="145621"/>
</workbook>
</file>

<file path=xl/calcChain.xml><?xml version="1.0" encoding="utf-8"?>
<calcChain xmlns="http://schemas.openxmlformats.org/spreadsheetml/2006/main">
  <c r="J39" i="9" l="1"/>
  <c r="G36" i="9"/>
  <c r="I36" i="9" s="1"/>
  <c r="G35" i="9"/>
  <c r="I35" i="9" s="1"/>
  <c r="J20" i="3" l="1"/>
  <c r="J19" i="3"/>
  <c r="J18" i="3"/>
  <c r="J91" i="2"/>
  <c r="J90" i="2"/>
  <c r="J89" i="2"/>
  <c r="M88" i="2"/>
  <c r="P88" i="2" s="1"/>
  <c r="J88" i="2"/>
  <c r="J87" i="2"/>
  <c r="M87" i="2" s="1"/>
  <c r="P87" i="2" s="1"/>
  <c r="J86" i="2"/>
  <c r="M86" i="2" s="1"/>
  <c r="N86" i="2" s="1"/>
  <c r="J85" i="2"/>
  <c r="M85" i="2" s="1"/>
  <c r="P85" i="2" s="1"/>
  <c r="J84" i="2"/>
  <c r="M84" i="2" s="1"/>
  <c r="P84" i="2" s="1"/>
  <c r="J83" i="2"/>
  <c r="M83" i="2" s="1"/>
  <c r="P83" i="2" s="1"/>
  <c r="J82" i="2"/>
  <c r="M82" i="2" s="1"/>
  <c r="P82" i="2" s="1"/>
  <c r="J81" i="2"/>
  <c r="M81" i="2" s="1"/>
  <c r="P81" i="2" s="1"/>
  <c r="J80" i="2"/>
  <c r="M80" i="2" s="1"/>
  <c r="P80" i="2" s="1"/>
  <c r="J79" i="2"/>
  <c r="M79" i="2" s="1"/>
  <c r="P79" i="2" s="1"/>
  <c r="J78" i="2"/>
  <c r="M78" i="2" s="1"/>
  <c r="P78" i="2" s="1"/>
  <c r="J77" i="2"/>
  <c r="M77" i="2" s="1"/>
  <c r="P77" i="2" s="1"/>
  <c r="J76" i="2"/>
  <c r="M76" i="2" s="1"/>
  <c r="P76" i="2" s="1"/>
  <c r="J75" i="2"/>
  <c r="M75" i="2" s="1"/>
  <c r="P75" i="2" s="1"/>
  <c r="J74" i="2"/>
  <c r="M74" i="2" s="1"/>
  <c r="P74" i="2" s="1"/>
  <c r="J73" i="2"/>
  <c r="M73" i="2" s="1"/>
  <c r="P73" i="2" s="1"/>
  <c r="J72" i="2"/>
  <c r="M72" i="2" s="1"/>
  <c r="P72" i="2" s="1"/>
  <c r="J71" i="2"/>
  <c r="M71" i="2" s="1"/>
  <c r="P71" i="2" s="1"/>
  <c r="J70" i="2"/>
  <c r="M70" i="2" s="1"/>
  <c r="P70" i="2" s="1"/>
  <c r="J69" i="2"/>
  <c r="M69" i="2" s="1"/>
  <c r="P69" i="2" s="1"/>
  <c r="J68" i="2"/>
  <c r="M68" i="2" s="1"/>
  <c r="P68" i="2" s="1"/>
  <c r="J67" i="2"/>
  <c r="M67" i="2" s="1"/>
  <c r="P67" i="2" s="1"/>
  <c r="J66" i="2"/>
  <c r="M66" i="2" s="1"/>
  <c r="P66" i="2" s="1"/>
  <c r="J65" i="2"/>
  <c r="M65" i="2" s="1"/>
  <c r="P65" i="2" s="1"/>
  <c r="J64" i="2"/>
  <c r="M64" i="2" s="1"/>
  <c r="P64" i="2" s="1"/>
  <c r="J63" i="2"/>
  <c r="M63" i="2" s="1"/>
  <c r="P63" i="2" s="1"/>
  <c r="J62" i="2"/>
  <c r="M62" i="2" s="1"/>
  <c r="P62" i="2" s="1"/>
  <c r="J61" i="2"/>
  <c r="M61" i="2" s="1"/>
  <c r="P61" i="2" s="1"/>
  <c r="J60" i="2"/>
  <c r="M60" i="2" s="1"/>
  <c r="P60" i="2" s="1"/>
  <c r="J59" i="2"/>
  <c r="M59" i="2" s="1"/>
  <c r="P59" i="2" s="1"/>
  <c r="D88" i="1" l="1"/>
  <c r="F21" i="10" l="1"/>
  <c r="J12" i="2" l="1"/>
  <c r="M12" i="2" s="1"/>
  <c r="P12" i="2" s="1"/>
  <c r="G21" i="10" l="1"/>
  <c r="D21" i="10" l="1"/>
  <c r="E21" i="10"/>
  <c r="E88" i="1"/>
  <c r="E20" i="8"/>
  <c r="F88" i="1" l="1"/>
  <c r="N130" i="2"/>
  <c r="C132" i="2" s="1"/>
  <c r="J58" i="2" l="1"/>
  <c r="J57" i="2"/>
  <c r="J56" i="2"/>
  <c r="G24" i="9"/>
  <c r="I24" i="9" s="1"/>
  <c r="G25" i="9"/>
  <c r="I25" i="9" s="1"/>
  <c r="G26" i="9"/>
  <c r="G27" i="9"/>
  <c r="G28" i="9"/>
  <c r="G23" i="9"/>
  <c r="I23" i="9" s="1"/>
  <c r="G22" i="9"/>
  <c r="I22" i="9" s="1"/>
  <c r="J55" i="2"/>
  <c r="J54" i="2"/>
  <c r="J53" i="2"/>
  <c r="J52" i="2"/>
  <c r="F8" i="8"/>
  <c r="F20" i="8" s="1"/>
  <c r="J50" i="2" l="1"/>
  <c r="J51" i="2"/>
  <c r="J49" i="2"/>
  <c r="J47" i="2" l="1"/>
  <c r="J46" i="2"/>
  <c r="G20" i="9" l="1"/>
  <c r="I20" i="9" s="1"/>
  <c r="G19" i="9"/>
  <c r="I19" i="9" s="1"/>
  <c r="G21" i="9"/>
  <c r="I21" i="9" s="1"/>
  <c r="G18" i="9"/>
  <c r="I18" i="9" s="1"/>
  <c r="G17" i="9"/>
  <c r="I17" i="9" s="1"/>
  <c r="J48" i="2"/>
  <c r="J18" i="2" l="1"/>
  <c r="M18" i="2" s="1"/>
  <c r="P18" i="2" s="1"/>
  <c r="M46" i="2" l="1"/>
  <c r="P46" i="2" s="1"/>
  <c r="M47" i="2"/>
  <c r="P47" i="2" s="1"/>
  <c r="M48" i="2"/>
  <c r="P48" i="2" s="1"/>
  <c r="M49" i="2"/>
  <c r="P49" i="2" s="1"/>
  <c r="J45" i="2"/>
  <c r="J44" i="2"/>
  <c r="J43" i="2"/>
  <c r="M43" i="2" s="1"/>
  <c r="J42" i="2"/>
  <c r="M42" i="2" s="1"/>
  <c r="P42" i="2" s="1"/>
  <c r="G29" i="9" l="1"/>
  <c r="I29" i="9" s="1"/>
  <c r="G30" i="9"/>
  <c r="I30" i="9" s="1"/>
  <c r="G31" i="9"/>
  <c r="I31" i="9" s="1"/>
  <c r="G32" i="9"/>
  <c r="I32" i="9" s="1"/>
  <c r="G33" i="9"/>
  <c r="I33" i="9" s="1"/>
  <c r="G34" i="9"/>
  <c r="I34" i="9" s="1"/>
  <c r="G14" i="9"/>
  <c r="I14" i="9" s="1"/>
  <c r="G15" i="9"/>
  <c r="I15" i="9" s="1"/>
  <c r="G9" i="9"/>
  <c r="I9" i="9" s="1"/>
  <c r="G10" i="9"/>
  <c r="I10" i="9" s="1"/>
  <c r="G11" i="9"/>
  <c r="I11" i="9" s="1"/>
  <c r="G12" i="9"/>
  <c r="I12" i="9" s="1"/>
  <c r="G13" i="9"/>
  <c r="I13" i="9" s="1"/>
  <c r="G16" i="9"/>
  <c r="I16" i="9" s="1"/>
  <c r="G8" i="9"/>
  <c r="G39" i="9" s="1"/>
  <c r="I8" i="9" l="1"/>
  <c r="I39" i="9" s="1"/>
  <c r="J40" i="9" s="1"/>
  <c r="M50" i="2"/>
  <c r="P50" i="2" s="1"/>
  <c r="M51" i="2"/>
  <c r="P51" i="2" s="1"/>
  <c r="M52" i="2"/>
  <c r="P52" i="2" s="1"/>
  <c r="M53" i="2"/>
  <c r="P53" i="2" s="1"/>
  <c r="M54" i="2"/>
  <c r="P54" i="2" s="1"/>
  <c r="M55" i="2"/>
  <c r="P55" i="2" s="1"/>
  <c r="M56" i="2"/>
  <c r="P56" i="2" s="1"/>
  <c r="M57" i="2"/>
  <c r="P57" i="2" s="1"/>
  <c r="M58" i="2"/>
  <c r="P58" i="2" s="1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P43" i="2"/>
  <c r="M44" i="2"/>
  <c r="P44" i="2" s="1"/>
  <c r="M45" i="2"/>
  <c r="P45" i="2" s="1"/>
  <c r="M30" i="2"/>
  <c r="P30" i="2" s="1"/>
  <c r="J41" i="2"/>
  <c r="M41" i="2" s="1"/>
  <c r="J40" i="2" l="1"/>
  <c r="M40" i="2" s="1"/>
  <c r="P40" i="2" s="1"/>
  <c r="J39" i="2"/>
  <c r="M39" i="2" s="1"/>
  <c r="P39" i="2" s="1"/>
  <c r="J38" i="2"/>
  <c r="M38" i="2" s="1"/>
  <c r="P38" i="2" s="1"/>
  <c r="J37" i="2"/>
  <c r="M37" i="2" s="1"/>
  <c r="P37" i="2" s="1"/>
  <c r="J36" i="2"/>
  <c r="M36" i="2" s="1"/>
  <c r="P36" i="2" s="1"/>
  <c r="J35" i="2"/>
  <c r="M35" i="2" s="1"/>
  <c r="P35" i="2" s="1"/>
  <c r="J34" i="2"/>
  <c r="M34" i="2" s="1"/>
  <c r="P34" i="2" s="1"/>
  <c r="J33" i="2" l="1"/>
  <c r="M33" i="2" s="1"/>
  <c r="J32" i="2"/>
  <c r="M32" i="2" s="1"/>
  <c r="O32" i="2" s="1"/>
  <c r="J31" i="2"/>
  <c r="M31" i="2" s="1"/>
  <c r="O31" i="2" s="1"/>
  <c r="J29" i="2" l="1"/>
  <c r="M29" i="2" s="1"/>
  <c r="P29" i="2" s="1"/>
  <c r="J22" i="2" l="1"/>
  <c r="M22" i="2" s="1"/>
  <c r="O22" i="2" s="1"/>
  <c r="J10" i="2"/>
  <c r="M10" i="2" s="1"/>
  <c r="O10" i="2" s="1"/>
  <c r="J11" i="2"/>
  <c r="M11" i="2" s="1"/>
  <c r="J13" i="2"/>
  <c r="M13" i="2" s="1"/>
  <c r="P13" i="2" s="1"/>
  <c r="J14" i="2"/>
  <c r="M14" i="2" s="1"/>
  <c r="J15" i="2"/>
  <c r="M15" i="2" s="1"/>
  <c r="J16" i="2"/>
  <c r="M16" i="2" s="1"/>
  <c r="J17" i="2"/>
  <c r="M17" i="2" s="1"/>
  <c r="P17" i="2" s="1"/>
  <c r="J19" i="2"/>
  <c r="J20" i="2"/>
  <c r="M20" i="2" s="1"/>
  <c r="J21" i="2"/>
  <c r="M21" i="2" s="1"/>
  <c r="O21" i="2" s="1"/>
  <c r="J23" i="2"/>
  <c r="M23" i="2" s="1"/>
  <c r="O23" i="2" s="1"/>
  <c r="J24" i="2"/>
  <c r="M24" i="2" s="1"/>
  <c r="O24" i="2" s="1"/>
  <c r="J25" i="2"/>
  <c r="M25" i="2" s="1"/>
  <c r="O25" i="2" s="1"/>
  <c r="J26" i="2"/>
  <c r="M26" i="2" s="1"/>
  <c r="O26" i="2" s="1"/>
  <c r="J27" i="2"/>
  <c r="M27" i="2" s="1"/>
  <c r="O27" i="2" s="1"/>
  <c r="J28" i="2"/>
  <c r="M28" i="2" s="1"/>
  <c r="O28" i="2" s="1"/>
  <c r="J9" i="2"/>
  <c r="M9" i="2" s="1"/>
  <c r="O9" i="2" s="1"/>
  <c r="O11" i="2"/>
  <c r="G8" i="8"/>
  <c r="G20" i="8" s="1"/>
  <c r="P130" i="2" l="1"/>
  <c r="C134" i="2" s="1"/>
  <c r="O130" i="2"/>
  <c r="C133" i="2" s="1"/>
  <c r="C131" i="2"/>
  <c r="C135" i="2" l="1"/>
  <c r="J8" i="3"/>
  <c r="J9" i="3"/>
  <c r="J10" i="3"/>
  <c r="J11" i="3"/>
  <c r="J12" i="3"/>
  <c r="J13" i="3"/>
  <c r="J14" i="3"/>
  <c r="J15" i="3"/>
  <c r="J16" i="3"/>
  <c r="J17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" i="3"/>
</calcChain>
</file>

<file path=xl/sharedStrings.xml><?xml version="1.0" encoding="utf-8"?>
<sst xmlns="http://schemas.openxmlformats.org/spreadsheetml/2006/main" count="628" uniqueCount="256">
  <si>
    <t>CÔNG TY CỔ PHẦN ĐT &amp; PT NANO MILK</t>
  </si>
  <si>
    <t xml:space="preserve"> Số:………./PKD. MST: 0108806878</t>
  </si>
  <si>
    <t>Ngày tháng</t>
  </si>
  <si>
    <t>Nội dung - Diễn giải</t>
  </si>
  <si>
    <t>Đối tượng</t>
  </si>
  <si>
    <t>Thành tiền</t>
  </si>
  <si>
    <t>Ghi chú</t>
  </si>
  <si>
    <t>Xăng dầu</t>
  </si>
  <si>
    <t>Đơn giá</t>
  </si>
  <si>
    <t>Kèm hóa đơn GTGT</t>
  </si>
  <si>
    <t>Tiền phòng nghỉ</t>
  </si>
  <si>
    <t>Kèm hóa đơn bán hàng</t>
  </si>
  <si>
    <t>Chi phí tiếp khách</t>
  </si>
  <si>
    <t>Cộng CF</t>
  </si>
  <si>
    <t>Tháng 3/2020</t>
  </si>
  <si>
    <t>Chi phí đi đường</t>
  </si>
  <si>
    <t>vé đường bộ</t>
  </si>
  <si>
    <t>Ăn uống</t>
  </si>
  <si>
    <t>Cà phê</t>
  </si>
  <si>
    <t>Newtime fitness &amp; yoga (Thuê tủ + bơi)</t>
  </si>
  <si>
    <t>Đổi Mới - Mạc Thái Tông</t>
  </si>
  <si>
    <t>In decan trung tâm quảng cáo Trần Anh</t>
  </si>
  <si>
    <t>Tiền xe tháng 2 nộp TP Bank</t>
  </si>
  <si>
    <t>Nộp TP bank</t>
  </si>
  <si>
    <t>Tổng cộng</t>
  </si>
  <si>
    <t xml:space="preserve">SỔ THEO DÕI ĐƠN HÀNG </t>
  </si>
  <si>
    <t>STT</t>
  </si>
  <si>
    <t>Ngày, tháng</t>
  </si>
  <si>
    <t>Người bán</t>
  </si>
  <si>
    <t>Thông tin khách hàng</t>
  </si>
  <si>
    <t>Thông tin về sản phẩm</t>
  </si>
  <si>
    <t>Tiền bán hàng thực tế thu về</t>
  </si>
  <si>
    <t>Tên khách hàng</t>
  </si>
  <si>
    <t>Địa chỉ</t>
  </si>
  <si>
    <t>Số điện thoại</t>
  </si>
  <si>
    <t>Mã sản phẩm</t>
  </si>
  <si>
    <t>Số lượng (hộp)</t>
  </si>
  <si>
    <t>Đơn giá (VNĐ)</t>
  </si>
  <si>
    <t>Chiết khấu</t>
  </si>
  <si>
    <t>Tiền mặt ( 111)</t>
  </si>
  <si>
    <t>Chuyển khoản (112)</t>
  </si>
  <si>
    <t>Chưa thanh toán (131)</t>
  </si>
  <si>
    <t>tháng 3/2020</t>
  </si>
  <si>
    <t>HÀNG KHÁCH TRẢ LẠI NHẬP VỀ CÔNG TY</t>
  </si>
  <si>
    <t>Thành tiền sau CK(VNĐ)</t>
  </si>
  <si>
    <t>Thành tiền (VNĐ)</t>
  </si>
  <si>
    <t>Chi tiền</t>
  </si>
  <si>
    <t>Thu tiền</t>
  </si>
  <si>
    <t>BẢNG TỔNG HỢP THU CHI</t>
  </si>
  <si>
    <t>Nam</t>
  </si>
  <si>
    <t>Sản phảm mẫu</t>
  </si>
  <si>
    <t>1CX90</t>
  </si>
  <si>
    <t>2CX90</t>
  </si>
  <si>
    <t>3CX90</t>
  </si>
  <si>
    <t>GCX90</t>
  </si>
  <si>
    <t>BCX90</t>
  </si>
  <si>
    <t>SN45</t>
  </si>
  <si>
    <t>SOY</t>
  </si>
  <si>
    <t>GC90</t>
  </si>
  <si>
    <t>TĐ90</t>
  </si>
  <si>
    <t>A Lâm</t>
  </si>
  <si>
    <t>Minh Anh</t>
  </si>
  <si>
    <t>C Tâm</t>
  </si>
  <si>
    <t>%</t>
  </si>
  <si>
    <t>A.Lâm</t>
  </si>
  <si>
    <t xml:space="preserve"> </t>
  </si>
  <si>
    <t>2CX45</t>
  </si>
  <si>
    <t>Vé máy bay đi công tác miền Nam</t>
  </si>
  <si>
    <t>ký nhận</t>
  </si>
  <si>
    <t xml:space="preserve">BẢNG TẠM ỨNG LƯƠNG NHÂN VIÊN </t>
  </si>
  <si>
    <t>Nội dung diễn giải</t>
  </si>
  <si>
    <t>TK cá nhân anh lâm</t>
  </si>
  <si>
    <t>vé 2 chiều</t>
  </si>
  <si>
    <t>Anh Nguyễn Văn Sơn ứng lương tháng 2 +3</t>
  </si>
  <si>
    <t>quỹ vp</t>
  </si>
  <si>
    <t>thưởng nhóm a quang miền nam</t>
  </si>
  <si>
    <t>CK MB bank a lâm</t>
  </si>
  <si>
    <t>Chi tiền vận chuyển chị huệ điện biên</t>
  </si>
  <si>
    <t xml:space="preserve">50% túi nilong </t>
  </si>
  <si>
    <t>CP làm web + nuôi web + SEO 2 từ khóa</t>
  </si>
  <si>
    <t>Nhà hàng Mai Chau, chị tuyết</t>
  </si>
  <si>
    <t>kèm hóa đơn GTGT</t>
  </si>
  <si>
    <t>Kèm hóa đơn bán hàng ( nhà hàng việt nhật)</t>
  </si>
  <si>
    <t xml:space="preserve">Chi phí tiếp khách </t>
  </si>
  <si>
    <t>karaoke chị tuyết</t>
  </si>
  <si>
    <t xml:space="preserve">Chị Yến </t>
  </si>
  <si>
    <t>Thanh Trì</t>
  </si>
  <si>
    <t>Dịch Vọng Hậu</t>
  </si>
  <si>
    <t>Chị Quân</t>
  </si>
  <si>
    <t>ck mb BANK</t>
  </si>
  <si>
    <t>Tâm</t>
  </si>
  <si>
    <t>SỔ CHI TiẾT NHẬP HÀNG</t>
  </si>
  <si>
    <t>Số TT</t>
  </si>
  <si>
    <t xml:space="preserve">Ngày tháng </t>
  </si>
  <si>
    <t>Tên hàng</t>
  </si>
  <si>
    <t xml:space="preserve">Số lượng </t>
  </si>
  <si>
    <t>Thùng</t>
  </si>
  <si>
    <t>Hộp</t>
  </si>
  <si>
    <t>soy</t>
  </si>
  <si>
    <t>Thành tiền sau CK</t>
  </si>
  <si>
    <t>C.Huê</t>
  </si>
  <si>
    <t>Điện Biên</t>
  </si>
  <si>
    <t>Khác</t>
  </si>
  <si>
    <t>mở</t>
  </si>
  <si>
    <t>kín</t>
  </si>
  <si>
    <t>Chị Minh</t>
  </si>
  <si>
    <t>Hà Nam</t>
  </si>
  <si>
    <t>THÀNH TIỀN</t>
  </si>
  <si>
    <t>Chị Minh Hà Nam chuyển tiền hàng</t>
  </si>
  <si>
    <t>Chưa có chứng từ liên quan</t>
  </si>
  <si>
    <t>Chưa ghi phiếu chi</t>
  </si>
  <si>
    <t>a sơn ứng tiền lương tháng 2, 3</t>
  </si>
  <si>
    <t>kèm phiếu chi</t>
  </si>
  <si>
    <t>Chị huệ điện biên thanh toán tiền hàng</t>
  </si>
  <si>
    <t>CK vietcombank</t>
  </si>
  <si>
    <t>tâm vp</t>
  </si>
  <si>
    <t>tâm</t>
  </si>
  <si>
    <t>a lâm</t>
  </si>
  <si>
    <t xml:space="preserve">Chị trường </t>
  </si>
  <si>
    <t>TP Hải Phòng</t>
  </si>
  <si>
    <t>Dung Phi</t>
  </si>
  <si>
    <t>Thanh Hòa</t>
  </si>
  <si>
    <t>Triệu Sơn</t>
  </si>
  <si>
    <t>Sơn Lập Thạch lấy hộ</t>
  </si>
  <si>
    <t>Hằng</t>
  </si>
  <si>
    <t>Tâm vp</t>
  </si>
  <si>
    <t>Kín</t>
  </si>
  <si>
    <t>Người lập biểu</t>
  </si>
  <si>
    <t>Giám đốc</t>
  </si>
  <si>
    <t>Nguyễn Tiến Lâm</t>
  </si>
  <si>
    <t xml:space="preserve">  </t>
  </si>
  <si>
    <t>Chị Thúy</t>
  </si>
  <si>
    <t>Vĩnh Phúc</t>
  </si>
  <si>
    <t>Cường Oanh</t>
  </si>
  <si>
    <t>ĐL</t>
  </si>
  <si>
    <t>Phú Thọ</t>
  </si>
  <si>
    <t>Mở</t>
  </si>
  <si>
    <t>Thuê Khoán Xe</t>
  </si>
  <si>
    <t>Công tác SG (Đến 16/3)</t>
  </si>
  <si>
    <t>Càafe hoàng hoa thám, công tác SG</t>
  </si>
  <si>
    <t>Cơm Niêu Thanh Thủy, CT SG</t>
  </si>
  <si>
    <t>CT SG</t>
  </si>
  <si>
    <t>2 ngày CT SG</t>
  </si>
  <si>
    <t>NH Gạo Tẻ, CT SG</t>
  </si>
  <si>
    <t>CF Hoa Cau, CT SG</t>
  </si>
  <si>
    <t xml:space="preserve">Chi phí đi đường </t>
  </si>
  <si>
    <t>Dầu</t>
  </si>
  <si>
    <t>Thy Phương</t>
  </si>
  <si>
    <t>Dung</t>
  </si>
  <si>
    <t xml:space="preserve">14 kín,10 mở </t>
  </si>
  <si>
    <t xml:space="preserve"> Tâm</t>
  </si>
  <si>
    <t>Thái Thúy Hằng</t>
  </si>
  <si>
    <t>TIỀN MUA HÀNG EM TÂM CHƯA THANH TOÁN THÁNG ĐẾN 17/3/2020</t>
  </si>
  <si>
    <t>GCX45</t>
  </si>
  <si>
    <t>1CX45</t>
  </si>
  <si>
    <t>C. Hà</t>
  </si>
  <si>
    <t>công ty đang nợ 2tr931</t>
  </si>
  <si>
    <t>Thanh toán công nợ công ty còn nợ 208k</t>
  </si>
  <si>
    <t>Tâm trả tiền hàng</t>
  </si>
  <si>
    <t>CK TK a lâm</t>
  </si>
  <si>
    <t>Còn phải trả công ty</t>
  </si>
  <si>
    <t>MÌ KÉO, CT SG</t>
  </si>
  <si>
    <t>EMC CF, CT SG</t>
  </si>
  <si>
    <t>Qán Dũng Năm Căn</t>
  </si>
  <si>
    <t>ks Hà Ngọc</t>
  </si>
  <si>
    <t>Chị Xuân</t>
  </si>
  <si>
    <t>Chị Hảo</t>
  </si>
  <si>
    <t>Linh Đàm</t>
  </si>
  <si>
    <t>Tâm Vp</t>
  </si>
  <si>
    <t>Sơn</t>
  </si>
  <si>
    <t>Thủy Vi</t>
  </si>
  <si>
    <t>Tuyên Quang</t>
  </si>
  <si>
    <t>Sơn CTV</t>
  </si>
  <si>
    <t>Anh Minh</t>
  </si>
  <si>
    <t>Gia Lâm</t>
  </si>
  <si>
    <t>Tổng Doanh thu</t>
  </si>
  <si>
    <t>Trả nốt tiền túi nilong</t>
  </si>
  <si>
    <t>hồ lô quán</t>
  </si>
  <si>
    <t>Cước đường bộ</t>
  </si>
  <si>
    <t>An Sơn đống Đa</t>
  </si>
  <si>
    <t>ck vietin 400</t>
  </si>
  <si>
    <t>ck vietcom</t>
  </si>
  <si>
    <t>Có phiếu chi</t>
  </si>
  <si>
    <t>Chi phí quà bánh pía cho KH</t>
  </si>
  <si>
    <t>Chị Hảo trả tiền hàng</t>
  </si>
  <si>
    <t>Trả lần 2</t>
  </si>
  <si>
    <t>Kèm phiếu chi</t>
  </si>
  <si>
    <t>Không có ngày tháng</t>
  </si>
  <si>
    <t>Phí bảo hiểm vật chất xe</t>
  </si>
  <si>
    <t>Phụ kiện trưng bày cho sản phẩm</t>
  </si>
  <si>
    <t>mã sp: 01 par 3</t>
  </si>
  <si>
    <t>Phí dừng đỗ ô tô</t>
  </si>
  <si>
    <t>Vé sử dụng đường bộ</t>
  </si>
  <si>
    <t>Phí sử dụng đường bộ</t>
  </si>
  <si>
    <t>Cước đường bộ x3</t>
  </si>
  <si>
    <t xml:space="preserve">Xăng   </t>
  </si>
  <si>
    <t>Xăng</t>
  </si>
  <si>
    <t>Doanh thu Chị Tâm</t>
  </si>
  <si>
    <t>tiền hàng thanh toán bằng TM</t>
  </si>
  <si>
    <t>tiền hàng thanh toán bằng  CK</t>
  </si>
  <si>
    <t>tiền hàng Chưa TT</t>
  </si>
  <si>
    <t>Tổng hàng khách trả</t>
  </si>
  <si>
    <t>NHẬP XUẤT TỒN THÁNG 3</t>
  </si>
  <si>
    <t>stt</t>
  </si>
  <si>
    <t>TÊN HÀNG</t>
  </si>
  <si>
    <t>MÃ HÀNG</t>
  </si>
  <si>
    <t>NHẬP</t>
  </si>
  <si>
    <t>XUẤT</t>
  </si>
  <si>
    <t>Nanomilk 1 loại 450g</t>
  </si>
  <si>
    <t>Nanomilk 1 loại 900g</t>
  </si>
  <si>
    <t>Nanomilk 2 loại 450g</t>
  </si>
  <si>
    <t>Nanomilk 2 loại 900g</t>
  </si>
  <si>
    <t>Nanomilk 3 loại 450g</t>
  </si>
  <si>
    <t>Nanomilk 3 loại 900g</t>
  </si>
  <si>
    <t>3CX45</t>
  </si>
  <si>
    <t>Bầu 450g</t>
  </si>
  <si>
    <t>Bầu 900g</t>
  </si>
  <si>
    <t>Giảm cân 900g</t>
  </si>
  <si>
    <t>Người già 450g</t>
  </si>
  <si>
    <t>Người già 900g</t>
  </si>
  <si>
    <t>Sữa non 450g</t>
  </si>
  <si>
    <t>Soy</t>
  </si>
  <si>
    <t>Tiểu đường 900g</t>
  </si>
  <si>
    <t>BCX45</t>
  </si>
  <si>
    <t>mỞ</t>
  </si>
  <si>
    <t>MỞ</t>
  </si>
  <si>
    <t>TỒN thực tế</t>
  </si>
  <si>
    <t xml:space="preserve">Cước đường bộ </t>
  </si>
  <si>
    <t>Chị Tâm trả tiền hàng</t>
  </si>
  <si>
    <t>TK A lâm</t>
  </si>
  <si>
    <t>Tâm trả tiền hàng 18/3</t>
  </si>
  <si>
    <t>Tâm trả tiền hàng 20/3</t>
  </si>
  <si>
    <t>Thanh toán tiền thuê kho T3,4,5</t>
  </si>
  <si>
    <t>Trả lương Vũ Hoài Thanh Tháng 1</t>
  </si>
  <si>
    <t>Trả thnags 2 Vũ Hoài Thanh</t>
  </si>
  <si>
    <t>Nhập hàng SOY</t>
  </si>
  <si>
    <t>Chi văn phòng</t>
  </si>
  <si>
    <t>Nợ +2tr340</t>
  </si>
  <si>
    <t>Công ty Viếng nhà báo Lưu Vinh</t>
  </si>
  <si>
    <t>Chuyển khoản</t>
  </si>
  <si>
    <t>Chi Văn phòng tháng 2 (Chị Tâm bản chi tiết kèm theo)</t>
  </si>
  <si>
    <t>TM</t>
  </si>
  <si>
    <t>Chi tiền lương hết tháng 2 cho chị tâm</t>
  </si>
  <si>
    <t>Chị Phương</t>
  </si>
  <si>
    <t>Yên Châu</t>
  </si>
  <si>
    <t>E Hằng</t>
  </si>
  <si>
    <t xml:space="preserve">E Hằng </t>
  </si>
  <si>
    <t>Kế toán</t>
  </si>
  <si>
    <t xml:space="preserve">E Huệ </t>
  </si>
  <si>
    <t>A Thưởng</t>
  </si>
  <si>
    <t>Tuyết Sài Gòn</t>
  </si>
  <si>
    <t>Anh Tùng CTV</t>
  </si>
  <si>
    <t>Tâm VP</t>
  </si>
  <si>
    <t>Đại Lý Tuyết Nhung</t>
  </si>
  <si>
    <t>Văn Sơn</t>
  </si>
  <si>
    <t>Hàng mẫu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</si>
</sst>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-* #,##0.00\ _₫_-;\-* #,##0.00\ _₫_-;_-* &quot;-&quot;??\ _₫_-;_-@_-"/>
    <numFmt numFmtId="165" formatCode="_(* #,##0_);_(* \(#,##0\);_(* &quot;-&quot;??_);_(@_)"/>
    <numFmt numFmtId="166" formatCode="dd/mm/yyyy;@"/>
    <numFmt numFmtId="167" formatCode="d/mm/yyyy;@"/>
    <numFmt numFmtId="168" formatCode="_-* #,##0\ _₫_-;\-* #,##0\ _₫_-;_-* &quot;-&quot;??\ _₫_-;_-@_-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 tint="-0.499984740745262"/>
      <name val="Times New Roman"/>
      <family val="1"/>
    </font>
    <font>
      <sz val="12"/>
      <color theme="1" tint="-0.499984740745262"/>
      <name val="Times New Roman"/>
      <family val="1"/>
    </font>
    <font>
      <i/>
      <sz val="12"/>
      <color theme="1" tint="-0.499984740745262"/>
      <name val="Times New Roman"/>
      <family val="1"/>
    </font>
    <font>
      <sz val="11"/>
      <color theme="1"/>
      <name val="Times New Roman"/>
      <family val="1"/>
      <charset val="163"/>
    </font>
    <font>
      <i/>
      <sz val="11"/>
      <color theme="1"/>
      <name val="Times New Roman"/>
      <family val="1"/>
      <charset val="163"/>
    </font>
    <font>
      <b/>
      <sz val="11"/>
      <color theme="1"/>
      <name val="Times New Roman"/>
      <family val="1"/>
      <charset val="163"/>
    </font>
    <font>
      <i/>
      <sz val="1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b/>
      <sz val="10"/>
      <color theme="1"/>
      <name val="Times New Roman"/>
      <family val="1"/>
      <charset val="163"/>
    </font>
    <font>
      <sz val="10"/>
      <color theme="1"/>
      <name val="Times New Roman"/>
      <family val="1"/>
      <charset val="163"/>
    </font>
    <font>
      <sz val="11"/>
      <color rgb="FF000000"/>
      <name val="Calibri"/>
      <family val="2"/>
    </font>
    <font>
      <sz val="11"/>
      <name val="Calibri"/>
      <family val="2"/>
    </font>
    <font>
      <sz val="11"/>
      <color indexed="8"/>
      <name val="Calibri"/>
      <family val="2"/>
      <charset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i/>
      <sz val="13"/>
      <color theme="1"/>
      <name val="Times New Roman"/>
      <family val="1"/>
    </font>
    <font>
      <b/>
      <sz val="13"/>
      <name val="Times New Roman"/>
      <family val="1"/>
    </font>
    <font>
      <sz val="10"/>
      <color theme="1" tint="-0.499984740745262"/>
      <name val="Times New Roman"/>
      <family val="1"/>
      <charset val="163"/>
    </font>
    <font>
      <b/>
      <sz val="12"/>
      <color rgb="FFFF0000"/>
      <name val="Times New Roman"/>
      <family val="1"/>
    </font>
    <font>
      <sz val="10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  <font>
      <b/>
      <sz val="18"/>
      <color theme="1"/>
      <name val="Times New Roman"/>
      <family val="1"/>
    </font>
    <font>
      <b/>
      <i/>
      <sz val="12"/>
      <color theme="1"/>
      <name val="Times New Roman"/>
      <family val="1"/>
    </font>
    <font>
      <b/>
      <sz val="10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5" fillId="0" borderId="0"/>
    <xf numFmtId="0" fontId="16" fillId="0" borderId="0"/>
    <xf numFmtId="0" fontId="17" fillId="0" borderId="0"/>
  </cellStyleXfs>
  <cellXfs count="436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/>
    <xf numFmtId="0" fontId="12" fillId="0" borderId="0" xfId="0" applyFont="1" applyAlignment="1">
      <alignment vertical="center"/>
    </xf>
    <xf numFmtId="0" fontId="12" fillId="0" borderId="4" xfId="0" applyFont="1" applyBorder="1" applyAlignment="1">
      <alignment vertical="center" wrapText="1"/>
    </xf>
    <xf numFmtId="0" fontId="12" fillId="0" borderId="4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9" fontId="12" fillId="0" borderId="4" xfId="2" applyFont="1" applyBorder="1" applyAlignment="1">
      <alignment horizontal="center" vertical="center" wrapText="1"/>
    </xf>
    <xf numFmtId="0" fontId="9" fillId="0" borderId="2" xfId="0" applyFont="1" applyBorder="1"/>
    <xf numFmtId="0" fontId="9" fillId="0" borderId="3" xfId="0" applyFont="1" applyBorder="1"/>
    <xf numFmtId="0" fontId="9" fillId="0" borderId="10" xfId="0" applyFont="1" applyBorder="1"/>
    <xf numFmtId="166" fontId="9" fillId="0" borderId="0" xfId="0" applyNumberFormat="1" applyFont="1"/>
    <xf numFmtId="166" fontId="9" fillId="0" borderId="2" xfId="0" applyNumberFormat="1" applyFont="1" applyBorder="1"/>
    <xf numFmtId="166" fontId="9" fillId="0" borderId="3" xfId="0" applyNumberFormat="1" applyFont="1" applyBorder="1"/>
    <xf numFmtId="166" fontId="9" fillId="0" borderId="10" xfId="0" applyNumberFormat="1" applyFont="1" applyBorder="1"/>
    <xf numFmtId="165" fontId="9" fillId="0" borderId="0" xfId="1" applyNumberFormat="1" applyFont="1"/>
    <xf numFmtId="165" fontId="12" fillId="0" borderId="4" xfId="1" applyNumberFormat="1" applyFont="1" applyBorder="1" applyAlignment="1">
      <alignment horizontal="center" vertical="center" wrapText="1"/>
    </xf>
    <xf numFmtId="165" fontId="9" fillId="0" borderId="2" xfId="1" applyNumberFormat="1" applyFont="1" applyBorder="1"/>
    <xf numFmtId="165" fontId="9" fillId="0" borderId="3" xfId="1" applyNumberFormat="1" applyFont="1" applyBorder="1"/>
    <xf numFmtId="165" fontId="9" fillId="0" borderId="10" xfId="1" applyNumberFormat="1" applyFont="1" applyBorder="1"/>
    <xf numFmtId="0" fontId="9" fillId="0" borderId="14" xfId="0" applyFont="1" applyBorder="1"/>
    <xf numFmtId="166" fontId="9" fillId="0" borderId="14" xfId="0" applyNumberFormat="1" applyFont="1" applyBorder="1"/>
    <xf numFmtId="165" fontId="9" fillId="0" borderId="14" xfId="1" applyNumberFormat="1" applyFont="1" applyBorder="1"/>
    <xf numFmtId="0" fontId="19" fillId="0" borderId="0" xfId="0" applyFont="1"/>
    <xf numFmtId="0" fontId="9" fillId="0" borderId="0" xfId="0" applyFont="1"/>
    <xf numFmtId="0" fontId="18" fillId="0" borderId="0" xfId="0" applyFont="1" applyAlignment="1">
      <alignment horizontal="center" vertical="center"/>
    </xf>
    <xf numFmtId="0" fontId="18" fillId="0" borderId="0" xfId="0" applyFont="1" applyAlignment="1">
      <alignment vertical="center" wrapText="1"/>
    </xf>
    <xf numFmtId="0" fontId="9" fillId="0" borderId="3" xfId="0" applyFont="1" applyBorder="1"/>
    <xf numFmtId="0" fontId="20" fillId="0" borderId="0" xfId="0" applyFont="1" applyAlignment="1">
      <alignment vertical="center" wrapText="1"/>
    </xf>
    <xf numFmtId="0" fontId="19" fillId="0" borderId="2" xfId="0" applyFont="1" applyBorder="1"/>
    <xf numFmtId="0" fontId="19" fillId="0" borderId="3" xfId="0" applyFont="1" applyBorder="1"/>
    <xf numFmtId="0" fontId="19" fillId="0" borderId="10" xfId="0" applyFont="1" applyBorder="1"/>
    <xf numFmtId="167" fontId="18" fillId="0" borderId="0" xfId="0" applyNumberFormat="1" applyFont="1" applyAlignment="1">
      <alignment vertical="center"/>
    </xf>
    <xf numFmtId="167" fontId="20" fillId="0" borderId="0" xfId="0" applyNumberFormat="1" applyFont="1" applyAlignment="1">
      <alignment vertical="center"/>
    </xf>
    <xf numFmtId="167" fontId="19" fillId="0" borderId="0" xfId="0" applyNumberFormat="1" applyFont="1"/>
    <xf numFmtId="165" fontId="19" fillId="0" borderId="2" xfId="1" applyNumberFormat="1" applyFont="1" applyBorder="1"/>
    <xf numFmtId="165" fontId="19" fillId="0" borderId="3" xfId="1" applyNumberFormat="1" applyFont="1" applyBorder="1"/>
    <xf numFmtId="165" fontId="19" fillId="0" borderId="10" xfId="1" applyNumberFormat="1" applyFont="1" applyBorder="1"/>
    <xf numFmtId="167" fontId="18" fillId="0" borderId="1" xfId="0" applyNumberFormat="1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167" fontId="19" fillId="0" borderId="2" xfId="0" applyNumberFormat="1" applyFont="1" applyBorder="1" applyAlignment="1">
      <alignment horizontal="left" vertical="center"/>
    </xf>
    <xf numFmtId="167" fontId="19" fillId="0" borderId="3" xfId="0" applyNumberFormat="1" applyFont="1" applyBorder="1" applyAlignment="1">
      <alignment horizontal="left" vertical="center"/>
    </xf>
    <xf numFmtId="167" fontId="19" fillId="0" borderId="10" xfId="0" applyNumberFormat="1" applyFont="1" applyBorder="1" applyAlignment="1">
      <alignment horizontal="left" vertical="center"/>
    </xf>
    <xf numFmtId="18" fontId="21" fillId="0" borderId="0" xfId="0" applyNumberFormat="1" applyFont="1" applyAlignment="1">
      <alignment vertical="center"/>
    </xf>
    <xf numFmtId="18" fontId="8" fillId="0" borderId="0" xfId="0" applyNumberFormat="1" applyFont="1" applyAlignment="1">
      <alignment vertical="center"/>
    </xf>
    <xf numFmtId="0" fontId="9" fillId="0" borderId="1" xfId="0" applyFont="1" applyBorder="1"/>
    <xf numFmtId="166" fontId="9" fillId="0" borderId="1" xfId="0" applyNumberFormat="1" applyFont="1" applyBorder="1"/>
    <xf numFmtId="0" fontId="2" fillId="0" borderId="1" xfId="0" applyFont="1" applyBorder="1" applyAlignment="1">
      <alignment horizontal="center" vertical="center" wrapText="1"/>
    </xf>
    <xf numFmtId="9" fontId="2" fillId="0" borderId="1" xfId="2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165" fontId="3" fillId="0" borderId="1" xfId="1" applyNumberFormat="1" applyFont="1" applyBorder="1" applyAlignment="1"/>
    <xf numFmtId="165" fontId="3" fillId="0" borderId="1" xfId="1" applyNumberFormat="1" applyFont="1" applyBorder="1"/>
    <xf numFmtId="9" fontId="3" fillId="0" borderId="1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165" fontId="3" fillId="0" borderId="2" xfId="1" applyNumberFormat="1" applyFont="1" applyBorder="1" applyAlignment="1"/>
    <xf numFmtId="165" fontId="3" fillId="0" borderId="2" xfId="1" applyNumberFormat="1" applyFont="1" applyBorder="1"/>
    <xf numFmtId="9" fontId="3" fillId="0" borderId="2" xfId="0" applyNumberFormat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3" xfId="0" applyFont="1" applyBorder="1"/>
    <xf numFmtId="165" fontId="3" fillId="0" borderId="3" xfId="1" applyNumberFormat="1" applyFont="1" applyBorder="1" applyAlignment="1"/>
    <xf numFmtId="165" fontId="3" fillId="0" borderId="3" xfId="1" applyNumberFormat="1" applyFont="1" applyBorder="1"/>
    <xf numFmtId="9" fontId="3" fillId="0" borderId="3" xfId="0" applyNumberFormat="1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165" fontId="3" fillId="0" borderId="10" xfId="1" applyNumberFormat="1" applyFont="1" applyBorder="1" applyAlignment="1"/>
    <xf numFmtId="165" fontId="3" fillId="0" borderId="10" xfId="1" applyNumberFormat="1" applyFont="1" applyBorder="1"/>
    <xf numFmtId="9" fontId="3" fillId="0" borderId="10" xfId="0" applyNumberFormat="1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4" xfId="0" applyFont="1" applyBorder="1"/>
    <xf numFmtId="165" fontId="3" fillId="0" borderId="14" xfId="1" applyNumberFormat="1" applyFont="1" applyBorder="1" applyAlignment="1"/>
    <xf numFmtId="165" fontId="3" fillId="0" borderId="14" xfId="1" applyNumberFormat="1" applyFont="1" applyBorder="1"/>
    <xf numFmtId="9" fontId="3" fillId="0" borderId="14" xfId="0" applyNumberFormat="1" applyFont="1" applyBorder="1" applyAlignment="1">
      <alignment horizontal="center"/>
    </xf>
    <xf numFmtId="165" fontId="3" fillId="0" borderId="1" xfId="1" applyNumberFormat="1" applyFont="1" applyBorder="1" applyAlignment="1">
      <alignment horizontal="center" vertical="center" wrapText="1"/>
    </xf>
    <xf numFmtId="165" fontId="3" fillId="0" borderId="2" xfId="1" applyNumberFormat="1" applyFont="1" applyBorder="1" applyAlignment="1">
      <alignment horizontal="center" vertical="center" wrapText="1"/>
    </xf>
    <xf numFmtId="165" fontId="3" fillId="0" borderId="10" xfId="1" applyNumberFormat="1" applyFont="1" applyBorder="1" applyAlignment="1">
      <alignment horizontal="center" vertical="center" wrapText="1"/>
    </xf>
    <xf numFmtId="165" fontId="3" fillId="0" borderId="3" xfId="1" applyNumberFormat="1" applyFont="1" applyBorder="1" applyAlignment="1">
      <alignment horizontal="center" vertical="center" wrapText="1"/>
    </xf>
    <xf numFmtId="165" fontId="3" fillId="0" borderId="14" xfId="1" applyNumberFormat="1" applyFont="1" applyBorder="1" applyAlignment="1">
      <alignment horizontal="center" vertical="center" wrapText="1"/>
    </xf>
    <xf numFmtId="165" fontId="2" fillId="0" borderId="1" xfId="0" applyNumberFormat="1" applyFont="1" applyBorder="1"/>
    <xf numFmtId="0" fontId="2" fillId="0" borderId="0" xfId="0" applyFont="1" applyBorder="1" applyAlignment="1"/>
    <xf numFmtId="0" fontId="2" fillId="0" borderId="0" xfId="0" applyFont="1" applyBorder="1" applyAlignment="1">
      <alignment horizontal="center"/>
    </xf>
    <xf numFmtId="0" fontId="3" fillId="0" borderId="20" xfId="0" applyFont="1" applyBorder="1"/>
    <xf numFmtId="168" fontId="2" fillId="0" borderId="1" xfId="1" applyNumberFormat="1" applyFont="1" applyBorder="1"/>
    <xf numFmtId="0" fontId="2" fillId="0" borderId="0" xfId="0" applyFont="1"/>
    <xf numFmtId="168" fontId="2" fillId="0" borderId="5" xfId="1" applyNumberFormat="1" applyFont="1" applyBorder="1"/>
    <xf numFmtId="165" fontId="23" fillId="0" borderId="1" xfId="0" applyNumberFormat="1" applyFont="1" applyBorder="1"/>
    <xf numFmtId="0" fontId="3" fillId="0" borderId="12" xfId="0" applyFont="1" applyBorder="1"/>
    <xf numFmtId="0" fontId="3" fillId="0" borderId="14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12" xfId="0" applyFont="1" applyBorder="1" applyAlignment="1">
      <alignment horizontal="center"/>
    </xf>
    <xf numFmtId="165" fontId="3" fillId="0" borderId="12" xfId="1" applyNumberFormat="1" applyFont="1" applyBorder="1" applyAlignment="1"/>
    <xf numFmtId="165" fontId="3" fillId="0" borderId="12" xfId="1" applyNumberFormat="1" applyFont="1" applyBorder="1"/>
    <xf numFmtId="9" fontId="3" fillId="0" borderId="12" xfId="0" applyNumberFormat="1" applyFont="1" applyBorder="1" applyAlignment="1">
      <alignment horizontal="center"/>
    </xf>
    <xf numFmtId="165" fontId="3" fillId="0" borderId="12" xfId="1" applyNumberFormat="1" applyFont="1" applyBorder="1" applyAlignment="1">
      <alignment horizontal="center" vertical="center" wrapText="1"/>
    </xf>
    <xf numFmtId="165" fontId="3" fillId="0" borderId="0" xfId="0" applyNumberFormat="1" applyFont="1"/>
    <xf numFmtId="0" fontId="3" fillId="2" borderId="2" xfId="0" applyFont="1" applyFill="1" applyBorder="1" applyAlignment="1">
      <alignment horizontal="center"/>
    </xf>
    <xf numFmtId="165" fontId="3" fillId="2" borderId="2" xfId="1" applyNumberFormat="1" applyFont="1" applyFill="1" applyBorder="1" applyAlignment="1"/>
    <xf numFmtId="165" fontId="3" fillId="2" borderId="2" xfId="1" applyNumberFormat="1" applyFont="1" applyFill="1" applyBorder="1"/>
    <xf numFmtId="9" fontId="3" fillId="2" borderId="2" xfId="0" applyNumberFormat="1" applyFont="1" applyFill="1" applyBorder="1" applyAlignment="1">
      <alignment horizontal="center"/>
    </xf>
    <xf numFmtId="165" fontId="3" fillId="2" borderId="2" xfId="1" applyNumberFormat="1" applyFont="1" applyFill="1" applyBorder="1" applyAlignment="1">
      <alignment horizontal="center" vertical="center" wrapText="1"/>
    </xf>
    <xf numFmtId="0" fontId="3" fillId="2" borderId="3" xfId="0" applyFont="1" applyFill="1" applyBorder="1"/>
    <xf numFmtId="0" fontId="3" fillId="2" borderId="0" xfId="0" applyFont="1" applyFill="1"/>
    <xf numFmtId="0" fontId="3" fillId="2" borderId="3" xfId="0" applyFont="1" applyFill="1" applyBorder="1" applyAlignment="1">
      <alignment horizontal="center"/>
    </xf>
    <xf numFmtId="165" fontId="3" fillId="2" borderId="3" xfId="1" applyNumberFormat="1" applyFont="1" applyFill="1" applyBorder="1" applyAlignment="1"/>
    <xf numFmtId="165" fontId="3" fillId="2" borderId="3" xfId="1" applyNumberFormat="1" applyFont="1" applyFill="1" applyBorder="1"/>
    <xf numFmtId="9" fontId="3" fillId="2" borderId="3" xfId="0" applyNumberFormat="1" applyFont="1" applyFill="1" applyBorder="1" applyAlignment="1">
      <alignment horizontal="center"/>
    </xf>
    <xf numFmtId="165" fontId="3" fillId="2" borderId="3" xfId="1" applyNumberFormat="1" applyFont="1" applyFill="1" applyBorder="1" applyAlignment="1">
      <alignment horizontal="center" vertical="center" wrapText="1"/>
    </xf>
    <xf numFmtId="0" fontId="3" fillId="2" borderId="20" xfId="0" applyFont="1" applyFill="1" applyBorder="1" applyAlignment="1">
      <alignment horizontal="center"/>
    </xf>
    <xf numFmtId="165" fontId="3" fillId="2" borderId="20" xfId="1" applyNumberFormat="1" applyFont="1" applyFill="1" applyBorder="1" applyAlignment="1"/>
    <xf numFmtId="165" fontId="3" fillId="2" borderId="20" xfId="1" applyNumberFormat="1" applyFont="1" applyFill="1" applyBorder="1"/>
    <xf numFmtId="9" fontId="3" fillId="2" borderId="20" xfId="0" applyNumberFormat="1" applyFont="1" applyFill="1" applyBorder="1" applyAlignment="1">
      <alignment horizontal="center"/>
    </xf>
    <xf numFmtId="165" fontId="3" fillId="2" borderId="20" xfId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0" fontId="9" fillId="0" borderId="5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166" fontId="24" fillId="2" borderId="3" xfId="0" applyNumberFormat="1" applyFont="1" applyFill="1" applyBorder="1" applyAlignment="1">
      <alignment horizontal="center" vertical="center"/>
    </xf>
    <xf numFmtId="0" fontId="24" fillId="2" borderId="3" xfId="0" applyFont="1" applyFill="1" applyBorder="1" applyAlignment="1">
      <alignment horizontal="left" vertical="center"/>
    </xf>
    <xf numFmtId="0" fontId="24" fillId="2" borderId="3" xfId="0" applyFont="1" applyFill="1" applyBorder="1" applyAlignment="1">
      <alignment vertical="center"/>
    </xf>
    <xf numFmtId="165" fontId="24" fillId="2" borderId="3" xfId="1" applyNumberFormat="1" applyFont="1" applyFill="1" applyBorder="1" applyAlignment="1">
      <alignment vertical="center"/>
    </xf>
    <xf numFmtId="165" fontId="24" fillId="2" borderId="3" xfId="1" applyNumberFormat="1" applyFont="1" applyFill="1" applyBorder="1" applyAlignment="1">
      <alignment horizontal="center" vertical="center"/>
    </xf>
    <xf numFmtId="0" fontId="24" fillId="2" borderId="0" xfId="0" applyFont="1" applyFill="1" applyAlignment="1">
      <alignment vertical="center"/>
    </xf>
    <xf numFmtId="0" fontId="25" fillId="2" borderId="0" xfId="0" applyFont="1" applyFill="1" applyAlignment="1">
      <alignment vertical="center"/>
    </xf>
    <xf numFmtId="0" fontId="25" fillId="2" borderId="0" xfId="0" applyFont="1" applyFill="1" applyAlignment="1">
      <alignment horizontal="center" vertical="center"/>
    </xf>
    <xf numFmtId="164" fontId="26" fillId="2" borderId="0" xfId="1" applyFont="1" applyFill="1" applyAlignment="1">
      <alignment horizontal="center"/>
    </xf>
    <xf numFmtId="0" fontId="26" fillId="2" borderId="0" xfId="0" applyFont="1" applyFill="1"/>
    <xf numFmtId="0" fontId="26" fillId="2" borderId="0" xfId="0" applyFont="1" applyFill="1" applyAlignment="1">
      <alignment horizontal="center"/>
    </xf>
    <xf numFmtId="0" fontId="27" fillId="2" borderId="0" xfId="0" applyFont="1" applyFill="1" applyAlignment="1">
      <alignment vertical="center"/>
    </xf>
    <xf numFmtId="0" fontId="27" fillId="2" borderId="0" xfId="0" applyFont="1" applyFill="1" applyAlignment="1">
      <alignment horizontal="center" vertical="center"/>
    </xf>
    <xf numFmtId="164" fontId="26" fillId="2" borderId="0" xfId="1" applyFont="1" applyFill="1" applyAlignment="1">
      <alignment horizontal="center" vertical="center"/>
    </xf>
    <xf numFmtId="0" fontId="26" fillId="2" borderId="0" xfId="0" applyFont="1" applyFill="1" applyAlignment="1">
      <alignment horizontal="center" vertical="center"/>
    </xf>
    <xf numFmtId="0" fontId="19" fillId="2" borderId="0" xfId="0" applyFont="1" applyFill="1"/>
    <xf numFmtId="164" fontId="19" fillId="2" borderId="0" xfId="1" applyFont="1" applyFill="1"/>
    <xf numFmtId="0" fontId="19" fillId="2" borderId="0" xfId="0" applyFont="1" applyFill="1" applyAlignment="1"/>
    <xf numFmtId="0" fontId="29" fillId="2" borderId="0" xfId="0" applyFont="1" applyFill="1" applyAlignment="1">
      <alignment horizontal="center"/>
    </xf>
    <xf numFmtId="0" fontId="25" fillId="2" borderId="0" xfId="0" applyFont="1" applyFill="1" applyAlignment="1">
      <alignment horizontal="center"/>
    </xf>
    <xf numFmtId="0" fontId="24" fillId="2" borderId="1" xfId="0" applyFont="1" applyFill="1" applyBorder="1" applyAlignment="1">
      <alignment vertical="center"/>
    </xf>
    <xf numFmtId="166" fontId="24" fillId="2" borderId="2" xfId="0" applyNumberFormat="1" applyFont="1" applyFill="1" applyBorder="1" applyAlignment="1">
      <alignment horizontal="center" vertical="center"/>
    </xf>
    <xf numFmtId="0" fontId="24" fillId="2" borderId="2" xfId="0" applyFont="1" applyFill="1" applyBorder="1" applyAlignment="1">
      <alignment horizontal="left" vertical="center"/>
    </xf>
    <xf numFmtId="0" fontId="24" fillId="2" borderId="2" xfId="0" applyFont="1" applyFill="1" applyBorder="1" applyAlignment="1">
      <alignment vertical="center"/>
    </xf>
    <xf numFmtId="165" fontId="24" fillId="2" borderId="2" xfId="1" applyNumberFormat="1" applyFont="1" applyFill="1" applyBorder="1" applyAlignment="1">
      <alignment horizontal="center" vertical="center"/>
    </xf>
    <xf numFmtId="0" fontId="24" fillId="2" borderId="2" xfId="0" applyFont="1" applyFill="1" applyBorder="1" applyAlignment="1">
      <alignment vertical="center" wrapText="1"/>
    </xf>
    <xf numFmtId="1" fontId="24" fillId="2" borderId="3" xfId="0" applyNumberFormat="1" applyFont="1" applyFill="1" applyBorder="1" applyAlignment="1">
      <alignment horizontal="left" vertical="center" wrapText="1"/>
    </xf>
    <xf numFmtId="0" fontId="24" fillId="2" borderId="3" xfId="0" applyFont="1" applyFill="1" applyBorder="1" applyAlignment="1">
      <alignment horizontal="left" vertical="center" wrapText="1"/>
    </xf>
    <xf numFmtId="164" fontId="24" fillId="2" borderId="0" xfId="1" applyFont="1" applyFill="1" applyAlignment="1">
      <alignment vertical="center"/>
    </xf>
    <xf numFmtId="0" fontId="24" fillId="2" borderId="0" xfId="0" applyFont="1" applyFill="1"/>
    <xf numFmtId="164" fontId="24" fillId="2" borderId="0" xfId="1" applyFont="1" applyFill="1"/>
    <xf numFmtId="165" fontId="24" fillId="2" borderId="0" xfId="1" applyNumberFormat="1" applyFont="1" applyFill="1"/>
    <xf numFmtId="165" fontId="19" fillId="2" borderId="0" xfId="1" applyNumberFormat="1" applyFont="1" applyFill="1"/>
    <xf numFmtId="0" fontId="24" fillId="2" borderId="3" xfId="0" applyFont="1" applyFill="1" applyBorder="1" applyAlignment="1">
      <alignment vertical="center" wrapText="1"/>
    </xf>
    <xf numFmtId="0" fontId="30" fillId="2" borderId="10" xfId="0" applyFont="1" applyFill="1" applyBorder="1" applyAlignment="1">
      <alignment horizontal="center" vertical="center"/>
    </xf>
    <xf numFmtId="165" fontId="30" fillId="2" borderId="10" xfId="1" applyNumberFormat="1" applyFont="1" applyFill="1" applyBorder="1" applyAlignment="1">
      <alignment vertical="center"/>
    </xf>
    <xf numFmtId="0" fontId="24" fillId="2" borderId="14" xfId="0" applyFont="1" applyFill="1" applyBorder="1" applyAlignment="1">
      <alignment horizontal="left" vertical="center"/>
    </xf>
    <xf numFmtId="0" fontId="24" fillId="2" borderId="14" xfId="0" applyFont="1" applyFill="1" applyBorder="1" applyAlignment="1">
      <alignment vertical="center"/>
    </xf>
    <xf numFmtId="165" fontId="24" fillId="2" borderId="14" xfId="1" applyNumberFormat="1" applyFont="1" applyFill="1" applyBorder="1" applyAlignment="1">
      <alignment horizontal="center" vertical="center"/>
    </xf>
    <xf numFmtId="0" fontId="24" fillId="2" borderId="14" xfId="0" applyFont="1" applyFill="1" applyBorder="1" applyAlignment="1">
      <alignment vertical="center" wrapText="1"/>
    </xf>
    <xf numFmtId="0" fontId="24" fillId="2" borderId="16" xfId="0" applyFont="1" applyFill="1" applyBorder="1" applyAlignment="1">
      <alignment vertical="center"/>
    </xf>
    <xf numFmtId="0" fontId="24" fillId="2" borderId="0" xfId="0" applyFont="1" applyFill="1" applyBorder="1" applyAlignment="1">
      <alignment horizontal="center" vertical="center"/>
    </xf>
    <xf numFmtId="18" fontId="9" fillId="0" borderId="0" xfId="0" applyNumberFormat="1" applyFont="1"/>
    <xf numFmtId="18" fontId="9" fillId="0" borderId="5" xfId="0" applyNumberFormat="1" applyFont="1" applyBorder="1" applyAlignment="1">
      <alignment horizontal="center"/>
    </xf>
    <xf numFmtId="167" fontId="9" fillId="0" borderId="2" xfId="0" applyNumberFormat="1" applyFont="1" applyBorder="1"/>
    <xf numFmtId="167" fontId="9" fillId="0" borderId="10" xfId="0" applyNumberFormat="1" applyFont="1" applyBorder="1"/>
    <xf numFmtId="167" fontId="9" fillId="0" borderId="14" xfId="0" applyNumberFormat="1" applyFont="1" applyBorder="1"/>
    <xf numFmtId="167" fontId="9" fillId="0" borderId="3" xfId="0" applyNumberFormat="1" applyFont="1" applyBorder="1"/>
    <xf numFmtId="167" fontId="9" fillId="0" borderId="0" xfId="0" applyNumberFormat="1" applyFont="1"/>
    <xf numFmtId="168" fontId="9" fillId="0" borderId="2" xfId="1" applyNumberFormat="1" applyFont="1" applyBorder="1"/>
    <xf numFmtId="168" fontId="9" fillId="0" borderId="10" xfId="1" applyNumberFormat="1" applyFont="1" applyBorder="1"/>
    <xf numFmtId="168" fontId="9" fillId="0" borderId="14" xfId="1" applyNumberFormat="1" applyFont="1" applyBorder="1"/>
    <xf numFmtId="168" fontId="9" fillId="0" borderId="3" xfId="1" applyNumberFormat="1" applyFont="1" applyBorder="1"/>
    <xf numFmtId="0" fontId="9" fillId="0" borderId="0" xfId="0" applyFont="1" applyBorder="1"/>
    <xf numFmtId="0" fontId="9" fillId="0" borderId="17" xfId="0" applyFont="1" applyBorder="1"/>
    <xf numFmtId="0" fontId="9" fillId="0" borderId="19" xfId="0" applyFont="1" applyBorder="1"/>
    <xf numFmtId="0" fontId="9" fillId="0" borderId="20" xfId="0" applyFont="1" applyBorder="1"/>
    <xf numFmtId="165" fontId="9" fillId="0" borderId="20" xfId="1" applyNumberFormat="1" applyFont="1" applyBorder="1"/>
    <xf numFmtId="0" fontId="9" fillId="0" borderId="15" xfId="0" applyFont="1" applyBorder="1"/>
    <xf numFmtId="165" fontId="9" fillId="0" borderId="15" xfId="1" applyNumberFormat="1" applyFont="1" applyBorder="1"/>
    <xf numFmtId="0" fontId="9" fillId="0" borderId="1" xfId="0" applyFont="1" applyFill="1" applyBorder="1"/>
    <xf numFmtId="0" fontId="9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7" fillId="2" borderId="0" xfId="0" applyFont="1" applyFill="1" applyAlignment="1">
      <alignment vertical="center"/>
    </xf>
    <xf numFmtId="166" fontId="7" fillId="2" borderId="0" xfId="0" applyNumberFormat="1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 wrapText="1"/>
    </xf>
    <xf numFmtId="0" fontId="5" fillId="2" borderId="0" xfId="0" applyFont="1" applyFill="1" applyAlignment="1">
      <alignment vertical="center"/>
    </xf>
    <xf numFmtId="0" fontId="5" fillId="2" borderId="0" xfId="0" applyFont="1" applyFill="1" applyAlignment="1">
      <alignment horizontal="center" vertical="center"/>
    </xf>
    <xf numFmtId="9" fontId="5" fillId="2" borderId="0" xfId="2" applyFont="1" applyFill="1" applyAlignment="1">
      <alignment horizontal="center" vertical="center"/>
    </xf>
    <xf numFmtId="168" fontId="5" fillId="2" borderId="0" xfId="1" applyNumberFormat="1" applyFont="1" applyFill="1" applyAlignment="1">
      <alignment horizontal="center" vertical="center"/>
    </xf>
    <xf numFmtId="168" fontId="7" fillId="2" borderId="0" xfId="1" applyNumberFormat="1" applyFont="1" applyFill="1" applyAlignment="1">
      <alignment horizontal="center" vertical="center"/>
    </xf>
    <xf numFmtId="168" fontId="5" fillId="2" borderId="0" xfId="1" applyNumberFormat="1" applyFont="1" applyFill="1" applyAlignment="1">
      <alignment vertical="center"/>
    </xf>
    <xf numFmtId="0" fontId="6" fillId="2" borderId="0" xfId="0" applyFont="1" applyFill="1" applyAlignment="1">
      <alignment vertical="center"/>
    </xf>
    <xf numFmtId="166" fontId="6" fillId="2" borderId="0" xfId="0" applyNumberFormat="1" applyFont="1" applyFill="1" applyAlignment="1">
      <alignment vertical="center"/>
    </xf>
    <xf numFmtId="0" fontId="6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 wrapText="1"/>
    </xf>
    <xf numFmtId="168" fontId="6" fillId="2" borderId="0" xfId="1" applyNumberFormat="1" applyFont="1" applyFill="1" applyAlignment="1">
      <alignment horizontal="center" vertical="center"/>
    </xf>
    <xf numFmtId="0" fontId="14" fillId="2" borderId="0" xfId="0" applyFont="1" applyFill="1" applyAlignment="1">
      <alignment vertical="center"/>
    </xf>
    <xf numFmtId="0" fontId="13" fillId="2" borderId="4" xfId="0" applyFont="1" applyFill="1" applyBorder="1" applyAlignment="1">
      <alignment horizontal="center" vertical="center" wrapText="1"/>
    </xf>
    <xf numFmtId="9" fontId="13" fillId="2" borderId="4" xfId="2" applyFont="1" applyFill="1" applyBorder="1" applyAlignment="1">
      <alignment horizontal="center" vertical="center" wrapText="1"/>
    </xf>
    <xf numFmtId="0" fontId="14" fillId="2" borderId="2" xfId="0" applyFont="1" applyFill="1" applyBorder="1" applyAlignment="1">
      <alignment vertical="center"/>
    </xf>
    <xf numFmtId="165" fontId="14" fillId="2" borderId="2" xfId="1" applyNumberFormat="1" applyFont="1" applyFill="1" applyBorder="1" applyAlignment="1">
      <alignment vertical="center"/>
    </xf>
    <xf numFmtId="9" fontId="14" fillId="2" borderId="2" xfId="0" applyNumberFormat="1" applyFont="1" applyFill="1" applyBorder="1" applyAlignment="1">
      <alignment vertical="center"/>
    </xf>
    <xf numFmtId="168" fontId="14" fillId="2" borderId="2" xfId="1" applyNumberFormat="1" applyFont="1" applyFill="1" applyBorder="1" applyAlignment="1">
      <alignment vertical="center"/>
    </xf>
    <xf numFmtId="0" fontId="14" fillId="2" borderId="3" xfId="0" applyFont="1" applyFill="1" applyBorder="1" applyAlignment="1">
      <alignment vertical="center"/>
    </xf>
    <xf numFmtId="165" fontId="14" fillId="2" borderId="3" xfId="1" applyNumberFormat="1" applyFont="1" applyFill="1" applyBorder="1" applyAlignment="1">
      <alignment vertical="center"/>
    </xf>
    <xf numFmtId="165" fontId="14" fillId="2" borderId="14" xfId="1" applyNumberFormat="1" applyFont="1" applyFill="1" applyBorder="1" applyAlignment="1">
      <alignment vertical="center"/>
    </xf>
    <xf numFmtId="9" fontId="14" fillId="2" borderId="3" xfId="0" applyNumberFormat="1" applyFont="1" applyFill="1" applyBorder="1" applyAlignment="1">
      <alignment vertical="center"/>
    </xf>
    <xf numFmtId="168" fontId="14" fillId="2" borderId="3" xfId="1" applyNumberFormat="1" applyFont="1" applyFill="1" applyBorder="1" applyAlignment="1">
      <alignment vertical="center"/>
    </xf>
    <xf numFmtId="0" fontId="14" fillId="2" borderId="10" xfId="0" applyFont="1" applyFill="1" applyBorder="1" applyAlignment="1">
      <alignment vertical="center"/>
    </xf>
    <xf numFmtId="165" fontId="14" fillId="2" borderId="10" xfId="1" applyNumberFormat="1" applyFont="1" applyFill="1" applyBorder="1" applyAlignment="1">
      <alignment vertical="center"/>
    </xf>
    <xf numFmtId="165" fontId="14" fillId="2" borderId="12" xfId="1" applyNumberFormat="1" applyFont="1" applyFill="1" applyBorder="1" applyAlignment="1">
      <alignment vertical="center"/>
    </xf>
    <xf numFmtId="9" fontId="14" fillId="2" borderId="10" xfId="0" applyNumberFormat="1" applyFont="1" applyFill="1" applyBorder="1" applyAlignment="1">
      <alignment vertical="center"/>
    </xf>
    <xf numFmtId="168" fontId="14" fillId="2" borderId="10" xfId="1" applyNumberFormat="1" applyFont="1" applyFill="1" applyBorder="1" applyAlignment="1">
      <alignment vertical="center"/>
    </xf>
    <xf numFmtId="0" fontId="14" fillId="2" borderId="5" xfId="0" applyFont="1" applyFill="1" applyBorder="1" applyAlignment="1">
      <alignment horizontal="center" vertical="center"/>
    </xf>
    <xf numFmtId="166" fontId="14" fillId="2" borderId="5" xfId="0" applyNumberFormat="1" applyFont="1" applyFill="1" applyBorder="1" applyAlignment="1">
      <alignment horizontal="center" vertical="center"/>
    </xf>
    <xf numFmtId="0" fontId="14" fillId="2" borderId="5" xfId="0" applyFont="1" applyFill="1" applyBorder="1" applyAlignment="1">
      <alignment vertical="center"/>
    </xf>
    <xf numFmtId="165" fontId="14" fillId="2" borderId="5" xfId="1" applyNumberFormat="1" applyFont="1" applyFill="1" applyBorder="1" applyAlignment="1">
      <alignment vertical="center"/>
    </xf>
    <xf numFmtId="9" fontId="14" fillId="2" borderId="5" xfId="0" applyNumberFormat="1" applyFont="1" applyFill="1" applyBorder="1" applyAlignment="1">
      <alignment vertical="center"/>
    </xf>
    <xf numFmtId="168" fontId="14" fillId="2" borderId="12" xfId="1" applyNumberFormat="1" applyFont="1" applyFill="1" applyBorder="1" applyAlignment="1">
      <alignment vertical="center"/>
    </xf>
    <xf numFmtId="168" fontId="14" fillId="2" borderId="5" xfId="1" applyNumberFormat="1" applyFont="1" applyFill="1" applyBorder="1" applyAlignment="1">
      <alignment vertical="center"/>
    </xf>
    <xf numFmtId="168" fontId="14" fillId="2" borderId="0" xfId="0" applyNumberFormat="1" applyFont="1" applyFill="1" applyAlignment="1">
      <alignment vertical="center"/>
    </xf>
    <xf numFmtId="0" fontId="14" fillId="2" borderId="1" xfId="0" applyFont="1" applyFill="1" applyBorder="1" applyAlignment="1">
      <alignment horizontal="center" vertical="center"/>
    </xf>
    <xf numFmtId="166" fontId="14" fillId="2" borderId="1" xfId="0" applyNumberFormat="1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vertical="center"/>
    </xf>
    <xf numFmtId="165" fontId="14" fillId="2" borderId="1" xfId="1" applyNumberFormat="1" applyFont="1" applyFill="1" applyBorder="1" applyAlignment="1">
      <alignment vertical="center"/>
    </xf>
    <xf numFmtId="9" fontId="14" fillId="2" borderId="1" xfId="0" applyNumberFormat="1" applyFont="1" applyFill="1" applyBorder="1" applyAlignment="1">
      <alignment vertical="center"/>
    </xf>
    <xf numFmtId="168" fontId="14" fillId="2" borderId="1" xfId="1" applyNumberFormat="1" applyFont="1" applyFill="1" applyBorder="1" applyAlignment="1">
      <alignment vertical="center"/>
    </xf>
    <xf numFmtId="0" fontId="14" fillId="2" borderId="4" xfId="0" applyFont="1" applyFill="1" applyBorder="1" applyAlignment="1">
      <alignment vertical="center"/>
    </xf>
    <xf numFmtId="0" fontId="14" fillId="2" borderId="12" xfId="0" applyFont="1" applyFill="1" applyBorder="1" applyAlignment="1">
      <alignment vertical="center"/>
    </xf>
    <xf numFmtId="0" fontId="14" fillId="2" borderId="5" xfId="0" applyFont="1" applyFill="1" applyBorder="1" applyAlignment="1">
      <alignment horizontal="center" vertical="center" wrapText="1"/>
    </xf>
    <xf numFmtId="0" fontId="14" fillId="2" borderId="0" xfId="0" applyFont="1" applyFill="1" applyBorder="1" applyAlignment="1">
      <alignment horizontal="center" vertical="center"/>
    </xf>
    <xf numFmtId="0" fontId="14" fillId="2" borderId="5" xfId="0" applyFont="1" applyFill="1" applyBorder="1" applyAlignment="1">
      <alignment vertical="center" wrapText="1"/>
    </xf>
    <xf numFmtId="168" fontId="14" fillId="2" borderId="17" xfId="1" applyNumberFormat="1" applyFont="1" applyFill="1" applyBorder="1" applyAlignment="1">
      <alignment vertical="center"/>
    </xf>
    <xf numFmtId="168" fontId="14" fillId="2" borderId="18" xfId="1" applyNumberFormat="1" applyFont="1" applyFill="1" applyBorder="1" applyAlignment="1">
      <alignment vertical="center"/>
    </xf>
    <xf numFmtId="0" fontId="14" fillId="2" borderId="2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4" fillId="2" borderId="10" xfId="0" applyFont="1" applyFill="1" applyBorder="1" applyAlignment="1">
      <alignment horizontal="center" vertical="center"/>
    </xf>
    <xf numFmtId="0" fontId="22" fillId="2" borderId="2" xfId="0" applyFont="1" applyFill="1" applyBorder="1" applyAlignment="1">
      <alignment vertical="center"/>
    </xf>
    <xf numFmtId="9" fontId="22" fillId="2" borderId="2" xfId="0" applyNumberFormat="1" applyFont="1" applyFill="1" applyBorder="1" applyAlignment="1">
      <alignment vertical="center"/>
    </xf>
    <xf numFmtId="168" fontId="22" fillId="2" borderId="2" xfId="1" applyNumberFormat="1" applyFont="1" applyFill="1" applyBorder="1" applyAlignment="1">
      <alignment vertical="center"/>
    </xf>
    <xf numFmtId="0" fontId="22" fillId="2" borderId="0" xfId="0" applyFont="1" applyFill="1" applyAlignment="1">
      <alignment vertical="center"/>
    </xf>
    <xf numFmtId="0" fontId="22" fillId="2" borderId="10" xfId="0" applyFont="1" applyFill="1" applyBorder="1" applyAlignment="1">
      <alignment vertical="center"/>
    </xf>
    <xf numFmtId="9" fontId="22" fillId="2" borderId="10" xfId="0" applyNumberFormat="1" applyFont="1" applyFill="1" applyBorder="1" applyAlignment="1">
      <alignment vertical="center"/>
    </xf>
    <xf numFmtId="168" fontId="22" fillId="2" borderId="10" xfId="1" applyNumberFormat="1" applyFont="1" applyFill="1" applyBorder="1" applyAlignment="1">
      <alignment vertical="center"/>
    </xf>
    <xf numFmtId="0" fontId="14" fillId="2" borderId="1" xfId="0" applyFont="1" applyFill="1" applyBorder="1" applyAlignment="1">
      <alignment vertical="center" wrapText="1"/>
    </xf>
    <xf numFmtId="0" fontId="14" fillId="2" borderId="1" xfId="0" applyFont="1" applyFill="1" applyBorder="1" applyAlignment="1">
      <alignment horizontal="center" vertical="center" wrapText="1"/>
    </xf>
    <xf numFmtId="0" fontId="14" fillId="2" borderId="14" xfId="0" applyFont="1" applyFill="1" applyBorder="1" applyAlignment="1">
      <alignment horizontal="center" vertical="center"/>
    </xf>
    <xf numFmtId="166" fontId="14" fillId="2" borderId="14" xfId="0" applyNumberFormat="1" applyFont="1" applyFill="1" applyBorder="1" applyAlignment="1">
      <alignment horizontal="center" vertical="center"/>
    </xf>
    <xf numFmtId="0" fontId="14" fillId="2" borderId="14" xfId="0" applyFont="1" applyFill="1" applyBorder="1" applyAlignment="1">
      <alignment vertical="center"/>
    </xf>
    <xf numFmtId="9" fontId="14" fillId="2" borderId="14" xfId="0" applyNumberFormat="1" applyFont="1" applyFill="1" applyBorder="1" applyAlignment="1">
      <alignment vertical="center"/>
    </xf>
    <xf numFmtId="168" fontId="14" fillId="2" borderId="14" xfId="1" applyNumberFormat="1" applyFont="1" applyFill="1" applyBorder="1" applyAlignment="1">
      <alignment vertical="center"/>
    </xf>
    <xf numFmtId="166" fontId="14" fillId="2" borderId="3" xfId="0" applyNumberFormat="1" applyFont="1" applyFill="1" applyBorder="1" applyAlignment="1">
      <alignment horizontal="center" vertical="center"/>
    </xf>
    <xf numFmtId="0" fontId="14" fillId="2" borderId="20" xfId="0" applyFont="1" applyFill="1" applyBorder="1" applyAlignment="1">
      <alignment horizontal="center" vertical="center"/>
    </xf>
    <xf numFmtId="166" fontId="14" fillId="2" borderId="20" xfId="0" applyNumberFormat="1" applyFont="1" applyFill="1" applyBorder="1" applyAlignment="1">
      <alignment horizontal="center" vertical="center"/>
    </xf>
    <xf numFmtId="0" fontId="14" fillId="2" borderId="20" xfId="0" applyFont="1" applyFill="1" applyBorder="1" applyAlignment="1">
      <alignment vertical="center"/>
    </xf>
    <xf numFmtId="9" fontId="14" fillId="2" borderId="20" xfId="0" applyNumberFormat="1" applyFont="1" applyFill="1" applyBorder="1" applyAlignment="1">
      <alignment vertical="center"/>
    </xf>
    <xf numFmtId="168" fontId="14" fillId="2" borderId="20" xfId="1" applyNumberFormat="1" applyFont="1" applyFill="1" applyBorder="1" applyAlignment="1">
      <alignment vertical="center"/>
    </xf>
    <xf numFmtId="0" fontId="14" fillId="2" borderId="14" xfId="0" applyFont="1" applyFill="1" applyBorder="1" applyAlignment="1">
      <alignment horizontal="center" vertical="center" wrapText="1"/>
    </xf>
    <xf numFmtId="166" fontId="14" fillId="2" borderId="10" xfId="0" applyNumberFormat="1" applyFont="1" applyFill="1" applyBorder="1" applyAlignment="1">
      <alignment horizontal="center" vertical="center"/>
    </xf>
    <xf numFmtId="166" fontId="5" fillId="2" borderId="0" xfId="0" applyNumberFormat="1" applyFont="1" applyFill="1" applyAlignment="1">
      <alignment vertical="center"/>
    </xf>
    <xf numFmtId="166" fontId="5" fillId="2" borderId="0" xfId="0" applyNumberFormat="1" applyFont="1" applyFill="1" applyAlignment="1">
      <alignment horizontal="center" vertical="center" wrapText="1"/>
    </xf>
    <xf numFmtId="166" fontId="5" fillId="2" borderId="0" xfId="0" applyNumberFormat="1" applyFont="1" applyFill="1" applyAlignment="1">
      <alignment vertical="center" wrapText="1"/>
    </xf>
    <xf numFmtId="168" fontId="5" fillId="2" borderId="0" xfId="0" applyNumberFormat="1" applyFont="1" applyFill="1" applyAlignment="1">
      <alignment vertical="center"/>
    </xf>
    <xf numFmtId="168" fontId="14" fillId="2" borderId="17" xfId="1" applyNumberFormat="1" applyFont="1" applyFill="1" applyBorder="1" applyAlignment="1">
      <alignment horizontal="center" vertical="center" wrapText="1"/>
    </xf>
    <xf numFmtId="168" fontId="14" fillId="2" borderId="0" xfId="1" applyNumberFormat="1" applyFont="1" applyFill="1" applyBorder="1" applyAlignment="1">
      <alignment vertical="center"/>
    </xf>
    <xf numFmtId="168" fontId="14" fillId="2" borderId="16" xfId="1" applyNumberFormat="1" applyFont="1" applyFill="1" applyBorder="1" applyAlignment="1">
      <alignment vertical="center"/>
    </xf>
    <xf numFmtId="0" fontId="14" fillId="2" borderId="4" xfId="0" applyFont="1" applyFill="1" applyBorder="1" applyAlignment="1">
      <alignment horizontal="center" vertical="center"/>
    </xf>
    <xf numFmtId="0" fontId="14" fillId="2" borderId="12" xfId="0" applyFont="1" applyFill="1" applyBorder="1" applyAlignment="1">
      <alignment horizontal="center" vertical="center"/>
    </xf>
    <xf numFmtId="0" fontId="14" fillId="2" borderId="5" xfId="0" applyFont="1" applyFill="1" applyBorder="1" applyAlignment="1">
      <alignment horizontal="center" vertical="center"/>
    </xf>
    <xf numFmtId="166" fontId="14" fillId="2" borderId="5" xfId="0" applyNumberFormat="1" applyFont="1" applyFill="1" applyBorder="1" applyAlignment="1">
      <alignment horizontal="center" vertical="center"/>
    </xf>
    <xf numFmtId="0" fontId="14" fillId="2" borderId="2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4" fillId="2" borderId="10" xfId="0" applyFont="1" applyFill="1" applyBorder="1" applyAlignment="1">
      <alignment horizontal="center" vertical="center"/>
    </xf>
    <xf numFmtId="166" fontId="14" fillId="2" borderId="2" xfId="0" applyNumberFormat="1" applyFont="1" applyFill="1" applyBorder="1" applyAlignment="1">
      <alignment horizontal="center" vertical="center"/>
    </xf>
    <xf numFmtId="166" fontId="14" fillId="2" borderId="3" xfId="0" applyNumberFormat="1" applyFont="1" applyFill="1" applyBorder="1" applyAlignment="1">
      <alignment horizontal="center" vertical="center"/>
    </xf>
    <xf numFmtId="166" fontId="14" fillId="2" borderId="10" xfId="0" applyNumberFormat="1" applyFont="1" applyFill="1" applyBorder="1" applyAlignment="1">
      <alignment horizontal="center" vertical="center"/>
    </xf>
    <xf numFmtId="0" fontId="14" fillId="2" borderId="2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4" fillId="2" borderId="10" xfId="0" applyFont="1" applyFill="1" applyBorder="1" applyAlignment="1">
      <alignment horizontal="center" vertical="center"/>
    </xf>
    <xf numFmtId="166" fontId="14" fillId="2" borderId="2" xfId="0" applyNumberFormat="1" applyFont="1" applyFill="1" applyBorder="1" applyAlignment="1">
      <alignment horizontal="center" vertical="center"/>
    </xf>
    <xf numFmtId="166" fontId="14" fillId="2" borderId="3" xfId="0" applyNumberFormat="1" applyFont="1" applyFill="1" applyBorder="1" applyAlignment="1">
      <alignment horizontal="center" vertical="center"/>
    </xf>
    <xf numFmtId="166" fontId="14" fillId="2" borderId="10" xfId="0" applyNumberFormat="1" applyFont="1" applyFill="1" applyBorder="1" applyAlignment="1">
      <alignment horizontal="center" vertical="center"/>
    </xf>
    <xf numFmtId="0" fontId="14" fillId="2" borderId="14" xfId="0" applyFont="1" applyFill="1" applyBorder="1" applyAlignment="1">
      <alignment horizontal="center" vertical="center"/>
    </xf>
    <xf numFmtId="168" fontId="14" fillId="2" borderId="2" xfId="0" applyNumberFormat="1" applyFont="1" applyFill="1" applyBorder="1" applyAlignment="1">
      <alignment vertical="center"/>
    </xf>
    <xf numFmtId="0" fontId="14" fillId="2" borderId="1" xfId="0" applyFont="1" applyFill="1" applyBorder="1" applyAlignment="1">
      <alignment horizontal="center" vertical="center"/>
    </xf>
    <xf numFmtId="168" fontId="14" fillId="2" borderId="3" xfId="0" applyNumberFormat="1" applyFont="1" applyFill="1" applyBorder="1" applyAlignment="1">
      <alignment vertical="center"/>
    </xf>
    <xf numFmtId="168" fontId="14" fillId="2" borderId="10" xfId="0" applyNumberFormat="1" applyFont="1" applyFill="1" applyBorder="1" applyAlignment="1">
      <alignment vertical="center"/>
    </xf>
    <xf numFmtId="168" fontId="14" fillId="2" borderId="5" xfId="0" applyNumberFormat="1" applyFont="1" applyFill="1" applyBorder="1" applyAlignment="1">
      <alignment vertical="center"/>
    </xf>
    <xf numFmtId="166" fontId="14" fillId="2" borderId="3" xfId="0" applyNumberFormat="1" applyFont="1" applyFill="1" applyBorder="1" applyAlignment="1">
      <alignment vertical="center"/>
    </xf>
    <xf numFmtId="166" fontId="14" fillId="2" borderId="10" xfId="0" applyNumberFormat="1" applyFont="1" applyFill="1" applyBorder="1" applyAlignment="1">
      <alignment vertical="center"/>
    </xf>
    <xf numFmtId="166" fontId="14" fillId="2" borderId="2" xfId="0" applyNumberFormat="1" applyFont="1" applyFill="1" applyBorder="1" applyAlignment="1">
      <alignment vertical="center"/>
    </xf>
    <xf numFmtId="0" fontId="14" fillId="2" borderId="3" xfId="0" applyFont="1" applyFill="1" applyBorder="1" applyAlignment="1">
      <alignment horizontal="center" vertical="center" wrapText="1"/>
    </xf>
    <xf numFmtId="0" fontId="14" fillId="2" borderId="3" xfId="0" applyFont="1" applyFill="1" applyBorder="1" applyAlignment="1">
      <alignment vertical="center" wrapText="1"/>
    </xf>
    <xf numFmtId="168" fontId="14" fillId="2" borderId="3" xfId="1" applyNumberFormat="1" applyFont="1" applyFill="1" applyBorder="1" applyAlignment="1">
      <alignment vertical="center" wrapText="1"/>
    </xf>
    <xf numFmtId="165" fontId="14" fillId="2" borderId="20" xfId="1" applyNumberFormat="1" applyFont="1" applyFill="1" applyBorder="1" applyAlignment="1">
      <alignment vertical="center"/>
    </xf>
    <xf numFmtId="0" fontId="14" fillId="2" borderId="16" xfId="0" applyFont="1" applyFill="1" applyBorder="1" applyAlignment="1">
      <alignment vertical="center"/>
    </xf>
    <xf numFmtId="0" fontId="14" fillId="2" borderId="0" xfId="0" applyFont="1" applyFill="1" applyBorder="1" applyAlignment="1">
      <alignment vertical="center"/>
    </xf>
    <xf numFmtId="166" fontId="14" fillId="2" borderId="1" xfId="0" applyNumberFormat="1" applyFont="1" applyFill="1" applyBorder="1" applyAlignment="1">
      <alignment vertical="center"/>
    </xf>
    <xf numFmtId="0" fontId="22" fillId="2" borderId="3" xfId="0" applyFont="1" applyFill="1" applyBorder="1" applyAlignment="1">
      <alignment vertical="center"/>
    </xf>
    <xf numFmtId="9" fontId="22" fillId="2" borderId="3" xfId="0" applyNumberFormat="1" applyFont="1" applyFill="1" applyBorder="1" applyAlignment="1">
      <alignment vertical="center"/>
    </xf>
    <xf numFmtId="168" fontId="22" fillId="2" borderId="3" xfId="1" applyNumberFormat="1" applyFont="1" applyFill="1" applyBorder="1" applyAlignment="1">
      <alignment vertical="center"/>
    </xf>
    <xf numFmtId="165" fontId="22" fillId="2" borderId="3" xfId="0" applyNumberFormat="1" applyFont="1" applyFill="1" applyBorder="1" applyAlignment="1">
      <alignment vertical="center"/>
    </xf>
    <xf numFmtId="0" fontId="22" fillId="2" borderId="20" xfId="0" applyFont="1" applyFill="1" applyBorder="1" applyAlignment="1">
      <alignment vertical="center"/>
    </xf>
    <xf numFmtId="165" fontId="22" fillId="2" borderId="20" xfId="0" applyNumberFormat="1" applyFont="1" applyFill="1" applyBorder="1" applyAlignment="1">
      <alignment vertical="center"/>
    </xf>
    <xf numFmtId="9" fontId="22" fillId="2" borderId="20" xfId="0" applyNumberFormat="1" applyFont="1" applyFill="1" applyBorder="1" applyAlignment="1">
      <alignment vertical="center"/>
    </xf>
    <xf numFmtId="168" fontId="22" fillId="2" borderId="20" xfId="1" applyNumberFormat="1" applyFont="1" applyFill="1" applyBorder="1" applyAlignment="1">
      <alignment vertical="center"/>
    </xf>
    <xf numFmtId="166" fontId="14" fillId="2" borderId="4" xfId="0" applyNumberFormat="1" applyFont="1" applyFill="1" applyBorder="1" applyAlignment="1">
      <alignment vertical="center"/>
    </xf>
    <xf numFmtId="165" fontId="22" fillId="2" borderId="2" xfId="0" applyNumberFormat="1" applyFont="1" applyFill="1" applyBorder="1" applyAlignment="1">
      <alignment vertical="center"/>
    </xf>
    <xf numFmtId="165" fontId="22" fillId="2" borderId="10" xfId="0" applyNumberFormat="1" applyFont="1" applyFill="1" applyBorder="1" applyAlignment="1">
      <alignment vertical="center"/>
    </xf>
    <xf numFmtId="0" fontId="24" fillId="2" borderId="20" xfId="0" applyFont="1" applyFill="1" applyBorder="1" applyAlignment="1">
      <alignment horizontal="center" vertical="center"/>
    </xf>
    <xf numFmtId="0" fontId="24" fillId="2" borderId="12" xfId="0" applyFont="1" applyFill="1" applyBorder="1" applyAlignment="1">
      <alignment horizontal="center" vertical="center"/>
    </xf>
    <xf numFmtId="0" fontId="24" fillId="2" borderId="14" xfId="0" applyFont="1" applyFill="1" applyBorder="1" applyAlignment="1">
      <alignment horizontal="center" vertical="center"/>
    </xf>
    <xf numFmtId="0" fontId="24" fillId="2" borderId="16" xfId="0" applyFont="1" applyFill="1" applyBorder="1" applyAlignment="1">
      <alignment horizontal="center" vertical="center"/>
    </xf>
    <xf numFmtId="0" fontId="28" fillId="2" borderId="0" xfId="0" applyFont="1" applyFill="1" applyAlignment="1">
      <alignment horizontal="center"/>
    </xf>
    <xf numFmtId="0" fontId="30" fillId="2" borderId="1" xfId="0" applyFont="1" applyFill="1" applyBorder="1" applyAlignment="1">
      <alignment horizontal="center" vertical="center"/>
    </xf>
    <xf numFmtId="0" fontId="29" fillId="2" borderId="0" xfId="0" applyFont="1" applyFill="1" applyAlignment="1">
      <alignment horizontal="center"/>
    </xf>
    <xf numFmtId="0" fontId="25" fillId="2" borderId="0" xfId="0" applyFont="1" applyFill="1" applyAlignment="1">
      <alignment horizontal="center"/>
    </xf>
    <xf numFmtId="164" fontId="30" fillId="2" borderId="1" xfId="1" applyFont="1" applyFill="1" applyBorder="1" applyAlignment="1">
      <alignment horizontal="center" vertical="center"/>
    </xf>
    <xf numFmtId="0" fontId="30" fillId="2" borderId="4" xfId="0" applyFont="1" applyFill="1" applyBorder="1" applyAlignment="1">
      <alignment horizontal="center" vertical="center"/>
    </xf>
    <xf numFmtId="0" fontId="30" fillId="2" borderId="12" xfId="0" applyFont="1" applyFill="1" applyBorder="1" applyAlignment="1">
      <alignment horizontal="center" vertical="center"/>
    </xf>
    <xf numFmtId="0" fontId="30" fillId="2" borderId="5" xfId="0" applyFont="1" applyFill="1" applyBorder="1" applyAlignment="1">
      <alignment horizontal="center" vertical="center"/>
    </xf>
    <xf numFmtId="0" fontId="30" fillId="2" borderId="4" xfId="0" applyFont="1" applyFill="1" applyBorder="1" applyAlignment="1">
      <alignment horizontal="center" vertical="center" wrapText="1"/>
    </xf>
    <xf numFmtId="0" fontId="30" fillId="2" borderId="12" xfId="0" applyFont="1" applyFill="1" applyBorder="1" applyAlignment="1">
      <alignment horizontal="center" vertical="center" wrapText="1"/>
    </xf>
    <xf numFmtId="0" fontId="30" fillId="2" borderId="5" xfId="0" applyFont="1" applyFill="1" applyBorder="1" applyAlignment="1">
      <alignment horizontal="center" vertical="center" wrapText="1"/>
    </xf>
    <xf numFmtId="165" fontId="30" fillId="2" borderId="4" xfId="1" applyNumberFormat="1" applyFont="1" applyFill="1" applyBorder="1" applyAlignment="1">
      <alignment horizontal="center" vertical="center" wrapText="1"/>
    </xf>
    <xf numFmtId="165" fontId="30" fillId="2" borderId="12" xfId="1" applyNumberFormat="1" applyFont="1" applyFill="1" applyBorder="1" applyAlignment="1">
      <alignment horizontal="center" vertical="center" wrapText="1"/>
    </xf>
    <xf numFmtId="165" fontId="30" fillId="2" borderId="5" xfId="1" applyNumberFormat="1" applyFont="1" applyFill="1" applyBorder="1" applyAlignment="1">
      <alignment horizontal="center" vertical="center" wrapText="1"/>
    </xf>
    <xf numFmtId="0" fontId="22" fillId="2" borderId="16" xfId="0" applyFont="1" applyFill="1" applyBorder="1" applyAlignment="1">
      <alignment horizontal="center" vertical="center"/>
    </xf>
    <xf numFmtId="0" fontId="14" fillId="2" borderId="16" xfId="0" applyFont="1" applyFill="1" applyBorder="1" applyAlignment="1">
      <alignment horizontal="center" vertical="center"/>
    </xf>
    <xf numFmtId="0" fontId="14" fillId="2" borderId="4" xfId="0" applyFont="1" applyFill="1" applyBorder="1" applyAlignment="1">
      <alignment horizontal="center" vertical="center"/>
    </xf>
    <xf numFmtId="0" fontId="14" fillId="2" borderId="12" xfId="0" applyFont="1" applyFill="1" applyBorder="1" applyAlignment="1">
      <alignment horizontal="center" vertical="center"/>
    </xf>
    <xf numFmtId="0" fontId="14" fillId="2" borderId="5" xfId="0" applyFont="1" applyFill="1" applyBorder="1" applyAlignment="1">
      <alignment horizontal="center" vertical="center"/>
    </xf>
    <xf numFmtId="166" fontId="14" fillId="2" borderId="4" xfId="0" applyNumberFormat="1" applyFont="1" applyFill="1" applyBorder="1" applyAlignment="1">
      <alignment horizontal="center" vertical="center"/>
    </xf>
    <xf numFmtId="166" fontId="14" fillId="2" borderId="5" xfId="0" applyNumberFormat="1" applyFont="1" applyFill="1" applyBorder="1" applyAlignment="1">
      <alignment horizontal="center" vertical="center"/>
    </xf>
    <xf numFmtId="0" fontId="14" fillId="2" borderId="2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4" fillId="2" borderId="10" xfId="0" applyFont="1" applyFill="1" applyBorder="1" applyAlignment="1">
      <alignment horizontal="center" vertical="center"/>
    </xf>
    <xf numFmtId="166" fontId="14" fillId="2" borderId="2" xfId="0" applyNumberFormat="1" applyFont="1" applyFill="1" applyBorder="1" applyAlignment="1">
      <alignment horizontal="center" vertical="center"/>
    </xf>
    <xf numFmtId="166" fontId="14" fillId="2" borderId="3" xfId="0" applyNumberFormat="1" applyFont="1" applyFill="1" applyBorder="1" applyAlignment="1">
      <alignment horizontal="center" vertical="center"/>
    </xf>
    <xf numFmtId="166" fontId="14" fillId="2" borderId="10" xfId="0" applyNumberFormat="1" applyFont="1" applyFill="1" applyBorder="1" applyAlignment="1">
      <alignment horizontal="center" vertical="center"/>
    </xf>
    <xf numFmtId="168" fontId="5" fillId="2" borderId="0" xfId="0" applyNumberFormat="1" applyFont="1" applyFill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0" fontId="22" fillId="2" borderId="3" xfId="0" applyFont="1" applyFill="1" applyBorder="1" applyAlignment="1">
      <alignment horizontal="center" vertical="center"/>
    </xf>
    <xf numFmtId="0" fontId="22" fillId="2" borderId="4" xfId="0" applyFont="1" applyFill="1" applyBorder="1" applyAlignment="1">
      <alignment horizontal="center" vertical="center"/>
    </xf>
    <xf numFmtId="0" fontId="22" fillId="2" borderId="5" xfId="0" applyFont="1" applyFill="1" applyBorder="1" applyAlignment="1">
      <alignment horizontal="center" vertical="center"/>
    </xf>
    <xf numFmtId="0" fontId="14" fillId="2" borderId="4" xfId="0" applyFont="1" applyFill="1" applyBorder="1" applyAlignment="1">
      <alignment horizontal="center" vertical="center" wrapText="1"/>
    </xf>
    <xf numFmtId="0" fontId="14" fillId="2" borderId="12" xfId="0" applyFont="1" applyFill="1" applyBorder="1" applyAlignment="1">
      <alignment horizontal="center" vertical="center" wrapText="1"/>
    </xf>
    <xf numFmtId="0" fontId="14" fillId="2" borderId="5" xfId="0" applyFont="1" applyFill="1" applyBorder="1" applyAlignment="1">
      <alignment horizontal="center" vertical="center" wrapText="1"/>
    </xf>
    <xf numFmtId="166" fontId="14" fillId="2" borderId="12" xfId="0" applyNumberFormat="1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 wrapText="1"/>
    </xf>
    <xf numFmtId="0" fontId="13" fillId="2" borderId="5" xfId="0" applyFont="1" applyFill="1" applyBorder="1" applyAlignment="1">
      <alignment horizontal="center" vertical="center" wrapText="1"/>
    </xf>
    <xf numFmtId="168" fontId="13" fillId="2" borderId="1" xfId="1" applyNumberFormat="1" applyFont="1" applyFill="1" applyBorder="1" applyAlignment="1">
      <alignment horizontal="center" vertical="center"/>
    </xf>
    <xf numFmtId="9" fontId="13" fillId="2" borderId="4" xfId="2" applyFont="1" applyFill="1" applyBorder="1" applyAlignment="1">
      <alignment horizontal="center" vertical="center" wrapText="1"/>
    </xf>
    <xf numFmtId="9" fontId="13" fillId="2" borderId="5" xfId="2" applyFont="1" applyFill="1" applyBorder="1" applyAlignment="1">
      <alignment horizontal="center" vertical="center" wrapText="1"/>
    </xf>
    <xf numFmtId="168" fontId="13" fillId="2" borderId="4" xfId="1" applyNumberFormat="1" applyFont="1" applyFill="1" applyBorder="1" applyAlignment="1">
      <alignment horizontal="center" vertical="center" wrapText="1"/>
    </xf>
    <xf numFmtId="168" fontId="13" fillId="2" borderId="5" xfId="1" applyNumberFormat="1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9" fontId="7" fillId="2" borderId="0" xfId="2" applyFont="1" applyFill="1" applyAlignment="1">
      <alignment horizontal="center" vertical="center"/>
    </xf>
    <xf numFmtId="0" fontId="13" fillId="2" borderId="1" xfId="0" applyFont="1" applyFill="1" applyBorder="1" applyAlignment="1">
      <alignment horizontal="center" vertical="center" wrapText="1"/>
    </xf>
    <xf numFmtId="9" fontId="13" fillId="2" borderId="1" xfId="2" applyFont="1" applyFill="1" applyBorder="1" applyAlignment="1">
      <alignment horizontal="center" vertical="center" wrapText="1"/>
    </xf>
    <xf numFmtId="0" fontId="13" fillId="2" borderId="12" xfId="0" applyFont="1" applyFill="1" applyBorder="1" applyAlignment="1">
      <alignment horizontal="center" vertical="center" wrapText="1"/>
    </xf>
    <xf numFmtId="166" fontId="13" fillId="2" borderId="4" xfId="0" applyNumberFormat="1" applyFont="1" applyFill="1" applyBorder="1" applyAlignment="1">
      <alignment horizontal="center" vertical="center" wrapText="1"/>
    </xf>
    <xf numFmtId="166" fontId="13" fillId="2" borderId="12" xfId="0" applyNumberFormat="1" applyFont="1" applyFill="1" applyBorder="1" applyAlignment="1">
      <alignment horizontal="center" vertical="center" wrapText="1"/>
    </xf>
    <xf numFmtId="166" fontId="13" fillId="2" borderId="5" xfId="0" applyNumberFormat="1" applyFont="1" applyFill="1" applyBorder="1" applyAlignment="1">
      <alignment horizontal="center" vertical="center" wrapText="1"/>
    </xf>
    <xf numFmtId="166" fontId="22" fillId="2" borderId="4" xfId="0" applyNumberFormat="1" applyFont="1" applyFill="1" applyBorder="1" applyAlignment="1">
      <alignment horizontal="center" vertical="center"/>
    </xf>
    <xf numFmtId="166" fontId="22" fillId="2" borderId="5" xfId="0" applyNumberFormat="1" applyFont="1" applyFill="1" applyBorder="1" applyAlignment="1">
      <alignment horizontal="center" vertical="center"/>
    </xf>
    <xf numFmtId="0" fontId="9" fillId="0" borderId="4" xfId="0" applyFont="1" applyBorder="1" applyAlignment="1">
      <alignment horizontal="center" vertical="center" wrapText="1"/>
    </xf>
    <xf numFmtId="0" fontId="9" fillId="0" borderId="12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9" fontId="11" fillId="0" borderId="0" xfId="2" applyFont="1" applyAlignment="1">
      <alignment horizontal="center"/>
    </xf>
    <xf numFmtId="0" fontId="12" fillId="0" borderId="6" xfId="0" applyFont="1" applyBorder="1" applyAlignment="1">
      <alignment horizontal="center" vertical="center" wrapText="1"/>
    </xf>
    <xf numFmtId="0" fontId="12" fillId="0" borderId="11" xfId="0" applyFont="1" applyBorder="1" applyAlignment="1">
      <alignment horizontal="center" vertical="center" wrapText="1"/>
    </xf>
    <xf numFmtId="166" fontId="12" fillId="2" borderId="7" xfId="0" applyNumberFormat="1" applyFont="1" applyFill="1" applyBorder="1" applyAlignment="1">
      <alignment horizontal="center" vertical="center" wrapText="1"/>
    </xf>
    <xf numFmtId="166" fontId="12" fillId="2" borderId="4" xfId="0" applyNumberFormat="1" applyFont="1" applyFill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/>
    </xf>
    <xf numFmtId="9" fontId="12" fillId="0" borderId="7" xfId="2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12" fillId="0" borderId="9" xfId="0" applyFont="1" applyBorder="1" applyAlignment="1">
      <alignment horizontal="center" vertical="center" wrapText="1"/>
    </xf>
    <xf numFmtId="0" fontId="12" fillId="0" borderId="13" xfId="0" applyFont="1" applyBorder="1" applyAlignment="1">
      <alignment horizontal="center" vertical="center" wrapText="1"/>
    </xf>
    <xf numFmtId="0" fontId="18" fillId="0" borderId="0" xfId="0" applyFont="1" applyAlignment="1">
      <alignment horizontal="center" wrapText="1"/>
    </xf>
    <xf numFmtId="0" fontId="9" fillId="0" borderId="21" xfId="0" applyFont="1" applyBorder="1" applyAlignment="1">
      <alignment horizontal="center"/>
    </xf>
    <xf numFmtId="0" fontId="9" fillId="0" borderId="22" xfId="0" applyFont="1" applyBorder="1" applyAlignment="1">
      <alignment horizontal="center"/>
    </xf>
    <xf numFmtId="0" fontId="9" fillId="0" borderId="23" xfId="0" applyFont="1" applyBorder="1" applyAlignment="1">
      <alignment horizontal="center"/>
    </xf>
    <xf numFmtId="18" fontId="10" fillId="0" borderId="0" xfId="0" applyNumberFormat="1" applyFont="1" applyAlignment="1">
      <alignment horizontal="center"/>
    </xf>
    <xf numFmtId="18" fontId="9" fillId="0" borderId="2" xfId="0" applyNumberFormat="1" applyFont="1" applyBorder="1" applyAlignment="1">
      <alignment horizontal="center" vertical="center" wrapText="1"/>
    </xf>
    <xf numFmtId="18" fontId="9" fillId="0" borderId="10" xfId="0" applyNumberFormat="1" applyFont="1" applyBorder="1" applyAlignment="1">
      <alignment horizontal="center" vertical="center" wrapText="1"/>
    </xf>
    <xf numFmtId="18" fontId="9" fillId="0" borderId="1" xfId="0" applyNumberFormat="1" applyFont="1" applyBorder="1" applyAlignment="1">
      <alignment horizontal="center"/>
    </xf>
    <xf numFmtId="18" fontId="9" fillId="0" borderId="4" xfId="0" applyNumberFormat="1" applyFont="1" applyBorder="1" applyAlignment="1">
      <alignment horizontal="center" vertical="center" wrapText="1"/>
    </xf>
    <xf numFmtId="18" fontId="9" fillId="0" borderId="5" xfId="0" applyNumberFormat="1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16" fontId="3" fillId="0" borderId="4" xfId="0" applyNumberFormat="1" applyFont="1" applyBorder="1" applyAlignment="1">
      <alignment horizontal="center" vertical="center"/>
    </xf>
    <xf numFmtId="16" fontId="3" fillId="0" borderId="12" xfId="0" applyNumberFormat="1" applyFont="1" applyBorder="1" applyAlignment="1">
      <alignment horizontal="center" vertical="center"/>
    </xf>
    <xf numFmtId="16" fontId="3" fillId="0" borderId="5" xfId="0" applyNumberFormat="1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9" fontId="2" fillId="0" borderId="1" xfId="2" applyFont="1" applyBorder="1" applyAlignment="1">
      <alignment horizontal="center" vertical="center"/>
    </xf>
    <xf numFmtId="16" fontId="3" fillId="2" borderId="4" xfId="0" applyNumberFormat="1" applyFont="1" applyFill="1" applyBorder="1" applyAlignment="1">
      <alignment horizontal="center" vertical="center"/>
    </xf>
    <xf numFmtId="16" fontId="3" fillId="2" borderId="12" xfId="0" applyNumberFormat="1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10" fillId="0" borderId="17" xfId="0" applyFont="1" applyBorder="1" applyAlignment="1">
      <alignment horizontal="center"/>
    </xf>
    <xf numFmtId="0" fontId="10" fillId="0" borderId="18" xfId="0" applyFont="1" applyBorder="1" applyAlignment="1">
      <alignment horizontal="center"/>
    </xf>
    <xf numFmtId="0" fontId="10" fillId="0" borderId="19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165" fontId="3" fillId="0" borderId="20" xfId="1" applyNumberFormat="1" applyFont="1" applyBorder="1" applyAlignment="1"/>
    <xf numFmtId="165" fontId="3" fillId="0" borderId="20" xfId="1" applyNumberFormat="1" applyFont="1" applyBorder="1"/>
    <xf numFmtId="9" fontId="3" fillId="0" borderId="20" xfId="0" applyNumberFormat="1" applyFont="1" applyBorder="1" applyAlignment="1">
      <alignment horizontal="center"/>
    </xf>
    <xf numFmtId="165" fontId="3" fillId="0" borderId="20" xfId="1" applyNumberFormat="1" applyFont="1" applyBorder="1" applyAlignment="1">
      <alignment horizontal="center" vertical="center" wrapText="1"/>
    </xf>
    <xf numFmtId="16" fontId="3" fillId="0" borderId="1" xfId="0" applyNumberFormat="1" applyFont="1" applyBorder="1" applyAlignment="1">
      <alignment horizontal="center" vertical="center"/>
    </xf>
    <xf numFmtId="16" fontId="3" fillId="0" borderId="14" xfId="0" applyNumberFormat="1" applyFont="1" applyBorder="1" applyAlignment="1">
      <alignment horizontal="center" vertical="center"/>
    </xf>
    <xf numFmtId="16" fontId="3" fillId="0" borderId="3" xfId="0" applyNumberFormat="1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</cellXfs>
  <cellStyles count="6">
    <cellStyle name="Comma" xfId="1" builtinId="3"/>
    <cellStyle name="Excel Built-in Normal" xfId="5"/>
    <cellStyle name="Normal" xfId="0" builtinId="0"/>
    <cellStyle name="Normal 2" xfId="4"/>
    <cellStyle name="Normal 5" xfId="3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6"/>
  <sheetViews>
    <sheetView zoomScale="85" zoomScaleNormal="85" workbookViewId="0">
      <pane xSplit="2" ySplit="9" topLeftCell="C76" activePane="bottomRight" state="frozen"/>
      <selection pane="topRight" activeCell="C1" sqref="C1"/>
      <selection pane="bottomLeft" activeCell="A16" sqref="A16"/>
      <selection pane="bottomRight" activeCell="K82" sqref="K82"/>
    </sheetView>
  </sheetViews>
  <sheetFormatPr defaultColWidth="9.109375" defaultRowHeight="16.8" x14ac:dyDescent="0.3"/>
  <cols>
    <col min="1" max="1" width="10.109375" style="136" customWidth="1"/>
    <col min="2" max="2" width="33.44140625" style="136" customWidth="1"/>
    <col min="3" max="3" width="6.44140625" style="136" customWidth="1"/>
    <col min="4" max="4" width="13.5546875" style="137" customWidth="1"/>
    <col min="5" max="5" width="11.44140625" style="137" customWidth="1"/>
    <col min="6" max="6" width="33.6640625" style="136" customWidth="1"/>
    <col min="7" max="7" width="18.109375" style="136" customWidth="1"/>
    <col min="8" max="16384" width="9.109375" style="136"/>
  </cols>
  <sheetData>
    <row r="1" spans="1:8" s="130" customFormat="1" ht="15.6" x14ac:dyDescent="0.3">
      <c r="A1" s="127" t="s">
        <v>0</v>
      </c>
      <c r="B1" s="127"/>
      <c r="C1" s="128"/>
      <c r="D1" s="129"/>
      <c r="E1" s="129"/>
      <c r="G1" s="131"/>
    </row>
    <row r="2" spans="1:8" s="130" customFormat="1" ht="15.6" x14ac:dyDescent="0.3">
      <c r="A2" s="132" t="s">
        <v>1</v>
      </c>
      <c r="B2" s="132"/>
      <c r="C2" s="133"/>
      <c r="D2" s="134"/>
      <c r="E2" s="134"/>
      <c r="G2" s="135"/>
    </row>
    <row r="4" spans="1:8" ht="22.8" x14ac:dyDescent="0.4">
      <c r="A4" s="316" t="s">
        <v>48</v>
      </c>
      <c r="B4" s="316"/>
      <c r="C4" s="316"/>
      <c r="D4" s="316"/>
      <c r="E4" s="316"/>
      <c r="F4" s="316"/>
      <c r="G4" s="138"/>
      <c r="H4" s="138"/>
    </row>
    <row r="5" spans="1:8" ht="17.399999999999999" x14ac:dyDescent="0.35">
      <c r="A5" s="318" t="s">
        <v>14</v>
      </c>
      <c r="B5" s="319"/>
      <c r="C5" s="319"/>
      <c r="D5" s="319"/>
      <c r="E5" s="319"/>
      <c r="F5" s="319"/>
      <c r="G5" s="138"/>
      <c r="H5" s="138"/>
    </row>
    <row r="6" spans="1:8" ht="16.5" x14ac:dyDescent="0.25">
      <c r="A6" s="139"/>
      <c r="B6" s="140"/>
      <c r="C6" s="140"/>
      <c r="D6" s="140"/>
      <c r="E6" s="140"/>
      <c r="F6" s="140"/>
      <c r="G6" s="138"/>
      <c r="H6" s="138"/>
    </row>
    <row r="7" spans="1:8" s="126" customFormat="1" ht="13.2" x14ac:dyDescent="0.3">
      <c r="A7" s="321" t="s">
        <v>2</v>
      </c>
      <c r="B7" s="324" t="s">
        <v>3</v>
      </c>
      <c r="C7" s="327" t="s">
        <v>4</v>
      </c>
      <c r="D7" s="321" t="s">
        <v>46</v>
      </c>
      <c r="E7" s="320" t="s">
        <v>47</v>
      </c>
      <c r="F7" s="141"/>
    </row>
    <row r="8" spans="1:8" s="126" customFormat="1" ht="13.2" x14ac:dyDescent="0.3">
      <c r="A8" s="322"/>
      <c r="B8" s="325"/>
      <c r="C8" s="328"/>
      <c r="D8" s="322"/>
      <c r="E8" s="320"/>
      <c r="F8" s="317" t="s">
        <v>6</v>
      </c>
    </row>
    <row r="9" spans="1:8" s="126" customFormat="1" ht="13.2" x14ac:dyDescent="0.3">
      <c r="A9" s="323"/>
      <c r="B9" s="326"/>
      <c r="C9" s="329"/>
      <c r="D9" s="323"/>
      <c r="E9" s="320"/>
      <c r="F9" s="317"/>
    </row>
    <row r="10" spans="1:8" s="126" customFormat="1" ht="13.2" x14ac:dyDescent="0.3">
      <c r="A10" s="142">
        <v>43774</v>
      </c>
      <c r="B10" s="143" t="s">
        <v>188</v>
      </c>
      <c r="C10" s="144"/>
      <c r="D10" s="145">
        <v>7750000</v>
      </c>
      <c r="E10" s="145"/>
      <c r="F10" s="146"/>
    </row>
    <row r="11" spans="1:8" s="126" customFormat="1" ht="13.2" x14ac:dyDescent="0.3">
      <c r="A11" s="142">
        <v>43867</v>
      </c>
      <c r="B11" s="143" t="s">
        <v>12</v>
      </c>
      <c r="C11" s="144" t="s">
        <v>64</v>
      </c>
      <c r="D11" s="145">
        <v>433000</v>
      </c>
      <c r="E11" s="145"/>
      <c r="F11" s="146" t="s">
        <v>177</v>
      </c>
    </row>
    <row r="12" spans="1:8" s="126" customFormat="1" ht="13.2" x14ac:dyDescent="0.3">
      <c r="A12" s="121">
        <v>43867</v>
      </c>
      <c r="B12" s="122" t="s">
        <v>10</v>
      </c>
      <c r="C12" s="123" t="s">
        <v>64</v>
      </c>
      <c r="D12" s="125">
        <v>1100000</v>
      </c>
      <c r="E12" s="125"/>
      <c r="F12" s="154" t="s">
        <v>179</v>
      </c>
    </row>
    <row r="13" spans="1:8" s="126" customFormat="1" ht="13.2" x14ac:dyDescent="0.3">
      <c r="A13" s="121">
        <v>43870</v>
      </c>
      <c r="B13" s="122" t="s">
        <v>12</v>
      </c>
      <c r="C13" s="123" t="s">
        <v>64</v>
      </c>
      <c r="D13" s="125">
        <v>3560000</v>
      </c>
      <c r="E13" s="125"/>
      <c r="F13" s="154" t="s">
        <v>163</v>
      </c>
    </row>
    <row r="14" spans="1:8" s="126" customFormat="1" ht="13.2" x14ac:dyDescent="0.3">
      <c r="A14" s="121">
        <v>43886</v>
      </c>
      <c r="B14" s="122" t="s">
        <v>15</v>
      </c>
      <c r="C14" s="158" t="s">
        <v>64</v>
      </c>
      <c r="D14" s="159">
        <v>60000</v>
      </c>
      <c r="E14" s="159"/>
      <c r="F14" s="154" t="s">
        <v>178</v>
      </c>
    </row>
    <row r="15" spans="1:8" s="126" customFormat="1" ht="13.2" x14ac:dyDescent="0.3">
      <c r="A15" s="121">
        <v>43886</v>
      </c>
      <c r="B15" s="122" t="s">
        <v>15</v>
      </c>
      <c r="C15" s="123" t="s">
        <v>64</v>
      </c>
      <c r="D15" s="125">
        <v>40000</v>
      </c>
      <c r="E15" s="125"/>
      <c r="F15" s="154" t="s">
        <v>178</v>
      </c>
    </row>
    <row r="16" spans="1:8" s="126" customFormat="1" ht="13.2" x14ac:dyDescent="0.3">
      <c r="A16" s="121">
        <v>43889</v>
      </c>
      <c r="B16" s="122" t="s">
        <v>196</v>
      </c>
      <c r="C16" s="123" t="s">
        <v>64</v>
      </c>
      <c r="D16" s="124">
        <v>814000</v>
      </c>
      <c r="E16" s="125"/>
      <c r="F16" s="123"/>
      <c r="G16" s="161"/>
    </row>
    <row r="17" spans="1:7" s="126" customFormat="1" ht="14.25" customHeight="1" x14ac:dyDescent="0.3">
      <c r="A17" s="121">
        <v>43891</v>
      </c>
      <c r="B17" s="157" t="s">
        <v>12</v>
      </c>
      <c r="C17" s="158" t="s">
        <v>64</v>
      </c>
      <c r="D17" s="159">
        <v>6500000</v>
      </c>
      <c r="E17" s="159"/>
      <c r="F17" s="160" t="s">
        <v>19</v>
      </c>
    </row>
    <row r="18" spans="1:7" s="126" customFormat="1" ht="13.2" x14ac:dyDescent="0.3">
      <c r="A18" s="121">
        <v>43892</v>
      </c>
      <c r="B18" s="122" t="s">
        <v>12</v>
      </c>
      <c r="C18" s="123" t="s">
        <v>64</v>
      </c>
      <c r="D18" s="124">
        <v>118000</v>
      </c>
      <c r="E18" s="125"/>
      <c r="F18" s="123" t="s">
        <v>13</v>
      </c>
    </row>
    <row r="19" spans="1:7" s="126" customFormat="1" ht="13.2" x14ac:dyDescent="0.3">
      <c r="A19" s="121">
        <v>43893</v>
      </c>
      <c r="B19" s="122" t="s">
        <v>12</v>
      </c>
      <c r="C19" s="123" t="s">
        <v>64</v>
      </c>
      <c r="D19" s="124">
        <v>426000</v>
      </c>
      <c r="E19" s="125"/>
      <c r="F19" s="123" t="s">
        <v>17</v>
      </c>
    </row>
    <row r="20" spans="1:7" s="126" customFormat="1" ht="13.2" x14ac:dyDescent="0.3">
      <c r="A20" s="121">
        <v>43893</v>
      </c>
      <c r="B20" s="122" t="s">
        <v>233</v>
      </c>
      <c r="C20" s="123" t="s">
        <v>64</v>
      </c>
      <c r="D20" s="124">
        <v>1153846</v>
      </c>
      <c r="E20" s="125"/>
      <c r="F20" s="123"/>
    </row>
    <row r="21" spans="1:7" s="126" customFormat="1" ht="13.2" x14ac:dyDescent="0.3">
      <c r="A21" s="121">
        <v>43893</v>
      </c>
      <c r="B21" s="122" t="s">
        <v>234</v>
      </c>
      <c r="C21" s="123" t="s">
        <v>64</v>
      </c>
      <c r="D21" s="124">
        <v>846154</v>
      </c>
      <c r="E21" s="125"/>
      <c r="F21" s="123"/>
    </row>
    <row r="22" spans="1:7" s="126" customFormat="1" ht="13.2" x14ac:dyDescent="0.3">
      <c r="A22" s="121">
        <v>43894</v>
      </c>
      <c r="B22" s="122" t="s">
        <v>15</v>
      </c>
      <c r="C22" s="123" t="s">
        <v>64</v>
      </c>
      <c r="D22" s="124">
        <v>40000</v>
      </c>
      <c r="E22" s="125"/>
      <c r="F22" s="123" t="s">
        <v>178</v>
      </c>
    </row>
    <row r="23" spans="1:7" s="126" customFormat="1" ht="13.2" x14ac:dyDescent="0.3">
      <c r="A23" s="121">
        <v>43894</v>
      </c>
      <c r="B23" s="122" t="s">
        <v>22</v>
      </c>
      <c r="C23" s="123" t="s">
        <v>64</v>
      </c>
      <c r="D23" s="124">
        <v>11200000</v>
      </c>
      <c r="E23" s="125"/>
      <c r="F23" s="123" t="s">
        <v>23</v>
      </c>
      <c r="G23" s="126" t="s">
        <v>109</v>
      </c>
    </row>
    <row r="24" spans="1:7" s="126" customFormat="1" ht="13.2" x14ac:dyDescent="0.3">
      <c r="A24" s="121">
        <v>43895</v>
      </c>
      <c r="B24" s="147" t="s">
        <v>7</v>
      </c>
      <c r="C24" s="123" t="s">
        <v>64</v>
      </c>
      <c r="D24" s="124">
        <v>1013359.59879</v>
      </c>
      <c r="E24" s="125"/>
      <c r="F24" s="123" t="s">
        <v>9</v>
      </c>
      <c r="G24" s="126" t="s">
        <v>65</v>
      </c>
    </row>
    <row r="25" spans="1:7" s="126" customFormat="1" ht="13.2" x14ac:dyDescent="0.3">
      <c r="A25" s="121">
        <v>43895</v>
      </c>
      <c r="B25" s="122" t="s">
        <v>10</v>
      </c>
      <c r="C25" s="123" t="s">
        <v>64</v>
      </c>
      <c r="D25" s="124">
        <v>500000</v>
      </c>
      <c r="E25" s="125"/>
      <c r="F25" s="123" t="s">
        <v>11</v>
      </c>
    </row>
    <row r="26" spans="1:7" s="126" customFormat="1" ht="13.2" x14ac:dyDescent="0.3">
      <c r="A26" s="121">
        <v>43895</v>
      </c>
      <c r="B26" s="122" t="s">
        <v>12</v>
      </c>
      <c r="C26" s="123" t="s">
        <v>64</v>
      </c>
      <c r="D26" s="124">
        <v>1273000</v>
      </c>
      <c r="E26" s="125"/>
      <c r="F26" s="123" t="s">
        <v>80</v>
      </c>
    </row>
    <row r="27" spans="1:7" s="126" customFormat="1" ht="13.2" x14ac:dyDescent="0.3">
      <c r="A27" s="121">
        <v>43895</v>
      </c>
      <c r="B27" s="122" t="s">
        <v>83</v>
      </c>
      <c r="C27" s="123" t="s">
        <v>64</v>
      </c>
      <c r="D27" s="124">
        <v>1761800</v>
      </c>
      <c r="E27" s="125"/>
      <c r="F27" s="123" t="s">
        <v>84</v>
      </c>
    </row>
    <row r="28" spans="1:7" s="126" customFormat="1" ht="13.2" x14ac:dyDescent="0.3">
      <c r="A28" s="121">
        <v>43895</v>
      </c>
      <c r="B28" s="122" t="s">
        <v>15</v>
      </c>
      <c r="C28" s="123" t="s">
        <v>64</v>
      </c>
      <c r="D28" s="124">
        <v>35000</v>
      </c>
      <c r="E28" s="125">
        <v>1</v>
      </c>
      <c r="F28" s="123" t="s">
        <v>16</v>
      </c>
    </row>
    <row r="29" spans="1:7" s="126" customFormat="1" ht="13.2" x14ac:dyDescent="0.3">
      <c r="A29" s="121">
        <v>43895</v>
      </c>
      <c r="B29" s="122" t="s">
        <v>12</v>
      </c>
      <c r="C29" s="144" t="s">
        <v>64</v>
      </c>
      <c r="D29" s="124">
        <v>60000</v>
      </c>
      <c r="E29" s="125">
        <v>1</v>
      </c>
      <c r="F29" s="123" t="s">
        <v>20</v>
      </c>
    </row>
    <row r="30" spans="1:7" s="126" customFormat="1" ht="13.2" x14ac:dyDescent="0.3">
      <c r="A30" s="121">
        <v>43897</v>
      </c>
      <c r="B30" s="122" t="s">
        <v>15</v>
      </c>
      <c r="C30" s="158" t="s">
        <v>64</v>
      </c>
      <c r="D30" s="124">
        <v>40000</v>
      </c>
      <c r="E30" s="125">
        <v>1</v>
      </c>
      <c r="F30" s="123" t="s">
        <v>178</v>
      </c>
    </row>
    <row r="31" spans="1:7" s="126" customFormat="1" ht="13.2" x14ac:dyDescent="0.3">
      <c r="A31" s="121">
        <v>43898</v>
      </c>
      <c r="B31" s="122" t="s">
        <v>196</v>
      </c>
      <c r="C31" s="158" t="s">
        <v>64</v>
      </c>
      <c r="D31" s="124">
        <v>950000</v>
      </c>
      <c r="E31" s="125"/>
      <c r="F31" s="123"/>
    </row>
    <row r="32" spans="1:7" s="126" customFormat="1" ht="13.2" x14ac:dyDescent="0.3">
      <c r="A32" s="121">
        <v>43898</v>
      </c>
      <c r="B32" s="122" t="s">
        <v>15</v>
      </c>
      <c r="C32" s="158" t="s">
        <v>64</v>
      </c>
      <c r="D32" s="124">
        <v>35000</v>
      </c>
      <c r="E32" s="125"/>
      <c r="F32" s="123" t="s">
        <v>227</v>
      </c>
    </row>
    <row r="33" spans="1:6" s="126" customFormat="1" ht="13.2" x14ac:dyDescent="0.3">
      <c r="A33" s="121">
        <v>43898</v>
      </c>
      <c r="B33" s="122" t="s">
        <v>15</v>
      </c>
      <c r="C33" s="158" t="s">
        <v>64</v>
      </c>
      <c r="D33" s="124">
        <v>65000</v>
      </c>
      <c r="E33" s="125"/>
      <c r="F33" s="123" t="s">
        <v>227</v>
      </c>
    </row>
    <row r="34" spans="1:6" s="126" customFormat="1" ht="13.2" x14ac:dyDescent="0.3">
      <c r="A34" s="121">
        <v>43898</v>
      </c>
      <c r="B34" s="122" t="s">
        <v>15</v>
      </c>
      <c r="C34" s="158" t="s">
        <v>64</v>
      </c>
      <c r="D34" s="124">
        <v>40000</v>
      </c>
      <c r="E34" s="125"/>
      <c r="F34" s="123" t="s">
        <v>178</v>
      </c>
    </row>
    <row r="35" spans="1:6" s="126" customFormat="1" ht="13.2" x14ac:dyDescent="0.3">
      <c r="A35" s="121">
        <v>43899</v>
      </c>
      <c r="B35" s="148" t="s">
        <v>12</v>
      </c>
      <c r="C35" s="123" t="s">
        <v>64</v>
      </c>
      <c r="D35" s="124">
        <v>300000</v>
      </c>
      <c r="E35" s="125"/>
      <c r="F35" s="123" t="s">
        <v>82</v>
      </c>
    </row>
    <row r="36" spans="1:6" s="126" customFormat="1" ht="13.2" x14ac:dyDescent="0.3">
      <c r="A36" s="121">
        <v>43900</v>
      </c>
      <c r="B36" s="148" t="s">
        <v>10</v>
      </c>
      <c r="C36" s="123" t="s">
        <v>64</v>
      </c>
      <c r="D36" s="124">
        <v>450000.1</v>
      </c>
      <c r="E36" s="125"/>
      <c r="F36" s="123" t="s">
        <v>81</v>
      </c>
    </row>
    <row r="37" spans="1:6" s="126" customFormat="1" ht="13.2" x14ac:dyDescent="0.3">
      <c r="A37" s="121">
        <v>43900</v>
      </c>
      <c r="B37" s="148" t="s">
        <v>111</v>
      </c>
      <c r="C37" s="123" t="s">
        <v>64</v>
      </c>
      <c r="D37" s="124">
        <v>8000000</v>
      </c>
      <c r="E37" s="125"/>
      <c r="F37" s="123" t="s">
        <v>112</v>
      </c>
    </row>
    <row r="38" spans="1:6" s="126" customFormat="1" ht="13.2" x14ac:dyDescent="0.3">
      <c r="A38" s="121">
        <v>43900</v>
      </c>
      <c r="B38" s="122" t="s">
        <v>67</v>
      </c>
      <c r="C38" s="123" t="s">
        <v>64</v>
      </c>
      <c r="D38" s="124">
        <v>2255600</v>
      </c>
      <c r="E38" s="125"/>
      <c r="F38" s="123" t="s">
        <v>72</v>
      </c>
    </row>
    <row r="39" spans="1:6" s="126" customFormat="1" ht="13.2" x14ac:dyDescent="0.3">
      <c r="A39" s="121">
        <v>43901</v>
      </c>
      <c r="B39" s="122" t="s">
        <v>15</v>
      </c>
      <c r="C39" s="123" t="s">
        <v>64</v>
      </c>
      <c r="D39" s="124">
        <v>15000</v>
      </c>
      <c r="E39" s="125"/>
      <c r="F39" s="123" t="s">
        <v>191</v>
      </c>
    </row>
    <row r="40" spans="1:6" s="126" customFormat="1" ht="13.2" x14ac:dyDescent="0.3">
      <c r="A40" s="121">
        <v>43901</v>
      </c>
      <c r="B40" s="122" t="s">
        <v>74</v>
      </c>
      <c r="C40" s="123" t="s">
        <v>64</v>
      </c>
      <c r="D40" s="124">
        <v>3000000</v>
      </c>
      <c r="E40" s="125"/>
      <c r="F40" s="123" t="s">
        <v>186</v>
      </c>
    </row>
    <row r="41" spans="1:6" s="126" customFormat="1" ht="13.2" x14ac:dyDescent="0.3">
      <c r="A41" s="121">
        <v>43901</v>
      </c>
      <c r="B41" s="122" t="s">
        <v>75</v>
      </c>
      <c r="C41" s="123" t="s">
        <v>64</v>
      </c>
      <c r="D41" s="124">
        <v>11000000</v>
      </c>
      <c r="E41" s="125"/>
      <c r="F41" s="123" t="s">
        <v>76</v>
      </c>
    </row>
    <row r="42" spans="1:6" s="126" customFormat="1" ht="13.2" x14ac:dyDescent="0.3">
      <c r="A42" s="121">
        <v>43901</v>
      </c>
      <c r="B42" s="122" t="s">
        <v>77</v>
      </c>
      <c r="C42" s="123" t="s">
        <v>64</v>
      </c>
      <c r="D42" s="124">
        <v>200000</v>
      </c>
      <c r="E42" s="125"/>
      <c r="F42" s="123" t="s">
        <v>182</v>
      </c>
    </row>
    <row r="43" spans="1:6" s="126" customFormat="1" ht="13.2" x14ac:dyDescent="0.3">
      <c r="A43" s="121">
        <v>43901</v>
      </c>
      <c r="B43" s="122" t="s">
        <v>78</v>
      </c>
      <c r="C43" s="123" t="s">
        <v>64</v>
      </c>
      <c r="D43" s="124">
        <v>3740000</v>
      </c>
      <c r="E43" s="125"/>
      <c r="F43" s="123" t="s">
        <v>76</v>
      </c>
    </row>
    <row r="44" spans="1:6" s="126" customFormat="1" ht="13.2" x14ac:dyDescent="0.3">
      <c r="A44" s="121">
        <v>43901</v>
      </c>
      <c r="B44" s="122" t="s">
        <v>137</v>
      </c>
      <c r="C44" s="123" t="s">
        <v>64</v>
      </c>
      <c r="D44" s="124">
        <v>2750000</v>
      </c>
      <c r="E44" s="125"/>
      <c r="F44" s="123" t="s">
        <v>138</v>
      </c>
    </row>
    <row r="45" spans="1:6" s="126" customFormat="1" ht="13.2" x14ac:dyDescent="0.3">
      <c r="A45" s="121">
        <v>43901</v>
      </c>
      <c r="B45" s="122" t="s">
        <v>235</v>
      </c>
      <c r="C45" s="123" t="s">
        <v>64</v>
      </c>
      <c r="D45" s="124">
        <v>9450000</v>
      </c>
      <c r="E45" s="125"/>
      <c r="F45" s="123"/>
    </row>
    <row r="46" spans="1:6" s="126" customFormat="1" ht="12" customHeight="1" x14ac:dyDescent="0.3">
      <c r="A46" s="121">
        <v>43902</v>
      </c>
      <c r="B46" s="122" t="s">
        <v>79</v>
      </c>
      <c r="C46" s="123" t="s">
        <v>64</v>
      </c>
      <c r="D46" s="124">
        <v>9000000</v>
      </c>
      <c r="E46" s="125"/>
      <c r="F46" s="123" t="s">
        <v>89</v>
      </c>
    </row>
    <row r="47" spans="1:6" s="126" customFormat="1" ht="13.2" x14ac:dyDescent="0.3">
      <c r="A47" s="121">
        <v>43902</v>
      </c>
      <c r="B47" s="122" t="s">
        <v>12</v>
      </c>
      <c r="C47" s="123" t="s">
        <v>64</v>
      </c>
      <c r="D47" s="124">
        <v>195000</v>
      </c>
      <c r="E47" s="125"/>
      <c r="F47" s="123" t="s">
        <v>139</v>
      </c>
    </row>
    <row r="48" spans="1:6" s="126" customFormat="1" ht="13.2" x14ac:dyDescent="0.3">
      <c r="A48" s="121">
        <v>43902</v>
      </c>
      <c r="B48" s="122" t="s">
        <v>12</v>
      </c>
      <c r="C48" s="123" t="s">
        <v>64</v>
      </c>
      <c r="D48" s="124">
        <v>487000</v>
      </c>
      <c r="E48" s="125"/>
      <c r="F48" s="123" t="s">
        <v>140</v>
      </c>
    </row>
    <row r="49" spans="1:7" s="126" customFormat="1" ht="13.2" x14ac:dyDescent="0.3">
      <c r="A49" s="121">
        <v>43902</v>
      </c>
      <c r="B49" s="122" t="s">
        <v>7</v>
      </c>
      <c r="C49" s="123" t="s">
        <v>64</v>
      </c>
      <c r="D49" s="124">
        <v>516240</v>
      </c>
      <c r="E49" s="125"/>
      <c r="F49" s="123" t="s">
        <v>141</v>
      </c>
    </row>
    <row r="50" spans="1:7" s="126" customFormat="1" ht="13.2" x14ac:dyDescent="0.3">
      <c r="A50" s="121">
        <v>43903</v>
      </c>
      <c r="B50" s="122" t="s">
        <v>108</v>
      </c>
      <c r="C50" s="123" t="s">
        <v>64</v>
      </c>
      <c r="D50" s="124">
        <v>0</v>
      </c>
      <c r="E50" s="125">
        <v>11874000</v>
      </c>
      <c r="F50" s="123" t="s">
        <v>89</v>
      </c>
    </row>
    <row r="51" spans="1:7" s="126" customFormat="1" ht="13.2" x14ac:dyDescent="0.3">
      <c r="A51" s="121">
        <v>43903</v>
      </c>
      <c r="B51" s="122" t="s">
        <v>113</v>
      </c>
      <c r="C51" s="123" t="s">
        <v>64</v>
      </c>
      <c r="D51" s="124">
        <v>0</v>
      </c>
      <c r="E51" s="125">
        <v>9480000</v>
      </c>
      <c r="F51" s="123" t="s">
        <v>114</v>
      </c>
    </row>
    <row r="52" spans="1:7" s="126" customFormat="1" ht="13.2" x14ac:dyDescent="0.3">
      <c r="A52" s="121">
        <v>43903</v>
      </c>
      <c r="B52" s="122" t="s">
        <v>10</v>
      </c>
      <c r="C52" s="123" t="s">
        <v>64</v>
      </c>
      <c r="D52" s="124">
        <v>450000</v>
      </c>
      <c r="E52" s="125"/>
      <c r="F52" s="123" t="s">
        <v>142</v>
      </c>
    </row>
    <row r="53" spans="1:7" s="126" customFormat="1" ht="13.2" x14ac:dyDescent="0.3">
      <c r="A53" s="121">
        <v>43903</v>
      </c>
      <c r="B53" s="122" t="s">
        <v>12</v>
      </c>
      <c r="C53" s="123" t="s">
        <v>64</v>
      </c>
      <c r="D53" s="124">
        <v>532000</v>
      </c>
      <c r="E53" s="125"/>
      <c r="F53" s="123" t="s">
        <v>143</v>
      </c>
    </row>
    <row r="54" spans="1:7" s="126" customFormat="1" ht="13.2" x14ac:dyDescent="0.3">
      <c r="A54" s="121">
        <v>43903</v>
      </c>
      <c r="B54" s="122" t="s">
        <v>12</v>
      </c>
      <c r="C54" s="123" t="s">
        <v>64</v>
      </c>
      <c r="D54" s="124">
        <v>150000</v>
      </c>
      <c r="E54" s="125"/>
      <c r="F54" s="123" t="s">
        <v>144</v>
      </c>
    </row>
    <row r="55" spans="1:7" s="126" customFormat="1" ht="13.2" x14ac:dyDescent="0.3">
      <c r="A55" s="121">
        <v>43904</v>
      </c>
      <c r="B55" s="122" t="s">
        <v>10</v>
      </c>
      <c r="C55" s="123" t="s">
        <v>64</v>
      </c>
      <c r="D55" s="124">
        <v>399999.6</v>
      </c>
      <c r="E55" s="125"/>
      <c r="F55" s="123" t="s">
        <v>141</v>
      </c>
    </row>
    <row r="56" spans="1:7" s="126" customFormat="1" ht="13.2" x14ac:dyDescent="0.3">
      <c r="A56" s="121">
        <v>43904</v>
      </c>
      <c r="B56" s="122" t="s">
        <v>10</v>
      </c>
      <c r="C56" s="123" t="s">
        <v>64</v>
      </c>
      <c r="D56" s="124">
        <v>450000.1</v>
      </c>
      <c r="E56" s="125"/>
      <c r="F56" s="123" t="s">
        <v>141</v>
      </c>
      <c r="G56" s="126" t="s">
        <v>180</v>
      </c>
    </row>
    <row r="57" spans="1:7" s="126" customFormat="1" ht="13.2" x14ac:dyDescent="0.3">
      <c r="A57" s="121">
        <v>43905</v>
      </c>
      <c r="B57" s="122" t="s">
        <v>12</v>
      </c>
      <c r="C57" s="123" t="s">
        <v>64</v>
      </c>
      <c r="D57" s="124">
        <v>982000</v>
      </c>
      <c r="E57" s="125"/>
      <c r="F57" s="123" t="s">
        <v>141</v>
      </c>
      <c r="G57" s="126" t="s">
        <v>181</v>
      </c>
    </row>
    <row r="58" spans="1:7" s="126" customFormat="1" ht="13.2" x14ac:dyDescent="0.3">
      <c r="A58" s="121">
        <v>43906</v>
      </c>
      <c r="B58" s="122" t="s">
        <v>12</v>
      </c>
      <c r="C58" s="123" t="s">
        <v>64</v>
      </c>
      <c r="D58" s="124">
        <v>196000</v>
      </c>
      <c r="E58" s="125"/>
      <c r="F58" s="123" t="s">
        <v>161</v>
      </c>
    </row>
    <row r="59" spans="1:7" s="126" customFormat="1" ht="13.2" x14ac:dyDescent="0.3">
      <c r="A59" s="121">
        <v>43906</v>
      </c>
      <c r="B59" s="122" t="s">
        <v>12</v>
      </c>
      <c r="C59" s="123" t="s">
        <v>64</v>
      </c>
      <c r="D59" s="124">
        <v>28000</v>
      </c>
      <c r="E59" s="125"/>
      <c r="F59" s="123" t="s">
        <v>162</v>
      </c>
    </row>
    <row r="60" spans="1:7" s="126" customFormat="1" ht="13.2" x14ac:dyDescent="0.3">
      <c r="A60" s="121">
        <v>43906</v>
      </c>
      <c r="B60" s="122" t="s">
        <v>10</v>
      </c>
      <c r="C60" s="123" t="s">
        <v>64</v>
      </c>
      <c r="D60" s="124">
        <v>480000</v>
      </c>
      <c r="E60" s="125"/>
      <c r="F60" s="123" t="s">
        <v>164</v>
      </c>
    </row>
    <row r="61" spans="1:7" s="126" customFormat="1" ht="13.2" x14ac:dyDescent="0.3">
      <c r="A61" s="121">
        <v>43906</v>
      </c>
      <c r="B61" s="122" t="s">
        <v>12</v>
      </c>
      <c r="C61" s="123" t="s">
        <v>64</v>
      </c>
      <c r="D61" s="124">
        <v>25000</v>
      </c>
      <c r="E61" s="125"/>
      <c r="F61" s="123" t="s">
        <v>162</v>
      </c>
    </row>
    <row r="62" spans="1:7" s="126" customFormat="1" ht="13.2" x14ac:dyDescent="0.3">
      <c r="A62" s="121">
        <v>43906</v>
      </c>
      <c r="B62" s="122" t="s">
        <v>145</v>
      </c>
      <c r="C62" s="123" t="s">
        <v>64</v>
      </c>
      <c r="D62" s="124">
        <v>245000</v>
      </c>
      <c r="E62" s="125"/>
      <c r="F62" s="312" t="s">
        <v>141</v>
      </c>
    </row>
    <row r="63" spans="1:7" s="126" customFormat="1" ht="15" customHeight="1" x14ac:dyDescent="0.3">
      <c r="A63" s="121">
        <v>43906</v>
      </c>
      <c r="B63" s="122" t="s">
        <v>15</v>
      </c>
      <c r="C63" s="123" t="s">
        <v>64</v>
      </c>
      <c r="D63" s="124">
        <v>60000</v>
      </c>
      <c r="E63" s="125"/>
      <c r="F63" s="313"/>
    </row>
    <row r="64" spans="1:7" s="126" customFormat="1" ht="15" customHeight="1" x14ac:dyDescent="0.3">
      <c r="A64" s="121">
        <v>43906</v>
      </c>
      <c r="B64" s="122" t="s">
        <v>15</v>
      </c>
      <c r="C64" s="123" t="s">
        <v>64</v>
      </c>
      <c r="D64" s="124">
        <v>90000</v>
      </c>
      <c r="E64" s="125"/>
      <c r="F64" s="313"/>
    </row>
    <row r="65" spans="1:7" s="126" customFormat="1" ht="15" customHeight="1" x14ac:dyDescent="0.3">
      <c r="A65" s="121">
        <v>43906</v>
      </c>
      <c r="B65" s="122" t="s">
        <v>15</v>
      </c>
      <c r="C65" s="123" t="s">
        <v>64</v>
      </c>
      <c r="D65" s="124">
        <v>75000</v>
      </c>
      <c r="E65" s="125"/>
      <c r="F65" s="313"/>
    </row>
    <row r="66" spans="1:7" s="126" customFormat="1" ht="15" customHeight="1" x14ac:dyDescent="0.3">
      <c r="A66" s="121">
        <v>43906</v>
      </c>
      <c r="B66" s="122" t="s">
        <v>15</v>
      </c>
      <c r="C66" s="123" t="s">
        <v>64</v>
      </c>
      <c r="D66" s="124">
        <v>30000</v>
      </c>
      <c r="E66" s="125"/>
      <c r="F66" s="314"/>
    </row>
    <row r="67" spans="1:7" s="126" customFormat="1" ht="13.2" x14ac:dyDescent="0.3">
      <c r="A67" s="121">
        <v>43908</v>
      </c>
      <c r="B67" s="122" t="s">
        <v>158</v>
      </c>
      <c r="C67" s="123" t="s">
        <v>64</v>
      </c>
      <c r="D67" s="124">
        <v>0</v>
      </c>
      <c r="E67" s="125">
        <v>7000000</v>
      </c>
      <c r="F67" s="123" t="s">
        <v>159</v>
      </c>
    </row>
    <row r="68" spans="1:7" s="126" customFormat="1" ht="13.2" x14ac:dyDescent="0.3">
      <c r="A68" s="121">
        <v>43908</v>
      </c>
      <c r="B68" s="122" t="s">
        <v>236</v>
      </c>
      <c r="C68" s="123" t="s">
        <v>64</v>
      </c>
      <c r="D68" s="124">
        <v>1000000</v>
      </c>
      <c r="E68" s="125"/>
      <c r="F68" s="123"/>
    </row>
    <row r="69" spans="1:7" s="126" customFormat="1" ht="13.2" x14ac:dyDescent="0.3">
      <c r="A69" s="121">
        <v>43909</v>
      </c>
      <c r="B69" s="122" t="s">
        <v>176</v>
      </c>
      <c r="C69" s="123" t="s">
        <v>64</v>
      </c>
      <c r="D69" s="124">
        <v>3740000</v>
      </c>
      <c r="E69" s="125"/>
      <c r="F69" s="123" t="s">
        <v>159</v>
      </c>
    </row>
    <row r="70" spans="1:7" s="126" customFormat="1" ht="13.2" x14ac:dyDescent="0.3">
      <c r="A70" s="121">
        <v>43909</v>
      </c>
      <c r="B70" s="122" t="s">
        <v>184</v>
      </c>
      <c r="C70" s="123" t="s">
        <v>64</v>
      </c>
      <c r="D70" s="124"/>
      <c r="E70" s="125">
        <v>3550000</v>
      </c>
      <c r="F70" s="123"/>
      <c r="G70" s="161"/>
    </row>
    <row r="71" spans="1:7" s="126" customFormat="1" ht="13.2" x14ac:dyDescent="0.3">
      <c r="A71" s="121">
        <v>43910</v>
      </c>
      <c r="B71" s="122" t="s">
        <v>195</v>
      </c>
      <c r="C71" s="123" t="s">
        <v>64</v>
      </c>
      <c r="D71" s="124">
        <v>1014600</v>
      </c>
      <c r="E71" s="125"/>
      <c r="F71" s="123"/>
      <c r="G71" s="161"/>
    </row>
    <row r="72" spans="1:7" s="126" customFormat="1" ht="13.2" x14ac:dyDescent="0.3">
      <c r="A72" s="121">
        <v>43910</v>
      </c>
      <c r="B72" s="122" t="s">
        <v>232</v>
      </c>
      <c r="C72" s="123" t="s">
        <v>64</v>
      </c>
      <c r="D72" s="124">
        <v>3600000</v>
      </c>
      <c r="E72" s="125"/>
      <c r="F72" s="123" t="s">
        <v>229</v>
      </c>
      <c r="G72" s="161"/>
    </row>
    <row r="73" spans="1:7" s="126" customFormat="1" ht="13.2" x14ac:dyDescent="0.3">
      <c r="A73" s="121">
        <v>43910</v>
      </c>
      <c r="B73" s="122" t="s">
        <v>228</v>
      </c>
      <c r="C73" s="123" t="s">
        <v>64</v>
      </c>
      <c r="D73" s="124"/>
      <c r="E73" s="125">
        <v>2000000</v>
      </c>
      <c r="F73" s="123" t="s">
        <v>229</v>
      </c>
      <c r="G73" s="161"/>
    </row>
    <row r="74" spans="1:7" s="126" customFormat="1" ht="13.2" x14ac:dyDescent="0.3">
      <c r="A74" s="121">
        <v>43911</v>
      </c>
      <c r="B74" s="122" t="s">
        <v>183</v>
      </c>
      <c r="C74" s="123" t="s">
        <v>64</v>
      </c>
      <c r="D74" s="124">
        <v>610000</v>
      </c>
      <c r="E74" s="125"/>
      <c r="F74" s="123"/>
      <c r="G74" s="161"/>
    </row>
    <row r="75" spans="1:7" s="126" customFormat="1" ht="15" customHeight="1" x14ac:dyDescent="0.3">
      <c r="A75" s="121">
        <v>43921</v>
      </c>
      <c r="B75" s="122" t="s">
        <v>15</v>
      </c>
      <c r="C75" s="123" t="s">
        <v>64</v>
      </c>
      <c r="D75" s="124">
        <v>10000</v>
      </c>
      <c r="E75" s="125"/>
      <c r="F75" s="123" t="s">
        <v>192</v>
      </c>
      <c r="G75" s="315" t="s">
        <v>187</v>
      </c>
    </row>
    <row r="76" spans="1:7" s="126" customFormat="1" ht="15" customHeight="1" x14ac:dyDescent="0.3">
      <c r="A76" s="121">
        <v>43921</v>
      </c>
      <c r="B76" s="122" t="s">
        <v>15</v>
      </c>
      <c r="C76" s="123" t="s">
        <v>64</v>
      </c>
      <c r="D76" s="124">
        <v>25000</v>
      </c>
      <c r="E76" s="125"/>
      <c r="F76" s="123" t="s">
        <v>193</v>
      </c>
      <c r="G76" s="315"/>
    </row>
    <row r="77" spans="1:7" s="126" customFormat="1" ht="15" customHeight="1" x14ac:dyDescent="0.3">
      <c r="A77" s="121">
        <v>43921</v>
      </c>
      <c r="B77" s="122" t="s">
        <v>15</v>
      </c>
      <c r="C77" s="123" t="s">
        <v>64</v>
      </c>
      <c r="D77" s="124">
        <v>45000</v>
      </c>
      <c r="E77" s="125"/>
      <c r="F77" s="123" t="s">
        <v>194</v>
      </c>
      <c r="G77" s="315"/>
    </row>
    <row r="78" spans="1:7" s="126" customFormat="1" ht="13.2" x14ac:dyDescent="0.3">
      <c r="A78" s="121">
        <v>43921</v>
      </c>
      <c r="B78" s="122" t="s">
        <v>146</v>
      </c>
      <c r="C78" s="123" t="s">
        <v>64</v>
      </c>
      <c r="D78" s="124">
        <v>1500000</v>
      </c>
      <c r="E78" s="125"/>
      <c r="F78" s="123"/>
      <c r="G78" s="315"/>
    </row>
    <row r="79" spans="1:7" s="126" customFormat="1" ht="13.2" x14ac:dyDescent="0.3">
      <c r="A79" s="121">
        <v>43921</v>
      </c>
      <c r="B79" s="122" t="s">
        <v>146</v>
      </c>
      <c r="C79" s="123" t="s">
        <v>64</v>
      </c>
      <c r="D79" s="124">
        <v>1500000</v>
      </c>
      <c r="E79" s="125"/>
      <c r="F79" s="123"/>
      <c r="G79" s="315"/>
    </row>
    <row r="80" spans="1:7" s="126" customFormat="1" ht="13.2" x14ac:dyDescent="0.3">
      <c r="A80" s="121">
        <v>43921</v>
      </c>
      <c r="B80" s="122" t="s">
        <v>147</v>
      </c>
      <c r="C80" s="123" t="s">
        <v>64</v>
      </c>
      <c r="D80" s="124">
        <v>460000</v>
      </c>
      <c r="E80" s="125"/>
      <c r="F80" s="123"/>
      <c r="G80" s="315"/>
    </row>
    <row r="81" spans="1:10" s="126" customFormat="1" ht="13.2" x14ac:dyDescent="0.3">
      <c r="A81" s="121">
        <v>43921</v>
      </c>
      <c r="B81" s="122" t="s">
        <v>148</v>
      </c>
      <c r="C81" s="123" t="s">
        <v>64</v>
      </c>
      <c r="D81" s="124">
        <v>210000</v>
      </c>
      <c r="E81" s="125"/>
      <c r="F81" s="123"/>
      <c r="G81" s="315"/>
    </row>
    <row r="82" spans="1:10" s="126" customFormat="1" ht="13.2" x14ac:dyDescent="0.3">
      <c r="A82" s="121">
        <v>43921</v>
      </c>
      <c r="B82" s="122" t="s">
        <v>12</v>
      </c>
      <c r="C82" s="123" t="s">
        <v>64</v>
      </c>
      <c r="D82" s="124">
        <v>130000</v>
      </c>
      <c r="E82" s="125"/>
      <c r="F82" s="123" t="s">
        <v>18</v>
      </c>
      <c r="G82" s="315"/>
    </row>
    <row r="83" spans="1:10" s="126" customFormat="1" ht="13.2" x14ac:dyDescent="0.3">
      <c r="A83" s="121">
        <v>43921</v>
      </c>
      <c r="B83" s="122" t="s">
        <v>189</v>
      </c>
      <c r="C83" s="123" t="s">
        <v>64</v>
      </c>
      <c r="D83" s="124">
        <v>3000000</v>
      </c>
      <c r="E83" s="125"/>
      <c r="F83" s="123" t="s">
        <v>190</v>
      </c>
      <c r="G83" s="162"/>
    </row>
    <row r="84" spans="1:10" s="126" customFormat="1" ht="13.2" x14ac:dyDescent="0.3">
      <c r="A84" s="121">
        <v>43921</v>
      </c>
      <c r="B84" s="148" t="s">
        <v>21</v>
      </c>
      <c r="C84" s="123" t="s">
        <v>64</v>
      </c>
      <c r="D84" s="124">
        <v>4248000</v>
      </c>
      <c r="E84" s="125"/>
      <c r="F84" s="123" t="s">
        <v>185</v>
      </c>
      <c r="G84" s="126" t="s">
        <v>110</v>
      </c>
    </row>
    <row r="85" spans="1:10" s="126" customFormat="1" ht="13.2" x14ac:dyDescent="0.3">
      <c r="A85" s="142">
        <v>43913</v>
      </c>
      <c r="B85" s="143" t="s">
        <v>238</v>
      </c>
      <c r="C85" s="144"/>
      <c r="D85" s="145">
        <v>500000</v>
      </c>
      <c r="E85" s="145"/>
      <c r="F85" s="146" t="s">
        <v>239</v>
      </c>
    </row>
    <row r="86" spans="1:10" s="126" customFormat="1" ht="13.2" x14ac:dyDescent="0.3">
      <c r="A86" s="142">
        <v>43915</v>
      </c>
      <c r="B86" s="143" t="s">
        <v>240</v>
      </c>
      <c r="C86" s="144"/>
      <c r="D86" s="145">
        <v>1153000</v>
      </c>
      <c r="E86" s="145"/>
      <c r="F86" s="146" t="s">
        <v>241</v>
      </c>
    </row>
    <row r="87" spans="1:10" s="126" customFormat="1" ht="13.2" x14ac:dyDescent="0.3">
      <c r="A87" s="121">
        <v>43915</v>
      </c>
      <c r="B87" s="122" t="s">
        <v>242</v>
      </c>
      <c r="C87" s="123"/>
      <c r="D87" s="125">
        <v>2601111</v>
      </c>
      <c r="E87" s="125"/>
      <c r="F87" s="154" t="s">
        <v>241</v>
      </c>
    </row>
    <row r="88" spans="1:10" s="126" customFormat="1" ht="13.2" x14ac:dyDescent="0.3">
      <c r="A88" s="155" t="s">
        <v>24</v>
      </c>
      <c r="B88" s="155"/>
      <c r="C88" s="155"/>
      <c r="D88" s="156">
        <f>SUM(D10:D87)</f>
        <v>120712710.39878999</v>
      </c>
      <c r="E88" s="156">
        <f>SUM(E10:E84)</f>
        <v>33904003</v>
      </c>
      <c r="F88" s="156">
        <f>D88-E88</f>
        <v>86808707.398789987</v>
      </c>
    </row>
    <row r="89" spans="1:10" s="126" customFormat="1" ht="12.75" x14ac:dyDescent="0.25">
      <c r="D89" s="149"/>
      <c r="E89" s="149"/>
    </row>
    <row r="90" spans="1:10" s="126" customFormat="1" ht="12.75" x14ac:dyDescent="0.25">
      <c r="D90" s="149"/>
      <c r="E90" s="149"/>
    </row>
    <row r="91" spans="1:10" s="126" customFormat="1" ht="12.75" x14ac:dyDescent="0.25">
      <c r="D91" s="149"/>
      <c r="E91" s="149"/>
    </row>
    <row r="92" spans="1:10" s="150" customFormat="1" ht="12.75" x14ac:dyDescent="0.2">
      <c r="D92" s="151"/>
      <c r="E92" s="151"/>
      <c r="G92" s="150" t="s">
        <v>130</v>
      </c>
    </row>
    <row r="93" spans="1:10" s="150" customFormat="1" ht="12.75" x14ac:dyDescent="0.2">
      <c r="D93" s="151"/>
      <c r="E93" s="151"/>
    </row>
    <row r="94" spans="1:10" s="150" customFormat="1" ht="12.75" x14ac:dyDescent="0.2">
      <c r="D94" s="152"/>
      <c r="E94" s="152"/>
      <c r="J94" s="150" t="s">
        <v>65</v>
      </c>
    </row>
    <row r="95" spans="1:10" s="150" customFormat="1" ht="12.75" x14ac:dyDescent="0.2">
      <c r="D95" s="152"/>
      <c r="E95" s="152"/>
    </row>
    <row r="96" spans="1:10" ht="16.5" x14ac:dyDescent="0.25">
      <c r="D96" s="149"/>
      <c r="E96" s="153"/>
    </row>
  </sheetData>
  <mergeCells count="10">
    <mergeCell ref="F62:F66"/>
    <mergeCell ref="G75:G82"/>
    <mergeCell ref="A4:F4"/>
    <mergeCell ref="F8:F9"/>
    <mergeCell ref="A5:F5"/>
    <mergeCell ref="E7:E9"/>
    <mergeCell ref="A7:A9"/>
    <mergeCell ref="B7:B9"/>
    <mergeCell ref="C7:C9"/>
    <mergeCell ref="D7:D9"/>
  </mergeCells>
  <pageMargins left="0.32" right="0.2" top="0.75" bottom="0.75" header="0.3" footer="0.3"/>
  <pageSetup paperSize="9" orientation="landscape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5"/>
  <sheetViews>
    <sheetView zoomScaleNormal="100" workbookViewId="0">
      <pane xSplit="1" ySplit="8" topLeftCell="B63" activePane="bottomRight" state="frozen"/>
      <selection pane="topRight" activeCell="B1" sqref="B1"/>
      <selection pane="bottomLeft" activeCell="A9" sqref="A9"/>
      <selection pane="bottomRight" activeCell="A3" sqref="A3:Q3"/>
    </sheetView>
  </sheetViews>
  <sheetFormatPr defaultColWidth="9" defaultRowHeight="13.8" x14ac:dyDescent="0.3"/>
  <cols>
    <col min="1" max="1" width="3.44140625" style="188" customWidth="1"/>
    <col min="2" max="2" width="10.109375" style="262" bestFit="1" customWidth="1"/>
    <col min="3" max="3" width="7.33203125" style="188" customWidth="1"/>
    <col min="4" max="4" width="12.88671875" style="188" bestFit="1" customWidth="1"/>
    <col min="5" max="5" width="5.88671875" style="188" customWidth="1"/>
    <col min="6" max="6" width="6.5546875" style="188" customWidth="1"/>
    <col min="7" max="7" width="7.33203125" style="188" bestFit="1" customWidth="1"/>
    <col min="8" max="8" width="6.5546875" style="188" customWidth="1"/>
    <col min="9" max="9" width="8.88671875" style="188" bestFit="1" customWidth="1"/>
    <col min="10" max="10" width="11.21875" style="188" bestFit="1" customWidth="1"/>
    <col min="11" max="11" width="8.88671875" style="188" customWidth="1"/>
    <col min="12" max="12" width="9" style="188"/>
    <col min="13" max="13" width="12.5546875" style="188" bestFit="1" customWidth="1"/>
    <col min="14" max="14" width="9.109375" style="193" bestFit="1" customWidth="1"/>
    <col min="15" max="15" width="13.44140625" style="193" bestFit="1" customWidth="1"/>
    <col min="16" max="16" width="14.44140625" style="193" bestFit="1" customWidth="1"/>
    <col min="17" max="17" width="10.44140625" style="189" customWidth="1"/>
    <col min="18" max="16384" width="9" style="188"/>
  </cols>
  <sheetData>
    <row r="1" spans="1:18" x14ac:dyDescent="0.3">
      <c r="A1" s="184" t="s">
        <v>0</v>
      </c>
      <c r="B1" s="185"/>
      <c r="C1" s="186"/>
      <c r="D1" s="187"/>
      <c r="E1" s="187"/>
      <c r="F1" s="187"/>
      <c r="I1" s="189"/>
      <c r="J1" s="189"/>
      <c r="K1" s="189"/>
      <c r="L1" s="190"/>
      <c r="M1" s="190"/>
      <c r="N1" s="191"/>
      <c r="O1" s="192"/>
    </row>
    <row r="2" spans="1:18" x14ac:dyDescent="0.3">
      <c r="A2" s="194" t="s">
        <v>1</v>
      </c>
      <c r="B2" s="195"/>
      <c r="C2" s="196"/>
      <c r="D2" s="197"/>
      <c r="E2" s="197"/>
      <c r="F2" s="197"/>
      <c r="I2" s="189"/>
      <c r="J2" s="189"/>
      <c r="K2" s="189"/>
      <c r="L2" s="190"/>
      <c r="M2" s="190"/>
      <c r="N2" s="191"/>
      <c r="O2" s="198"/>
    </row>
    <row r="3" spans="1:18" x14ac:dyDescent="0.3">
      <c r="A3" s="360" t="s">
        <v>25</v>
      </c>
      <c r="B3" s="360"/>
      <c r="C3" s="360"/>
      <c r="D3" s="360"/>
      <c r="E3" s="360"/>
      <c r="F3" s="360"/>
      <c r="G3" s="360"/>
      <c r="H3" s="360"/>
      <c r="I3" s="360"/>
      <c r="J3" s="360"/>
      <c r="K3" s="360"/>
      <c r="L3" s="360"/>
      <c r="M3" s="360"/>
      <c r="N3" s="360"/>
      <c r="O3" s="360"/>
      <c r="P3" s="360"/>
      <c r="Q3" s="360"/>
    </row>
    <row r="4" spans="1:18" x14ac:dyDescent="0.3">
      <c r="A4" s="360" t="s">
        <v>42</v>
      </c>
      <c r="B4" s="360"/>
      <c r="C4" s="360"/>
      <c r="D4" s="360"/>
      <c r="E4" s="360"/>
      <c r="F4" s="360"/>
      <c r="G4" s="360"/>
      <c r="H4" s="360"/>
      <c r="I4" s="360"/>
      <c r="J4" s="360"/>
      <c r="K4" s="360"/>
      <c r="L4" s="360"/>
      <c r="M4" s="360"/>
      <c r="N4" s="360"/>
      <c r="O4" s="360"/>
      <c r="P4" s="360"/>
      <c r="Q4" s="360"/>
    </row>
    <row r="5" spans="1:18" ht="15" x14ac:dyDescent="0.25">
      <c r="A5" s="360"/>
      <c r="B5" s="360"/>
      <c r="C5" s="360"/>
      <c r="D5" s="360"/>
      <c r="E5" s="360"/>
      <c r="F5" s="360"/>
      <c r="G5" s="360"/>
      <c r="H5" s="360"/>
      <c r="I5" s="360"/>
      <c r="J5" s="360"/>
      <c r="K5" s="360"/>
      <c r="L5" s="361"/>
      <c r="M5" s="361"/>
    </row>
    <row r="6" spans="1:18" s="199" customFormat="1" ht="42" customHeight="1" x14ac:dyDescent="0.3">
      <c r="A6" s="352" t="s">
        <v>26</v>
      </c>
      <c r="B6" s="365" t="s">
        <v>27</v>
      </c>
      <c r="C6" s="352" t="s">
        <v>28</v>
      </c>
      <c r="D6" s="362" t="s">
        <v>29</v>
      </c>
      <c r="E6" s="362"/>
      <c r="F6" s="362"/>
      <c r="G6" s="359" t="s">
        <v>30</v>
      </c>
      <c r="H6" s="359"/>
      <c r="I6" s="359"/>
      <c r="J6" s="359"/>
      <c r="K6" s="359"/>
      <c r="L6" s="359"/>
      <c r="M6" s="359"/>
      <c r="N6" s="354"/>
      <c r="O6" s="354"/>
      <c r="P6" s="354"/>
      <c r="Q6" s="332" t="s">
        <v>6</v>
      </c>
    </row>
    <row r="7" spans="1:18" s="199" customFormat="1" ht="38.25" customHeight="1" x14ac:dyDescent="0.3">
      <c r="A7" s="364"/>
      <c r="B7" s="366"/>
      <c r="C7" s="364"/>
      <c r="D7" s="352" t="s">
        <v>32</v>
      </c>
      <c r="E7" s="352" t="s">
        <v>33</v>
      </c>
      <c r="F7" s="352" t="s">
        <v>34</v>
      </c>
      <c r="G7" s="352" t="s">
        <v>35</v>
      </c>
      <c r="H7" s="352" t="s">
        <v>36</v>
      </c>
      <c r="I7" s="352" t="s">
        <v>37</v>
      </c>
      <c r="J7" s="352" t="s">
        <v>107</v>
      </c>
      <c r="K7" s="363" t="s">
        <v>38</v>
      </c>
      <c r="L7" s="363"/>
      <c r="M7" s="355" t="s">
        <v>99</v>
      </c>
      <c r="N7" s="357" t="s">
        <v>39</v>
      </c>
      <c r="O7" s="357" t="s">
        <v>40</v>
      </c>
      <c r="P7" s="357" t="s">
        <v>41</v>
      </c>
      <c r="Q7" s="333"/>
    </row>
    <row r="8" spans="1:18" s="199" customFormat="1" ht="13.2" x14ac:dyDescent="0.3">
      <c r="A8" s="353"/>
      <c r="B8" s="367"/>
      <c r="C8" s="353"/>
      <c r="D8" s="353"/>
      <c r="E8" s="353"/>
      <c r="F8" s="353"/>
      <c r="G8" s="353"/>
      <c r="H8" s="353"/>
      <c r="I8" s="353"/>
      <c r="J8" s="353"/>
      <c r="K8" s="200" t="s">
        <v>102</v>
      </c>
      <c r="L8" s="201" t="s">
        <v>63</v>
      </c>
      <c r="M8" s="356"/>
      <c r="N8" s="358"/>
      <c r="O8" s="358"/>
      <c r="P8" s="358"/>
      <c r="Q8" s="334"/>
    </row>
    <row r="9" spans="1:18" s="199" customFormat="1" ht="13.2" x14ac:dyDescent="0.3">
      <c r="A9" s="332">
        <v>1</v>
      </c>
      <c r="B9" s="340">
        <v>43899</v>
      </c>
      <c r="C9" s="337" t="s">
        <v>60</v>
      </c>
      <c r="D9" s="337" t="s">
        <v>61</v>
      </c>
      <c r="E9" s="202"/>
      <c r="F9" s="202"/>
      <c r="G9" s="202" t="s">
        <v>53</v>
      </c>
      <c r="H9" s="202">
        <v>3</v>
      </c>
      <c r="I9" s="203">
        <v>475000</v>
      </c>
      <c r="J9" s="203">
        <f>I9*H9</f>
        <v>1425000</v>
      </c>
      <c r="K9" s="203"/>
      <c r="L9" s="204">
        <v>0.25</v>
      </c>
      <c r="M9" s="205">
        <f>J9*(1-L9)</f>
        <v>1068750</v>
      </c>
      <c r="N9" s="205"/>
      <c r="O9" s="205">
        <f>M9</f>
        <v>1068750</v>
      </c>
      <c r="Q9" s="332" t="s">
        <v>103</v>
      </c>
      <c r="R9" s="331"/>
    </row>
    <row r="10" spans="1:18" s="199" customFormat="1" ht="15" customHeight="1" x14ac:dyDescent="0.3">
      <c r="A10" s="333"/>
      <c r="B10" s="341"/>
      <c r="C10" s="338"/>
      <c r="D10" s="338"/>
      <c r="E10" s="206"/>
      <c r="F10" s="206"/>
      <c r="G10" s="206" t="s">
        <v>54</v>
      </c>
      <c r="H10" s="206">
        <v>6</v>
      </c>
      <c r="I10" s="207">
        <v>485000</v>
      </c>
      <c r="J10" s="207">
        <f t="shared" ref="J10:J47" si="0">I10*H10</f>
        <v>2910000</v>
      </c>
      <c r="K10" s="208"/>
      <c r="L10" s="209">
        <v>0.25</v>
      </c>
      <c r="M10" s="210">
        <f t="shared" ref="M10:M16" si="1">J10*(1-L10)</f>
        <v>2182500</v>
      </c>
      <c r="N10" s="210"/>
      <c r="O10" s="210">
        <f>M10</f>
        <v>2182500</v>
      </c>
      <c r="Q10" s="333"/>
      <c r="R10" s="331"/>
    </row>
    <row r="11" spans="1:18" s="199" customFormat="1" ht="15" customHeight="1" x14ac:dyDescent="0.3">
      <c r="A11" s="334"/>
      <c r="B11" s="342"/>
      <c r="C11" s="339"/>
      <c r="D11" s="339"/>
      <c r="E11" s="211"/>
      <c r="F11" s="211"/>
      <c r="G11" s="211" t="s">
        <v>59</v>
      </c>
      <c r="H11" s="211">
        <v>1</v>
      </c>
      <c r="I11" s="212">
        <v>455000</v>
      </c>
      <c r="J11" s="212">
        <f t="shared" si="0"/>
        <v>455000</v>
      </c>
      <c r="K11" s="213"/>
      <c r="L11" s="214">
        <v>0.25</v>
      </c>
      <c r="M11" s="215">
        <f t="shared" si="1"/>
        <v>341250</v>
      </c>
      <c r="N11" s="215"/>
      <c r="O11" s="215">
        <f>M11</f>
        <v>341250</v>
      </c>
      <c r="Q11" s="334"/>
      <c r="R11" s="331"/>
    </row>
    <row r="12" spans="1:18" s="199" customFormat="1" ht="15" customHeight="1" x14ac:dyDescent="0.3">
      <c r="A12" s="216"/>
      <c r="B12" s="217">
        <v>43899</v>
      </c>
      <c r="C12" s="216"/>
      <c r="D12" s="216" t="s">
        <v>116</v>
      </c>
      <c r="E12" s="218"/>
      <c r="F12" s="218"/>
      <c r="G12" s="218" t="s">
        <v>51</v>
      </c>
      <c r="H12" s="218">
        <v>1</v>
      </c>
      <c r="I12" s="219">
        <v>455000</v>
      </c>
      <c r="J12" s="213">
        <f>I12*H12</f>
        <v>455000</v>
      </c>
      <c r="K12" s="213"/>
      <c r="L12" s="220">
        <v>0.41</v>
      </c>
      <c r="M12" s="221">
        <f>J12*(1-L12)</f>
        <v>268450.00000000006</v>
      </c>
      <c r="N12" s="222"/>
      <c r="O12" s="222"/>
      <c r="P12" s="223">
        <f>M12</f>
        <v>268450.00000000006</v>
      </c>
      <c r="Q12" s="216"/>
      <c r="R12" s="331"/>
    </row>
    <row r="13" spans="1:18" s="199" customFormat="1" ht="13.2" x14ac:dyDescent="0.3">
      <c r="A13" s="224">
        <v>2</v>
      </c>
      <c r="B13" s="225">
        <v>43899</v>
      </c>
      <c r="C13" s="224" t="s">
        <v>62</v>
      </c>
      <c r="D13" s="224" t="s">
        <v>90</v>
      </c>
      <c r="E13" s="226"/>
      <c r="F13" s="226"/>
      <c r="G13" s="226" t="s">
        <v>51</v>
      </c>
      <c r="H13" s="226">
        <v>1</v>
      </c>
      <c r="I13" s="227">
        <v>455000</v>
      </c>
      <c r="J13" s="203">
        <f t="shared" si="0"/>
        <v>455000</v>
      </c>
      <c r="K13" s="227"/>
      <c r="L13" s="228">
        <v>0.41</v>
      </c>
      <c r="M13" s="205">
        <f t="shared" si="1"/>
        <v>268450.00000000006</v>
      </c>
      <c r="N13" s="229"/>
      <c r="O13" s="229"/>
      <c r="P13" s="205">
        <f>M13</f>
        <v>268450.00000000006</v>
      </c>
      <c r="Q13" s="224" t="s">
        <v>103</v>
      </c>
      <c r="R13" s="331"/>
    </row>
    <row r="14" spans="1:18" s="199" customFormat="1" ht="13.2" x14ac:dyDescent="0.3">
      <c r="A14" s="332">
        <v>3</v>
      </c>
      <c r="B14" s="335">
        <v>43900</v>
      </c>
      <c r="C14" s="332" t="s">
        <v>62</v>
      </c>
      <c r="D14" s="332" t="s">
        <v>90</v>
      </c>
      <c r="E14" s="202"/>
      <c r="F14" s="202"/>
      <c r="G14" s="202" t="s">
        <v>66</v>
      </c>
      <c r="H14" s="202">
        <v>1</v>
      </c>
      <c r="I14" s="202">
        <v>265000</v>
      </c>
      <c r="J14" s="203">
        <f t="shared" si="0"/>
        <v>265000</v>
      </c>
      <c r="K14" s="230"/>
      <c r="L14" s="204">
        <v>0.41</v>
      </c>
      <c r="M14" s="205">
        <f t="shared" si="1"/>
        <v>156350.00000000003</v>
      </c>
      <c r="N14" s="205"/>
      <c r="O14" s="205"/>
      <c r="P14" s="205">
        <v>156350</v>
      </c>
      <c r="Q14" s="332" t="s">
        <v>103</v>
      </c>
      <c r="R14" s="331"/>
    </row>
    <row r="15" spans="1:18" s="199" customFormat="1" ht="15" customHeight="1" x14ac:dyDescent="0.3">
      <c r="A15" s="333"/>
      <c r="B15" s="351"/>
      <c r="C15" s="333"/>
      <c r="D15" s="333"/>
      <c r="E15" s="206"/>
      <c r="F15" s="206"/>
      <c r="G15" s="206" t="s">
        <v>52</v>
      </c>
      <c r="H15" s="206">
        <v>8</v>
      </c>
      <c r="I15" s="206">
        <v>465000</v>
      </c>
      <c r="J15" s="207">
        <f t="shared" si="0"/>
        <v>3720000</v>
      </c>
      <c r="K15" s="231"/>
      <c r="L15" s="209">
        <v>0.41</v>
      </c>
      <c r="M15" s="210">
        <f t="shared" si="1"/>
        <v>2194800.0000000005</v>
      </c>
      <c r="N15" s="210"/>
      <c r="O15" s="210"/>
      <c r="P15" s="210">
        <v>2194800.0000000005</v>
      </c>
      <c r="Q15" s="333"/>
      <c r="R15" s="331"/>
    </row>
    <row r="16" spans="1:18" s="199" customFormat="1" ht="15" customHeight="1" x14ac:dyDescent="0.3">
      <c r="A16" s="334"/>
      <c r="B16" s="336"/>
      <c r="C16" s="334"/>
      <c r="D16" s="334"/>
      <c r="E16" s="211"/>
      <c r="F16" s="211"/>
      <c r="G16" s="211" t="s">
        <v>56</v>
      </c>
      <c r="H16" s="211">
        <v>1</v>
      </c>
      <c r="I16" s="211">
        <v>550000</v>
      </c>
      <c r="J16" s="212">
        <f t="shared" si="0"/>
        <v>550000</v>
      </c>
      <c r="K16" s="218"/>
      <c r="L16" s="214">
        <v>0.41</v>
      </c>
      <c r="M16" s="215">
        <f t="shared" si="1"/>
        <v>324500.00000000006</v>
      </c>
      <c r="N16" s="215"/>
      <c r="O16" s="215"/>
      <c r="P16" s="215">
        <v>324500.00000000006</v>
      </c>
      <c r="Q16" s="334"/>
      <c r="R16" s="331"/>
    </row>
    <row r="17" spans="1:19" s="199" customFormat="1" ht="26.4" x14ac:dyDescent="0.3">
      <c r="A17" s="216">
        <v>4</v>
      </c>
      <c r="B17" s="217">
        <v>43900</v>
      </c>
      <c r="C17" s="216" t="s">
        <v>60</v>
      </c>
      <c r="D17" s="216" t="s">
        <v>100</v>
      </c>
      <c r="E17" s="232" t="s">
        <v>101</v>
      </c>
      <c r="F17" s="218"/>
      <c r="G17" s="218" t="s">
        <v>51</v>
      </c>
      <c r="H17" s="218">
        <v>36</v>
      </c>
      <c r="I17" s="218">
        <v>455000</v>
      </c>
      <c r="J17" s="203">
        <f t="shared" si="0"/>
        <v>16380000</v>
      </c>
      <c r="K17" s="218">
        <v>200000</v>
      </c>
      <c r="L17" s="228">
        <v>0.41</v>
      </c>
      <c r="M17" s="205">
        <f>J17*(1-L17)</f>
        <v>9664200.0000000019</v>
      </c>
      <c r="N17" s="222"/>
      <c r="O17" s="222"/>
      <c r="P17" s="222">
        <f>M17</f>
        <v>9664200.0000000019</v>
      </c>
      <c r="Q17" s="216" t="s">
        <v>104</v>
      </c>
      <c r="R17" s="233"/>
    </row>
    <row r="18" spans="1:19" s="199" customFormat="1" ht="79.2" x14ac:dyDescent="0.3">
      <c r="A18" s="216">
        <v>5</v>
      </c>
      <c r="B18" s="217">
        <v>43900</v>
      </c>
      <c r="C18" s="216" t="s">
        <v>60</v>
      </c>
      <c r="D18" s="216" t="s">
        <v>155</v>
      </c>
      <c r="E18" s="234" t="s">
        <v>156</v>
      </c>
      <c r="F18" s="218"/>
      <c r="G18" s="218" t="s">
        <v>54</v>
      </c>
      <c r="H18" s="218">
        <v>20</v>
      </c>
      <c r="I18" s="218">
        <v>485000</v>
      </c>
      <c r="J18" s="203">
        <f t="shared" si="0"/>
        <v>9700000</v>
      </c>
      <c r="K18" s="218"/>
      <c r="L18" s="228">
        <v>0.41</v>
      </c>
      <c r="M18" s="205">
        <f>J18*(1-L18)</f>
        <v>5723000.0000000009</v>
      </c>
      <c r="N18" s="235"/>
      <c r="O18" s="236"/>
      <c r="P18" s="229">
        <f>M18</f>
        <v>5723000.0000000009</v>
      </c>
      <c r="Q18" s="266" t="s">
        <v>157</v>
      </c>
      <c r="R18" s="268"/>
      <c r="S18" s="267"/>
    </row>
    <row r="19" spans="1:19" s="199" customFormat="1" ht="13.2" x14ac:dyDescent="0.3">
      <c r="A19" s="224">
        <v>6</v>
      </c>
      <c r="B19" s="225">
        <v>43901</v>
      </c>
      <c r="C19" s="224" t="s">
        <v>60</v>
      </c>
      <c r="D19" s="224" t="s">
        <v>85</v>
      </c>
      <c r="E19" s="226" t="s">
        <v>86</v>
      </c>
      <c r="F19" s="226"/>
      <c r="G19" s="226" t="s">
        <v>57</v>
      </c>
      <c r="H19" s="226">
        <v>3</v>
      </c>
      <c r="I19" s="226">
        <v>450000</v>
      </c>
      <c r="J19" s="203">
        <f t="shared" si="0"/>
        <v>1350000</v>
      </c>
      <c r="K19" s="226"/>
      <c r="L19" s="228">
        <v>1</v>
      </c>
      <c r="M19" s="205">
        <v>0</v>
      </c>
      <c r="N19" s="229" t="s">
        <v>65</v>
      </c>
      <c r="O19" s="229"/>
      <c r="P19" s="229">
        <v>0</v>
      </c>
      <c r="Q19" s="224" t="s">
        <v>103</v>
      </c>
    </row>
    <row r="20" spans="1:19" s="199" customFormat="1" ht="13.2" x14ac:dyDescent="0.3">
      <c r="A20" s="224">
        <v>7</v>
      </c>
      <c r="B20" s="225">
        <v>43902</v>
      </c>
      <c r="C20" s="224" t="s">
        <v>60</v>
      </c>
      <c r="D20" s="224" t="s">
        <v>88</v>
      </c>
      <c r="E20" s="226" t="s">
        <v>87</v>
      </c>
      <c r="F20" s="226"/>
      <c r="G20" s="226" t="s">
        <v>51</v>
      </c>
      <c r="H20" s="226">
        <v>2</v>
      </c>
      <c r="I20" s="226">
        <v>455000</v>
      </c>
      <c r="J20" s="203">
        <f t="shared" si="0"/>
        <v>910000</v>
      </c>
      <c r="K20" s="226"/>
      <c r="L20" s="228">
        <v>0.25</v>
      </c>
      <c r="M20" s="205">
        <f>J20*(1-L20)</f>
        <v>682500</v>
      </c>
      <c r="N20" s="229"/>
      <c r="O20" s="229"/>
      <c r="P20" s="229">
        <v>682500</v>
      </c>
      <c r="Q20" s="224" t="s">
        <v>103</v>
      </c>
    </row>
    <row r="21" spans="1:19" s="199" customFormat="1" ht="13.2" x14ac:dyDescent="0.3">
      <c r="A21" s="332">
        <v>8</v>
      </c>
      <c r="B21" s="335">
        <v>43891</v>
      </c>
      <c r="C21" s="237"/>
      <c r="D21" s="332" t="s">
        <v>105</v>
      </c>
      <c r="E21" s="332" t="s">
        <v>106</v>
      </c>
      <c r="F21" s="202"/>
      <c r="G21" s="202" t="s">
        <v>51</v>
      </c>
      <c r="H21" s="202">
        <v>5</v>
      </c>
      <c r="I21" s="202">
        <v>455000</v>
      </c>
      <c r="J21" s="203">
        <f t="shared" si="0"/>
        <v>2275000</v>
      </c>
      <c r="K21" s="202"/>
      <c r="L21" s="204">
        <v>0.41</v>
      </c>
      <c r="M21" s="205">
        <f t="shared" ref="M21:M58" si="2">J21*(1-L21)</f>
        <v>1342250.0000000002</v>
      </c>
      <c r="N21" s="205"/>
      <c r="O21" s="205">
        <f>M21</f>
        <v>1342250.0000000002</v>
      </c>
      <c r="P21" s="205"/>
      <c r="Q21" s="332" t="s">
        <v>104</v>
      </c>
      <c r="R21" s="331"/>
    </row>
    <row r="22" spans="1:19" s="199" customFormat="1" ht="15" customHeight="1" x14ac:dyDescent="0.3">
      <c r="A22" s="333"/>
      <c r="B22" s="351"/>
      <c r="C22" s="238"/>
      <c r="D22" s="333"/>
      <c r="E22" s="333"/>
      <c r="F22" s="206"/>
      <c r="G22" s="206" t="s">
        <v>52</v>
      </c>
      <c r="H22" s="206">
        <v>5</v>
      </c>
      <c r="I22" s="206">
        <v>465000</v>
      </c>
      <c r="J22" s="207">
        <f>I22*H22</f>
        <v>2325000</v>
      </c>
      <c r="K22" s="206"/>
      <c r="L22" s="209">
        <v>0.41</v>
      </c>
      <c r="M22" s="210">
        <f t="shared" si="2"/>
        <v>1371750.0000000002</v>
      </c>
      <c r="N22" s="210"/>
      <c r="O22" s="205">
        <f t="shared" ref="O22:O28" si="3">M22</f>
        <v>1371750.0000000002</v>
      </c>
      <c r="P22" s="210"/>
      <c r="Q22" s="333"/>
      <c r="R22" s="331"/>
    </row>
    <row r="23" spans="1:19" s="199" customFormat="1" ht="15" customHeight="1" x14ac:dyDescent="0.3">
      <c r="A23" s="333"/>
      <c r="B23" s="351"/>
      <c r="C23" s="238"/>
      <c r="D23" s="333"/>
      <c r="E23" s="333"/>
      <c r="F23" s="206"/>
      <c r="G23" s="206" t="s">
        <v>53</v>
      </c>
      <c r="H23" s="206">
        <v>5</v>
      </c>
      <c r="I23" s="206">
        <v>475000</v>
      </c>
      <c r="J23" s="207">
        <f t="shared" si="0"/>
        <v>2375000</v>
      </c>
      <c r="K23" s="206"/>
      <c r="L23" s="209">
        <v>0.41</v>
      </c>
      <c r="M23" s="210">
        <f t="shared" si="2"/>
        <v>1401250.0000000002</v>
      </c>
      <c r="N23" s="210"/>
      <c r="O23" s="205">
        <f t="shared" si="3"/>
        <v>1401250.0000000002</v>
      </c>
      <c r="P23" s="210"/>
      <c r="Q23" s="333"/>
      <c r="R23" s="331"/>
    </row>
    <row r="24" spans="1:19" s="199" customFormat="1" ht="15" customHeight="1" x14ac:dyDescent="0.3">
      <c r="A24" s="333"/>
      <c r="B24" s="351"/>
      <c r="C24" s="238"/>
      <c r="D24" s="333"/>
      <c r="E24" s="333"/>
      <c r="F24" s="206"/>
      <c r="G24" s="206" t="s">
        <v>54</v>
      </c>
      <c r="H24" s="206">
        <v>5</v>
      </c>
      <c r="I24" s="206">
        <v>485000</v>
      </c>
      <c r="J24" s="207">
        <f t="shared" si="0"/>
        <v>2425000</v>
      </c>
      <c r="K24" s="206"/>
      <c r="L24" s="209">
        <v>0.41</v>
      </c>
      <c r="M24" s="210">
        <f>J24*(1-L24)</f>
        <v>1430750.0000000002</v>
      </c>
      <c r="N24" s="210"/>
      <c r="O24" s="205">
        <f t="shared" si="3"/>
        <v>1430750.0000000002</v>
      </c>
      <c r="P24" s="210"/>
      <c r="Q24" s="333"/>
      <c r="R24" s="331"/>
    </row>
    <row r="25" spans="1:19" s="199" customFormat="1" ht="15" customHeight="1" x14ac:dyDescent="0.3">
      <c r="A25" s="333"/>
      <c r="B25" s="351"/>
      <c r="C25" s="238"/>
      <c r="D25" s="333"/>
      <c r="E25" s="333"/>
      <c r="F25" s="206"/>
      <c r="G25" s="206" t="s">
        <v>55</v>
      </c>
      <c r="H25" s="206">
        <v>5</v>
      </c>
      <c r="I25" s="206">
        <v>485000</v>
      </c>
      <c r="J25" s="207">
        <f t="shared" si="0"/>
        <v>2425000</v>
      </c>
      <c r="K25" s="206"/>
      <c r="L25" s="209">
        <v>0.41</v>
      </c>
      <c r="M25" s="210">
        <f t="shared" si="2"/>
        <v>1430750.0000000002</v>
      </c>
      <c r="N25" s="210"/>
      <c r="O25" s="205">
        <f t="shared" si="3"/>
        <v>1430750.0000000002</v>
      </c>
      <c r="P25" s="210"/>
      <c r="Q25" s="333"/>
      <c r="R25" s="331"/>
    </row>
    <row r="26" spans="1:19" s="199" customFormat="1" ht="15" customHeight="1" x14ac:dyDescent="0.3">
      <c r="A26" s="333"/>
      <c r="B26" s="351"/>
      <c r="C26" s="238"/>
      <c r="D26" s="333"/>
      <c r="E26" s="333"/>
      <c r="F26" s="206"/>
      <c r="G26" s="206" t="s">
        <v>56</v>
      </c>
      <c r="H26" s="206">
        <v>5</v>
      </c>
      <c r="I26" s="206">
        <v>550000</v>
      </c>
      <c r="J26" s="207">
        <f t="shared" si="0"/>
        <v>2750000</v>
      </c>
      <c r="K26" s="206"/>
      <c r="L26" s="209">
        <v>0.41</v>
      </c>
      <c r="M26" s="210">
        <f t="shared" si="2"/>
        <v>1622500.0000000002</v>
      </c>
      <c r="N26" s="210"/>
      <c r="O26" s="205">
        <f t="shared" si="3"/>
        <v>1622500.0000000002</v>
      </c>
      <c r="P26" s="210"/>
      <c r="Q26" s="333"/>
      <c r="R26" s="331"/>
    </row>
    <row r="27" spans="1:19" s="199" customFormat="1" ht="15" customHeight="1" x14ac:dyDescent="0.3">
      <c r="A27" s="333"/>
      <c r="B27" s="351"/>
      <c r="C27" s="238"/>
      <c r="D27" s="333"/>
      <c r="E27" s="333"/>
      <c r="F27" s="206"/>
      <c r="G27" s="206" t="s">
        <v>58</v>
      </c>
      <c r="H27" s="206">
        <v>5</v>
      </c>
      <c r="I27" s="206">
        <v>455000</v>
      </c>
      <c r="J27" s="207">
        <f t="shared" si="0"/>
        <v>2275000</v>
      </c>
      <c r="K27" s="206"/>
      <c r="L27" s="209">
        <v>0.41</v>
      </c>
      <c r="M27" s="210">
        <f t="shared" si="2"/>
        <v>1342250.0000000002</v>
      </c>
      <c r="N27" s="210"/>
      <c r="O27" s="205">
        <f t="shared" si="3"/>
        <v>1342250.0000000002</v>
      </c>
      <c r="P27" s="210"/>
      <c r="Q27" s="333"/>
      <c r="R27" s="331"/>
    </row>
    <row r="28" spans="1:19" s="199" customFormat="1" ht="15" customHeight="1" x14ac:dyDescent="0.3">
      <c r="A28" s="334"/>
      <c r="B28" s="336"/>
      <c r="C28" s="239"/>
      <c r="D28" s="334"/>
      <c r="E28" s="334"/>
      <c r="F28" s="211"/>
      <c r="G28" s="211" t="s">
        <v>59</v>
      </c>
      <c r="H28" s="211">
        <v>5</v>
      </c>
      <c r="I28" s="211">
        <v>455000</v>
      </c>
      <c r="J28" s="212">
        <f t="shared" si="0"/>
        <v>2275000</v>
      </c>
      <c r="K28" s="211"/>
      <c r="L28" s="214">
        <v>0.41</v>
      </c>
      <c r="M28" s="215">
        <f>J28*(1-L28)</f>
        <v>1342250.0000000002</v>
      </c>
      <c r="N28" s="215"/>
      <c r="O28" s="205">
        <f t="shared" si="3"/>
        <v>1342250.0000000002</v>
      </c>
      <c r="P28" s="215"/>
      <c r="Q28" s="334"/>
      <c r="R28" s="331"/>
    </row>
    <row r="29" spans="1:19" s="199" customFormat="1" ht="13.2" x14ac:dyDescent="0.3">
      <c r="A29" s="332">
        <v>9</v>
      </c>
      <c r="B29" s="335">
        <v>43903</v>
      </c>
      <c r="C29" s="332" t="s">
        <v>115</v>
      </c>
      <c r="D29" s="332" t="s">
        <v>116</v>
      </c>
      <c r="E29" s="202"/>
      <c r="F29" s="202"/>
      <c r="G29" s="202" t="s">
        <v>58</v>
      </c>
      <c r="H29" s="202">
        <v>3</v>
      </c>
      <c r="I29" s="202">
        <v>455000</v>
      </c>
      <c r="J29" s="203">
        <f t="shared" si="0"/>
        <v>1365000</v>
      </c>
      <c r="K29" s="202"/>
      <c r="L29" s="204">
        <v>0.41</v>
      </c>
      <c r="M29" s="205">
        <f t="shared" si="2"/>
        <v>805350.00000000012</v>
      </c>
      <c r="N29" s="205"/>
      <c r="O29" s="205"/>
      <c r="P29" s="205">
        <f>M29</f>
        <v>805350.00000000012</v>
      </c>
      <c r="Q29" s="332" t="s">
        <v>103</v>
      </c>
    </row>
    <row r="30" spans="1:19" s="199" customFormat="1" ht="15" customHeight="1" x14ac:dyDescent="0.3">
      <c r="A30" s="334"/>
      <c r="B30" s="336"/>
      <c r="C30" s="334"/>
      <c r="D30" s="334"/>
      <c r="E30" s="211"/>
      <c r="F30" s="211"/>
      <c r="G30" s="211" t="s">
        <v>66</v>
      </c>
      <c r="H30" s="211">
        <v>1</v>
      </c>
      <c r="I30" s="211">
        <v>245000</v>
      </c>
      <c r="J30" s="212">
        <v>265000</v>
      </c>
      <c r="K30" s="211"/>
      <c r="L30" s="214">
        <v>0.41</v>
      </c>
      <c r="M30" s="215">
        <f t="shared" si="2"/>
        <v>156350.00000000003</v>
      </c>
      <c r="N30" s="215"/>
      <c r="O30" s="215"/>
      <c r="P30" s="215">
        <f>M30</f>
        <v>156350.00000000003</v>
      </c>
      <c r="Q30" s="334"/>
    </row>
    <row r="31" spans="1:19" s="243" customFormat="1" ht="13.2" x14ac:dyDescent="0.3">
      <c r="A31" s="346">
        <v>10</v>
      </c>
      <c r="B31" s="368">
        <v>43903</v>
      </c>
      <c r="C31" s="346" t="s">
        <v>117</v>
      </c>
      <c r="D31" s="346" t="s">
        <v>118</v>
      </c>
      <c r="E31" s="346" t="s">
        <v>119</v>
      </c>
      <c r="F31" s="240"/>
      <c r="G31" s="240" t="s">
        <v>54</v>
      </c>
      <c r="H31" s="240">
        <v>24</v>
      </c>
      <c r="I31" s="240">
        <v>485000</v>
      </c>
      <c r="J31" s="240">
        <f t="shared" si="0"/>
        <v>11640000</v>
      </c>
      <c r="K31" s="240"/>
      <c r="L31" s="241">
        <v>0.41</v>
      </c>
      <c r="M31" s="242">
        <f t="shared" si="2"/>
        <v>6867600.0000000009</v>
      </c>
      <c r="N31" s="242"/>
      <c r="O31" s="242">
        <f>M31</f>
        <v>6867600.0000000009</v>
      </c>
      <c r="P31" s="242"/>
      <c r="Q31" s="346" t="s">
        <v>126</v>
      </c>
      <c r="R31" s="330" t="s">
        <v>237</v>
      </c>
    </row>
    <row r="32" spans="1:19" s="243" customFormat="1" ht="15" customHeight="1" x14ac:dyDescent="0.3">
      <c r="A32" s="347"/>
      <c r="B32" s="369"/>
      <c r="C32" s="347"/>
      <c r="D32" s="347"/>
      <c r="E32" s="347"/>
      <c r="F32" s="244"/>
      <c r="G32" s="244" t="s">
        <v>58</v>
      </c>
      <c r="H32" s="244">
        <v>12</v>
      </c>
      <c r="I32" s="244">
        <v>455000</v>
      </c>
      <c r="J32" s="244">
        <f t="shared" si="0"/>
        <v>5460000</v>
      </c>
      <c r="K32" s="244"/>
      <c r="L32" s="245">
        <v>0.41</v>
      </c>
      <c r="M32" s="246">
        <f>J32*(1-L32)</f>
        <v>3221400.0000000005</v>
      </c>
      <c r="N32" s="246"/>
      <c r="O32" s="242">
        <f>M32</f>
        <v>3221400.0000000005</v>
      </c>
      <c r="P32" s="246"/>
      <c r="Q32" s="347"/>
      <c r="R32" s="330"/>
    </row>
    <row r="33" spans="1:18" s="199" customFormat="1" ht="13.2" x14ac:dyDescent="0.3">
      <c r="A33" s="224">
        <v>11</v>
      </c>
      <c r="B33" s="225">
        <v>43904</v>
      </c>
      <c r="C33" s="224" t="s">
        <v>115</v>
      </c>
      <c r="D33" s="224"/>
      <c r="E33" s="226"/>
      <c r="F33" s="226"/>
      <c r="G33" s="226" t="s">
        <v>53</v>
      </c>
      <c r="H33" s="226">
        <v>1</v>
      </c>
      <c r="I33" s="226">
        <v>475000</v>
      </c>
      <c r="J33" s="226">
        <f t="shared" si="0"/>
        <v>475000</v>
      </c>
      <c r="K33" s="226"/>
      <c r="L33" s="228">
        <v>0.41</v>
      </c>
      <c r="M33" s="205">
        <f t="shared" si="2"/>
        <v>280250.00000000006</v>
      </c>
      <c r="N33" s="229"/>
      <c r="O33" s="229"/>
      <c r="P33" s="229">
        <v>280250.00000000006</v>
      </c>
      <c r="Q33" s="224" t="s">
        <v>103</v>
      </c>
    </row>
    <row r="34" spans="1:18" s="199" customFormat="1" ht="12.75" customHeight="1" x14ac:dyDescent="0.3">
      <c r="A34" s="332">
        <v>12</v>
      </c>
      <c r="B34" s="335">
        <v>43904</v>
      </c>
      <c r="C34" s="332" t="s">
        <v>124</v>
      </c>
      <c r="D34" s="332" t="s">
        <v>120</v>
      </c>
      <c r="E34" s="348" t="s">
        <v>123</v>
      </c>
      <c r="F34" s="202"/>
      <c r="G34" s="202" t="s">
        <v>51</v>
      </c>
      <c r="H34" s="202">
        <v>24</v>
      </c>
      <c r="I34" s="202">
        <v>455000</v>
      </c>
      <c r="J34" s="202">
        <f t="shared" si="0"/>
        <v>10920000</v>
      </c>
      <c r="K34" s="202"/>
      <c r="L34" s="204">
        <v>0.35</v>
      </c>
      <c r="M34" s="205">
        <f>J34*(1-L34)</f>
        <v>7098000</v>
      </c>
      <c r="N34" s="205"/>
      <c r="O34" s="205"/>
      <c r="P34" s="205">
        <f>M34</f>
        <v>7098000</v>
      </c>
      <c r="Q34" s="332" t="s">
        <v>104</v>
      </c>
    </row>
    <row r="35" spans="1:18" s="199" customFormat="1" ht="15" customHeight="1" x14ac:dyDescent="0.3">
      <c r="A35" s="334"/>
      <c r="B35" s="336"/>
      <c r="C35" s="333"/>
      <c r="D35" s="334"/>
      <c r="E35" s="349"/>
      <c r="F35" s="211"/>
      <c r="G35" s="211" t="s">
        <v>52</v>
      </c>
      <c r="H35" s="211">
        <v>12</v>
      </c>
      <c r="I35" s="211">
        <v>465000</v>
      </c>
      <c r="J35" s="211">
        <f t="shared" si="0"/>
        <v>5580000</v>
      </c>
      <c r="K35" s="211"/>
      <c r="L35" s="214">
        <v>0.35</v>
      </c>
      <c r="M35" s="215">
        <f t="shared" si="2"/>
        <v>3627000</v>
      </c>
      <c r="N35" s="215"/>
      <c r="O35" s="215"/>
      <c r="P35" s="205">
        <f t="shared" ref="P35:P40" si="4">M35</f>
        <v>3627000</v>
      </c>
      <c r="Q35" s="333"/>
    </row>
    <row r="36" spans="1:18" s="199" customFormat="1" ht="15" customHeight="1" x14ac:dyDescent="0.3">
      <c r="A36" s="332">
        <v>13</v>
      </c>
      <c r="B36" s="335">
        <v>43904</v>
      </c>
      <c r="C36" s="333"/>
      <c r="D36" s="332" t="s">
        <v>121</v>
      </c>
      <c r="E36" s="349"/>
      <c r="F36" s="202"/>
      <c r="G36" s="202" t="s">
        <v>51</v>
      </c>
      <c r="H36" s="202">
        <v>24</v>
      </c>
      <c r="I36" s="202">
        <v>455000</v>
      </c>
      <c r="J36" s="202">
        <f t="shared" si="0"/>
        <v>10920000</v>
      </c>
      <c r="K36" s="202"/>
      <c r="L36" s="204">
        <v>0.35</v>
      </c>
      <c r="M36" s="205">
        <f t="shared" si="2"/>
        <v>7098000</v>
      </c>
      <c r="N36" s="205"/>
      <c r="O36" s="205"/>
      <c r="P36" s="205">
        <f t="shared" si="4"/>
        <v>7098000</v>
      </c>
      <c r="Q36" s="333"/>
    </row>
    <row r="37" spans="1:18" s="199" customFormat="1" ht="15" customHeight="1" x14ac:dyDescent="0.3">
      <c r="A37" s="334"/>
      <c r="B37" s="336"/>
      <c r="C37" s="333"/>
      <c r="D37" s="334"/>
      <c r="E37" s="349"/>
      <c r="F37" s="211"/>
      <c r="G37" s="211" t="s">
        <v>52</v>
      </c>
      <c r="H37" s="211">
        <v>12</v>
      </c>
      <c r="I37" s="211">
        <v>465000</v>
      </c>
      <c r="J37" s="211">
        <f t="shared" si="0"/>
        <v>5580000</v>
      </c>
      <c r="K37" s="211"/>
      <c r="L37" s="214">
        <v>0.35</v>
      </c>
      <c r="M37" s="215">
        <f t="shared" si="2"/>
        <v>3627000</v>
      </c>
      <c r="N37" s="215"/>
      <c r="O37" s="215"/>
      <c r="P37" s="205">
        <f t="shared" si="4"/>
        <v>3627000</v>
      </c>
      <c r="Q37" s="333"/>
    </row>
    <row r="38" spans="1:18" s="199" customFormat="1" ht="15" customHeight="1" x14ac:dyDescent="0.3">
      <c r="A38" s="332">
        <v>14</v>
      </c>
      <c r="B38" s="335">
        <v>43904</v>
      </c>
      <c r="C38" s="333"/>
      <c r="D38" s="332" t="s">
        <v>122</v>
      </c>
      <c r="E38" s="349"/>
      <c r="F38" s="202"/>
      <c r="G38" s="202" t="s">
        <v>52</v>
      </c>
      <c r="H38" s="202">
        <v>12</v>
      </c>
      <c r="I38" s="202">
        <v>465000</v>
      </c>
      <c r="J38" s="202">
        <f t="shared" si="0"/>
        <v>5580000</v>
      </c>
      <c r="K38" s="202"/>
      <c r="L38" s="204">
        <v>0.41</v>
      </c>
      <c r="M38" s="205">
        <f>J38*(1-L38)</f>
        <v>3292200.0000000005</v>
      </c>
      <c r="N38" s="205"/>
      <c r="O38" s="205"/>
      <c r="P38" s="205">
        <f t="shared" si="4"/>
        <v>3292200.0000000005</v>
      </c>
      <c r="Q38" s="333"/>
    </row>
    <row r="39" spans="1:18" s="199" customFormat="1" ht="15" customHeight="1" x14ac:dyDescent="0.3">
      <c r="A39" s="333"/>
      <c r="B39" s="351"/>
      <c r="C39" s="333"/>
      <c r="D39" s="333"/>
      <c r="E39" s="349"/>
      <c r="F39" s="206"/>
      <c r="G39" s="206" t="s">
        <v>54</v>
      </c>
      <c r="H39" s="206">
        <v>12</v>
      </c>
      <c r="I39" s="206">
        <v>485000</v>
      </c>
      <c r="J39" s="206">
        <f t="shared" si="0"/>
        <v>5820000</v>
      </c>
      <c r="K39" s="206"/>
      <c r="L39" s="209">
        <v>0.41</v>
      </c>
      <c r="M39" s="210">
        <f t="shared" si="2"/>
        <v>3433800.0000000005</v>
      </c>
      <c r="N39" s="210"/>
      <c r="O39" s="210"/>
      <c r="P39" s="205">
        <f t="shared" si="4"/>
        <v>3433800.0000000005</v>
      </c>
      <c r="Q39" s="333"/>
    </row>
    <row r="40" spans="1:18" s="199" customFormat="1" ht="15" customHeight="1" x14ac:dyDescent="0.3">
      <c r="A40" s="334"/>
      <c r="B40" s="336"/>
      <c r="C40" s="334"/>
      <c r="D40" s="334"/>
      <c r="E40" s="350"/>
      <c r="F40" s="211"/>
      <c r="G40" s="211" t="s">
        <v>58</v>
      </c>
      <c r="H40" s="211">
        <v>12</v>
      </c>
      <c r="I40" s="211">
        <v>455000</v>
      </c>
      <c r="J40" s="211">
        <f t="shared" si="0"/>
        <v>5460000</v>
      </c>
      <c r="K40" s="211"/>
      <c r="L40" s="214">
        <v>0.41</v>
      </c>
      <c r="M40" s="215">
        <f t="shared" si="2"/>
        <v>3221400.0000000005</v>
      </c>
      <c r="N40" s="215"/>
      <c r="O40" s="215"/>
      <c r="P40" s="205">
        <f t="shared" si="4"/>
        <v>3221400.0000000005</v>
      </c>
      <c r="Q40" s="334"/>
    </row>
    <row r="41" spans="1:18" s="199" customFormat="1" ht="13.2" x14ac:dyDescent="0.3">
      <c r="A41" s="224">
        <v>15</v>
      </c>
      <c r="B41" s="225">
        <v>43906</v>
      </c>
      <c r="C41" s="224" t="s">
        <v>115</v>
      </c>
      <c r="D41" s="224" t="s">
        <v>125</v>
      </c>
      <c r="E41" s="226"/>
      <c r="F41" s="226"/>
      <c r="G41" s="226" t="s">
        <v>51</v>
      </c>
      <c r="H41" s="226">
        <v>12</v>
      </c>
      <c r="I41" s="226">
        <v>455000</v>
      </c>
      <c r="J41" s="226">
        <f t="shared" si="0"/>
        <v>5460000</v>
      </c>
      <c r="K41" s="226"/>
      <c r="L41" s="228">
        <v>0.41</v>
      </c>
      <c r="M41" s="229">
        <f t="shared" si="2"/>
        <v>3221400.0000000005</v>
      </c>
      <c r="N41" s="229"/>
      <c r="O41" s="229"/>
      <c r="P41" s="229">
        <v>3221400.0000000005</v>
      </c>
      <c r="Q41" s="224" t="s">
        <v>126</v>
      </c>
    </row>
    <row r="42" spans="1:18" s="199" customFormat="1" ht="26.4" x14ac:dyDescent="0.3">
      <c r="A42" s="224">
        <v>16</v>
      </c>
      <c r="B42" s="225">
        <v>43907</v>
      </c>
      <c r="C42" s="224" t="s">
        <v>60</v>
      </c>
      <c r="D42" s="224" t="s">
        <v>131</v>
      </c>
      <c r="E42" s="247" t="s">
        <v>132</v>
      </c>
      <c r="F42" s="226"/>
      <c r="G42" s="226" t="s">
        <v>58</v>
      </c>
      <c r="H42" s="226">
        <v>2</v>
      </c>
      <c r="I42" s="226">
        <v>455000</v>
      </c>
      <c r="J42" s="226">
        <f t="shared" si="0"/>
        <v>910000</v>
      </c>
      <c r="K42" s="226"/>
      <c r="L42" s="228">
        <v>0</v>
      </c>
      <c r="M42" s="229">
        <f>J42</f>
        <v>910000</v>
      </c>
      <c r="N42" s="229"/>
      <c r="O42" s="229"/>
      <c r="P42" s="229">
        <f>M42</f>
        <v>910000</v>
      </c>
      <c r="Q42" s="224" t="s">
        <v>103</v>
      </c>
    </row>
    <row r="43" spans="1:18" s="199" customFormat="1" ht="26.4" x14ac:dyDescent="0.3">
      <c r="A43" s="224">
        <v>17</v>
      </c>
      <c r="B43" s="225">
        <v>43907</v>
      </c>
      <c r="C43" s="224" t="s">
        <v>134</v>
      </c>
      <c r="D43" s="248" t="s">
        <v>133</v>
      </c>
      <c r="E43" s="247" t="s">
        <v>135</v>
      </c>
      <c r="F43" s="226"/>
      <c r="G43" s="226" t="s">
        <v>51</v>
      </c>
      <c r="H43" s="226">
        <v>24</v>
      </c>
      <c r="I43" s="226">
        <v>455000</v>
      </c>
      <c r="J43" s="226">
        <f t="shared" si="0"/>
        <v>10920000</v>
      </c>
      <c r="K43" s="226"/>
      <c r="L43" s="228">
        <v>0.38</v>
      </c>
      <c r="M43" s="229">
        <f>J43*(1-L43)</f>
        <v>6770400</v>
      </c>
      <c r="N43" s="229"/>
      <c r="O43" s="229"/>
      <c r="P43" s="229">
        <f t="shared" ref="P43:P48" si="5">M43</f>
        <v>6770400</v>
      </c>
      <c r="Q43" s="224" t="s">
        <v>149</v>
      </c>
    </row>
    <row r="44" spans="1:18" s="199" customFormat="1" ht="13.2" x14ac:dyDescent="0.3">
      <c r="A44" s="332">
        <v>18</v>
      </c>
      <c r="B44" s="335">
        <v>43907</v>
      </c>
      <c r="C44" s="332" t="s">
        <v>115</v>
      </c>
      <c r="D44" s="237"/>
      <c r="E44" s="202"/>
      <c r="F44" s="202"/>
      <c r="G44" s="202" t="s">
        <v>52</v>
      </c>
      <c r="H44" s="202">
        <v>1</v>
      </c>
      <c r="I44" s="202">
        <v>465000</v>
      </c>
      <c r="J44" s="202">
        <f t="shared" si="0"/>
        <v>465000</v>
      </c>
      <c r="K44" s="202"/>
      <c r="L44" s="204">
        <v>0.41</v>
      </c>
      <c r="M44" s="205">
        <f t="shared" si="2"/>
        <v>274350.00000000006</v>
      </c>
      <c r="N44" s="205"/>
      <c r="O44" s="205"/>
      <c r="P44" s="205">
        <f t="shared" si="5"/>
        <v>274350.00000000006</v>
      </c>
      <c r="Q44" s="332" t="s">
        <v>136</v>
      </c>
      <c r="R44" s="331"/>
    </row>
    <row r="45" spans="1:18" s="199" customFormat="1" ht="15" customHeight="1" x14ac:dyDescent="0.3">
      <c r="A45" s="333"/>
      <c r="B45" s="351"/>
      <c r="C45" s="333"/>
      <c r="D45" s="238"/>
      <c r="E45" s="206"/>
      <c r="F45" s="206"/>
      <c r="G45" s="206" t="s">
        <v>58</v>
      </c>
      <c r="H45" s="206">
        <v>2</v>
      </c>
      <c r="I45" s="206">
        <v>455000</v>
      </c>
      <c r="J45" s="206">
        <f t="shared" si="0"/>
        <v>910000</v>
      </c>
      <c r="K45" s="206"/>
      <c r="L45" s="209">
        <v>0.41</v>
      </c>
      <c r="M45" s="210">
        <f t="shared" si="2"/>
        <v>536900.00000000012</v>
      </c>
      <c r="N45" s="210"/>
      <c r="O45" s="210"/>
      <c r="P45" s="210">
        <f t="shared" si="5"/>
        <v>536900.00000000012</v>
      </c>
      <c r="Q45" s="333"/>
      <c r="R45" s="331"/>
    </row>
    <row r="46" spans="1:18" s="199" customFormat="1" ht="15" customHeight="1" x14ac:dyDescent="0.3">
      <c r="A46" s="333"/>
      <c r="B46" s="351"/>
      <c r="C46" s="333"/>
      <c r="D46" s="238"/>
      <c r="E46" s="206"/>
      <c r="F46" s="206"/>
      <c r="G46" s="206" t="s">
        <v>153</v>
      </c>
      <c r="H46" s="206">
        <v>1</v>
      </c>
      <c r="I46" s="206">
        <v>285000</v>
      </c>
      <c r="J46" s="206">
        <f t="shared" si="0"/>
        <v>285000</v>
      </c>
      <c r="K46" s="206"/>
      <c r="L46" s="209">
        <v>0.41</v>
      </c>
      <c r="M46" s="210">
        <f>J46*(1-L46)</f>
        <v>168150.00000000003</v>
      </c>
      <c r="N46" s="210"/>
      <c r="O46" s="210"/>
      <c r="P46" s="210">
        <f t="shared" si="5"/>
        <v>168150.00000000003</v>
      </c>
      <c r="Q46" s="333"/>
      <c r="R46" s="331"/>
    </row>
    <row r="47" spans="1:18" s="199" customFormat="1" ht="15" customHeight="1" x14ac:dyDescent="0.3">
      <c r="A47" s="334"/>
      <c r="B47" s="336"/>
      <c r="C47" s="334"/>
      <c r="D47" s="239"/>
      <c r="E47" s="211"/>
      <c r="F47" s="211"/>
      <c r="G47" s="211" t="s">
        <v>154</v>
      </c>
      <c r="H47" s="211">
        <v>1</v>
      </c>
      <c r="I47" s="211">
        <v>255000</v>
      </c>
      <c r="J47" s="211">
        <f t="shared" si="0"/>
        <v>255000</v>
      </c>
      <c r="K47" s="211"/>
      <c r="L47" s="214">
        <v>0.41</v>
      </c>
      <c r="M47" s="215">
        <f t="shared" si="2"/>
        <v>150450.00000000003</v>
      </c>
      <c r="N47" s="215"/>
      <c r="O47" s="215"/>
      <c r="P47" s="215">
        <f t="shared" si="5"/>
        <v>150450.00000000003</v>
      </c>
      <c r="Q47" s="334"/>
      <c r="R47" s="331"/>
    </row>
    <row r="48" spans="1:18" s="199" customFormat="1" ht="13.2" x14ac:dyDescent="0.3">
      <c r="A48" s="224">
        <v>19</v>
      </c>
      <c r="B48" s="225">
        <v>43908</v>
      </c>
      <c r="C48" s="224" t="s">
        <v>115</v>
      </c>
      <c r="D48" s="224"/>
      <c r="E48" s="226"/>
      <c r="F48" s="226"/>
      <c r="G48" s="226" t="s">
        <v>58</v>
      </c>
      <c r="H48" s="226">
        <v>1</v>
      </c>
      <c r="I48" s="226">
        <v>455000</v>
      </c>
      <c r="J48" s="226">
        <f>H48*I48</f>
        <v>455000</v>
      </c>
      <c r="K48" s="226"/>
      <c r="L48" s="228">
        <v>0.41</v>
      </c>
      <c r="M48" s="229">
        <f t="shared" si="2"/>
        <v>268450.00000000006</v>
      </c>
      <c r="N48" s="229"/>
      <c r="O48" s="229"/>
      <c r="P48" s="229">
        <f t="shared" si="5"/>
        <v>268450.00000000006</v>
      </c>
      <c r="Q48" s="224" t="s">
        <v>224</v>
      </c>
    </row>
    <row r="49" spans="1:18" s="199" customFormat="1" ht="13.2" x14ac:dyDescent="0.3">
      <c r="A49" s="224">
        <v>20</v>
      </c>
      <c r="B49" s="225">
        <v>43908</v>
      </c>
      <c r="C49" s="224" t="s">
        <v>165</v>
      </c>
      <c r="D49" s="224"/>
      <c r="E49" s="226"/>
      <c r="F49" s="226"/>
      <c r="G49" s="226" t="s">
        <v>51</v>
      </c>
      <c r="H49" s="226">
        <v>1</v>
      </c>
      <c r="I49" s="226">
        <v>455000</v>
      </c>
      <c r="J49" s="226">
        <f>H49*I49</f>
        <v>455000</v>
      </c>
      <c r="K49" s="226"/>
      <c r="L49" s="228">
        <v>0.3</v>
      </c>
      <c r="M49" s="229">
        <f t="shared" si="2"/>
        <v>318500</v>
      </c>
      <c r="N49" s="229"/>
      <c r="O49" s="229"/>
      <c r="P49" s="229">
        <f>M49</f>
        <v>318500</v>
      </c>
      <c r="Q49" s="224" t="s">
        <v>225</v>
      </c>
    </row>
    <row r="50" spans="1:18" s="199" customFormat="1" ht="13.2" x14ac:dyDescent="0.3">
      <c r="A50" s="332">
        <v>21</v>
      </c>
      <c r="B50" s="335">
        <v>43908</v>
      </c>
      <c r="C50" s="332" t="s">
        <v>166</v>
      </c>
      <c r="D50" s="332" t="s">
        <v>167</v>
      </c>
      <c r="E50" s="202"/>
      <c r="F50" s="202"/>
      <c r="G50" s="202" t="s">
        <v>154</v>
      </c>
      <c r="H50" s="202">
        <v>18</v>
      </c>
      <c r="I50" s="202">
        <v>255000</v>
      </c>
      <c r="J50" s="202">
        <f t="shared" ref="J50:J58" si="6">H50*I50</f>
        <v>4590000</v>
      </c>
      <c r="K50" s="202"/>
      <c r="L50" s="204">
        <v>0.35</v>
      </c>
      <c r="M50" s="205">
        <f t="shared" si="2"/>
        <v>2983500</v>
      </c>
      <c r="N50" s="205"/>
      <c r="O50" s="205"/>
      <c r="P50" s="229">
        <f t="shared" ref="P50:P55" si="7">M50</f>
        <v>2983500</v>
      </c>
      <c r="Q50" s="332" t="s">
        <v>136</v>
      </c>
    </row>
    <row r="51" spans="1:18" s="199" customFormat="1" ht="15" customHeight="1" x14ac:dyDescent="0.3">
      <c r="A51" s="334"/>
      <c r="B51" s="336"/>
      <c r="C51" s="334"/>
      <c r="D51" s="334"/>
      <c r="E51" s="211"/>
      <c r="F51" s="211"/>
      <c r="G51" s="211" t="s">
        <v>51</v>
      </c>
      <c r="H51" s="211">
        <v>3</v>
      </c>
      <c r="I51" s="211">
        <v>455000</v>
      </c>
      <c r="J51" s="218">
        <f t="shared" si="6"/>
        <v>1365000</v>
      </c>
      <c r="K51" s="211"/>
      <c r="L51" s="214">
        <v>0.35</v>
      </c>
      <c r="M51" s="215">
        <f t="shared" si="2"/>
        <v>887250</v>
      </c>
      <c r="N51" s="215"/>
      <c r="O51" s="215"/>
      <c r="P51" s="229">
        <f t="shared" si="7"/>
        <v>887250</v>
      </c>
      <c r="Q51" s="334"/>
    </row>
    <row r="52" spans="1:18" s="199" customFormat="1" ht="13.2" x14ac:dyDescent="0.3">
      <c r="A52" s="249">
        <v>22</v>
      </c>
      <c r="B52" s="250">
        <v>43909</v>
      </c>
      <c r="C52" s="249" t="s">
        <v>115</v>
      </c>
      <c r="D52" s="249"/>
      <c r="E52" s="251"/>
      <c r="F52" s="251"/>
      <c r="G52" s="251" t="s">
        <v>51</v>
      </c>
      <c r="H52" s="251">
        <v>1</v>
      </c>
      <c r="I52" s="251">
        <v>455000</v>
      </c>
      <c r="J52" s="251">
        <f t="shared" si="6"/>
        <v>455000</v>
      </c>
      <c r="K52" s="251"/>
      <c r="L52" s="252">
        <v>0.41</v>
      </c>
      <c r="M52" s="253">
        <f t="shared" si="2"/>
        <v>268450.00000000006</v>
      </c>
      <c r="N52" s="253"/>
      <c r="O52" s="253"/>
      <c r="P52" s="229">
        <f t="shared" si="7"/>
        <v>268450.00000000006</v>
      </c>
      <c r="Q52" s="332" t="s">
        <v>136</v>
      </c>
    </row>
    <row r="53" spans="1:18" s="199" customFormat="1" ht="15" customHeight="1" x14ac:dyDescent="0.3">
      <c r="A53" s="238"/>
      <c r="B53" s="254"/>
      <c r="C53" s="238"/>
      <c r="D53" s="238"/>
      <c r="E53" s="206"/>
      <c r="F53" s="206"/>
      <c r="G53" s="206" t="s">
        <v>52</v>
      </c>
      <c r="H53" s="206">
        <v>1</v>
      </c>
      <c r="I53" s="206">
        <v>465000</v>
      </c>
      <c r="J53" s="206">
        <f t="shared" si="6"/>
        <v>465000</v>
      </c>
      <c r="K53" s="206"/>
      <c r="L53" s="209">
        <v>0.41</v>
      </c>
      <c r="M53" s="210">
        <f t="shared" si="2"/>
        <v>274350.00000000006</v>
      </c>
      <c r="N53" s="210"/>
      <c r="O53" s="210"/>
      <c r="P53" s="229">
        <f t="shared" si="7"/>
        <v>274350.00000000006</v>
      </c>
      <c r="Q53" s="333"/>
    </row>
    <row r="54" spans="1:18" s="199" customFormat="1" ht="15" customHeight="1" x14ac:dyDescent="0.3">
      <c r="A54" s="255"/>
      <c r="B54" s="256"/>
      <c r="C54" s="255"/>
      <c r="D54" s="255"/>
      <c r="E54" s="257"/>
      <c r="F54" s="257"/>
      <c r="G54" s="257" t="s">
        <v>55</v>
      </c>
      <c r="H54" s="257">
        <v>1</v>
      </c>
      <c r="I54" s="257">
        <v>485000</v>
      </c>
      <c r="J54" s="257">
        <f t="shared" si="6"/>
        <v>485000</v>
      </c>
      <c r="K54" s="257"/>
      <c r="L54" s="258">
        <v>0.41</v>
      </c>
      <c r="M54" s="259">
        <f t="shared" si="2"/>
        <v>286150.00000000006</v>
      </c>
      <c r="N54" s="259"/>
      <c r="O54" s="259"/>
      <c r="P54" s="229">
        <f t="shared" si="7"/>
        <v>286150.00000000006</v>
      </c>
      <c r="Q54" s="334"/>
    </row>
    <row r="55" spans="1:18" s="199" customFormat="1" ht="13.2" x14ac:dyDescent="0.3">
      <c r="A55" s="224">
        <v>23</v>
      </c>
      <c r="B55" s="225">
        <v>43909</v>
      </c>
      <c r="C55" s="224" t="s">
        <v>168</v>
      </c>
      <c r="D55" s="224"/>
      <c r="E55" s="226"/>
      <c r="F55" s="226"/>
      <c r="G55" s="226" t="s">
        <v>51</v>
      </c>
      <c r="H55" s="226">
        <v>1</v>
      </c>
      <c r="I55" s="226">
        <v>455000</v>
      </c>
      <c r="J55" s="226">
        <f t="shared" si="6"/>
        <v>455000</v>
      </c>
      <c r="K55" s="226"/>
      <c r="L55" s="228">
        <v>0.41</v>
      </c>
      <c r="M55" s="229">
        <f t="shared" si="2"/>
        <v>268450.00000000006</v>
      </c>
      <c r="N55" s="229"/>
      <c r="O55" s="229"/>
      <c r="P55" s="229">
        <f t="shared" si="7"/>
        <v>268450.00000000006</v>
      </c>
      <c r="Q55" s="224" t="s">
        <v>136</v>
      </c>
    </row>
    <row r="56" spans="1:18" s="199" customFormat="1" ht="26.4" x14ac:dyDescent="0.3">
      <c r="A56" s="249">
        <v>24</v>
      </c>
      <c r="B56" s="250">
        <v>43891</v>
      </c>
      <c r="C56" s="249" t="s">
        <v>169</v>
      </c>
      <c r="D56" s="249" t="s">
        <v>170</v>
      </c>
      <c r="E56" s="260" t="s">
        <v>171</v>
      </c>
      <c r="F56" s="251"/>
      <c r="G56" s="251" t="s">
        <v>52</v>
      </c>
      <c r="H56" s="251">
        <v>12</v>
      </c>
      <c r="I56" s="251">
        <v>465000</v>
      </c>
      <c r="J56" s="251">
        <f t="shared" si="6"/>
        <v>5580000</v>
      </c>
      <c r="K56" s="251"/>
      <c r="L56" s="252">
        <v>0.5</v>
      </c>
      <c r="M56" s="253">
        <f t="shared" si="2"/>
        <v>2790000</v>
      </c>
      <c r="N56" s="253"/>
      <c r="O56" s="253"/>
      <c r="P56" s="253">
        <f>M56</f>
        <v>2790000</v>
      </c>
      <c r="Q56" s="332" t="s">
        <v>126</v>
      </c>
    </row>
    <row r="57" spans="1:18" s="199" customFormat="1" ht="15.75" customHeight="1" x14ac:dyDescent="0.3">
      <c r="A57" s="255"/>
      <c r="B57" s="256"/>
      <c r="C57" s="255"/>
      <c r="D57" s="255"/>
      <c r="E57" s="257"/>
      <c r="F57" s="257"/>
      <c r="G57" s="257" t="s">
        <v>55</v>
      </c>
      <c r="H57" s="257">
        <v>12</v>
      </c>
      <c r="I57" s="257">
        <v>485000</v>
      </c>
      <c r="J57" s="257">
        <f t="shared" si="6"/>
        <v>5820000</v>
      </c>
      <c r="K57" s="257"/>
      <c r="L57" s="258">
        <v>0.5</v>
      </c>
      <c r="M57" s="259">
        <f t="shared" si="2"/>
        <v>2910000</v>
      </c>
      <c r="N57" s="259"/>
      <c r="O57" s="259"/>
      <c r="P57" s="221">
        <f t="shared" ref="P57:P58" si="8">M57</f>
        <v>2910000</v>
      </c>
      <c r="Q57" s="333"/>
    </row>
    <row r="58" spans="1:18" s="199" customFormat="1" ht="13.2" x14ac:dyDescent="0.3">
      <c r="A58" s="287">
        <v>25</v>
      </c>
      <c r="B58" s="225">
        <v>43891</v>
      </c>
      <c r="C58" s="287" t="s">
        <v>169</v>
      </c>
      <c r="D58" s="287" t="s">
        <v>172</v>
      </c>
      <c r="E58" s="226"/>
      <c r="F58" s="226"/>
      <c r="G58" s="226" t="s">
        <v>55</v>
      </c>
      <c r="H58" s="226">
        <v>12</v>
      </c>
      <c r="I58" s="226">
        <v>485000</v>
      </c>
      <c r="J58" s="226">
        <f t="shared" si="6"/>
        <v>5820000</v>
      </c>
      <c r="K58" s="226"/>
      <c r="L58" s="228">
        <v>0.5</v>
      </c>
      <c r="M58" s="229">
        <f t="shared" si="2"/>
        <v>2910000</v>
      </c>
      <c r="N58" s="229"/>
      <c r="O58" s="229"/>
      <c r="P58" s="229">
        <f t="shared" si="8"/>
        <v>2910000</v>
      </c>
      <c r="Q58" s="287" t="s">
        <v>126</v>
      </c>
    </row>
    <row r="59" spans="1:18" s="199" customFormat="1" ht="13.2" x14ac:dyDescent="0.3">
      <c r="A59" s="337">
        <v>26</v>
      </c>
      <c r="B59" s="340">
        <v>43912</v>
      </c>
      <c r="C59" s="337" t="s">
        <v>60</v>
      </c>
      <c r="D59" s="337" t="s">
        <v>243</v>
      </c>
      <c r="E59" s="337" t="s">
        <v>244</v>
      </c>
      <c r="F59" s="202"/>
      <c r="G59" s="202" t="s">
        <v>51</v>
      </c>
      <c r="H59" s="202">
        <v>6</v>
      </c>
      <c r="I59" s="203">
        <v>455000</v>
      </c>
      <c r="J59" s="203">
        <f>H59*I59</f>
        <v>2730000</v>
      </c>
      <c r="K59" s="203"/>
      <c r="L59" s="204">
        <v>0.41</v>
      </c>
      <c r="M59" s="205">
        <f>J59*(1-L59)</f>
        <v>1610700.0000000002</v>
      </c>
      <c r="N59" s="205"/>
      <c r="O59" s="205"/>
      <c r="P59" s="286">
        <f>M59</f>
        <v>1610700.0000000002</v>
      </c>
      <c r="Q59" s="344"/>
      <c r="R59" s="331"/>
    </row>
    <row r="60" spans="1:18" s="199" customFormat="1" ht="15" customHeight="1" x14ac:dyDescent="0.3">
      <c r="A60" s="338"/>
      <c r="B60" s="341"/>
      <c r="C60" s="338"/>
      <c r="D60" s="338"/>
      <c r="E60" s="338"/>
      <c r="F60" s="206"/>
      <c r="G60" s="206" t="s">
        <v>54</v>
      </c>
      <c r="H60" s="206">
        <v>3</v>
      </c>
      <c r="I60" s="207">
        <v>485000</v>
      </c>
      <c r="J60" s="207">
        <f t="shared" ref="J60:J83" si="9">H60*I60</f>
        <v>1455000</v>
      </c>
      <c r="K60" s="207"/>
      <c r="L60" s="209">
        <v>0.41</v>
      </c>
      <c r="M60" s="210">
        <f t="shared" ref="M60:M88" si="10">J60*(1-L60)</f>
        <v>858450.00000000012</v>
      </c>
      <c r="N60" s="210"/>
      <c r="O60" s="210"/>
      <c r="P60" s="288">
        <f t="shared" ref="P60:P61" si="11">M60</f>
        <v>858450.00000000012</v>
      </c>
      <c r="Q60" s="344"/>
      <c r="R60" s="331"/>
    </row>
    <row r="61" spans="1:18" s="199" customFormat="1" ht="15" customHeight="1" x14ac:dyDescent="0.3">
      <c r="A61" s="339"/>
      <c r="B61" s="342"/>
      <c r="C61" s="339"/>
      <c r="D61" s="339"/>
      <c r="E61" s="339"/>
      <c r="F61" s="211"/>
      <c r="G61" s="211" t="s">
        <v>59</v>
      </c>
      <c r="H61" s="211">
        <v>3</v>
      </c>
      <c r="I61" s="212">
        <v>455000</v>
      </c>
      <c r="J61" s="212">
        <f t="shared" si="9"/>
        <v>1365000</v>
      </c>
      <c r="K61" s="212"/>
      <c r="L61" s="214">
        <v>0.41</v>
      </c>
      <c r="M61" s="215">
        <f t="shared" si="10"/>
        <v>805350.00000000012</v>
      </c>
      <c r="N61" s="215"/>
      <c r="O61" s="215"/>
      <c r="P61" s="289">
        <f t="shared" si="11"/>
        <v>805350.00000000012</v>
      </c>
      <c r="Q61" s="344"/>
      <c r="R61" s="331"/>
    </row>
    <row r="62" spans="1:18" s="199" customFormat="1" ht="15" customHeight="1" x14ac:dyDescent="0.3">
      <c r="A62" s="271">
        <v>27</v>
      </c>
      <c r="B62" s="272">
        <v>43913</v>
      </c>
      <c r="C62" s="271" t="s">
        <v>245</v>
      </c>
      <c r="D62" s="271" t="s">
        <v>246</v>
      </c>
      <c r="E62" s="218" t="s">
        <v>247</v>
      </c>
      <c r="F62" s="218"/>
      <c r="G62" s="218" t="s">
        <v>54</v>
      </c>
      <c r="H62" s="218">
        <v>3</v>
      </c>
      <c r="I62" s="219">
        <v>485000</v>
      </c>
      <c r="J62" s="213">
        <f t="shared" si="9"/>
        <v>1455000</v>
      </c>
      <c r="K62" s="213"/>
      <c r="L62" s="220">
        <v>0.41</v>
      </c>
      <c r="M62" s="221">
        <f t="shared" si="10"/>
        <v>858450.00000000012</v>
      </c>
      <c r="N62" s="222"/>
      <c r="O62" s="222"/>
      <c r="P62" s="290">
        <f>M62</f>
        <v>858450.00000000012</v>
      </c>
      <c r="Q62" s="271"/>
      <c r="R62" s="331"/>
    </row>
    <row r="63" spans="1:18" s="199" customFormat="1" ht="13.2" x14ac:dyDescent="0.3">
      <c r="A63" s="332">
        <v>28</v>
      </c>
      <c r="B63" s="276"/>
      <c r="C63" s="273" t="s">
        <v>60</v>
      </c>
      <c r="D63" s="273" t="s">
        <v>105</v>
      </c>
      <c r="E63" s="202" t="s">
        <v>106</v>
      </c>
      <c r="F63" s="202"/>
      <c r="G63" s="202" t="s">
        <v>51</v>
      </c>
      <c r="H63" s="202">
        <v>10</v>
      </c>
      <c r="I63" s="203">
        <v>455000</v>
      </c>
      <c r="J63" s="203">
        <f t="shared" si="9"/>
        <v>4550000</v>
      </c>
      <c r="K63" s="203"/>
      <c r="L63" s="204">
        <v>0.41</v>
      </c>
      <c r="M63" s="205">
        <f t="shared" si="10"/>
        <v>2684500.0000000005</v>
      </c>
      <c r="N63" s="205"/>
      <c r="O63" s="205"/>
      <c r="P63" s="205">
        <f>M63</f>
        <v>2684500.0000000005</v>
      </c>
      <c r="Q63" s="273"/>
      <c r="R63" s="331"/>
    </row>
    <row r="64" spans="1:18" s="199" customFormat="1" ht="15" customHeight="1" x14ac:dyDescent="0.3">
      <c r="A64" s="333"/>
      <c r="B64" s="291"/>
      <c r="C64" s="206"/>
      <c r="D64" s="206"/>
      <c r="E64" s="206"/>
      <c r="F64" s="206"/>
      <c r="G64" s="206" t="s">
        <v>52</v>
      </c>
      <c r="H64" s="206">
        <v>2</v>
      </c>
      <c r="I64" s="207">
        <v>465000</v>
      </c>
      <c r="J64" s="203">
        <f t="shared" si="9"/>
        <v>930000</v>
      </c>
      <c r="K64" s="206"/>
      <c r="L64" s="209">
        <v>0.41</v>
      </c>
      <c r="M64" s="210">
        <f t="shared" si="10"/>
        <v>548700.00000000012</v>
      </c>
      <c r="N64" s="210"/>
      <c r="O64" s="210"/>
      <c r="P64" s="210">
        <f>M64</f>
        <v>548700.00000000012</v>
      </c>
      <c r="Q64" s="206"/>
      <c r="R64" s="331"/>
    </row>
    <row r="65" spans="1:19" s="199" customFormat="1" ht="15" customHeight="1" x14ac:dyDescent="0.3">
      <c r="A65" s="334"/>
      <c r="B65" s="292"/>
      <c r="C65" s="211"/>
      <c r="D65" s="211"/>
      <c r="E65" s="211"/>
      <c r="F65" s="211"/>
      <c r="G65" s="211" t="s">
        <v>56</v>
      </c>
      <c r="H65" s="211">
        <v>5</v>
      </c>
      <c r="I65" s="212">
        <v>550000</v>
      </c>
      <c r="J65" s="212">
        <f t="shared" si="9"/>
        <v>2750000</v>
      </c>
      <c r="K65" s="211"/>
      <c r="L65" s="214">
        <v>0.41</v>
      </c>
      <c r="M65" s="215">
        <f t="shared" si="10"/>
        <v>1622500.0000000002</v>
      </c>
      <c r="N65" s="215"/>
      <c r="O65" s="215"/>
      <c r="P65" s="215">
        <f>M65</f>
        <v>1622500.0000000002</v>
      </c>
      <c r="Q65" s="211"/>
      <c r="R65" s="331"/>
    </row>
    <row r="66" spans="1:19" s="199" customFormat="1" ht="15" customHeight="1" x14ac:dyDescent="0.3">
      <c r="A66" s="332">
        <v>29</v>
      </c>
      <c r="B66" s="293"/>
      <c r="C66" s="202" t="s">
        <v>60</v>
      </c>
      <c r="D66" s="202" t="s">
        <v>248</v>
      </c>
      <c r="E66" s="202" t="s">
        <v>101</v>
      </c>
      <c r="F66" s="202"/>
      <c r="G66" s="202" t="s">
        <v>51</v>
      </c>
      <c r="H66" s="202">
        <v>24</v>
      </c>
      <c r="I66" s="219">
        <v>455000</v>
      </c>
      <c r="J66" s="203">
        <f t="shared" si="9"/>
        <v>10920000</v>
      </c>
      <c r="K66" s="202"/>
      <c r="L66" s="204">
        <v>0.41</v>
      </c>
      <c r="M66" s="205">
        <f t="shared" si="10"/>
        <v>6442800.0000000009</v>
      </c>
      <c r="N66" s="205"/>
      <c r="O66" s="205"/>
      <c r="P66" s="205">
        <f>M66</f>
        <v>6442800.0000000009</v>
      </c>
      <c r="Q66" s="202"/>
      <c r="R66" s="331"/>
    </row>
    <row r="67" spans="1:19" s="199" customFormat="1" ht="15" customHeight="1" x14ac:dyDescent="0.3">
      <c r="A67" s="333"/>
      <c r="B67" s="277"/>
      <c r="C67" s="274"/>
      <c r="D67" s="274"/>
      <c r="E67" s="294"/>
      <c r="F67" s="206"/>
      <c r="G67" s="206" t="s">
        <v>52</v>
      </c>
      <c r="H67" s="206">
        <v>12</v>
      </c>
      <c r="I67" s="207">
        <v>465000</v>
      </c>
      <c r="J67" s="207">
        <f t="shared" si="9"/>
        <v>5580000</v>
      </c>
      <c r="K67" s="206"/>
      <c r="L67" s="209">
        <v>0.41</v>
      </c>
      <c r="M67" s="210">
        <f t="shared" si="10"/>
        <v>3292200.0000000005</v>
      </c>
      <c r="N67" s="210"/>
      <c r="O67" s="210"/>
      <c r="P67" s="210">
        <f t="shared" ref="P67:P85" si="12">M67</f>
        <v>3292200.0000000005</v>
      </c>
      <c r="Q67" s="274"/>
      <c r="R67" s="233"/>
    </row>
    <row r="68" spans="1:19" s="199" customFormat="1" ht="15" customHeight="1" x14ac:dyDescent="0.3">
      <c r="A68" s="333"/>
      <c r="B68" s="277"/>
      <c r="C68" s="274"/>
      <c r="D68" s="274"/>
      <c r="E68" s="295"/>
      <c r="F68" s="206"/>
      <c r="G68" s="206" t="s">
        <v>54</v>
      </c>
      <c r="H68" s="206">
        <v>12</v>
      </c>
      <c r="I68" s="212">
        <v>485000</v>
      </c>
      <c r="J68" s="207">
        <f t="shared" si="9"/>
        <v>5820000</v>
      </c>
      <c r="K68" s="206"/>
      <c r="L68" s="209">
        <v>0.41</v>
      </c>
      <c r="M68" s="210">
        <f t="shared" si="10"/>
        <v>3433800.0000000005</v>
      </c>
      <c r="N68" s="210"/>
      <c r="O68" s="210"/>
      <c r="P68" s="210">
        <f t="shared" si="12"/>
        <v>3433800.0000000005</v>
      </c>
      <c r="Q68" s="296"/>
      <c r="R68" s="267"/>
      <c r="S68" s="267"/>
    </row>
    <row r="69" spans="1:19" s="199" customFormat="1" ht="15" customHeight="1" x14ac:dyDescent="0.3">
      <c r="A69" s="333"/>
      <c r="B69" s="256"/>
      <c r="C69" s="255"/>
      <c r="D69" s="255"/>
      <c r="E69" s="257"/>
      <c r="F69" s="257"/>
      <c r="G69" s="257" t="s">
        <v>55</v>
      </c>
      <c r="H69" s="257">
        <v>12</v>
      </c>
      <c r="I69" s="219">
        <v>485000</v>
      </c>
      <c r="J69" s="297">
        <f t="shared" si="9"/>
        <v>5820000</v>
      </c>
      <c r="K69" s="257"/>
      <c r="L69" s="258">
        <v>0.41</v>
      </c>
      <c r="M69" s="259">
        <f t="shared" si="10"/>
        <v>3433800.0000000005</v>
      </c>
      <c r="N69" s="259"/>
      <c r="O69" s="259"/>
      <c r="P69" s="259">
        <f t="shared" si="12"/>
        <v>3433800.0000000005</v>
      </c>
      <c r="Q69" s="255"/>
      <c r="R69" s="298"/>
      <c r="S69" s="299"/>
    </row>
    <row r="70" spans="1:19" s="199" customFormat="1" ht="15" customHeight="1" x14ac:dyDescent="0.3">
      <c r="A70" s="332">
        <v>30</v>
      </c>
      <c r="B70" s="335">
        <v>43913</v>
      </c>
      <c r="C70" s="332" t="s">
        <v>60</v>
      </c>
      <c r="D70" s="332" t="s">
        <v>122</v>
      </c>
      <c r="E70" s="332" t="s">
        <v>132</v>
      </c>
      <c r="F70" s="226"/>
      <c r="G70" s="226" t="s">
        <v>52</v>
      </c>
      <c r="H70" s="226">
        <v>24</v>
      </c>
      <c r="I70" s="207">
        <v>465000</v>
      </c>
      <c r="J70" s="227">
        <f t="shared" si="9"/>
        <v>11160000</v>
      </c>
      <c r="K70" s="226"/>
      <c r="L70" s="228">
        <v>0.41</v>
      </c>
      <c r="M70" s="229">
        <f t="shared" si="10"/>
        <v>6584400.0000000009</v>
      </c>
      <c r="N70" s="229"/>
      <c r="O70" s="229"/>
      <c r="P70" s="229">
        <f t="shared" si="12"/>
        <v>6584400.0000000009</v>
      </c>
      <c r="Q70" s="224"/>
    </row>
    <row r="71" spans="1:19" s="199" customFormat="1" ht="13.2" x14ac:dyDescent="0.3">
      <c r="A71" s="334"/>
      <c r="B71" s="336"/>
      <c r="C71" s="334"/>
      <c r="D71" s="334"/>
      <c r="E71" s="334"/>
      <c r="F71" s="226"/>
      <c r="G71" s="226" t="s">
        <v>54</v>
      </c>
      <c r="H71" s="226">
        <v>24</v>
      </c>
      <c r="I71" s="212">
        <v>485000</v>
      </c>
      <c r="J71" s="227">
        <f t="shared" si="9"/>
        <v>11640000</v>
      </c>
      <c r="K71" s="226"/>
      <c r="L71" s="228">
        <v>0.41</v>
      </c>
      <c r="M71" s="229">
        <f t="shared" si="10"/>
        <v>6867600.0000000009</v>
      </c>
      <c r="N71" s="229"/>
      <c r="O71" s="229"/>
      <c r="P71" s="229">
        <f t="shared" si="12"/>
        <v>6867600.0000000009</v>
      </c>
      <c r="Q71" s="226"/>
      <c r="R71" s="331"/>
    </row>
    <row r="72" spans="1:19" s="199" customFormat="1" ht="15" customHeight="1" x14ac:dyDescent="0.3">
      <c r="A72" s="226">
        <v>31</v>
      </c>
      <c r="B72" s="300">
        <v>43914</v>
      </c>
      <c r="C72" s="224" t="s">
        <v>60</v>
      </c>
      <c r="D72" s="226" t="s">
        <v>249</v>
      </c>
      <c r="E72" s="226"/>
      <c r="F72" s="226"/>
      <c r="G72" s="226" t="s">
        <v>56</v>
      </c>
      <c r="H72" s="226">
        <v>5</v>
      </c>
      <c r="I72" s="219">
        <v>550000</v>
      </c>
      <c r="J72" s="227">
        <f t="shared" si="9"/>
        <v>2750000</v>
      </c>
      <c r="K72" s="226"/>
      <c r="L72" s="228">
        <v>0</v>
      </c>
      <c r="M72" s="229">
        <f t="shared" si="10"/>
        <v>2750000</v>
      </c>
      <c r="N72" s="229"/>
      <c r="O72" s="229"/>
      <c r="P72" s="229">
        <f t="shared" si="12"/>
        <v>2750000</v>
      </c>
      <c r="Q72" s="226"/>
      <c r="R72" s="331"/>
    </row>
    <row r="73" spans="1:19" s="199" customFormat="1" ht="15" customHeight="1" x14ac:dyDescent="0.3">
      <c r="A73" s="226">
        <v>32</v>
      </c>
      <c r="B73" s="300">
        <v>43914</v>
      </c>
      <c r="C73" s="224" t="s">
        <v>60</v>
      </c>
      <c r="D73" s="226" t="s">
        <v>122</v>
      </c>
      <c r="E73" s="226"/>
      <c r="F73" s="226"/>
      <c r="G73" s="226" t="s">
        <v>51</v>
      </c>
      <c r="H73" s="226">
        <v>36</v>
      </c>
      <c r="I73" s="207">
        <v>455000</v>
      </c>
      <c r="J73" s="227">
        <f t="shared" si="9"/>
        <v>16380000</v>
      </c>
      <c r="K73" s="226"/>
      <c r="L73" s="228">
        <v>0.41</v>
      </c>
      <c r="M73" s="229">
        <f t="shared" si="10"/>
        <v>9664200.0000000019</v>
      </c>
      <c r="N73" s="229"/>
      <c r="O73" s="229"/>
      <c r="P73" s="229">
        <f t="shared" si="12"/>
        <v>9664200.0000000019</v>
      </c>
      <c r="Q73" s="226"/>
      <c r="R73" s="331"/>
    </row>
    <row r="74" spans="1:19" s="199" customFormat="1" ht="15" customHeight="1" x14ac:dyDescent="0.3">
      <c r="A74" s="202">
        <v>33</v>
      </c>
      <c r="B74" s="293">
        <v>43915</v>
      </c>
      <c r="C74" s="273"/>
      <c r="D74" s="202" t="s">
        <v>250</v>
      </c>
      <c r="E74" s="202"/>
      <c r="F74" s="202"/>
      <c r="G74" s="202" t="s">
        <v>51</v>
      </c>
      <c r="H74" s="202">
        <v>12</v>
      </c>
      <c r="I74" s="212">
        <v>455000</v>
      </c>
      <c r="J74" s="203">
        <f t="shared" si="9"/>
        <v>5460000</v>
      </c>
      <c r="K74" s="202"/>
      <c r="L74" s="204">
        <v>0</v>
      </c>
      <c r="M74" s="205">
        <f t="shared" si="10"/>
        <v>5460000</v>
      </c>
      <c r="N74" s="205"/>
      <c r="O74" s="205"/>
      <c r="P74" s="205">
        <f t="shared" si="12"/>
        <v>5460000</v>
      </c>
      <c r="Q74" s="202"/>
      <c r="R74" s="331"/>
    </row>
    <row r="75" spans="1:19" s="199" customFormat="1" ht="15" customHeight="1" x14ac:dyDescent="0.3">
      <c r="A75" s="206"/>
      <c r="B75" s="291"/>
      <c r="C75" s="274"/>
      <c r="D75" s="206"/>
      <c r="E75" s="206"/>
      <c r="F75" s="206"/>
      <c r="G75" s="206" t="s">
        <v>66</v>
      </c>
      <c r="H75" s="206">
        <v>24</v>
      </c>
      <c r="I75" s="219">
        <v>265000</v>
      </c>
      <c r="J75" s="207">
        <f t="shared" si="9"/>
        <v>6360000</v>
      </c>
      <c r="K75" s="206"/>
      <c r="L75" s="209">
        <v>0</v>
      </c>
      <c r="M75" s="210">
        <f t="shared" si="10"/>
        <v>6360000</v>
      </c>
      <c r="N75" s="210"/>
      <c r="O75" s="210"/>
      <c r="P75" s="210">
        <f t="shared" si="12"/>
        <v>6360000</v>
      </c>
      <c r="Q75" s="206"/>
      <c r="R75" s="331"/>
    </row>
    <row r="76" spans="1:19" s="199" customFormat="1" ht="15" customHeight="1" x14ac:dyDescent="0.3">
      <c r="A76" s="206"/>
      <c r="B76" s="291"/>
      <c r="C76" s="274"/>
      <c r="D76" s="206"/>
      <c r="E76" s="206"/>
      <c r="F76" s="206"/>
      <c r="G76" s="206" t="s">
        <v>52</v>
      </c>
      <c r="H76" s="206">
        <v>12</v>
      </c>
      <c r="I76" s="207">
        <v>465000</v>
      </c>
      <c r="J76" s="207">
        <f t="shared" si="9"/>
        <v>5580000</v>
      </c>
      <c r="K76" s="206"/>
      <c r="L76" s="209">
        <v>0</v>
      </c>
      <c r="M76" s="210">
        <f t="shared" si="10"/>
        <v>5580000</v>
      </c>
      <c r="N76" s="210"/>
      <c r="O76" s="210"/>
      <c r="P76" s="210">
        <f t="shared" si="12"/>
        <v>5580000</v>
      </c>
      <c r="Q76" s="206"/>
      <c r="R76" s="331"/>
    </row>
    <row r="77" spans="1:19" s="199" customFormat="1" ht="15" customHeight="1" x14ac:dyDescent="0.3">
      <c r="A77" s="206"/>
      <c r="B77" s="291"/>
      <c r="C77" s="274"/>
      <c r="D77" s="206"/>
      <c r="E77" s="206"/>
      <c r="F77" s="206"/>
      <c r="G77" s="206" t="s">
        <v>53</v>
      </c>
      <c r="H77" s="206">
        <v>24</v>
      </c>
      <c r="I77" s="212">
        <v>475000</v>
      </c>
      <c r="J77" s="207">
        <f t="shared" si="9"/>
        <v>11400000</v>
      </c>
      <c r="K77" s="206"/>
      <c r="L77" s="209">
        <v>0</v>
      </c>
      <c r="M77" s="210">
        <f t="shared" si="10"/>
        <v>11400000</v>
      </c>
      <c r="N77" s="210"/>
      <c r="O77" s="210"/>
      <c r="P77" s="210">
        <f t="shared" si="12"/>
        <v>11400000</v>
      </c>
      <c r="Q77" s="206"/>
      <c r="R77" s="331"/>
    </row>
    <row r="78" spans="1:19" s="199" customFormat="1" ht="15" customHeight="1" x14ac:dyDescent="0.3">
      <c r="A78" s="206"/>
      <c r="B78" s="291"/>
      <c r="C78" s="274"/>
      <c r="D78" s="206"/>
      <c r="E78" s="206"/>
      <c r="F78" s="206"/>
      <c r="G78" s="206" t="s">
        <v>54</v>
      </c>
      <c r="H78" s="206">
        <v>36</v>
      </c>
      <c r="I78" s="219">
        <v>485000</v>
      </c>
      <c r="J78" s="207">
        <f t="shared" si="9"/>
        <v>17460000</v>
      </c>
      <c r="K78" s="206"/>
      <c r="L78" s="209">
        <v>0</v>
      </c>
      <c r="M78" s="210">
        <f t="shared" si="10"/>
        <v>17460000</v>
      </c>
      <c r="N78" s="210"/>
      <c r="O78" s="210"/>
      <c r="P78" s="210">
        <f t="shared" si="12"/>
        <v>17460000</v>
      </c>
      <c r="Q78" s="206"/>
      <c r="R78" s="331"/>
    </row>
    <row r="79" spans="1:19" s="199" customFormat="1" ht="15" customHeight="1" x14ac:dyDescent="0.3">
      <c r="A79" s="206"/>
      <c r="B79" s="206"/>
      <c r="C79" s="206"/>
      <c r="D79" s="206"/>
      <c r="E79" s="206"/>
      <c r="F79" s="206"/>
      <c r="G79" s="206" t="s">
        <v>55</v>
      </c>
      <c r="H79" s="206">
        <v>24</v>
      </c>
      <c r="I79" s="207">
        <v>485000</v>
      </c>
      <c r="J79" s="207">
        <f t="shared" si="9"/>
        <v>11640000</v>
      </c>
      <c r="K79" s="206"/>
      <c r="L79" s="209">
        <v>0</v>
      </c>
      <c r="M79" s="210">
        <f t="shared" si="10"/>
        <v>11640000</v>
      </c>
      <c r="N79" s="210"/>
      <c r="O79" s="210"/>
      <c r="P79" s="210">
        <f t="shared" si="12"/>
        <v>11640000</v>
      </c>
      <c r="Q79" s="338"/>
    </row>
    <row r="80" spans="1:19" s="199" customFormat="1" ht="15" customHeight="1" x14ac:dyDescent="0.3">
      <c r="A80" s="206"/>
      <c r="B80" s="206"/>
      <c r="C80" s="206"/>
      <c r="D80" s="206"/>
      <c r="E80" s="206"/>
      <c r="F80" s="206"/>
      <c r="G80" s="206" t="s">
        <v>56</v>
      </c>
      <c r="H80" s="206">
        <v>72</v>
      </c>
      <c r="I80" s="212">
        <v>550000</v>
      </c>
      <c r="J80" s="207">
        <f t="shared" si="9"/>
        <v>39600000</v>
      </c>
      <c r="K80" s="206"/>
      <c r="L80" s="209">
        <v>0</v>
      </c>
      <c r="M80" s="210">
        <f t="shared" si="10"/>
        <v>39600000</v>
      </c>
      <c r="N80" s="210"/>
      <c r="O80" s="210"/>
      <c r="P80" s="210">
        <f t="shared" si="12"/>
        <v>39600000</v>
      </c>
      <c r="Q80" s="338"/>
    </row>
    <row r="81" spans="1:18" s="243" customFormat="1" ht="15" customHeight="1" x14ac:dyDescent="0.3">
      <c r="A81" s="206"/>
      <c r="B81" s="206"/>
      <c r="C81" s="206"/>
      <c r="D81" s="206"/>
      <c r="E81" s="206"/>
      <c r="F81" s="301"/>
      <c r="G81" s="301" t="s">
        <v>57</v>
      </c>
      <c r="H81" s="301">
        <v>56</v>
      </c>
      <c r="I81" s="219">
        <v>450000</v>
      </c>
      <c r="J81" s="207">
        <f t="shared" si="9"/>
        <v>25200000</v>
      </c>
      <c r="K81" s="301"/>
      <c r="L81" s="302">
        <v>0</v>
      </c>
      <c r="M81" s="303">
        <f t="shared" si="10"/>
        <v>25200000</v>
      </c>
      <c r="N81" s="303"/>
      <c r="O81" s="303"/>
      <c r="P81" s="303">
        <f t="shared" si="12"/>
        <v>25200000</v>
      </c>
      <c r="Q81" s="345"/>
      <c r="R81" s="330"/>
    </row>
    <row r="82" spans="1:18" s="243" customFormat="1" ht="15" customHeight="1" x14ac:dyDescent="0.3">
      <c r="A82" s="206"/>
      <c r="B82" s="206"/>
      <c r="C82" s="206"/>
      <c r="D82" s="206"/>
      <c r="E82" s="206"/>
      <c r="F82" s="301"/>
      <c r="G82" s="301" t="s">
        <v>58</v>
      </c>
      <c r="H82" s="301">
        <v>36</v>
      </c>
      <c r="I82" s="207">
        <v>455000</v>
      </c>
      <c r="J82" s="207">
        <f t="shared" si="9"/>
        <v>16380000</v>
      </c>
      <c r="K82" s="301"/>
      <c r="L82" s="302">
        <v>0</v>
      </c>
      <c r="M82" s="303">
        <f t="shared" si="10"/>
        <v>16380000</v>
      </c>
      <c r="N82" s="303"/>
      <c r="O82" s="303"/>
      <c r="P82" s="303">
        <f t="shared" si="12"/>
        <v>16380000</v>
      </c>
      <c r="Q82" s="345"/>
      <c r="R82" s="330"/>
    </row>
    <row r="83" spans="1:18" s="199" customFormat="1" ht="13.2" x14ac:dyDescent="0.3">
      <c r="A83" s="275"/>
      <c r="B83" s="278"/>
      <c r="C83" s="275"/>
      <c r="D83" s="275"/>
      <c r="E83" s="211"/>
      <c r="F83" s="211"/>
      <c r="G83" s="211" t="s">
        <v>59</v>
      </c>
      <c r="H83" s="211">
        <v>12</v>
      </c>
      <c r="I83" s="212">
        <v>455000</v>
      </c>
      <c r="J83" s="207">
        <f t="shared" si="9"/>
        <v>5460000</v>
      </c>
      <c r="K83" s="211"/>
      <c r="L83" s="214">
        <v>0</v>
      </c>
      <c r="M83" s="215">
        <f t="shared" si="10"/>
        <v>5460000</v>
      </c>
      <c r="N83" s="215"/>
      <c r="O83" s="215"/>
      <c r="P83" s="215">
        <f t="shared" si="12"/>
        <v>5460000</v>
      </c>
      <c r="Q83" s="211"/>
    </row>
    <row r="84" spans="1:18" s="243" customFormat="1" ht="15" customHeight="1" x14ac:dyDescent="0.3">
      <c r="A84" s="206">
        <v>34</v>
      </c>
      <c r="B84" s="293">
        <v>43915</v>
      </c>
      <c r="C84" s="206"/>
      <c r="D84" s="206" t="s">
        <v>122</v>
      </c>
      <c r="E84" s="206"/>
      <c r="F84" s="301"/>
      <c r="G84" s="301" t="s">
        <v>56</v>
      </c>
      <c r="H84" s="301">
        <v>24</v>
      </c>
      <c r="I84" s="219">
        <v>550000</v>
      </c>
      <c r="J84" s="304">
        <f>H84*I84</f>
        <v>13200000</v>
      </c>
      <c r="K84" s="301"/>
      <c r="L84" s="302">
        <v>0.41</v>
      </c>
      <c r="M84" s="303">
        <f t="shared" si="10"/>
        <v>7788000.0000000009</v>
      </c>
      <c r="N84" s="303"/>
      <c r="O84" s="303"/>
      <c r="P84" s="303">
        <f t="shared" si="12"/>
        <v>7788000.0000000009</v>
      </c>
      <c r="Q84" s="269"/>
      <c r="R84" s="199"/>
    </row>
    <row r="85" spans="1:18" s="199" customFormat="1" ht="13.2" x14ac:dyDescent="0.3">
      <c r="A85" s="275"/>
      <c r="B85" s="278"/>
      <c r="C85" s="275"/>
      <c r="D85" s="275"/>
      <c r="E85" s="211"/>
      <c r="F85" s="211"/>
      <c r="G85" s="211" t="s">
        <v>59</v>
      </c>
      <c r="H85" s="211">
        <v>12</v>
      </c>
      <c r="I85" s="207">
        <v>455000</v>
      </c>
      <c r="J85" s="304">
        <f t="shared" ref="J85:J91" si="13">H85*I85</f>
        <v>5460000</v>
      </c>
      <c r="K85" s="211"/>
      <c r="L85" s="214">
        <v>0.41</v>
      </c>
      <c r="M85" s="215">
        <f t="shared" si="10"/>
        <v>3221400.0000000005</v>
      </c>
      <c r="N85" s="215"/>
      <c r="O85" s="215"/>
      <c r="P85" s="215">
        <f t="shared" si="12"/>
        <v>3221400.0000000005</v>
      </c>
      <c r="Q85" s="211"/>
    </row>
    <row r="86" spans="1:18" s="243" customFormat="1" ht="15" customHeight="1" x14ac:dyDescent="0.3">
      <c r="A86" s="257">
        <v>35</v>
      </c>
      <c r="B86" s="309">
        <v>43917</v>
      </c>
      <c r="C86" s="257"/>
      <c r="D86" s="257" t="s">
        <v>251</v>
      </c>
      <c r="E86" s="257"/>
      <c r="F86" s="305"/>
      <c r="G86" s="305" t="s">
        <v>59</v>
      </c>
      <c r="H86" s="305">
        <v>2</v>
      </c>
      <c r="I86" s="297">
        <v>455000</v>
      </c>
      <c r="J86" s="306">
        <f t="shared" si="13"/>
        <v>910000</v>
      </c>
      <c r="K86" s="305"/>
      <c r="L86" s="307">
        <v>0.41</v>
      </c>
      <c r="M86" s="308">
        <f t="shared" si="10"/>
        <v>536900.00000000012</v>
      </c>
      <c r="N86" s="308">
        <f>M86</f>
        <v>536900.00000000012</v>
      </c>
      <c r="O86" s="308"/>
      <c r="P86" s="308"/>
      <c r="Q86" s="270"/>
      <c r="R86" s="199"/>
    </row>
    <row r="87" spans="1:18" s="199" customFormat="1" ht="13.2" x14ac:dyDescent="0.3">
      <c r="A87" s="279">
        <v>36</v>
      </c>
      <c r="B87" s="293">
        <v>43917</v>
      </c>
      <c r="C87" s="279"/>
      <c r="D87" s="279" t="s">
        <v>252</v>
      </c>
      <c r="E87" s="202"/>
      <c r="F87" s="202"/>
      <c r="G87" s="202" t="s">
        <v>53</v>
      </c>
      <c r="H87" s="202">
        <v>1</v>
      </c>
      <c r="I87" s="203">
        <v>475000</v>
      </c>
      <c r="J87" s="310">
        <f t="shared" si="13"/>
        <v>475000</v>
      </c>
      <c r="K87" s="202"/>
      <c r="L87" s="204">
        <v>0.41</v>
      </c>
      <c r="M87" s="205">
        <f t="shared" si="10"/>
        <v>280250.00000000006</v>
      </c>
      <c r="N87" s="205"/>
      <c r="O87" s="205"/>
      <c r="P87" s="205">
        <f>M87</f>
        <v>280250.00000000006</v>
      </c>
      <c r="Q87" s="202"/>
    </row>
    <row r="88" spans="1:18" s="243" customFormat="1" ht="15" customHeight="1" x14ac:dyDescent="0.3">
      <c r="A88" s="211"/>
      <c r="B88" s="211"/>
      <c r="C88" s="211"/>
      <c r="D88" s="211"/>
      <c r="E88" s="211"/>
      <c r="F88" s="244"/>
      <c r="G88" s="244" t="s">
        <v>54</v>
      </c>
      <c r="H88" s="244">
        <v>1</v>
      </c>
      <c r="I88" s="212">
        <v>485000</v>
      </c>
      <c r="J88" s="311">
        <f t="shared" si="13"/>
        <v>485000</v>
      </c>
      <c r="K88" s="244"/>
      <c r="L88" s="245">
        <v>0.41</v>
      </c>
      <c r="M88" s="246">
        <f t="shared" si="10"/>
        <v>286150.00000000006</v>
      </c>
      <c r="N88" s="246"/>
      <c r="O88" s="246"/>
      <c r="P88" s="246">
        <f>M88</f>
        <v>286150.00000000006</v>
      </c>
      <c r="Q88" s="281"/>
      <c r="R88" s="199"/>
    </row>
    <row r="89" spans="1:18" s="199" customFormat="1" ht="13.2" x14ac:dyDescent="0.3">
      <c r="A89" s="279">
        <v>37</v>
      </c>
      <c r="B89" s="282">
        <v>43893</v>
      </c>
      <c r="C89" s="279"/>
      <c r="D89" s="279" t="s">
        <v>122</v>
      </c>
      <c r="E89" s="202"/>
      <c r="F89" s="202"/>
      <c r="G89" s="202" t="s">
        <v>52</v>
      </c>
      <c r="H89" s="202">
        <v>12</v>
      </c>
      <c r="I89" s="202">
        <v>465000</v>
      </c>
      <c r="J89" s="202">
        <f t="shared" si="13"/>
        <v>5580000</v>
      </c>
      <c r="K89" s="202"/>
      <c r="L89" s="202"/>
      <c r="M89" s="205">
        <f t="shared" ref="M89:M129" si="14">J89*(1-L89)</f>
        <v>5580000</v>
      </c>
      <c r="N89" s="205"/>
      <c r="O89" s="205"/>
      <c r="P89" s="205"/>
      <c r="Q89" s="279"/>
    </row>
    <row r="90" spans="1:18" s="199" customFormat="1" ht="13.2" x14ac:dyDescent="0.3">
      <c r="A90" s="280"/>
      <c r="B90" s="283"/>
      <c r="C90" s="280"/>
      <c r="D90" s="280"/>
      <c r="E90" s="206"/>
      <c r="F90" s="206"/>
      <c r="G90" s="206" t="s">
        <v>53</v>
      </c>
      <c r="H90" s="206">
        <v>12</v>
      </c>
      <c r="I90" s="206">
        <v>475000</v>
      </c>
      <c r="J90" s="206">
        <f t="shared" si="13"/>
        <v>5700000</v>
      </c>
      <c r="K90" s="206"/>
      <c r="L90" s="206"/>
      <c r="M90" s="210">
        <f t="shared" si="14"/>
        <v>5700000</v>
      </c>
      <c r="N90" s="210"/>
      <c r="O90" s="210"/>
      <c r="P90" s="210"/>
      <c r="Q90" s="280"/>
    </row>
    <row r="91" spans="1:18" s="199" customFormat="1" ht="13.2" x14ac:dyDescent="0.3">
      <c r="A91" s="281"/>
      <c r="B91" s="284"/>
      <c r="C91" s="281"/>
      <c r="D91" s="281"/>
      <c r="E91" s="211"/>
      <c r="F91" s="211"/>
      <c r="G91" s="211" t="s">
        <v>54</v>
      </c>
      <c r="H91" s="211">
        <v>18</v>
      </c>
      <c r="I91" s="211">
        <v>485000</v>
      </c>
      <c r="J91" s="211">
        <f t="shared" si="13"/>
        <v>8730000</v>
      </c>
      <c r="K91" s="211"/>
      <c r="L91" s="211"/>
      <c r="M91" s="215">
        <f t="shared" si="14"/>
        <v>8730000</v>
      </c>
      <c r="N91" s="215"/>
      <c r="O91" s="215"/>
      <c r="P91" s="215"/>
      <c r="Q91" s="281"/>
    </row>
    <row r="92" spans="1:18" s="199" customFormat="1" ht="13.2" x14ac:dyDescent="0.3">
      <c r="A92" s="279">
        <v>38</v>
      </c>
      <c r="B92" s="282">
        <v>43916</v>
      </c>
      <c r="C92" s="279"/>
      <c r="D92" s="279" t="s">
        <v>254</v>
      </c>
      <c r="E92" s="202"/>
      <c r="F92" s="202"/>
      <c r="G92" s="202" t="s">
        <v>51</v>
      </c>
      <c r="H92" s="202"/>
      <c r="I92" s="202"/>
      <c r="J92" s="202"/>
      <c r="K92" s="202"/>
      <c r="L92" s="202"/>
      <c r="M92" s="205">
        <f t="shared" si="14"/>
        <v>0</v>
      </c>
      <c r="N92" s="205"/>
      <c r="O92" s="205"/>
      <c r="P92" s="205"/>
      <c r="Q92" s="332" t="s">
        <v>255</v>
      </c>
    </row>
    <row r="93" spans="1:18" s="199" customFormat="1" ht="15" customHeight="1" x14ac:dyDescent="0.3">
      <c r="A93" s="281"/>
      <c r="B93" s="284"/>
      <c r="C93" s="281"/>
      <c r="D93" s="281"/>
      <c r="E93" s="211"/>
      <c r="F93" s="211"/>
      <c r="G93" s="211" t="s">
        <v>59</v>
      </c>
      <c r="H93" s="211"/>
      <c r="I93" s="211"/>
      <c r="J93" s="211"/>
      <c r="K93" s="211"/>
      <c r="L93" s="211"/>
      <c r="M93" s="215">
        <f t="shared" si="14"/>
        <v>0</v>
      </c>
      <c r="N93" s="215"/>
      <c r="O93" s="215"/>
      <c r="P93" s="215"/>
      <c r="Q93" s="334"/>
    </row>
    <row r="94" spans="1:18" s="199" customFormat="1" ht="13.2" x14ac:dyDescent="0.3">
      <c r="A94" s="285"/>
      <c r="B94" s="250"/>
      <c r="C94" s="285"/>
      <c r="D94" s="285"/>
      <c r="E94" s="251"/>
      <c r="F94" s="251"/>
      <c r="G94" s="251"/>
      <c r="H94" s="251"/>
      <c r="I94" s="251"/>
      <c r="J94" s="251"/>
      <c r="K94" s="251"/>
      <c r="L94" s="251"/>
      <c r="M94" s="253">
        <f t="shared" si="14"/>
        <v>0</v>
      </c>
      <c r="N94" s="253"/>
      <c r="O94" s="253"/>
      <c r="P94" s="253"/>
      <c r="Q94" s="285"/>
    </row>
    <row r="95" spans="1:18" s="199" customFormat="1" ht="13.2" x14ac:dyDescent="0.3">
      <c r="A95" s="238"/>
      <c r="B95" s="254"/>
      <c r="C95" s="238"/>
      <c r="D95" s="238"/>
      <c r="E95" s="206"/>
      <c r="F95" s="206"/>
      <c r="G95" s="206"/>
      <c r="H95" s="206"/>
      <c r="I95" s="206"/>
      <c r="J95" s="206"/>
      <c r="K95" s="206"/>
      <c r="L95" s="206"/>
      <c r="M95" s="210">
        <f t="shared" si="14"/>
        <v>0</v>
      </c>
      <c r="N95" s="210"/>
      <c r="O95" s="210"/>
      <c r="P95" s="210"/>
      <c r="Q95" s="238"/>
    </row>
    <row r="96" spans="1:18" s="199" customFormat="1" ht="13.2" x14ac:dyDescent="0.3">
      <c r="A96" s="238"/>
      <c r="B96" s="254"/>
      <c r="C96" s="238"/>
      <c r="D96" s="238"/>
      <c r="E96" s="206"/>
      <c r="F96" s="206"/>
      <c r="G96" s="206"/>
      <c r="H96" s="206"/>
      <c r="I96" s="206"/>
      <c r="J96" s="206"/>
      <c r="K96" s="206"/>
      <c r="L96" s="206"/>
      <c r="M96" s="210">
        <f t="shared" si="14"/>
        <v>0</v>
      </c>
      <c r="N96" s="210"/>
      <c r="O96" s="210"/>
      <c r="P96" s="210"/>
      <c r="Q96" s="238"/>
    </row>
    <row r="97" spans="1:17" s="199" customFormat="1" ht="13.2" x14ac:dyDescent="0.3">
      <c r="A97" s="238"/>
      <c r="B97" s="254"/>
      <c r="C97" s="238"/>
      <c r="D97" s="238"/>
      <c r="E97" s="206"/>
      <c r="F97" s="206"/>
      <c r="G97" s="206"/>
      <c r="H97" s="206"/>
      <c r="I97" s="206"/>
      <c r="J97" s="206"/>
      <c r="K97" s="206"/>
      <c r="L97" s="206"/>
      <c r="M97" s="210">
        <f t="shared" si="14"/>
        <v>0</v>
      </c>
      <c r="N97" s="210"/>
      <c r="O97" s="210"/>
      <c r="P97" s="210"/>
      <c r="Q97" s="238"/>
    </row>
    <row r="98" spans="1:17" s="199" customFormat="1" ht="13.2" x14ac:dyDescent="0.3">
      <c r="A98" s="238"/>
      <c r="B98" s="254"/>
      <c r="C98" s="238"/>
      <c r="D98" s="238"/>
      <c r="E98" s="206"/>
      <c r="F98" s="206"/>
      <c r="G98" s="206"/>
      <c r="H98" s="206"/>
      <c r="I98" s="206"/>
      <c r="J98" s="206"/>
      <c r="K98" s="206"/>
      <c r="L98" s="206"/>
      <c r="M98" s="210">
        <f t="shared" si="14"/>
        <v>0</v>
      </c>
      <c r="N98" s="210"/>
      <c r="O98" s="210"/>
      <c r="P98" s="210"/>
      <c r="Q98" s="238"/>
    </row>
    <row r="99" spans="1:17" s="199" customFormat="1" ht="13.2" x14ac:dyDescent="0.3">
      <c r="A99" s="238"/>
      <c r="B99" s="254"/>
      <c r="C99" s="238"/>
      <c r="D99" s="238"/>
      <c r="E99" s="206"/>
      <c r="F99" s="206"/>
      <c r="G99" s="206"/>
      <c r="H99" s="206"/>
      <c r="I99" s="206"/>
      <c r="J99" s="206"/>
      <c r="K99" s="206"/>
      <c r="L99" s="206"/>
      <c r="M99" s="210">
        <f t="shared" si="14"/>
        <v>0</v>
      </c>
      <c r="N99" s="210"/>
      <c r="O99" s="210"/>
      <c r="P99" s="210"/>
      <c r="Q99" s="238"/>
    </row>
    <row r="100" spans="1:17" s="199" customFormat="1" ht="13.2" x14ac:dyDescent="0.3">
      <c r="A100" s="238"/>
      <c r="B100" s="254"/>
      <c r="C100" s="238"/>
      <c r="D100" s="238"/>
      <c r="E100" s="206"/>
      <c r="F100" s="206"/>
      <c r="G100" s="206"/>
      <c r="H100" s="206"/>
      <c r="I100" s="206"/>
      <c r="J100" s="206"/>
      <c r="K100" s="206"/>
      <c r="L100" s="206"/>
      <c r="M100" s="210">
        <f t="shared" si="14"/>
        <v>0</v>
      </c>
      <c r="N100" s="210"/>
      <c r="O100" s="210"/>
      <c r="P100" s="210"/>
      <c r="Q100" s="238"/>
    </row>
    <row r="101" spans="1:17" s="199" customFormat="1" ht="13.2" x14ac:dyDescent="0.3">
      <c r="A101" s="238"/>
      <c r="B101" s="254"/>
      <c r="C101" s="238"/>
      <c r="D101" s="238"/>
      <c r="E101" s="206"/>
      <c r="F101" s="206"/>
      <c r="G101" s="206"/>
      <c r="H101" s="206"/>
      <c r="I101" s="206"/>
      <c r="J101" s="206"/>
      <c r="K101" s="206"/>
      <c r="L101" s="206"/>
      <c r="M101" s="210">
        <f t="shared" si="14"/>
        <v>0</v>
      </c>
      <c r="N101" s="210"/>
      <c r="O101" s="210"/>
      <c r="P101" s="210"/>
      <c r="Q101" s="238"/>
    </row>
    <row r="102" spans="1:17" s="199" customFormat="1" ht="13.2" x14ac:dyDescent="0.3">
      <c r="A102" s="238"/>
      <c r="B102" s="254"/>
      <c r="C102" s="238"/>
      <c r="D102" s="238"/>
      <c r="E102" s="206"/>
      <c r="F102" s="206"/>
      <c r="G102" s="206"/>
      <c r="H102" s="206"/>
      <c r="I102" s="206"/>
      <c r="J102" s="206"/>
      <c r="K102" s="206"/>
      <c r="L102" s="206"/>
      <c r="M102" s="210">
        <f t="shared" si="14"/>
        <v>0</v>
      </c>
      <c r="N102" s="210"/>
      <c r="O102" s="210"/>
      <c r="P102" s="210"/>
      <c r="Q102" s="238"/>
    </row>
    <row r="103" spans="1:17" s="199" customFormat="1" ht="13.2" x14ac:dyDescent="0.3">
      <c r="A103" s="238"/>
      <c r="B103" s="254"/>
      <c r="C103" s="238"/>
      <c r="D103" s="238"/>
      <c r="E103" s="206"/>
      <c r="F103" s="206"/>
      <c r="G103" s="206"/>
      <c r="H103" s="206"/>
      <c r="I103" s="206"/>
      <c r="J103" s="206"/>
      <c r="K103" s="206"/>
      <c r="L103" s="206"/>
      <c r="M103" s="210">
        <f t="shared" si="14"/>
        <v>0</v>
      </c>
      <c r="N103" s="210"/>
      <c r="O103" s="210"/>
      <c r="P103" s="210"/>
      <c r="Q103" s="238"/>
    </row>
    <row r="104" spans="1:17" s="199" customFormat="1" ht="13.2" x14ac:dyDescent="0.3">
      <c r="A104" s="238"/>
      <c r="B104" s="254"/>
      <c r="C104" s="238"/>
      <c r="D104" s="238"/>
      <c r="E104" s="206"/>
      <c r="F104" s="206"/>
      <c r="G104" s="206"/>
      <c r="H104" s="206"/>
      <c r="I104" s="206"/>
      <c r="J104" s="206"/>
      <c r="K104" s="206"/>
      <c r="L104" s="206"/>
      <c r="M104" s="210">
        <f t="shared" si="14"/>
        <v>0</v>
      </c>
      <c r="N104" s="210"/>
      <c r="O104" s="210"/>
      <c r="P104" s="210"/>
      <c r="Q104" s="238"/>
    </row>
    <row r="105" spans="1:17" s="199" customFormat="1" ht="13.2" x14ac:dyDescent="0.3">
      <c r="A105" s="238"/>
      <c r="B105" s="254"/>
      <c r="C105" s="238"/>
      <c r="D105" s="238"/>
      <c r="E105" s="206"/>
      <c r="F105" s="206"/>
      <c r="G105" s="206"/>
      <c r="H105" s="206"/>
      <c r="I105" s="206"/>
      <c r="J105" s="206"/>
      <c r="K105" s="206"/>
      <c r="L105" s="206"/>
      <c r="M105" s="210">
        <f t="shared" si="14"/>
        <v>0</v>
      </c>
      <c r="N105" s="210"/>
      <c r="O105" s="210"/>
      <c r="P105" s="210"/>
      <c r="Q105" s="238"/>
    </row>
    <row r="106" spans="1:17" s="199" customFormat="1" ht="13.2" x14ac:dyDescent="0.3">
      <c r="A106" s="238"/>
      <c r="B106" s="254"/>
      <c r="C106" s="238"/>
      <c r="D106" s="238"/>
      <c r="E106" s="206"/>
      <c r="F106" s="206"/>
      <c r="G106" s="206"/>
      <c r="H106" s="206"/>
      <c r="I106" s="206"/>
      <c r="J106" s="206"/>
      <c r="K106" s="206"/>
      <c r="L106" s="206"/>
      <c r="M106" s="210">
        <f t="shared" si="14"/>
        <v>0</v>
      </c>
      <c r="N106" s="210"/>
      <c r="O106" s="210"/>
      <c r="P106" s="210"/>
      <c r="Q106" s="238"/>
    </row>
    <row r="107" spans="1:17" s="199" customFormat="1" ht="13.2" x14ac:dyDescent="0.3">
      <c r="A107" s="238"/>
      <c r="B107" s="254"/>
      <c r="C107" s="238"/>
      <c r="D107" s="238"/>
      <c r="E107" s="206"/>
      <c r="F107" s="206"/>
      <c r="G107" s="206"/>
      <c r="H107" s="206"/>
      <c r="I107" s="206"/>
      <c r="J107" s="206"/>
      <c r="K107" s="206"/>
      <c r="L107" s="206"/>
      <c r="M107" s="210">
        <f t="shared" si="14"/>
        <v>0</v>
      </c>
      <c r="N107" s="210"/>
      <c r="O107" s="210"/>
      <c r="P107" s="210"/>
      <c r="Q107" s="238"/>
    </row>
    <row r="108" spans="1:17" s="199" customFormat="1" ht="13.2" x14ac:dyDescent="0.3">
      <c r="A108" s="238"/>
      <c r="B108" s="254"/>
      <c r="C108" s="238"/>
      <c r="D108" s="238"/>
      <c r="E108" s="206"/>
      <c r="F108" s="206"/>
      <c r="G108" s="206"/>
      <c r="H108" s="206"/>
      <c r="I108" s="206"/>
      <c r="J108" s="206"/>
      <c r="K108" s="206"/>
      <c r="L108" s="206"/>
      <c r="M108" s="210">
        <f t="shared" si="14"/>
        <v>0</v>
      </c>
      <c r="N108" s="210"/>
      <c r="O108" s="210"/>
      <c r="P108" s="210"/>
      <c r="Q108" s="238"/>
    </row>
    <row r="109" spans="1:17" s="199" customFormat="1" ht="13.2" x14ac:dyDescent="0.3">
      <c r="A109" s="238"/>
      <c r="B109" s="254"/>
      <c r="C109" s="238"/>
      <c r="D109" s="238"/>
      <c r="E109" s="206"/>
      <c r="F109" s="206"/>
      <c r="G109" s="206"/>
      <c r="H109" s="206"/>
      <c r="I109" s="206"/>
      <c r="J109" s="206"/>
      <c r="K109" s="206"/>
      <c r="L109" s="206"/>
      <c r="M109" s="210">
        <f t="shared" si="14"/>
        <v>0</v>
      </c>
      <c r="N109" s="210"/>
      <c r="O109" s="210"/>
      <c r="P109" s="210"/>
      <c r="Q109" s="238"/>
    </row>
    <row r="110" spans="1:17" s="199" customFormat="1" ht="13.2" x14ac:dyDescent="0.3">
      <c r="A110" s="238"/>
      <c r="B110" s="254"/>
      <c r="C110" s="238"/>
      <c r="D110" s="238"/>
      <c r="E110" s="206"/>
      <c r="F110" s="206"/>
      <c r="G110" s="206"/>
      <c r="H110" s="206"/>
      <c r="I110" s="206"/>
      <c r="J110" s="206"/>
      <c r="K110" s="206"/>
      <c r="L110" s="206"/>
      <c r="M110" s="210">
        <f t="shared" si="14"/>
        <v>0</v>
      </c>
      <c r="N110" s="210"/>
      <c r="O110" s="210"/>
      <c r="P110" s="210"/>
      <c r="Q110" s="238"/>
    </row>
    <row r="111" spans="1:17" s="199" customFormat="1" ht="13.2" x14ac:dyDescent="0.3">
      <c r="A111" s="238"/>
      <c r="B111" s="254"/>
      <c r="C111" s="238"/>
      <c r="D111" s="238"/>
      <c r="E111" s="206"/>
      <c r="F111" s="206"/>
      <c r="G111" s="206"/>
      <c r="H111" s="206"/>
      <c r="I111" s="206"/>
      <c r="J111" s="206"/>
      <c r="K111" s="206"/>
      <c r="L111" s="206"/>
      <c r="M111" s="210">
        <f t="shared" si="14"/>
        <v>0</v>
      </c>
      <c r="N111" s="210"/>
      <c r="O111" s="210"/>
      <c r="P111" s="210"/>
      <c r="Q111" s="238"/>
    </row>
    <row r="112" spans="1:17" s="199" customFormat="1" ht="13.2" x14ac:dyDescent="0.3">
      <c r="A112" s="238"/>
      <c r="B112" s="254"/>
      <c r="C112" s="238"/>
      <c r="D112" s="238"/>
      <c r="E112" s="206"/>
      <c r="F112" s="206"/>
      <c r="G112" s="206"/>
      <c r="H112" s="206"/>
      <c r="I112" s="206"/>
      <c r="J112" s="206"/>
      <c r="K112" s="206"/>
      <c r="L112" s="206"/>
      <c r="M112" s="210">
        <f t="shared" si="14"/>
        <v>0</v>
      </c>
      <c r="N112" s="210"/>
      <c r="O112" s="210"/>
      <c r="P112" s="210"/>
      <c r="Q112" s="238"/>
    </row>
    <row r="113" spans="1:17" s="199" customFormat="1" ht="13.2" x14ac:dyDescent="0.3">
      <c r="A113" s="238"/>
      <c r="B113" s="254"/>
      <c r="C113" s="238"/>
      <c r="D113" s="238"/>
      <c r="E113" s="206"/>
      <c r="F113" s="206"/>
      <c r="G113" s="206"/>
      <c r="H113" s="206"/>
      <c r="I113" s="206"/>
      <c r="J113" s="206"/>
      <c r="K113" s="206"/>
      <c r="L113" s="206"/>
      <c r="M113" s="210">
        <f t="shared" si="14"/>
        <v>0</v>
      </c>
      <c r="N113" s="210"/>
      <c r="O113" s="210"/>
      <c r="P113" s="210"/>
      <c r="Q113" s="238"/>
    </row>
    <row r="114" spans="1:17" s="199" customFormat="1" ht="13.2" x14ac:dyDescent="0.3">
      <c r="A114" s="238"/>
      <c r="B114" s="254"/>
      <c r="C114" s="238"/>
      <c r="D114" s="238"/>
      <c r="E114" s="206"/>
      <c r="F114" s="206"/>
      <c r="G114" s="206"/>
      <c r="H114" s="206"/>
      <c r="I114" s="206"/>
      <c r="J114" s="206"/>
      <c r="K114" s="206"/>
      <c r="L114" s="206"/>
      <c r="M114" s="210">
        <f t="shared" si="14"/>
        <v>0</v>
      </c>
      <c r="N114" s="210"/>
      <c r="O114" s="210"/>
      <c r="P114" s="210"/>
      <c r="Q114" s="238"/>
    </row>
    <row r="115" spans="1:17" s="199" customFormat="1" ht="13.2" x14ac:dyDescent="0.3">
      <c r="A115" s="238"/>
      <c r="B115" s="254"/>
      <c r="C115" s="238"/>
      <c r="D115" s="238"/>
      <c r="E115" s="206"/>
      <c r="F115" s="206"/>
      <c r="G115" s="206"/>
      <c r="H115" s="206"/>
      <c r="I115" s="206"/>
      <c r="J115" s="206"/>
      <c r="K115" s="206"/>
      <c r="L115" s="206"/>
      <c r="M115" s="210">
        <f t="shared" si="14"/>
        <v>0</v>
      </c>
      <c r="N115" s="210"/>
      <c r="O115" s="210"/>
      <c r="P115" s="210"/>
      <c r="Q115" s="238"/>
    </row>
    <row r="116" spans="1:17" s="199" customFormat="1" ht="13.2" x14ac:dyDescent="0.3">
      <c r="A116" s="238"/>
      <c r="B116" s="254"/>
      <c r="C116" s="238"/>
      <c r="D116" s="238"/>
      <c r="E116" s="206"/>
      <c r="F116" s="206"/>
      <c r="G116" s="206"/>
      <c r="H116" s="206"/>
      <c r="I116" s="206"/>
      <c r="J116" s="206"/>
      <c r="K116" s="206"/>
      <c r="L116" s="206"/>
      <c r="M116" s="210">
        <f t="shared" si="14"/>
        <v>0</v>
      </c>
      <c r="N116" s="210"/>
      <c r="O116" s="210"/>
      <c r="P116" s="210"/>
      <c r="Q116" s="238"/>
    </row>
    <row r="117" spans="1:17" s="199" customFormat="1" ht="13.2" x14ac:dyDescent="0.3">
      <c r="A117" s="238"/>
      <c r="B117" s="254"/>
      <c r="C117" s="238"/>
      <c r="D117" s="238"/>
      <c r="E117" s="206"/>
      <c r="F117" s="206"/>
      <c r="G117" s="206"/>
      <c r="H117" s="206"/>
      <c r="I117" s="206"/>
      <c r="J117" s="206"/>
      <c r="K117" s="206"/>
      <c r="L117" s="206"/>
      <c r="M117" s="210">
        <f t="shared" si="14"/>
        <v>0</v>
      </c>
      <c r="N117" s="210"/>
      <c r="O117" s="210"/>
      <c r="P117" s="210"/>
      <c r="Q117" s="238"/>
    </row>
    <row r="118" spans="1:17" s="199" customFormat="1" ht="13.2" x14ac:dyDescent="0.3">
      <c r="A118" s="238"/>
      <c r="B118" s="254"/>
      <c r="C118" s="238"/>
      <c r="D118" s="238"/>
      <c r="E118" s="206"/>
      <c r="F118" s="206"/>
      <c r="G118" s="206"/>
      <c r="H118" s="206"/>
      <c r="I118" s="206"/>
      <c r="J118" s="206"/>
      <c r="K118" s="206"/>
      <c r="L118" s="206"/>
      <c r="M118" s="210">
        <f t="shared" si="14"/>
        <v>0</v>
      </c>
      <c r="N118" s="210"/>
      <c r="O118" s="210"/>
      <c r="P118" s="210"/>
      <c r="Q118" s="238"/>
    </row>
    <row r="119" spans="1:17" s="199" customFormat="1" ht="13.2" x14ac:dyDescent="0.3">
      <c r="A119" s="238"/>
      <c r="B119" s="254"/>
      <c r="C119" s="238"/>
      <c r="D119" s="238"/>
      <c r="E119" s="206"/>
      <c r="F119" s="206"/>
      <c r="G119" s="206"/>
      <c r="H119" s="206"/>
      <c r="I119" s="206"/>
      <c r="J119" s="206"/>
      <c r="K119" s="206"/>
      <c r="L119" s="206"/>
      <c r="M119" s="210">
        <f t="shared" si="14"/>
        <v>0</v>
      </c>
      <c r="N119" s="210"/>
      <c r="O119" s="210"/>
      <c r="P119" s="210"/>
      <c r="Q119" s="238"/>
    </row>
    <row r="120" spans="1:17" s="199" customFormat="1" ht="13.2" x14ac:dyDescent="0.3">
      <c r="A120" s="238"/>
      <c r="B120" s="254"/>
      <c r="C120" s="238"/>
      <c r="D120" s="238"/>
      <c r="E120" s="206"/>
      <c r="F120" s="206"/>
      <c r="G120" s="206"/>
      <c r="H120" s="206"/>
      <c r="I120" s="206"/>
      <c r="J120" s="206"/>
      <c r="K120" s="206"/>
      <c r="L120" s="206"/>
      <c r="M120" s="210">
        <f t="shared" si="14"/>
        <v>0</v>
      </c>
      <c r="N120" s="210"/>
      <c r="O120" s="210"/>
      <c r="P120" s="210"/>
      <c r="Q120" s="238"/>
    </row>
    <row r="121" spans="1:17" s="199" customFormat="1" ht="13.2" x14ac:dyDescent="0.3">
      <c r="A121" s="238"/>
      <c r="B121" s="254"/>
      <c r="C121" s="238"/>
      <c r="D121" s="238"/>
      <c r="E121" s="206"/>
      <c r="F121" s="206"/>
      <c r="G121" s="206"/>
      <c r="H121" s="206"/>
      <c r="I121" s="206"/>
      <c r="J121" s="206"/>
      <c r="K121" s="206"/>
      <c r="L121" s="206"/>
      <c r="M121" s="210">
        <f t="shared" si="14"/>
        <v>0</v>
      </c>
      <c r="N121" s="210"/>
      <c r="O121" s="210"/>
      <c r="P121" s="210"/>
      <c r="Q121" s="238"/>
    </row>
    <row r="122" spans="1:17" s="199" customFormat="1" ht="13.2" x14ac:dyDescent="0.3">
      <c r="A122" s="238">
        <v>113</v>
      </c>
      <c r="B122" s="254"/>
      <c r="C122" s="238"/>
      <c r="D122" s="238"/>
      <c r="E122" s="206"/>
      <c r="F122" s="206"/>
      <c r="G122" s="206"/>
      <c r="H122" s="206"/>
      <c r="I122" s="206"/>
      <c r="J122" s="206"/>
      <c r="K122" s="206"/>
      <c r="L122" s="206"/>
      <c r="M122" s="210">
        <f t="shared" si="14"/>
        <v>0</v>
      </c>
      <c r="N122" s="210"/>
      <c r="O122" s="210"/>
      <c r="P122" s="210"/>
      <c r="Q122" s="238"/>
    </row>
    <row r="123" spans="1:17" s="199" customFormat="1" ht="13.2" x14ac:dyDescent="0.3">
      <c r="A123" s="238">
        <v>114</v>
      </c>
      <c r="B123" s="254"/>
      <c r="C123" s="238"/>
      <c r="D123" s="238"/>
      <c r="E123" s="206"/>
      <c r="F123" s="206"/>
      <c r="G123" s="206"/>
      <c r="H123" s="206"/>
      <c r="I123" s="206"/>
      <c r="J123" s="206"/>
      <c r="K123" s="206"/>
      <c r="L123" s="206"/>
      <c r="M123" s="210">
        <f t="shared" si="14"/>
        <v>0</v>
      </c>
      <c r="N123" s="210"/>
      <c r="O123" s="210"/>
      <c r="P123" s="210"/>
      <c r="Q123" s="238"/>
    </row>
    <row r="124" spans="1:17" s="199" customFormat="1" ht="13.2" x14ac:dyDescent="0.3">
      <c r="A124" s="238">
        <v>115</v>
      </c>
      <c r="B124" s="254"/>
      <c r="C124" s="238"/>
      <c r="D124" s="238"/>
      <c r="E124" s="206"/>
      <c r="F124" s="206"/>
      <c r="G124" s="206"/>
      <c r="H124" s="206"/>
      <c r="I124" s="206"/>
      <c r="J124" s="206"/>
      <c r="K124" s="206"/>
      <c r="L124" s="206"/>
      <c r="M124" s="210">
        <f t="shared" si="14"/>
        <v>0</v>
      </c>
      <c r="N124" s="210"/>
      <c r="O124" s="210"/>
      <c r="P124" s="210"/>
      <c r="Q124" s="238"/>
    </row>
    <row r="125" spans="1:17" s="199" customFormat="1" ht="13.2" x14ac:dyDescent="0.3">
      <c r="A125" s="238">
        <v>116</v>
      </c>
      <c r="B125" s="254"/>
      <c r="C125" s="238"/>
      <c r="D125" s="238"/>
      <c r="E125" s="206"/>
      <c r="F125" s="206"/>
      <c r="G125" s="206"/>
      <c r="H125" s="206"/>
      <c r="I125" s="206"/>
      <c r="J125" s="206"/>
      <c r="K125" s="206"/>
      <c r="L125" s="206"/>
      <c r="M125" s="210">
        <f t="shared" si="14"/>
        <v>0</v>
      </c>
      <c r="N125" s="210"/>
      <c r="O125" s="210"/>
      <c r="P125" s="210"/>
      <c r="Q125" s="238"/>
    </row>
    <row r="126" spans="1:17" s="199" customFormat="1" ht="13.2" x14ac:dyDescent="0.3">
      <c r="A126" s="238">
        <v>117</v>
      </c>
      <c r="B126" s="254"/>
      <c r="C126" s="238"/>
      <c r="D126" s="238"/>
      <c r="E126" s="206"/>
      <c r="F126" s="206"/>
      <c r="G126" s="206"/>
      <c r="H126" s="206"/>
      <c r="I126" s="206"/>
      <c r="J126" s="206"/>
      <c r="K126" s="206"/>
      <c r="L126" s="206"/>
      <c r="M126" s="210">
        <f t="shared" si="14"/>
        <v>0</v>
      </c>
      <c r="N126" s="210"/>
      <c r="O126" s="210"/>
      <c r="P126" s="210"/>
      <c r="Q126" s="238"/>
    </row>
    <row r="127" spans="1:17" s="199" customFormat="1" ht="13.2" x14ac:dyDescent="0.3">
      <c r="A127" s="238">
        <v>118</v>
      </c>
      <c r="B127" s="254"/>
      <c r="C127" s="238"/>
      <c r="D127" s="238"/>
      <c r="E127" s="206"/>
      <c r="F127" s="206"/>
      <c r="G127" s="206"/>
      <c r="H127" s="206"/>
      <c r="I127" s="206"/>
      <c r="J127" s="206"/>
      <c r="K127" s="206"/>
      <c r="L127" s="206"/>
      <c r="M127" s="210">
        <f t="shared" si="14"/>
        <v>0</v>
      </c>
      <c r="N127" s="210"/>
      <c r="O127" s="210"/>
      <c r="P127" s="210"/>
      <c r="Q127" s="238"/>
    </row>
    <row r="128" spans="1:17" s="199" customFormat="1" ht="13.2" x14ac:dyDescent="0.3">
      <c r="A128" s="238"/>
      <c r="B128" s="254"/>
      <c r="C128" s="238"/>
      <c r="D128" s="238"/>
      <c r="E128" s="206"/>
      <c r="F128" s="206"/>
      <c r="G128" s="206"/>
      <c r="H128" s="206"/>
      <c r="I128" s="206"/>
      <c r="J128" s="206"/>
      <c r="K128" s="206"/>
      <c r="L128" s="206"/>
      <c r="M128" s="210">
        <f t="shared" si="14"/>
        <v>0</v>
      </c>
      <c r="N128" s="210"/>
      <c r="O128" s="210"/>
      <c r="P128" s="210"/>
      <c r="Q128" s="238"/>
    </row>
    <row r="129" spans="1:17" s="199" customFormat="1" ht="13.2" x14ac:dyDescent="0.3">
      <c r="A129" s="239"/>
      <c r="B129" s="261"/>
      <c r="C129" s="239"/>
      <c r="D129" s="239"/>
      <c r="E129" s="211"/>
      <c r="F129" s="211"/>
      <c r="G129" s="211"/>
      <c r="H129" s="211"/>
      <c r="I129" s="211"/>
      <c r="J129" s="211"/>
      <c r="K129" s="211"/>
      <c r="L129" s="211"/>
      <c r="M129" s="215">
        <f t="shared" si="14"/>
        <v>0</v>
      </c>
      <c r="N129" s="215"/>
      <c r="O129" s="215"/>
      <c r="P129" s="215"/>
      <c r="Q129" s="239"/>
    </row>
    <row r="130" spans="1:17" x14ac:dyDescent="0.3">
      <c r="N130" s="193">
        <f>SUM(N9:N59)</f>
        <v>0</v>
      </c>
      <c r="O130" s="193">
        <f>SUM(O9:O59)</f>
        <v>24965250</v>
      </c>
      <c r="P130" s="193">
        <f>SUM(P9:P59)</f>
        <v>79729050</v>
      </c>
    </row>
    <row r="131" spans="1:17" ht="41.4" x14ac:dyDescent="0.3">
      <c r="B131" s="263" t="s">
        <v>197</v>
      </c>
      <c r="C131" s="343">
        <f>P13+SUM(P14:P16)+P29+P30+P33+P41+P44+P45+P48+P46+P47+P52+P53+P54+P55</f>
        <v>9903150.0000000019</v>
      </c>
      <c r="D131" s="343"/>
    </row>
    <row r="132" spans="1:17" ht="55.2" x14ac:dyDescent="0.3">
      <c r="B132" s="264" t="s">
        <v>198</v>
      </c>
      <c r="C132" s="265">
        <f>N130</f>
        <v>0</v>
      </c>
    </row>
    <row r="133" spans="1:17" ht="55.2" x14ac:dyDescent="0.3">
      <c r="B133" s="264" t="s">
        <v>199</v>
      </c>
      <c r="C133" s="343">
        <f>O130</f>
        <v>24965250</v>
      </c>
      <c r="D133" s="343"/>
    </row>
    <row r="134" spans="1:17" ht="27.6" x14ac:dyDescent="0.3">
      <c r="B134" s="264" t="s">
        <v>200</v>
      </c>
      <c r="C134" s="343">
        <f>P130</f>
        <v>79729050</v>
      </c>
      <c r="D134" s="343"/>
    </row>
    <row r="135" spans="1:17" ht="41.4" x14ac:dyDescent="0.3">
      <c r="B135" s="264" t="s">
        <v>175</v>
      </c>
      <c r="C135" s="343">
        <f>C132+C133+C134</f>
        <v>104694300</v>
      </c>
      <c r="D135" s="343"/>
    </row>
  </sheetData>
  <mergeCells count="98">
    <mergeCell ref="A50:A51"/>
    <mergeCell ref="B50:B51"/>
    <mergeCell ref="C50:C51"/>
    <mergeCell ref="D50:D51"/>
    <mergeCell ref="C31:C32"/>
    <mergeCell ref="B31:B32"/>
    <mergeCell ref="A34:A35"/>
    <mergeCell ref="A36:A37"/>
    <mergeCell ref="A38:A40"/>
    <mergeCell ref="A44:A47"/>
    <mergeCell ref="B38:B40"/>
    <mergeCell ref="C34:C40"/>
    <mergeCell ref="B34:B35"/>
    <mergeCell ref="B36:B37"/>
    <mergeCell ref="B44:B47"/>
    <mergeCell ref="C44:C47"/>
    <mergeCell ref="A3:Q3"/>
    <mergeCell ref="A4:Q4"/>
    <mergeCell ref="A5:M5"/>
    <mergeCell ref="D6:F6"/>
    <mergeCell ref="D9:D11"/>
    <mergeCell ref="B9:B11"/>
    <mergeCell ref="C9:C11"/>
    <mergeCell ref="I7:I8"/>
    <mergeCell ref="K7:L7"/>
    <mergeCell ref="A6:A8"/>
    <mergeCell ref="B6:B8"/>
    <mergeCell ref="C6:C8"/>
    <mergeCell ref="A9:A11"/>
    <mergeCell ref="A21:A28"/>
    <mergeCell ref="A29:A30"/>
    <mergeCell ref="A31:A32"/>
    <mergeCell ref="A14:A16"/>
    <mergeCell ref="C29:C30"/>
    <mergeCell ref="R9:R16"/>
    <mergeCell ref="N6:P6"/>
    <mergeCell ref="Q9:Q11"/>
    <mergeCell ref="H7:H8"/>
    <mergeCell ref="B29:B30"/>
    <mergeCell ref="Q6:Q8"/>
    <mergeCell ref="Q14:Q16"/>
    <mergeCell ref="J7:J8"/>
    <mergeCell ref="Q21:Q28"/>
    <mergeCell ref="M7:M8"/>
    <mergeCell ref="N7:N8"/>
    <mergeCell ref="O7:O8"/>
    <mergeCell ref="P7:P8"/>
    <mergeCell ref="G6:M6"/>
    <mergeCell ref="G7:G8"/>
    <mergeCell ref="D21:D28"/>
    <mergeCell ref="E21:E28"/>
    <mergeCell ref="B21:B28"/>
    <mergeCell ref="F7:F8"/>
    <mergeCell ref="D14:D16"/>
    <mergeCell ref="E7:E8"/>
    <mergeCell ref="B14:B16"/>
    <mergeCell ref="C14:C16"/>
    <mergeCell ref="D7:D8"/>
    <mergeCell ref="E31:E32"/>
    <mergeCell ref="Q31:Q32"/>
    <mergeCell ref="D31:D32"/>
    <mergeCell ref="D29:D30"/>
    <mergeCell ref="D34:D35"/>
    <mergeCell ref="Q34:Q40"/>
    <mergeCell ref="D38:D40"/>
    <mergeCell ref="D36:D37"/>
    <mergeCell ref="E34:E40"/>
    <mergeCell ref="Q52:Q54"/>
    <mergeCell ref="Q50:Q51"/>
    <mergeCell ref="R44:R47"/>
    <mergeCell ref="Q29:Q30"/>
    <mergeCell ref="R21:R28"/>
    <mergeCell ref="R31:R32"/>
    <mergeCell ref="Q44:Q47"/>
    <mergeCell ref="C131:D131"/>
    <mergeCell ref="C133:D133"/>
    <mergeCell ref="C134:D134"/>
    <mergeCell ref="C135:D135"/>
    <mergeCell ref="Q56:Q57"/>
    <mergeCell ref="Q59:Q61"/>
    <mergeCell ref="Q79:Q80"/>
    <mergeCell ref="Q81:Q82"/>
    <mergeCell ref="Q92:Q93"/>
    <mergeCell ref="R81:R82"/>
    <mergeCell ref="R59:R66"/>
    <mergeCell ref="A63:A65"/>
    <mergeCell ref="A66:A69"/>
    <mergeCell ref="A70:A71"/>
    <mergeCell ref="B70:B71"/>
    <mergeCell ref="C70:C71"/>
    <mergeCell ref="D70:D71"/>
    <mergeCell ref="E70:E71"/>
    <mergeCell ref="R71:R78"/>
    <mergeCell ref="A59:A61"/>
    <mergeCell ref="B59:B61"/>
    <mergeCell ref="C59:C61"/>
    <mergeCell ref="D59:D61"/>
    <mergeCell ref="E59:E61"/>
  </mergeCells>
  <pageMargins left="0.17" right="0.2" top="0.75" bottom="0.75" header="0.3" footer="0.3"/>
  <pageSetup paperSize="9" orientation="landscape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1"/>
  <sheetViews>
    <sheetView workbookViewId="0">
      <selection activeCell="I21" sqref="I21"/>
    </sheetView>
  </sheetViews>
  <sheetFormatPr defaultColWidth="9.109375" defaultRowHeight="13.8" x14ac:dyDescent="0.25"/>
  <cols>
    <col min="1" max="1" width="9.109375" style="9"/>
    <col min="2" max="2" width="10.109375" style="18" bestFit="1" customWidth="1"/>
    <col min="3" max="8" width="9.109375" style="9"/>
    <col min="9" max="9" width="11.44140625" style="22" bestFit="1" customWidth="1"/>
    <col min="10" max="10" width="11.44140625" style="9" bestFit="1" customWidth="1"/>
    <col min="11" max="16384" width="9.109375" style="9"/>
  </cols>
  <sheetData>
    <row r="1" spans="1:16" ht="12.75" customHeight="1" x14ac:dyDescent="0.25">
      <c r="A1" s="10" t="s">
        <v>0</v>
      </c>
    </row>
    <row r="2" spans="1:16" x14ac:dyDescent="0.25">
      <c r="A2" s="8" t="s">
        <v>1</v>
      </c>
    </row>
    <row r="3" spans="1:16" x14ac:dyDescent="0.25">
      <c r="A3" s="373" t="s">
        <v>43</v>
      </c>
      <c r="B3" s="373"/>
      <c r="C3" s="373"/>
      <c r="D3" s="373"/>
      <c r="E3" s="373"/>
      <c r="F3" s="373"/>
      <c r="G3" s="373"/>
      <c r="H3" s="373"/>
      <c r="I3" s="373"/>
      <c r="J3" s="373"/>
      <c r="K3" s="373"/>
      <c r="L3" s="373"/>
      <c r="M3" s="373"/>
      <c r="N3" s="373"/>
      <c r="O3" s="373"/>
      <c r="P3" s="373"/>
    </row>
    <row r="4" spans="1:16" ht="14.4" thickBot="1" x14ac:dyDescent="0.3">
      <c r="A4" s="374" t="s">
        <v>42</v>
      </c>
      <c r="B4" s="374"/>
      <c r="C4" s="374"/>
      <c r="D4" s="374"/>
      <c r="E4" s="374"/>
      <c r="F4" s="374"/>
      <c r="G4" s="374"/>
      <c r="H4" s="374"/>
      <c r="I4" s="374"/>
      <c r="J4" s="374"/>
      <c r="K4" s="375"/>
      <c r="L4" s="374"/>
      <c r="M4" s="374"/>
      <c r="N4" s="374"/>
      <c r="O4" s="374"/>
      <c r="P4" s="374"/>
    </row>
    <row r="5" spans="1:16" ht="14.4" thickTop="1" x14ac:dyDescent="0.25">
      <c r="A5" s="376" t="s">
        <v>26</v>
      </c>
      <c r="B5" s="378" t="s">
        <v>27</v>
      </c>
      <c r="C5" s="380" t="s">
        <v>28</v>
      </c>
      <c r="D5" s="380" t="s">
        <v>29</v>
      </c>
      <c r="E5" s="380"/>
      <c r="F5" s="380"/>
      <c r="G5" s="382" t="s">
        <v>30</v>
      </c>
      <c r="H5" s="382"/>
      <c r="I5" s="382"/>
      <c r="J5" s="382"/>
      <c r="K5" s="383"/>
      <c r="L5" s="384" t="s">
        <v>44</v>
      </c>
      <c r="M5" s="382" t="s">
        <v>31</v>
      </c>
      <c r="N5" s="382"/>
      <c r="O5" s="382"/>
      <c r="P5" s="386" t="s">
        <v>6</v>
      </c>
    </row>
    <row r="6" spans="1:16" ht="55.2" x14ac:dyDescent="0.25">
      <c r="A6" s="377"/>
      <c r="B6" s="379"/>
      <c r="C6" s="381"/>
      <c r="D6" s="11" t="s">
        <v>32</v>
      </c>
      <c r="E6" s="12" t="s">
        <v>33</v>
      </c>
      <c r="F6" s="12" t="s">
        <v>34</v>
      </c>
      <c r="G6" s="12" t="s">
        <v>35</v>
      </c>
      <c r="H6" s="12" t="s">
        <v>36</v>
      </c>
      <c r="I6" s="23" t="s">
        <v>37</v>
      </c>
      <c r="J6" s="13" t="s">
        <v>45</v>
      </c>
      <c r="K6" s="14" t="s">
        <v>38</v>
      </c>
      <c r="L6" s="385"/>
      <c r="M6" s="12" t="s">
        <v>39</v>
      </c>
      <c r="N6" s="12" t="s">
        <v>40</v>
      </c>
      <c r="O6" s="12" t="s">
        <v>41</v>
      </c>
      <c r="P6" s="387"/>
    </row>
    <row r="7" spans="1:16" x14ac:dyDescent="0.25">
      <c r="A7" s="15">
        <v>1</v>
      </c>
      <c r="B7" s="19">
        <v>43899</v>
      </c>
      <c r="C7" s="15"/>
      <c r="D7" s="15" t="s">
        <v>49</v>
      </c>
      <c r="E7" s="15"/>
      <c r="F7" s="15"/>
      <c r="G7" s="15" t="s">
        <v>51</v>
      </c>
      <c r="H7" s="15">
        <v>1</v>
      </c>
      <c r="I7" s="24">
        <v>455000</v>
      </c>
      <c r="J7" s="24">
        <f>H7*I7</f>
        <v>455000</v>
      </c>
      <c r="K7" s="15"/>
      <c r="L7" s="15"/>
      <c r="M7" s="15"/>
      <c r="N7" s="15"/>
      <c r="O7" s="15"/>
      <c r="P7" s="370" t="s">
        <v>50</v>
      </c>
    </row>
    <row r="8" spans="1:16" x14ac:dyDescent="0.25">
      <c r="A8" s="16"/>
      <c r="B8" s="20"/>
      <c r="C8" s="16"/>
      <c r="D8" s="16"/>
      <c r="E8" s="16"/>
      <c r="F8" s="16"/>
      <c r="G8" s="16" t="s">
        <v>52</v>
      </c>
      <c r="H8" s="16">
        <v>1</v>
      </c>
      <c r="I8" s="25">
        <v>465000</v>
      </c>
      <c r="J8" s="25">
        <f t="shared" ref="J8:J69" si="0">H8*I8</f>
        <v>465000</v>
      </c>
      <c r="K8" s="16"/>
      <c r="L8" s="16"/>
      <c r="M8" s="16"/>
      <c r="N8" s="16"/>
      <c r="O8" s="16"/>
      <c r="P8" s="371"/>
    </row>
    <row r="9" spans="1:16" x14ac:dyDescent="0.25">
      <c r="A9" s="16"/>
      <c r="B9" s="20"/>
      <c r="C9" s="16"/>
      <c r="D9" s="16"/>
      <c r="E9" s="16"/>
      <c r="F9" s="16"/>
      <c r="G9" s="16" t="s">
        <v>53</v>
      </c>
      <c r="H9" s="16">
        <v>1</v>
      </c>
      <c r="I9" s="25">
        <v>475000</v>
      </c>
      <c r="J9" s="25">
        <f t="shared" si="0"/>
        <v>475000</v>
      </c>
      <c r="K9" s="16"/>
      <c r="L9" s="16"/>
      <c r="M9" s="16"/>
      <c r="N9" s="16"/>
      <c r="O9" s="16"/>
      <c r="P9" s="371"/>
    </row>
    <row r="10" spans="1:16" x14ac:dyDescent="0.25">
      <c r="A10" s="16"/>
      <c r="B10" s="20"/>
      <c r="C10" s="16"/>
      <c r="D10" s="16"/>
      <c r="E10" s="16"/>
      <c r="F10" s="16"/>
      <c r="G10" s="16" t="s">
        <v>54</v>
      </c>
      <c r="H10" s="16">
        <v>1</v>
      </c>
      <c r="I10" s="25">
        <v>485000</v>
      </c>
      <c r="J10" s="25">
        <f t="shared" si="0"/>
        <v>485000</v>
      </c>
      <c r="K10" s="16"/>
      <c r="L10" s="16"/>
      <c r="M10" s="16"/>
      <c r="N10" s="16"/>
      <c r="O10" s="16"/>
      <c r="P10" s="371"/>
    </row>
    <row r="11" spans="1:16" x14ac:dyDescent="0.25">
      <c r="A11" s="16"/>
      <c r="B11" s="20"/>
      <c r="C11" s="16"/>
      <c r="D11" s="16"/>
      <c r="E11" s="16"/>
      <c r="F11" s="16"/>
      <c r="G11" s="16" t="s">
        <v>55</v>
      </c>
      <c r="H11" s="16">
        <v>1</v>
      </c>
      <c r="I11" s="25">
        <v>485000</v>
      </c>
      <c r="J11" s="25">
        <f t="shared" si="0"/>
        <v>485000</v>
      </c>
      <c r="K11" s="16"/>
      <c r="L11" s="16"/>
      <c r="M11" s="16"/>
      <c r="N11" s="16"/>
      <c r="O11" s="16"/>
      <c r="P11" s="371"/>
    </row>
    <row r="12" spans="1:16" x14ac:dyDescent="0.25">
      <c r="A12" s="16"/>
      <c r="B12" s="20"/>
      <c r="C12" s="16"/>
      <c r="D12" s="16"/>
      <c r="E12" s="16"/>
      <c r="F12" s="16"/>
      <c r="G12" s="16" t="s">
        <v>56</v>
      </c>
      <c r="H12" s="16">
        <v>1</v>
      </c>
      <c r="I12" s="25">
        <v>550000</v>
      </c>
      <c r="J12" s="25">
        <f t="shared" si="0"/>
        <v>550000</v>
      </c>
      <c r="K12" s="16"/>
      <c r="L12" s="16"/>
      <c r="M12" s="16"/>
      <c r="N12" s="16"/>
      <c r="O12" s="16"/>
      <c r="P12" s="371"/>
    </row>
    <row r="13" spans="1:16" x14ac:dyDescent="0.25">
      <c r="A13" s="16"/>
      <c r="B13" s="20"/>
      <c r="C13" s="16"/>
      <c r="D13" s="16"/>
      <c r="E13" s="16"/>
      <c r="F13" s="16"/>
      <c r="G13" s="16" t="s">
        <v>57</v>
      </c>
      <c r="H13" s="16">
        <v>1</v>
      </c>
      <c r="I13" s="25">
        <v>450000</v>
      </c>
      <c r="J13" s="25">
        <f t="shared" si="0"/>
        <v>450000</v>
      </c>
      <c r="K13" s="16"/>
      <c r="L13" s="16"/>
      <c r="M13" s="16"/>
      <c r="N13" s="16"/>
      <c r="O13" s="16"/>
      <c r="P13" s="371"/>
    </row>
    <row r="14" spans="1:16" x14ac:dyDescent="0.25">
      <c r="A14" s="16"/>
      <c r="B14" s="20"/>
      <c r="C14" s="16"/>
      <c r="D14" s="16"/>
      <c r="E14" s="16"/>
      <c r="F14" s="16"/>
      <c r="G14" s="16" t="s">
        <v>58</v>
      </c>
      <c r="H14" s="16">
        <v>1</v>
      </c>
      <c r="I14" s="25">
        <v>455000</v>
      </c>
      <c r="J14" s="25">
        <f t="shared" si="0"/>
        <v>455000</v>
      </c>
      <c r="K14" s="16"/>
      <c r="L14" s="16"/>
      <c r="M14" s="16"/>
      <c r="N14" s="16"/>
      <c r="O14" s="16"/>
      <c r="P14" s="371"/>
    </row>
    <row r="15" spans="1:16" x14ac:dyDescent="0.25">
      <c r="A15" s="17"/>
      <c r="B15" s="21"/>
      <c r="C15" s="17"/>
      <c r="D15" s="17"/>
      <c r="E15" s="17"/>
      <c r="F15" s="17"/>
      <c r="G15" s="17" t="s">
        <v>59</v>
      </c>
      <c r="H15" s="17">
        <v>1</v>
      </c>
      <c r="I15" s="26">
        <v>455000</v>
      </c>
      <c r="J15" s="26">
        <f t="shared" si="0"/>
        <v>455000</v>
      </c>
      <c r="K15" s="17"/>
      <c r="L15" s="17"/>
      <c r="M15" s="17"/>
      <c r="N15" s="17"/>
      <c r="O15" s="17"/>
      <c r="P15" s="372"/>
    </row>
    <row r="16" spans="1:16" x14ac:dyDescent="0.25">
      <c r="A16" s="27">
        <v>2</v>
      </c>
      <c r="B16" s="28">
        <v>43908</v>
      </c>
      <c r="C16" s="27"/>
      <c r="D16" s="27" t="s">
        <v>173</v>
      </c>
      <c r="E16" s="27" t="s">
        <v>174</v>
      </c>
      <c r="F16" s="27"/>
      <c r="G16" s="27" t="s">
        <v>56</v>
      </c>
      <c r="H16" s="27">
        <v>24</v>
      </c>
      <c r="I16" s="29">
        <v>550000</v>
      </c>
      <c r="J16" s="29">
        <f t="shared" si="0"/>
        <v>13200000</v>
      </c>
      <c r="K16" s="27"/>
      <c r="L16" s="27"/>
      <c r="M16" s="27"/>
      <c r="N16" s="27"/>
      <c r="O16" s="27"/>
      <c r="P16" s="27"/>
    </row>
    <row r="17" spans="1:16" x14ac:dyDescent="0.25">
      <c r="A17" s="16">
        <v>3</v>
      </c>
      <c r="B17" s="20">
        <v>43891</v>
      </c>
      <c r="C17" s="16"/>
      <c r="D17" s="16" t="s">
        <v>170</v>
      </c>
      <c r="E17" s="16"/>
      <c r="F17" s="16"/>
      <c r="G17" s="16" t="s">
        <v>57</v>
      </c>
      <c r="H17" s="16">
        <v>30</v>
      </c>
      <c r="I17" s="25">
        <v>450000</v>
      </c>
      <c r="J17" s="25">
        <f t="shared" si="0"/>
        <v>13500000</v>
      </c>
      <c r="K17" s="16"/>
      <c r="L17" s="16"/>
      <c r="M17" s="16"/>
      <c r="N17" s="16"/>
      <c r="O17" s="16"/>
      <c r="P17" s="16"/>
    </row>
    <row r="18" spans="1:16" s="31" customFormat="1" x14ac:dyDescent="0.25">
      <c r="A18" s="34">
        <v>4</v>
      </c>
      <c r="B18" s="20">
        <v>43864</v>
      </c>
      <c r="C18" s="34"/>
      <c r="D18" s="34" t="s">
        <v>253</v>
      </c>
      <c r="E18" s="34"/>
      <c r="F18" s="34"/>
      <c r="G18" s="34" t="s">
        <v>66</v>
      </c>
      <c r="H18" s="177">
        <v>16</v>
      </c>
      <c r="I18" s="178">
        <v>265000</v>
      </c>
      <c r="J18" s="25">
        <f t="shared" si="0"/>
        <v>4240000</v>
      </c>
      <c r="K18" s="34"/>
      <c r="L18" s="34"/>
      <c r="M18" s="34"/>
      <c r="N18" s="34"/>
      <c r="O18" s="34"/>
      <c r="P18" s="34"/>
    </row>
    <row r="19" spans="1:16" s="31" customFormat="1" ht="15" x14ac:dyDescent="0.25">
      <c r="A19" s="34"/>
      <c r="B19" s="20"/>
      <c r="C19" s="34"/>
      <c r="D19" s="34"/>
      <c r="E19" s="34"/>
      <c r="F19" s="34"/>
      <c r="G19" s="34" t="s">
        <v>52</v>
      </c>
      <c r="H19" s="177">
        <v>28</v>
      </c>
      <c r="I19" s="178">
        <v>465000</v>
      </c>
      <c r="J19" s="25">
        <f t="shared" si="0"/>
        <v>13020000</v>
      </c>
      <c r="K19" s="34"/>
      <c r="L19" s="34"/>
      <c r="M19" s="34"/>
      <c r="N19" s="34"/>
      <c r="O19" s="34"/>
      <c r="P19" s="34"/>
    </row>
    <row r="20" spans="1:16" s="31" customFormat="1" ht="15" x14ac:dyDescent="0.25">
      <c r="A20" s="34"/>
      <c r="B20" s="20"/>
      <c r="C20" s="34"/>
      <c r="D20" s="34"/>
      <c r="E20" s="34"/>
      <c r="F20" s="34"/>
      <c r="G20" s="34" t="s">
        <v>53</v>
      </c>
      <c r="H20" s="177">
        <v>65</v>
      </c>
      <c r="I20" s="178">
        <v>475000</v>
      </c>
      <c r="J20" s="25">
        <f t="shared" si="0"/>
        <v>30875000</v>
      </c>
      <c r="K20" s="34"/>
      <c r="L20" s="34"/>
      <c r="M20" s="34"/>
      <c r="N20" s="34"/>
      <c r="O20" s="34"/>
      <c r="P20" s="34"/>
    </row>
    <row r="21" spans="1:16" ht="15" x14ac:dyDescent="0.25">
      <c r="A21" s="16"/>
      <c r="B21" s="20"/>
      <c r="C21" s="16"/>
      <c r="D21" s="16"/>
      <c r="E21" s="16"/>
      <c r="F21" s="16"/>
      <c r="G21" s="16" t="s">
        <v>54</v>
      </c>
      <c r="H21" s="17">
        <v>18</v>
      </c>
      <c r="I21" s="26">
        <v>485000</v>
      </c>
      <c r="J21" s="25">
        <f t="shared" si="0"/>
        <v>8730000</v>
      </c>
      <c r="K21" s="16"/>
      <c r="L21" s="16"/>
      <c r="M21" s="16"/>
      <c r="N21" s="16"/>
      <c r="O21" s="16"/>
      <c r="P21" s="16"/>
    </row>
    <row r="22" spans="1:16" ht="15" hidden="1" x14ac:dyDescent="0.25">
      <c r="A22" s="16"/>
      <c r="B22" s="20"/>
      <c r="C22" s="16"/>
      <c r="D22" s="16"/>
      <c r="E22" s="16"/>
      <c r="F22" s="16"/>
      <c r="G22" s="16"/>
      <c r="H22" s="27"/>
      <c r="I22" s="29"/>
      <c r="J22" s="25">
        <f t="shared" si="0"/>
        <v>0</v>
      </c>
      <c r="K22" s="16"/>
      <c r="L22" s="16"/>
      <c r="M22" s="16"/>
      <c r="N22" s="16"/>
      <c r="O22" s="16"/>
      <c r="P22" s="16"/>
    </row>
    <row r="23" spans="1:16" ht="15" hidden="1" x14ac:dyDescent="0.25">
      <c r="A23" s="16"/>
      <c r="B23" s="20"/>
      <c r="C23" s="16"/>
      <c r="D23" s="16"/>
      <c r="E23" s="16"/>
      <c r="F23" s="16"/>
      <c r="G23" s="16"/>
      <c r="H23" s="16"/>
      <c r="I23" s="25"/>
      <c r="J23" s="25">
        <f t="shared" si="0"/>
        <v>0</v>
      </c>
      <c r="K23" s="16"/>
      <c r="L23" s="16"/>
      <c r="M23" s="16"/>
      <c r="N23" s="16"/>
      <c r="O23" s="16"/>
      <c r="P23" s="16"/>
    </row>
    <row r="24" spans="1:16" ht="15" hidden="1" x14ac:dyDescent="0.25">
      <c r="A24" s="16"/>
      <c r="B24" s="20"/>
      <c r="C24" s="16"/>
      <c r="D24" s="16"/>
      <c r="E24" s="16"/>
      <c r="F24" s="16"/>
      <c r="G24" s="16"/>
      <c r="H24" s="16"/>
      <c r="I24" s="25"/>
      <c r="J24" s="25">
        <f t="shared" si="0"/>
        <v>0</v>
      </c>
      <c r="K24" s="16"/>
      <c r="L24" s="16"/>
      <c r="M24" s="16"/>
      <c r="N24" s="16"/>
      <c r="O24" s="16"/>
      <c r="P24" s="16"/>
    </row>
    <row r="25" spans="1:16" ht="15" hidden="1" x14ac:dyDescent="0.25">
      <c r="A25" s="16"/>
      <c r="B25" s="20"/>
      <c r="C25" s="16"/>
      <c r="D25" s="16"/>
      <c r="E25" s="16"/>
      <c r="F25" s="16"/>
      <c r="G25" s="16"/>
      <c r="H25" s="16"/>
      <c r="I25" s="25"/>
      <c r="J25" s="25">
        <f t="shared" si="0"/>
        <v>0</v>
      </c>
      <c r="K25" s="16"/>
      <c r="L25" s="16"/>
      <c r="M25" s="16"/>
      <c r="N25" s="16"/>
      <c r="O25" s="16"/>
      <c r="P25" s="16"/>
    </row>
    <row r="26" spans="1:16" ht="15" hidden="1" x14ac:dyDescent="0.25">
      <c r="A26" s="16"/>
      <c r="B26" s="20"/>
      <c r="C26" s="16"/>
      <c r="D26" s="16"/>
      <c r="E26" s="16"/>
      <c r="F26" s="16"/>
      <c r="G26" s="16"/>
      <c r="H26" s="16"/>
      <c r="I26" s="25"/>
      <c r="J26" s="25">
        <f t="shared" si="0"/>
        <v>0</v>
      </c>
      <c r="K26" s="16"/>
      <c r="L26" s="16"/>
      <c r="M26" s="16"/>
      <c r="N26" s="16"/>
      <c r="O26" s="16"/>
      <c r="P26" s="16"/>
    </row>
    <row r="27" spans="1:16" ht="15" hidden="1" x14ac:dyDescent="0.25">
      <c r="A27" s="16"/>
      <c r="B27" s="20"/>
      <c r="C27" s="16"/>
      <c r="D27" s="16"/>
      <c r="E27" s="16"/>
      <c r="F27" s="16"/>
      <c r="G27" s="16"/>
      <c r="H27" s="16"/>
      <c r="I27" s="25"/>
      <c r="J27" s="25">
        <f t="shared" si="0"/>
        <v>0</v>
      </c>
      <c r="K27" s="16"/>
      <c r="L27" s="16"/>
      <c r="M27" s="16"/>
      <c r="N27" s="16"/>
      <c r="O27" s="16"/>
      <c r="P27" s="16"/>
    </row>
    <row r="28" spans="1:16" ht="15" hidden="1" x14ac:dyDescent="0.25">
      <c r="A28" s="16"/>
      <c r="B28" s="20"/>
      <c r="C28" s="16"/>
      <c r="D28" s="16"/>
      <c r="E28" s="16"/>
      <c r="F28" s="16"/>
      <c r="G28" s="16"/>
      <c r="H28" s="16"/>
      <c r="I28" s="25"/>
      <c r="J28" s="25">
        <f t="shared" si="0"/>
        <v>0</v>
      </c>
      <c r="K28" s="16"/>
      <c r="L28" s="16"/>
      <c r="M28" s="16"/>
      <c r="N28" s="16"/>
      <c r="O28" s="16"/>
      <c r="P28" s="16"/>
    </row>
    <row r="29" spans="1:16" ht="15" hidden="1" x14ac:dyDescent="0.25">
      <c r="A29" s="16"/>
      <c r="B29" s="20"/>
      <c r="C29" s="16"/>
      <c r="D29" s="16"/>
      <c r="E29" s="16"/>
      <c r="F29" s="16"/>
      <c r="G29" s="16"/>
      <c r="H29" s="16"/>
      <c r="I29" s="25"/>
      <c r="J29" s="25">
        <f t="shared" si="0"/>
        <v>0</v>
      </c>
      <c r="K29" s="16"/>
      <c r="L29" s="16"/>
      <c r="M29" s="16"/>
      <c r="N29" s="16"/>
      <c r="O29" s="16"/>
      <c r="P29" s="16"/>
    </row>
    <row r="30" spans="1:16" ht="15" hidden="1" x14ac:dyDescent="0.25">
      <c r="A30" s="16"/>
      <c r="B30" s="20"/>
      <c r="C30" s="16"/>
      <c r="D30" s="16"/>
      <c r="E30" s="16"/>
      <c r="F30" s="16"/>
      <c r="G30" s="16"/>
      <c r="H30" s="16"/>
      <c r="I30" s="25"/>
      <c r="J30" s="25">
        <f t="shared" si="0"/>
        <v>0</v>
      </c>
      <c r="K30" s="16"/>
      <c r="L30" s="16"/>
      <c r="M30" s="16"/>
      <c r="N30" s="16"/>
      <c r="O30" s="16"/>
      <c r="P30" s="16"/>
    </row>
    <row r="31" spans="1:16" ht="15" hidden="1" x14ac:dyDescent="0.25">
      <c r="A31" s="16"/>
      <c r="B31" s="20"/>
      <c r="C31" s="16"/>
      <c r="D31" s="16"/>
      <c r="E31" s="16"/>
      <c r="F31" s="16"/>
      <c r="G31" s="16"/>
      <c r="H31" s="16"/>
      <c r="I31" s="25"/>
      <c r="J31" s="25">
        <f t="shared" si="0"/>
        <v>0</v>
      </c>
      <c r="K31" s="16"/>
      <c r="L31" s="16"/>
      <c r="M31" s="16"/>
      <c r="N31" s="16"/>
      <c r="O31" s="16"/>
      <c r="P31" s="16"/>
    </row>
    <row r="32" spans="1:16" ht="15" hidden="1" x14ac:dyDescent="0.25">
      <c r="A32" s="16"/>
      <c r="B32" s="20"/>
      <c r="C32" s="16"/>
      <c r="D32" s="16"/>
      <c r="E32" s="16"/>
      <c r="F32" s="16"/>
      <c r="G32" s="16"/>
      <c r="H32" s="16"/>
      <c r="I32" s="25"/>
      <c r="J32" s="25">
        <f t="shared" si="0"/>
        <v>0</v>
      </c>
      <c r="K32" s="16"/>
      <c r="L32" s="16"/>
      <c r="M32" s="16"/>
      <c r="N32" s="16"/>
      <c r="O32" s="16"/>
      <c r="P32" s="16"/>
    </row>
    <row r="33" spans="1:16" ht="15" hidden="1" x14ac:dyDescent="0.25">
      <c r="A33" s="16"/>
      <c r="B33" s="20"/>
      <c r="C33" s="16"/>
      <c r="D33" s="16"/>
      <c r="E33" s="16"/>
      <c r="F33" s="16"/>
      <c r="G33" s="16"/>
      <c r="H33" s="16"/>
      <c r="I33" s="25"/>
      <c r="J33" s="25">
        <f t="shared" si="0"/>
        <v>0</v>
      </c>
      <c r="K33" s="16"/>
      <c r="L33" s="16"/>
      <c r="M33" s="16"/>
      <c r="N33" s="16"/>
      <c r="O33" s="16"/>
      <c r="P33" s="16"/>
    </row>
    <row r="34" spans="1:16" ht="15" hidden="1" x14ac:dyDescent="0.25">
      <c r="A34" s="16"/>
      <c r="B34" s="20"/>
      <c r="C34" s="16"/>
      <c r="D34" s="16"/>
      <c r="E34" s="16"/>
      <c r="F34" s="16"/>
      <c r="G34" s="16"/>
      <c r="H34" s="16"/>
      <c r="I34" s="25"/>
      <c r="J34" s="25">
        <f t="shared" si="0"/>
        <v>0</v>
      </c>
      <c r="K34" s="16"/>
      <c r="L34" s="16"/>
      <c r="M34" s="16"/>
      <c r="N34" s="16"/>
      <c r="O34" s="16"/>
      <c r="P34" s="16"/>
    </row>
    <row r="35" spans="1:16" ht="15" hidden="1" x14ac:dyDescent="0.25">
      <c r="A35" s="16"/>
      <c r="B35" s="20"/>
      <c r="C35" s="16"/>
      <c r="D35" s="16"/>
      <c r="E35" s="16"/>
      <c r="F35" s="16"/>
      <c r="G35" s="16"/>
      <c r="H35" s="16"/>
      <c r="I35" s="25"/>
      <c r="J35" s="25">
        <f t="shared" si="0"/>
        <v>0</v>
      </c>
      <c r="K35" s="16"/>
      <c r="L35" s="16"/>
      <c r="M35" s="16"/>
      <c r="N35" s="16"/>
      <c r="O35" s="16"/>
      <c r="P35" s="16"/>
    </row>
    <row r="36" spans="1:16" ht="15" hidden="1" x14ac:dyDescent="0.25">
      <c r="A36" s="16"/>
      <c r="B36" s="20"/>
      <c r="C36" s="16"/>
      <c r="D36" s="16"/>
      <c r="E36" s="16"/>
      <c r="F36" s="16"/>
      <c r="G36" s="16"/>
      <c r="H36" s="16"/>
      <c r="I36" s="25"/>
      <c r="J36" s="25">
        <f t="shared" si="0"/>
        <v>0</v>
      </c>
      <c r="K36" s="16"/>
      <c r="L36" s="16"/>
      <c r="M36" s="16"/>
      <c r="N36" s="16"/>
      <c r="O36" s="16"/>
      <c r="P36" s="16"/>
    </row>
    <row r="37" spans="1:16" ht="15" hidden="1" x14ac:dyDescent="0.25">
      <c r="A37" s="16"/>
      <c r="B37" s="20"/>
      <c r="C37" s="16"/>
      <c r="D37" s="16"/>
      <c r="E37" s="16"/>
      <c r="F37" s="16"/>
      <c r="G37" s="16"/>
      <c r="H37" s="16"/>
      <c r="I37" s="25"/>
      <c r="J37" s="25">
        <f t="shared" si="0"/>
        <v>0</v>
      </c>
      <c r="K37" s="16"/>
      <c r="L37" s="16"/>
      <c r="M37" s="16"/>
      <c r="N37" s="16"/>
      <c r="O37" s="16"/>
      <c r="P37" s="16"/>
    </row>
    <row r="38" spans="1:16" ht="15" hidden="1" x14ac:dyDescent="0.25">
      <c r="A38" s="16"/>
      <c r="B38" s="20"/>
      <c r="C38" s="16"/>
      <c r="D38" s="16"/>
      <c r="E38" s="16"/>
      <c r="F38" s="16"/>
      <c r="G38" s="16"/>
      <c r="H38" s="16"/>
      <c r="I38" s="25"/>
      <c r="J38" s="25">
        <f t="shared" si="0"/>
        <v>0</v>
      </c>
      <c r="K38" s="16"/>
      <c r="L38" s="16"/>
      <c r="M38" s="16"/>
      <c r="N38" s="16"/>
      <c r="O38" s="16"/>
      <c r="P38" s="16"/>
    </row>
    <row r="39" spans="1:16" ht="15" hidden="1" x14ac:dyDescent="0.25">
      <c r="A39" s="16"/>
      <c r="B39" s="20"/>
      <c r="C39" s="16"/>
      <c r="D39" s="16"/>
      <c r="E39" s="16"/>
      <c r="F39" s="16"/>
      <c r="G39" s="16"/>
      <c r="H39" s="16"/>
      <c r="I39" s="25"/>
      <c r="J39" s="25">
        <f t="shared" si="0"/>
        <v>0</v>
      </c>
      <c r="K39" s="16"/>
      <c r="L39" s="16"/>
      <c r="M39" s="16"/>
      <c r="N39" s="16"/>
      <c r="O39" s="16"/>
      <c r="P39" s="16"/>
    </row>
    <row r="40" spans="1:16" ht="15" hidden="1" x14ac:dyDescent="0.25">
      <c r="A40" s="16"/>
      <c r="B40" s="20"/>
      <c r="C40" s="16"/>
      <c r="D40" s="16"/>
      <c r="E40" s="16"/>
      <c r="F40" s="16"/>
      <c r="G40" s="16"/>
      <c r="H40" s="16"/>
      <c r="I40" s="25"/>
      <c r="J40" s="25">
        <f t="shared" si="0"/>
        <v>0</v>
      </c>
      <c r="K40" s="16"/>
      <c r="L40" s="16"/>
      <c r="M40" s="16"/>
      <c r="N40" s="16"/>
      <c r="O40" s="16"/>
      <c r="P40" s="16"/>
    </row>
    <row r="41" spans="1:16" ht="15" hidden="1" x14ac:dyDescent="0.25">
      <c r="A41" s="16"/>
      <c r="B41" s="20"/>
      <c r="C41" s="16"/>
      <c r="D41" s="16"/>
      <c r="E41" s="16"/>
      <c r="F41" s="16"/>
      <c r="G41" s="16"/>
      <c r="H41" s="16"/>
      <c r="I41" s="25"/>
      <c r="J41" s="25">
        <f t="shared" si="0"/>
        <v>0</v>
      </c>
      <c r="K41" s="16"/>
      <c r="L41" s="16"/>
      <c r="M41" s="16"/>
      <c r="N41" s="16"/>
      <c r="O41" s="16"/>
      <c r="P41" s="16"/>
    </row>
    <row r="42" spans="1:16" ht="15" hidden="1" x14ac:dyDescent="0.25">
      <c r="A42" s="16"/>
      <c r="B42" s="20"/>
      <c r="C42" s="16"/>
      <c r="D42" s="16"/>
      <c r="E42" s="16"/>
      <c r="F42" s="16"/>
      <c r="G42" s="16"/>
      <c r="H42" s="16"/>
      <c r="I42" s="25"/>
      <c r="J42" s="25">
        <f t="shared" si="0"/>
        <v>0</v>
      </c>
      <c r="K42" s="16"/>
      <c r="L42" s="16"/>
      <c r="M42" s="16"/>
      <c r="N42" s="16"/>
      <c r="O42" s="16"/>
      <c r="P42" s="16"/>
    </row>
    <row r="43" spans="1:16" ht="15" hidden="1" x14ac:dyDescent="0.25">
      <c r="A43" s="16"/>
      <c r="B43" s="20"/>
      <c r="C43" s="16"/>
      <c r="D43" s="16"/>
      <c r="E43" s="16"/>
      <c r="F43" s="16"/>
      <c r="G43" s="16"/>
      <c r="H43" s="16"/>
      <c r="I43" s="25"/>
      <c r="J43" s="25">
        <f t="shared" si="0"/>
        <v>0</v>
      </c>
      <c r="K43" s="16"/>
      <c r="L43" s="16"/>
      <c r="M43" s="16"/>
      <c r="N43" s="16"/>
      <c r="O43" s="16"/>
      <c r="P43" s="16"/>
    </row>
    <row r="44" spans="1:16" ht="15" hidden="1" x14ac:dyDescent="0.25">
      <c r="A44" s="16"/>
      <c r="B44" s="20"/>
      <c r="C44" s="16"/>
      <c r="D44" s="16"/>
      <c r="E44" s="16"/>
      <c r="F44" s="16"/>
      <c r="G44" s="16"/>
      <c r="H44" s="16"/>
      <c r="I44" s="25"/>
      <c r="J44" s="25">
        <f t="shared" si="0"/>
        <v>0</v>
      </c>
      <c r="K44" s="16"/>
      <c r="L44" s="16"/>
      <c r="M44" s="16"/>
      <c r="N44" s="16"/>
      <c r="O44" s="16"/>
      <c r="P44" s="16"/>
    </row>
    <row r="45" spans="1:16" ht="15" hidden="1" x14ac:dyDescent="0.25">
      <c r="A45" s="16"/>
      <c r="B45" s="20"/>
      <c r="C45" s="16"/>
      <c r="D45" s="16"/>
      <c r="E45" s="16"/>
      <c r="F45" s="16"/>
      <c r="G45" s="16"/>
      <c r="H45" s="16"/>
      <c r="I45" s="25"/>
      <c r="J45" s="25">
        <f t="shared" si="0"/>
        <v>0</v>
      </c>
      <c r="K45" s="16"/>
      <c r="L45" s="16"/>
      <c r="M45" s="16"/>
      <c r="N45" s="16"/>
      <c r="O45" s="16"/>
      <c r="P45" s="16"/>
    </row>
    <row r="46" spans="1:16" ht="15" hidden="1" x14ac:dyDescent="0.25">
      <c r="A46" s="16"/>
      <c r="B46" s="20"/>
      <c r="C46" s="16"/>
      <c r="D46" s="16"/>
      <c r="E46" s="16"/>
      <c r="F46" s="16"/>
      <c r="G46" s="16"/>
      <c r="H46" s="16"/>
      <c r="I46" s="25"/>
      <c r="J46" s="25">
        <f t="shared" si="0"/>
        <v>0</v>
      </c>
      <c r="K46" s="16"/>
      <c r="L46" s="16"/>
      <c r="M46" s="16"/>
      <c r="N46" s="16"/>
      <c r="O46" s="16"/>
      <c r="P46" s="16"/>
    </row>
    <row r="47" spans="1:16" ht="15" hidden="1" x14ac:dyDescent="0.25">
      <c r="A47" s="16"/>
      <c r="B47" s="20"/>
      <c r="C47" s="16"/>
      <c r="D47" s="16"/>
      <c r="E47" s="16"/>
      <c r="F47" s="16"/>
      <c r="G47" s="16"/>
      <c r="H47" s="16"/>
      <c r="I47" s="25"/>
      <c r="J47" s="25">
        <f t="shared" si="0"/>
        <v>0</v>
      </c>
      <c r="K47" s="16"/>
      <c r="L47" s="16"/>
      <c r="M47" s="16"/>
      <c r="N47" s="16"/>
      <c r="O47" s="16"/>
      <c r="P47" s="16"/>
    </row>
    <row r="48" spans="1:16" ht="15" hidden="1" x14ac:dyDescent="0.25">
      <c r="A48" s="16"/>
      <c r="B48" s="20"/>
      <c r="C48" s="16"/>
      <c r="D48" s="16"/>
      <c r="E48" s="16"/>
      <c r="F48" s="16"/>
      <c r="G48" s="16"/>
      <c r="H48" s="16"/>
      <c r="I48" s="25"/>
      <c r="J48" s="25">
        <f t="shared" si="0"/>
        <v>0</v>
      </c>
      <c r="K48" s="16"/>
      <c r="L48" s="16"/>
      <c r="M48" s="16"/>
      <c r="N48" s="16"/>
      <c r="O48" s="16"/>
      <c r="P48" s="16"/>
    </row>
    <row r="49" spans="1:16" ht="15" hidden="1" x14ac:dyDescent="0.25">
      <c r="A49" s="16"/>
      <c r="B49" s="20"/>
      <c r="C49" s="16"/>
      <c r="D49" s="16"/>
      <c r="E49" s="16"/>
      <c r="F49" s="16"/>
      <c r="G49" s="16"/>
      <c r="H49" s="16"/>
      <c r="I49" s="25"/>
      <c r="J49" s="25">
        <f t="shared" si="0"/>
        <v>0</v>
      </c>
      <c r="K49" s="16"/>
      <c r="L49" s="16"/>
      <c r="M49" s="16"/>
      <c r="N49" s="16"/>
      <c r="O49" s="16"/>
      <c r="P49" s="16"/>
    </row>
    <row r="50" spans="1:16" ht="15" hidden="1" x14ac:dyDescent="0.25">
      <c r="A50" s="16"/>
      <c r="B50" s="20"/>
      <c r="C50" s="16"/>
      <c r="D50" s="16"/>
      <c r="E50" s="16"/>
      <c r="F50" s="16"/>
      <c r="G50" s="16"/>
      <c r="H50" s="16"/>
      <c r="I50" s="25"/>
      <c r="J50" s="25">
        <f t="shared" si="0"/>
        <v>0</v>
      </c>
      <c r="K50" s="16"/>
      <c r="L50" s="16"/>
      <c r="M50" s="16"/>
      <c r="N50" s="16"/>
      <c r="O50" s="16"/>
      <c r="P50" s="16"/>
    </row>
    <row r="51" spans="1:16" ht="15" hidden="1" x14ac:dyDescent="0.25">
      <c r="A51" s="16"/>
      <c r="B51" s="20"/>
      <c r="C51" s="16"/>
      <c r="D51" s="16"/>
      <c r="E51" s="16"/>
      <c r="F51" s="16"/>
      <c r="G51" s="16"/>
      <c r="H51" s="16"/>
      <c r="I51" s="25"/>
      <c r="J51" s="25">
        <f t="shared" si="0"/>
        <v>0</v>
      </c>
      <c r="K51" s="16"/>
      <c r="L51" s="16"/>
      <c r="M51" s="16"/>
      <c r="N51" s="16"/>
      <c r="O51" s="16"/>
      <c r="P51" s="16"/>
    </row>
    <row r="52" spans="1:16" ht="15" hidden="1" x14ac:dyDescent="0.25">
      <c r="A52" s="16"/>
      <c r="B52" s="20"/>
      <c r="C52" s="16"/>
      <c r="D52" s="16"/>
      <c r="E52" s="16"/>
      <c r="F52" s="16"/>
      <c r="G52" s="16"/>
      <c r="H52" s="16"/>
      <c r="I52" s="25"/>
      <c r="J52" s="25">
        <f t="shared" si="0"/>
        <v>0</v>
      </c>
      <c r="K52" s="16"/>
      <c r="L52" s="16"/>
      <c r="M52" s="16"/>
      <c r="N52" s="16"/>
      <c r="O52" s="16"/>
      <c r="P52" s="16"/>
    </row>
    <row r="53" spans="1:16" ht="15" hidden="1" x14ac:dyDescent="0.25">
      <c r="A53" s="16"/>
      <c r="B53" s="20"/>
      <c r="C53" s="16"/>
      <c r="D53" s="16"/>
      <c r="E53" s="16"/>
      <c r="F53" s="16"/>
      <c r="G53" s="16"/>
      <c r="H53" s="16"/>
      <c r="I53" s="25"/>
      <c r="J53" s="25">
        <f t="shared" si="0"/>
        <v>0</v>
      </c>
      <c r="K53" s="16"/>
      <c r="L53" s="16"/>
      <c r="M53" s="16"/>
      <c r="N53" s="16"/>
      <c r="O53" s="16"/>
      <c r="P53" s="16"/>
    </row>
    <row r="54" spans="1:16" ht="15" hidden="1" x14ac:dyDescent="0.25">
      <c r="A54" s="16"/>
      <c r="B54" s="20"/>
      <c r="C54" s="16"/>
      <c r="D54" s="16"/>
      <c r="E54" s="16"/>
      <c r="F54" s="16"/>
      <c r="G54" s="16"/>
      <c r="H54" s="16"/>
      <c r="I54" s="25"/>
      <c r="J54" s="25">
        <f t="shared" si="0"/>
        <v>0</v>
      </c>
      <c r="K54" s="16"/>
      <c r="L54" s="16"/>
      <c r="M54" s="16"/>
      <c r="N54" s="16"/>
      <c r="O54" s="16"/>
      <c r="P54" s="16"/>
    </row>
    <row r="55" spans="1:16" ht="15" hidden="1" x14ac:dyDescent="0.25">
      <c r="A55" s="16"/>
      <c r="B55" s="20"/>
      <c r="C55" s="16"/>
      <c r="D55" s="16"/>
      <c r="E55" s="16"/>
      <c r="F55" s="16"/>
      <c r="G55" s="16"/>
      <c r="H55" s="16"/>
      <c r="I55" s="25"/>
      <c r="J55" s="25">
        <f t="shared" si="0"/>
        <v>0</v>
      </c>
      <c r="K55" s="16"/>
      <c r="L55" s="16"/>
      <c r="M55" s="16"/>
      <c r="N55" s="16"/>
      <c r="O55" s="16"/>
      <c r="P55" s="16"/>
    </row>
    <row r="56" spans="1:16" ht="15" hidden="1" x14ac:dyDescent="0.25">
      <c r="A56" s="16"/>
      <c r="B56" s="20"/>
      <c r="C56" s="16"/>
      <c r="D56" s="16"/>
      <c r="E56" s="16"/>
      <c r="F56" s="16"/>
      <c r="G56" s="16"/>
      <c r="H56" s="16"/>
      <c r="I56" s="25"/>
      <c r="J56" s="25">
        <f t="shared" si="0"/>
        <v>0</v>
      </c>
      <c r="K56" s="16"/>
      <c r="L56" s="16"/>
      <c r="M56" s="16"/>
      <c r="N56" s="16"/>
      <c r="O56" s="16"/>
      <c r="P56" s="16"/>
    </row>
    <row r="57" spans="1:16" ht="15" hidden="1" x14ac:dyDescent="0.25">
      <c r="A57" s="16"/>
      <c r="B57" s="20"/>
      <c r="C57" s="16"/>
      <c r="D57" s="16"/>
      <c r="E57" s="16"/>
      <c r="F57" s="16"/>
      <c r="G57" s="16"/>
      <c r="H57" s="16"/>
      <c r="I57" s="25"/>
      <c r="J57" s="25">
        <f t="shared" si="0"/>
        <v>0</v>
      </c>
      <c r="K57" s="16"/>
      <c r="L57" s="16"/>
      <c r="M57" s="16"/>
      <c r="N57" s="16"/>
      <c r="O57" s="16"/>
      <c r="P57" s="16"/>
    </row>
    <row r="58" spans="1:16" ht="15" hidden="1" x14ac:dyDescent="0.25">
      <c r="A58" s="16"/>
      <c r="B58" s="20"/>
      <c r="C58" s="16"/>
      <c r="D58" s="16"/>
      <c r="E58" s="16"/>
      <c r="F58" s="16"/>
      <c r="G58" s="16"/>
      <c r="H58" s="16"/>
      <c r="I58" s="25"/>
      <c r="J58" s="25">
        <f t="shared" si="0"/>
        <v>0</v>
      </c>
      <c r="K58" s="16"/>
      <c r="L58" s="16"/>
      <c r="M58" s="16"/>
      <c r="N58" s="16"/>
      <c r="O58" s="16"/>
      <c r="P58" s="16"/>
    </row>
    <row r="59" spans="1:16" ht="15" hidden="1" x14ac:dyDescent="0.25">
      <c r="A59" s="16"/>
      <c r="B59" s="20"/>
      <c r="C59" s="16"/>
      <c r="D59" s="16"/>
      <c r="E59" s="16"/>
      <c r="F59" s="16"/>
      <c r="G59" s="16"/>
      <c r="H59" s="16"/>
      <c r="I59" s="25"/>
      <c r="J59" s="25">
        <f t="shared" si="0"/>
        <v>0</v>
      </c>
      <c r="K59" s="16"/>
      <c r="L59" s="16"/>
      <c r="M59" s="16"/>
      <c r="N59" s="16"/>
      <c r="O59" s="16"/>
      <c r="P59" s="16"/>
    </row>
    <row r="60" spans="1:16" ht="15" hidden="1" x14ac:dyDescent="0.25">
      <c r="A60" s="16"/>
      <c r="B60" s="20"/>
      <c r="C60" s="16"/>
      <c r="D60" s="16"/>
      <c r="E60" s="16"/>
      <c r="F60" s="16"/>
      <c r="G60" s="16"/>
      <c r="H60" s="16"/>
      <c r="I60" s="25"/>
      <c r="J60" s="25">
        <f t="shared" si="0"/>
        <v>0</v>
      </c>
      <c r="K60" s="16"/>
      <c r="L60" s="16"/>
      <c r="M60" s="16"/>
      <c r="N60" s="16"/>
      <c r="O60" s="16"/>
      <c r="P60" s="16"/>
    </row>
    <row r="61" spans="1:16" ht="15" hidden="1" x14ac:dyDescent="0.25">
      <c r="A61" s="16"/>
      <c r="B61" s="20"/>
      <c r="C61" s="16"/>
      <c r="D61" s="16"/>
      <c r="E61" s="16"/>
      <c r="F61" s="16"/>
      <c r="G61" s="16"/>
      <c r="H61" s="16"/>
      <c r="I61" s="25"/>
      <c r="J61" s="25">
        <f t="shared" si="0"/>
        <v>0</v>
      </c>
      <c r="K61" s="16"/>
      <c r="L61" s="16"/>
      <c r="M61" s="16"/>
      <c r="N61" s="16"/>
      <c r="O61" s="16"/>
      <c r="P61" s="16"/>
    </row>
    <row r="62" spans="1:16" ht="15" hidden="1" x14ac:dyDescent="0.25">
      <c r="A62" s="16"/>
      <c r="B62" s="20"/>
      <c r="C62" s="16"/>
      <c r="D62" s="16"/>
      <c r="E62" s="16"/>
      <c r="F62" s="16"/>
      <c r="G62" s="16"/>
      <c r="H62" s="16"/>
      <c r="I62" s="25"/>
      <c r="J62" s="25">
        <f t="shared" si="0"/>
        <v>0</v>
      </c>
      <c r="K62" s="16"/>
      <c r="L62" s="16"/>
      <c r="M62" s="16"/>
      <c r="N62" s="16"/>
      <c r="O62" s="16"/>
      <c r="P62" s="16"/>
    </row>
    <row r="63" spans="1:16" ht="15" hidden="1" x14ac:dyDescent="0.25">
      <c r="A63" s="16"/>
      <c r="B63" s="20"/>
      <c r="C63" s="16"/>
      <c r="D63" s="16"/>
      <c r="E63" s="16"/>
      <c r="F63" s="16"/>
      <c r="G63" s="16"/>
      <c r="H63" s="16"/>
      <c r="I63" s="25"/>
      <c r="J63" s="25">
        <f t="shared" si="0"/>
        <v>0</v>
      </c>
      <c r="K63" s="16"/>
      <c r="L63" s="16"/>
      <c r="M63" s="16"/>
      <c r="N63" s="16"/>
      <c r="O63" s="16"/>
      <c r="P63" s="16"/>
    </row>
    <row r="64" spans="1:16" ht="15" hidden="1" x14ac:dyDescent="0.25">
      <c r="A64" s="16"/>
      <c r="B64" s="20"/>
      <c r="C64" s="16"/>
      <c r="D64" s="16"/>
      <c r="E64" s="16"/>
      <c r="F64" s="16"/>
      <c r="G64" s="16"/>
      <c r="H64" s="16"/>
      <c r="I64" s="25"/>
      <c r="J64" s="25">
        <f t="shared" si="0"/>
        <v>0</v>
      </c>
      <c r="K64" s="16"/>
      <c r="L64" s="16"/>
      <c r="M64" s="16"/>
      <c r="N64" s="16"/>
      <c r="O64" s="16"/>
      <c r="P64" s="16"/>
    </row>
    <row r="65" spans="1:16" ht="15" hidden="1" x14ac:dyDescent="0.25">
      <c r="A65" s="16"/>
      <c r="B65" s="20"/>
      <c r="C65" s="16"/>
      <c r="D65" s="16"/>
      <c r="E65" s="16"/>
      <c r="F65" s="16"/>
      <c r="G65" s="16"/>
      <c r="H65" s="16"/>
      <c r="I65" s="25"/>
      <c r="J65" s="25">
        <f t="shared" si="0"/>
        <v>0</v>
      </c>
      <c r="K65" s="16"/>
      <c r="L65" s="16"/>
      <c r="M65" s="16"/>
      <c r="N65" s="16"/>
      <c r="O65" s="16"/>
      <c r="P65" s="16"/>
    </row>
    <row r="66" spans="1:16" ht="15" hidden="1" x14ac:dyDescent="0.25">
      <c r="A66" s="16"/>
      <c r="B66" s="20"/>
      <c r="C66" s="16"/>
      <c r="D66" s="16"/>
      <c r="E66" s="16"/>
      <c r="F66" s="16"/>
      <c r="G66" s="16"/>
      <c r="H66" s="16"/>
      <c r="I66" s="25"/>
      <c r="J66" s="25">
        <f t="shared" si="0"/>
        <v>0</v>
      </c>
      <c r="K66" s="16"/>
      <c r="L66" s="16"/>
      <c r="M66" s="16"/>
      <c r="N66" s="16"/>
      <c r="O66" s="16"/>
      <c r="P66" s="16"/>
    </row>
    <row r="67" spans="1:16" ht="15" hidden="1" x14ac:dyDescent="0.25">
      <c r="A67" s="16"/>
      <c r="B67" s="20"/>
      <c r="C67" s="16"/>
      <c r="D67" s="16"/>
      <c r="E67" s="16"/>
      <c r="F67" s="16"/>
      <c r="G67" s="16"/>
      <c r="H67" s="16"/>
      <c r="I67" s="25"/>
      <c r="J67" s="25">
        <f t="shared" si="0"/>
        <v>0</v>
      </c>
      <c r="K67" s="16"/>
      <c r="L67" s="16"/>
      <c r="M67" s="16"/>
      <c r="N67" s="16"/>
      <c r="O67" s="16"/>
      <c r="P67" s="16"/>
    </row>
    <row r="68" spans="1:16" ht="15" hidden="1" x14ac:dyDescent="0.25">
      <c r="A68" s="16"/>
      <c r="B68" s="20"/>
      <c r="C68" s="16"/>
      <c r="D68" s="16"/>
      <c r="E68" s="16"/>
      <c r="F68" s="16"/>
      <c r="G68" s="16"/>
      <c r="H68" s="16"/>
      <c r="I68" s="25"/>
      <c r="J68" s="25">
        <f t="shared" si="0"/>
        <v>0</v>
      </c>
      <c r="K68" s="16"/>
      <c r="L68" s="16"/>
      <c r="M68" s="16"/>
      <c r="N68" s="16"/>
      <c r="O68" s="16"/>
      <c r="P68" s="16"/>
    </row>
    <row r="69" spans="1:16" ht="15" hidden="1" x14ac:dyDescent="0.25">
      <c r="A69" s="17"/>
      <c r="B69" s="21"/>
      <c r="C69" s="17"/>
      <c r="D69" s="17"/>
      <c r="E69" s="17"/>
      <c r="F69" s="17"/>
      <c r="G69" s="17"/>
      <c r="H69" s="177"/>
      <c r="I69" s="178"/>
      <c r="J69" s="26">
        <f t="shared" si="0"/>
        <v>0</v>
      </c>
      <c r="K69" s="17"/>
      <c r="L69" s="17"/>
      <c r="M69" s="17"/>
      <c r="N69" s="17"/>
      <c r="O69" s="17"/>
      <c r="P69" s="17"/>
    </row>
    <row r="70" spans="1:16" x14ac:dyDescent="0.25">
      <c r="A70" s="52"/>
      <c r="B70" s="53"/>
      <c r="C70" s="52"/>
      <c r="D70" s="52"/>
      <c r="E70" s="52"/>
      <c r="F70" s="52"/>
      <c r="G70" s="175"/>
      <c r="H70" s="179"/>
      <c r="I70" s="180"/>
      <c r="J70" s="176"/>
      <c r="K70" s="52"/>
      <c r="L70" s="52"/>
      <c r="M70" s="52"/>
      <c r="N70" s="52"/>
      <c r="O70" s="52"/>
      <c r="P70" s="52"/>
    </row>
    <row r="71" spans="1:16" x14ac:dyDescent="0.25">
      <c r="F71" s="9" t="s">
        <v>201</v>
      </c>
      <c r="H71" s="174" t="s">
        <v>51</v>
      </c>
      <c r="I71" s="174">
        <v>1</v>
      </c>
    </row>
    <row r="72" spans="1:16" x14ac:dyDescent="0.25">
      <c r="H72" s="174" t="s">
        <v>52</v>
      </c>
      <c r="I72" s="174">
        <v>1</v>
      </c>
    </row>
    <row r="73" spans="1:16" x14ac:dyDescent="0.25">
      <c r="H73" s="174" t="s">
        <v>53</v>
      </c>
      <c r="I73" s="174">
        <v>1</v>
      </c>
    </row>
    <row r="74" spans="1:16" x14ac:dyDescent="0.25">
      <c r="H74" s="174" t="s">
        <v>54</v>
      </c>
      <c r="I74" s="174">
        <v>1</v>
      </c>
    </row>
    <row r="75" spans="1:16" x14ac:dyDescent="0.25">
      <c r="H75" s="174" t="s">
        <v>55</v>
      </c>
      <c r="I75" s="174">
        <v>1</v>
      </c>
    </row>
    <row r="76" spans="1:16" x14ac:dyDescent="0.25">
      <c r="H76" s="174" t="s">
        <v>56</v>
      </c>
      <c r="I76" s="174">
        <v>1</v>
      </c>
    </row>
    <row r="77" spans="1:16" x14ac:dyDescent="0.25">
      <c r="H77" s="174" t="s">
        <v>57</v>
      </c>
      <c r="I77" s="174">
        <v>31</v>
      </c>
    </row>
    <row r="78" spans="1:16" x14ac:dyDescent="0.25">
      <c r="H78" s="174" t="s">
        <v>58</v>
      </c>
      <c r="I78" s="174">
        <v>1</v>
      </c>
    </row>
    <row r="79" spans="1:16" x14ac:dyDescent="0.25">
      <c r="H79" s="174" t="s">
        <v>59</v>
      </c>
      <c r="I79" s="174">
        <v>1</v>
      </c>
    </row>
    <row r="80" spans="1:16" x14ac:dyDescent="0.25">
      <c r="H80" s="174" t="s">
        <v>56</v>
      </c>
      <c r="I80" s="174">
        <v>24</v>
      </c>
    </row>
    <row r="81" spans="8:9" x14ac:dyDescent="0.25">
      <c r="H81" s="174"/>
      <c r="I81" s="174"/>
    </row>
  </sheetData>
  <mergeCells count="11">
    <mergeCell ref="P7:P15"/>
    <mergeCell ref="A3:P3"/>
    <mergeCell ref="A4:P4"/>
    <mergeCell ref="A5:A6"/>
    <mergeCell ref="B5:B6"/>
    <mergeCell ref="C5:C6"/>
    <mergeCell ref="D5:F5"/>
    <mergeCell ref="G5:K5"/>
    <mergeCell ref="L5:L6"/>
    <mergeCell ref="M5:O5"/>
    <mergeCell ref="P5:P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A8" sqref="A8"/>
    </sheetView>
  </sheetViews>
  <sheetFormatPr defaultColWidth="9.109375" defaultRowHeight="16.8" x14ac:dyDescent="0.3"/>
  <cols>
    <col min="1" max="1" width="15.44140625" style="41" customWidth="1"/>
    <col min="2" max="2" width="46.88671875" style="30" customWidth="1"/>
    <col min="3" max="3" width="24.5546875" style="30" customWidth="1"/>
    <col min="4" max="4" width="13.5546875" style="30" customWidth="1"/>
    <col min="5" max="16384" width="9.109375" style="30"/>
  </cols>
  <sheetData>
    <row r="1" spans="1:4" x14ac:dyDescent="0.3">
      <c r="A1" s="39" t="s">
        <v>0</v>
      </c>
      <c r="B1" s="33"/>
    </row>
    <row r="2" spans="1:4" x14ac:dyDescent="0.3">
      <c r="A2" s="40" t="s">
        <v>1</v>
      </c>
      <c r="B2" s="35"/>
    </row>
    <row r="3" spans="1:4" ht="16.5" x14ac:dyDescent="0.25">
      <c r="A3" s="40"/>
      <c r="B3" s="35"/>
    </row>
    <row r="4" spans="1:4" x14ac:dyDescent="0.3">
      <c r="A4" s="388" t="s">
        <v>69</v>
      </c>
      <c r="B4" s="388"/>
      <c r="C4" s="388"/>
      <c r="D4" s="388"/>
    </row>
    <row r="6" spans="1:4" s="32" customFormat="1" x14ac:dyDescent="0.3">
      <c r="A6" s="45" t="s">
        <v>2</v>
      </c>
      <c r="B6" s="46" t="s">
        <v>70</v>
      </c>
      <c r="C6" s="46" t="s">
        <v>71</v>
      </c>
      <c r="D6" s="46" t="s">
        <v>68</v>
      </c>
    </row>
    <row r="7" spans="1:4" x14ac:dyDescent="0.3">
      <c r="A7" s="47">
        <v>43900</v>
      </c>
      <c r="B7" s="36" t="s">
        <v>73</v>
      </c>
      <c r="C7" s="42">
        <v>8000000</v>
      </c>
      <c r="D7" s="36"/>
    </row>
    <row r="8" spans="1:4" ht="16.5" x14ac:dyDescent="0.25">
      <c r="A8" s="48"/>
      <c r="B8" s="37"/>
      <c r="C8" s="43"/>
      <c r="D8" s="37"/>
    </row>
    <row r="9" spans="1:4" ht="16.5" x14ac:dyDescent="0.25">
      <c r="A9" s="48"/>
      <c r="B9" s="37"/>
      <c r="C9" s="43"/>
      <c r="D9" s="37"/>
    </row>
    <row r="10" spans="1:4" ht="16.5" x14ac:dyDescent="0.25">
      <c r="A10" s="48"/>
      <c r="B10" s="37"/>
      <c r="C10" s="43"/>
      <c r="D10" s="37"/>
    </row>
    <row r="11" spans="1:4" ht="16.5" x14ac:dyDescent="0.25">
      <c r="A11" s="48"/>
      <c r="B11" s="37"/>
      <c r="C11" s="43"/>
      <c r="D11" s="37"/>
    </row>
    <row r="12" spans="1:4" ht="16.5" x14ac:dyDescent="0.25">
      <c r="A12" s="48"/>
      <c r="B12" s="37"/>
      <c r="C12" s="43"/>
      <c r="D12" s="37"/>
    </row>
    <row r="13" spans="1:4" ht="16.5" x14ac:dyDescent="0.25">
      <c r="A13" s="48"/>
      <c r="B13" s="37"/>
      <c r="C13" s="43"/>
      <c r="D13" s="37"/>
    </row>
    <row r="14" spans="1:4" ht="16.5" x14ac:dyDescent="0.25">
      <c r="A14" s="48"/>
      <c r="B14" s="37"/>
      <c r="C14" s="43"/>
      <c r="D14" s="37"/>
    </row>
    <row r="15" spans="1:4" ht="16.5" x14ac:dyDescent="0.25">
      <c r="A15" s="48"/>
      <c r="B15" s="37"/>
      <c r="C15" s="43"/>
      <c r="D15" s="37"/>
    </row>
    <row r="16" spans="1:4" ht="16.5" x14ac:dyDescent="0.25">
      <c r="A16" s="48"/>
      <c r="B16" s="37"/>
      <c r="C16" s="43"/>
      <c r="D16" s="37"/>
    </row>
    <row r="17" spans="1:4" ht="16.5" x14ac:dyDescent="0.25">
      <c r="A17" s="48"/>
      <c r="B17" s="37"/>
      <c r="C17" s="43"/>
      <c r="D17" s="37"/>
    </row>
    <row r="18" spans="1:4" ht="16.5" x14ac:dyDescent="0.25">
      <c r="A18" s="48"/>
      <c r="B18" s="37"/>
      <c r="C18" s="43"/>
      <c r="D18" s="37"/>
    </row>
    <row r="19" spans="1:4" ht="16.5" x14ac:dyDescent="0.25">
      <c r="A19" s="48"/>
      <c r="B19" s="37"/>
      <c r="C19" s="43"/>
      <c r="D19" s="37"/>
    </row>
    <row r="20" spans="1:4" ht="16.5" x14ac:dyDescent="0.25">
      <c r="A20" s="48"/>
      <c r="B20" s="37"/>
      <c r="C20" s="43"/>
      <c r="D20" s="37"/>
    </row>
    <row r="21" spans="1:4" ht="16.5" x14ac:dyDescent="0.25">
      <c r="A21" s="48"/>
      <c r="B21" s="37"/>
      <c r="C21" s="43"/>
      <c r="D21" s="37"/>
    </row>
    <row r="22" spans="1:4" x14ac:dyDescent="0.3">
      <c r="A22" s="49"/>
      <c r="B22" s="38"/>
      <c r="C22" s="44"/>
      <c r="D22" s="38"/>
    </row>
  </sheetData>
  <mergeCells count="1">
    <mergeCell ref="A4:D4"/>
  </mergeCells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activeCell="I28" sqref="I28"/>
    </sheetView>
  </sheetViews>
  <sheetFormatPr defaultColWidth="9.109375" defaultRowHeight="13.8" x14ac:dyDescent="0.25"/>
  <cols>
    <col min="1" max="1" width="9.109375" style="31"/>
    <col min="2" max="2" width="10.6640625" style="31" bestFit="1" customWidth="1"/>
    <col min="3" max="5" width="9.109375" style="31"/>
    <col min="6" max="6" width="13.33203125" style="31" bestFit="1" customWidth="1"/>
    <col min="7" max="7" width="14.88671875" style="31" bestFit="1" customWidth="1"/>
    <col min="8" max="16384" width="9.109375" style="31"/>
  </cols>
  <sheetData>
    <row r="1" spans="1:7" s="163" customFormat="1" ht="16.8" x14ac:dyDescent="0.25">
      <c r="A1" s="50" t="s">
        <v>0</v>
      </c>
      <c r="B1" s="50"/>
    </row>
    <row r="2" spans="1:7" s="163" customFormat="1" x14ac:dyDescent="0.25">
      <c r="A2" s="51" t="s">
        <v>1</v>
      </c>
      <c r="B2" s="51"/>
    </row>
    <row r="3" spans="1:7" s="163" customFormat="1" ht="15" x14ac:dyDescent="0.25"/>
    <row r="4" spans="1:7" s="163" customFormat="1" ht="20.25" customHeight="1" x14ac:dyDescent="0.25">
      <c r="A4" s="392" t="s">
        <v>91</v>
      </c>
      <c r="B4" s="392"/>
      <c r="C4" s="392"/>
      <c r="D4" s="392"/>
      <c r="E4" s="392"/>
      <c r="F4" s="392"/>
      <c r="G4" s="392"/>
    </row>
    <row r="6" spans="1:7" x14ac:dyDescent="0.25">
      <c r="A6" s="393" t="s">
        <v>92</v>
      </c>
      <c r="B6" s="393" t="s">
        <v>93</v>
      </c>
      <c r="C6" s="393" t="s">
        <v>94</v>
      </c>
      <c r="D6" s="395" t="s">
        <v>95</v>
      </c>
      <c r="E6" s="395"/>
      <c r="F6" s="396" t="s">
        <v>8</v>
      </c>
      <c r="G6" s="396" t="s">
        <v>5</v>
      </c>
    </row>
    <row r="7" spans="1:7" x14ac:dyDescent="0.25">
      <c r="A7" s="394"/>
      <c r="B7" s="394"/>
      <c r="C7" s="394"/>
      <c r="D7" s="164" t="s">
        <v>96</v>
      </c>
      <c r="E7" s="164" t="s">
        <v>97</v>
      </c>
      <c r="F7" s="397"/>
      <c r="G7" s="397"/>
    </row>
    <row r="8" spans="1:7" ht="15" x14ac:dyDescent="0.25">
      <c r="A8" s="15">
        <v>1</v>
      </c>
      <c r="B8" s="165">
        <v>43901</v>
      </c>
      <c r="C8" s="15" t="s">
        <v>98</v>
      </c>
      <c r="D8" s="15"/>
      <c r="E8" s="15">
        <v>70</v>
      </c>
      <c r="F8" s="170">
        <f>450000*30%</f>
        <v>135000</v>
      </c>
      <c r="G8" s="170">
        <f>F8*E8</f>
        <v>9450000</v>
      </c>
    </row>
    <row r="9" spans="1:7" ht="15" x14ac:dyDescent="0.25">
      <c r="A9" s="17"/>
      <c r="B9" s="166"/>
      <c r="C9" s="17"/>
      <c r="D9" s="17"/>
      <c r="E9" s="17"/>
      <c r="F9" s="171"/>
      <c r="G9" s="171"/>
    </row>
    <row r="10" spans="1:7" ht="15" hidden="1" x14ac:dyDescent="0.25">
      <c r="A10" s="27"/>
      <c r="B10" s="167"/>
      <c r="C10" s="27"/>
      <c r="D10" s="27"/>
      <c r="E10" s="27"/>
      <c r="F10" s="172"/>
      <c r="G10" s="172"/>
    </row>
    <row r="11" spans="1:7" ht="15" hidden="1" x14ac:dyDescent="0.25">
      <c r="A11" s="34"/>
      <c r="B11" s="168"/>
      <c r="C11" s="34"/>
      <c r="D11" s="34"/>
      <c r="E11" s="34"/>
      <c r="F11" s="173"/>
      <c r="G11" s="173"/>
    </row>
    <row r="12" spans="1:7" ht="15" hidden="1" x14ac:dyDescent="0.25">
      <c r="A12" s="34"/>
      <c r="B12" s="168"/>
      <c r="C12" s="34"/>
      <c r="D12" s="34"/>
      <c r="E12" s="34"/>
      <c r="F12" s="173"/>
      <c r="G12" s="173"/>
    </row>
    <row r="13" spans="1:7" ht="15" hidden="1" x14ac:dyDescent="0.25">
      <c r="A13" s="34"/>
      <c r="B13" s="168"/>
      <c r="C13" s="34"/>
      <c r="D13" s="34"/>
      <c r="E13" s="34"/>
      <c r="F13" s="173"/>
      <c r="G13" s="173"/>
    </row>
    <row r="14" spans="1:7" ht="15" hidden="1" x14ac:dyDescent="0.25">
      <c r="A14" s="34"/>
      <c r="B14" s="168"/>
      <c r="C14" s="34"/>
      <c r="D14" s="34"/>
      <c r="E14" s="34"/>
      <c r="F14" s="173"/>
      <c r="G14" s="173"/>
    </row>
    <row r="15" spans="1:7" ht="15" hidden="1" x14ac:dyDescent="0.25">
      <c r="A15" s="34"/>
      <c r="B15" s="168"/>
      <c r="C15" s="34"/>
      <c r="D15" s="34"/>
      <c r="E15" s="34"/>
      <c r="F15" s="173"/>
      <c r="G15" s="173"/>
    </row>
    <row r="16" spans="1:7" ht="15" hidden="1" x14ac:dyDescent="0.25">
      <c r="A16" s="34"/>
      <c r="B16" s="168"/>
      <c r="C16" s="34"/>
      <c r="D16" s="34"/>
      <c r="E16" s="34"/>
      <c r="F16" s="173"/>
      <c r="G16" s="173"/>
    </row>
    <row r="17" spans="1:7" ht="15" hidden="1" x14ac:dyDescent="0.25">
      <c r="A17" s="34"/>
      <c r="B17" s="168"/>
      <c r="C17" s="34"/>
      <c r="D17" s="34"/>
      <c r="E17" s="34"/>
      <c r="F17" s="173"/>
      <c r="G17" s="173"/>
    </row>
    <row r="18" spans="1:7" ht="15" hidden="1" x14ac:dyDescent="0.25">
      <c r="A18" s="34"/>
      <c r="B18" s="168"/>
      <c r="C18" s="34"/>
      <c r="D18" s="34"/>
      <c r="E18" s="34"/>
      <c r="F18" s="173"/>
      <c r="G18" s="173"/>
    </row>
    <row r="19" spans="1:7" ht="15" hidden="1" x14ac:dyDescent="0.25">
      <c r="A19" s="34"/>
      <c r="B19" s="168"/>
      <c r="C19" s="34"/>
      <c r="D19" s="34"/>
      <c r="E19" s="34"/>
      <c r="F19" s="173"/>
      <c r="G19" s="173"/>
    </row>
    <row r="20" spans="1:7" x14ac:dyDescent="0.25">
      <c r="A20" s="389" t="s">
        <v>24</v>
      </c>
      <c r="B20" s="390"/>
      <c r="C20" s="390"/>
      <c r="D20" s="391"/>
      <c r="E20" s="17">
        <f>SUM(E8:E19)</f>
        <v>70</v>
      </c>
      <c r="F20" s="171">
        <f>SUM(F8:F19)</f>
        <v>135000</v>
      </c>
      <c r="G20" s="171">
        <f>SUM(G8:G9)</f>
        <v>9450000</v>
      </c>
    </row>
    <row r="21" spans="1:7" ht="15" x14ac:dyDescent="0.25">
      <c r="B21" s="169"/>
    </row>
    <row r="22" spans="1:7" ht="15" x14ac:dyDescent="0.25">
      <c r="B22" s="169"/>
    </row>
  </sheetData>
  <mergeCells count="8">
    <mergeCell ref="A20:D20"/>
    <mergeCell ref="A4:G4"/>
    <mergeCell ref="A6:A7"/>
    <mergeCell ref="B6:B7"/>
    <mergeCell ref="C6:C7"/>
    <mergeCell ref="D6:E6"/>
    <mergeCell ref="F6:F7"/>
    <mergeCell ref="G6:G7"/>
  </mergeCells>
  <pageMargins left="0.7" right="0.7" top="0.75" bottom="0.75" header="0.3" footer="0.3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7"/>
  <sheetViews>
    <sheetView tabSelected="1" zoomScale="70" zoomScaleNormal="70" workbookViewId="0">
      <selection activeCell="E42" sqref="E42:I42"/>
    </sheetView>
  </sheetViews>
  <sheetFormatPr defaultColWidth="9.109375" defaultRowHeight="15.6" x14ac:dyDescent="0.3"/>
  <cols>
    <col min="1" max="1" width="9.44140625" style="3" bestFit="1" customWidth="1"/>
    <col min="2" max="2" width="14.33203125" style="3" bestFit="1" customWidth="1"/>
    <col min="3" max="4" width="9.109375" style="3"/>
    <col min="5" max="5" width="9.44140625" style="3" bestFit="1" customWidth="1"/>
    <col min="6" max="6" width="12.33203125" style="3" customWidth="1"/>
    <col min="7" max="7" width="14.33203125" style="3" customWidth="1"/>
    <col min="8" max="8" width="11.109375" style="3" customWidth="1"/>
    <col min="9" max="9" width="16.44140625" style="3" customWidth="1"/>
    <col min="10" max="10" width="19.6640625" style="3" customWidth="1"/>
    <col min="11" max="16384" width="9.109375" style="3"/>
  </cols>
  <sheetData>
    <row r="1" spans="1:10" x14ac:dyDescent="0.3">
      <c r="A1" s="1" t="s">
        <v>0</v>
      </c>
      <c r="B1" s="1"/>
      <c r="C1" s="2"/>
      <c r="G1" s="4"/>
      <c r="H1" s="4"/>
      <c r="I1" s="4"/>
      <c r="J1" s="4"/>
    </row>
    <row r="2" spans="1:10" x14ac:dyDescent="0.3">
      <c r="A2" s="5" t="s">
        <v>1</v>
      </c>
      <c r="B2" s="5"/>
      <c r="C2" s="6"/>
      <c r="G2" s="7"/>
      <c r="H2" s="7"/>
      <c r="I2" s="7"/>
      <c r="J2" s="7"/>
    </row>
    <row r="3" spans="1:10" x14ac:dyDescent="0.3">
      <c r="A3" s="5"/>
      <c r="B3" s="5"/>
      <c r="C3" s="6"/>
      <c r="G3" s="7"/>
      <c r="H3" s="7"/>
      <c r="I3" s="7"/>
      <c r="J3" s="7"/>
    </row>
    <row r="4" spans="1:10" x14ac:dyDescent="0.3">
      <c r="A4" s="416" t="s">
        <v>152</v>
      </c>
      <c r="B4" s="416"/>
      <c r="C4" s="416"/>
      <c r="D4" s="416"/>
      <c r="E4" s="416"/>
      <c r="F4" s="416"/>
      <c r="G4" s="416"/>
      <c r="H4" s="416"/>
      <c r="I4" s="416"/>
      <c r="J4" s="85"/>
    </row>
    <row r="5" spans="1:10" x14ac:dyDescent="0.3">
      <c r="A5" s="86"/>
      <c r="B5" s="86"/>
      <c r="C5" s="86"/>
      <c r="D5" s="86"/>
      <c r="E5" s="86"/>
      <c r="F5" s="86"/>
      <c r="G5" s="86"/>
      <c r="H5" s="86"/>
      <c r="I5" s="86"/>
      <c r="J5" s="85"/>
    </row>
    <row r="6" spans="1:10" ht="15.75" customHeight="1" x14ac:dyDescent="0.3">
      <c r="A6" s="417" t="s">
        <v>26</v>
      </c>
      <c r="B6" s="418" t="s">
        <v>27</v>
      </c>
      <c r="C6" s="417" t="s">
        <v>28</v>
      </c>
      <c r="D6" s="419" t="s">
        <v>30</v>
      </c>
      <c r="E6" s="419"/>
      <c r="F6" s="419"/>
      <c r="G6" s="419"/>
      <c r="H6" s="420"/>
      <c r="I6" s="417" t="s">
        <v>44</v>
      </c>
      <c r="J6" s="398" t="s">
        <v>47</v>
      </c>
    </row>
    <row r="7" spans="1:10" ht="31.2" x14ac:dyDescent="0.3">
      <c r="A7" s="417"/>
      <c r="B7" s="418"/>
      <c r="C7" s="417"/>
      <c r="D7" s="54" t="s">
        <v>35</v>
      </c>
      <c r="E7" s="54" t="s">
        <v>36</v>
      </c>
      <c r="F7" s="54" t="s">
        <v>37</v>
      </c>
      <c r="G7" s="54" t="s">
        <v>45</v>
      </c>
      <c r="H7" s="55" t="s">
        <v>38</v>
      </c>
      <c r="I7" s="417"/>
      <c r="J7" s="399"/>
    </row>
    <row r="8" spans="1:10" x14ac:dyDescent="0.3">
      <c r="A8" s="120">
        <v>1057</v>
      </c>
      <c r="B8" s="432">
        <v>43899</v>
      </c>
      <c r="C8" s="56" t="s">
        <v>150</v>
      </c>
      <c r="D8" s="56" t="s">
        <v>51</v>
      </c>
      <c r="E8" s="56">
        <v>1</v>
      </c>
      <c r="F8" s="58">
        <v>455000</v>
      </c>
      <c r="G8" s="59">
        <f>E8*F8</f>
        <v>455000</v>
      </c>
      <c r="H8" s="60">
        <v>0.41</v>
      </c>
      <c r="I8" s="79">
        <f>G8*(1-H8)</f>
        <v>268450.00000000006</v>
      </c>
      <c r="J8" s="75"/>
    </row>
    <row r="9" spans="1:10" x14ac:dyDescent="0.3">
      <c r="A9" s="120">
        <v>1058</v>
      </c>
      <c r="B9" s="432">
        <v>43899</v>
      </c>
      <c r="C9" s="56" t="s">
        <v>150</v>
      </c>
      <c r="D9" s="56" t="s">
        <v>51</v>
      </c>
      <c r="E9" s="56">
        <v>1</v>
      </c>
      <c r="F9" s="58">
        <v>455000</v>
      </c>
      <c r="G9" s="59">
        <f t="shared" ref="G9:G34" si="0">E9*F9</f>
        <v>455000</v>
      </c>
      <c r="H9" s="60">
        <v>0.41</v>
      </c>
      <c r="I9" s="79">
        <f t="shared" ref="I9:I36" si="1">G9*(1-H9)</f>
        <v>268450.00000000006</v>
      </c>
      <c r="J9" s="66"/>
    </row>
    <row r="10" spans="1:10" x14ac:dyDescent="0.3">
      <c r="A10" s="406">
        <v>1060</v>
      </c>
      <c r="B10" s="409">
        <v>43900</v>
      </c>
      <c r="C10" s="406" t="s">
        <v>150</v>
      </c>
      <c r="D10" s="61" t="s">
        <v>66</v>
      </c>
      <c r="E10" s="61">
        <v>1</v>
      </c>
      <c r="F10" s="62">
        <v>265000</v>
      </c>
      <c r="G10" s="63">
        <f t="shared" si="0"/>
        <v>265000</v>
      </c>
      <c r="H10" s="64">
        <v>0.41</v>
      </c>
      <c r="I10" s="80">
        <f t="shared" si="1"/>
        <v>156350.00000000003</v>
      </c>
      <c r="J10" s="66"/>
    </row>
    <row r="11" spans="1:10" x14ac:dyDescent="0.3">
      <c r="A11" s="408"/>
      <c r="B11" s="410"/>
      <c r="C11" s="408"/>
      <c r="D11" s="65" t="s">
        <v>52</v>
      </c>
      <c r="E11" s="65">
        <v>8</v>
      </c>
      <c r="F11" s="67">
        <v>465000</v>
      </c>
      <c r="G11" s="68">
        <f t="shared" si="0"/>
        <v>3720000</v>
      </c>
      <c r="H11" s="69">
        <v>0.41</v>
      </c>
      <c r="I11" s="82">
        <f t="shared" si="1"/>
        <v>2194800.0000000005</v>
      </c>
      <c r="J11" s="66"/>
    </row>
    <row r="12" spans="1:10" x14ac:dyDescent="0.3">
      <c r="A12" s="407"/>
      <c r="B12" s="411"/>
      <c r="C12" s="407"/>
      <c r="D12" s="70" t="s">
        <v>56</v>
      </c>
      <c r="E12" s="70">
        <v>1</v>
      </c>
      <c r="F12" s="71">
        <v>550000</v>
      </c>
      <c r="G12" s="72">
        <f t="shared" si="0"/>
        <v>550000</v>
      </c>
      <c r="H12" s="73">
        <v>0.41</v>
      </c>
      <c r="I12" s="81">
        <f t="shared" si="1"/>
        <v>324500.00000000006</v>
      </c>
      <c r="J12" s="66"/>
    </row>
    <row r="13" spans="1:10" x14ac:dyDescent="0.3">
      <c r="A13" s="120">
        <v>1064</v>
      </c>
      <c r="B13" s="432">
        <v>43903</v>
      </c>
      <c r="C13" s="56" t="s">
        <v>150</v>
      </c>
      <c r="D13" s="56" t="s">
        <v>66</v>
      </c>
      <c r="E13" s="56">
        <v>1</v>
      </c>
      <c r="F13" s="58">
        <v>265000</v>
      </c>
      <c r="G13" s="59">
        <f t="shared" si="0"/>
        <v>265000</v>
      </c>
      <c r="H13" s="60">
        <v>0.41</v>
      </c>
      <c r="I13" s="79">
        <f t="shared" si="1"/>
        <v>156350.00000000003</v>
      </c>
      <c r="J13" s="66"/>
    </row>
    <row r="14" spans="1:10" x14ac:dyDescent="0.3">
      <c r="A14" s="120">
        <v>1065</v>
      </c>
      <c r="B14" s="432">
        <v>43903</v>
      </c>
      <c r="C14" s="56" t="s">
        <v>150</v>
      </c>
      <c r="D14" s="56" t="s">
        <v>58</v>
      </c>
      <c r="E14" s="56">
        <v>3</v>
      </c>
      <c r="F14" s="58">
        <v>455000</v>
      </c>
      <c r="G14" s="59">
        <f t="shared" si="0"/>
        <v>1365000</v>
      </c>
      <c r="H14" s="60">
        <v>0.41</v>
      </c>
      <c r="I14" s="79">
        <f t="shared" si="1"/>
        <v>805350.00000000012</v>
      </c>
      <c r="J14" s="66"/>
    </row>
    <row r="15" spans="1:10" x14ac:dyDescent="0.3">
      <c r="A15" s="120">
        <v>1068</v>
      </c>
      <c r="B15" s="432">
        <v>43904</v>
      </c>
      <c r="C15" s="56" t="s">
        <v>150</v>
      </c>
      <c r="D15" s="56" t="s">
        <v>53</v>
      </c>
      <c r="E15" s="56">
        <v>1</v>
      </c>
      <c r="F15" s="58">
        <v>475000</v>
      </c>
      <c r="G15" s="59">
        <f t="shared" si="0"/>
        <v>475000</v>
      </c>
      <c r="H15" s="60">
        <v>0.41</v>
      </c>
      <c r="I15" s="79">
        <f t="shared" si="1"/>
        <v>280250.00000000006</v>
      </c>
      <c r="J15" s="66"/>
    </row>
    <row r="16" spans="1:10" x14ac:dyDescent="0.3">
      <c r="A16" s="120">
        <v>1075</v>
      </c>
      <c r="B16" s="432">
        <v>43906</v>
      </c>
      <c r="C16" s="56" t="s">
        <v>150</v>
      </c>
      <c r="D16" s="56" t="s">
        <v>51</v>
      </c>
      <c r="E16" s="56">
        <v>12</v>
      </c>
      <c r="F16" s="58">
        <v>455000</v>
      </c>
      <c r="G16" s="59">
        <f t="shared" si="0"/>
        <v>5460000</v>
      </c>
      <c r="H16" s="60">
        <v>0.41</v>
      </c>
      <c r="I16" s="79">
        <f t="shared" si="1"/>
        <v>3221400.0000000005</v>
      </c>
      <c r="J16" s="66"/>
    </row>
    <row r="17" spans="1:10" s="107" customFormat="1" ht="15.75" customHeight="1" x14ac:dyDescent="0.3">
      <c r="A17" s="413">
        <v>1078</v>
      </c>
      <c r="B17" s="421">
        <v>43907</v>
      </c>
      <c r="C17" s="413" t="s">
        <v>150</v>
      </c>
      <c r="D17" s="101" t="s">
        <v>52</v>
      </c>
      <c r="E17" s="101">
        <v>1</v>
      </c>
      <c r="F17" s="102">
        <v>465000</v>
      </c>
      <c r="G17" s="103">
        <f t="shared" ref="G17:G28" si="2">E17*F17</f>
        <v>465000</v>
      </c>
      <c r="H17" s="104">
        <v>0.41</v>
      </c>
      <c r="I17" s="105">
        <f t="shared" ref="I17:I25" si="3">G17*(1-H17)</f>
        <v>274350.00000000006</v>
      </c>
      <c r="J17" s="106"/>
    </row>
    <row r="18" spans="1:10" s="107" customFormat="1" x14ac:dyDescent="0.3">
      <c r="A18" s="414"/>
      <c r="B18" s="422"/>
      <c r="C18" s="414"/>
      <c r="D18" s="108" t="s">
        <v>58</v>
      </c>
      <c r="E18" s="108">
        <v>2</v>
      </c>
      <c r="F18" s="109">
        <v>455000</v>
      </c>
      <c r="G18" s="110">
        <f t="shared" si="2"/>
        <v>910000</v>
      </c>
      <c r="H18" s="111">
        <v>0.41</v>
      </c>
      <c r="I18" s="112">
        <f t="shared" si="3"/>
        <v>536900.00000000012</v>
      </c>
      <c r="J18" s="106"/>
    </row>
    <row r="19" spans="1:10" s="107" customFormat="1" x14ac:dyDescent="0.3">
      <c r="A19" s="414"/>
      <c r="B19" s="422"/>
      <c r="C19" s="414"/>
      <c r="D19" s="108" t="s">
        <v>153</v>
      </c>
      <c r="E19" s="108">
        <v>1</v>
      </c>
      <c r="F19" s="109">
        <v>285000</v>
      </c>
      <c r="G19" s="110">
        <f t="shared" si="2"/>
        <v>285000</v>
      </c>
      <c r="H19" s="111">
        <v>0.41</v>
      </c>
      <c r="I19" s="112">
        <f t="shared" si="3"/>
        <v>168150.00000000003</v>
      </c>
      <c r="J19" s="106"/>
    </row>
    <row r="20" spans="1:10" s="107" customFormat="1" x14ac:dyDescent="0.3">
      <c r="A20" s="414"/>
      <c r="B20" s="422"/>
      <c r="C20" s="414"/>
      <c r="D20" s="113" t="s">
        <v>154</v>
      </c>
      <c r="E20" s="113">
        <v>1</v>
      </c>
      <c r="F20" s="114">
        <v>255000</v>
      </c>
      <c r="G20" s="115">
        <f t="shared" si="2"/>
        <v>255000</v>
      </c>
      <c r="H20" s="116">
        <v>0.41</v>
      </c>
      <c r="I20" s="117">
        <f t="shared" si="3"/>
        <v>150450.00000000003</v>
      </c>
      <c r="J20" s="106"/>
    </row>
    <row r="21" spans="1:10" x14ac:dyDescent="0.3">
      <c r="A21" s="120">
        <v>1079</v>
      </c>
      <c r="B21" s="432">
        <v>43908</v>
      </c>
      <c r="C21" s="120" t="s">
        <v>90</v>
      </c>
      <c r="D21" s="56" t="s">
        <v>58</v>
      </c>
      <c r="E21" s="56">
        <v>1</v>
      </c>
      <c r="F21" s="58">
        <v>455000</v>
      </c>
      <c r="G21" s="59">
        <f t="shared" si="2"/>
        <v>455000</v>
      </c>
      <c r="H21" s="60">
        <v>0.41</v>
      </c>
      <c r="I21" s="79">
        <f t="shared" si="3"/>
        <v>268450.00000000006</v>
      </c>
      <c r="J21" s="66"/>
    </row>
    <row r="22" spans="1:10" x14ac:dyDescent="0.3">
      <c r="A22" s="406">
        <v>1086</v>
      </c>
      <c r="B22" s="409">
        <v>43909</v>
      </c>
      <c r="C22" s="406" t="s">
        <v>90</v>
      </c>
      <c r="D22" s="95" t="s">
        <v>51</v>
      </c>
      <c r="E22" s="95">
        <v>1</v>
      </c>
      <c r="F22" s="96">
        <v>455000</v>
      </c>
      <c r="G22" s="97">
        <f t="shared" si="2"/>
        <v>455000</v>
      </c>
      <c r="H22" s="98">
        <v>0.41</v>
      </c>
      <c r="I22" s="99">
        <f t="shared" si="3"/>
        <v>268450.00000000006</v>
      </c>
      <c r="J22" s="66"/>
    </row>
    <row r="23" spans="1:10" x14ac:dyDescent="0.3">
      <c r="A23" s="408"/>
      <c r="B23" s="410"/>
      <c r="C23" s="408"/>
      <c r="D23" s="95" t="s">
        <v>52</v>
      </c>
      <c r="E23" s="95">
        <v>1</v>
      </c>
      <c r="F23" s="96">
        <v>465000</v>
      </c>
      <c r="G23" s="97">
        <f t="shared" si="2"/>
        <v>465000</v>
      </c>
      <c r="H23" s="98">
        <v>0.41</v>
      </c>
      <c r="I23" s="99">
        <f t="shared" si="3"/>
        <v>274350.00000000006</v>
      </c>
      <c r="J23" s="66"/>
    </row>
    <row r="24" spans="1:10" x14ac:dyDescent="0.3">
      <c r="A24" s="407"/>
      <c r="B24" s="411"/>
      <c r="C24" s="407"/>
      <c r="D24" s="95" t="s">
        <v>55</v>
      </c>
      <c r="E24" s="95">
        <v>1</v>
      </c>
      <c r="F24" s="96">
        <v>485000</v>
      </c>
      <c r="G24" s="97">
        <f t="shared" si="2"/>
        <v>485000</v>
      </c>
      <c r="H24" s="98">
        <v>0.41</v>
      </c>
      <c r="I24" s="99">
        <f t="shared" si="3"/>
        <v>286150.00000000006</v>
      </c>
      <c r="J24" s="87"/>
    </row>
    <row r="25" spans="1:10" x14ac:dyDescent="0.3">
      <c r="A25" s="120">
        <v>1088</v>
      </c>
      <c r="B25" s="432">
        <v>43909</v>
      </c>
      <c r="C25" s="118" t="s">
        <v>90</v>
      </c>
      <c r="D25" s="56" t="s">
        <v>51</v>
      </c>
      <c r="E25" s="56">
        <v>1</v>
      </c>
      <c r="F25" s="58">
        <v>455000</v>
      </c>
      <c r="G25" s="59">
        <f t="shared" si="2"/>
        <v>455000</v>
      </c>
      <c r="H25" s="60">
        <v>0.41</v>
      </c>
      <c r="I25" s="79">
        <f t="shared" si="3"/>
        <v>268450.00000000006</v>
      </c>
      <c r="J25" s="57"/>
    </row>
    <row r="26" spans="1:10" ht="15.75" hidden="1" customHeight="1" x14ac:dyDescent="0.3">
      <c r="A26" s="93"/>
      <c r="B26" s="433"/>
      <c r="C26" s="118" t="s">
        <v>90</v>
      </c>
      <c r="D26" s="95"/>
      <c r="E26" s="95"/>
      <c r="F26" s="96"/>
      <c r="G26" s="97">
        <f t="shared" si="2"/>
        <v>0</v>
      </c>
      <c r="H26" s="98"/>
      <c r="I26" s="99"/>
      <c r="J26" s="75"/>
    </row>
    <row r="27" spans="1:10" ht="15.75" hidden="1" customHeight="1" x14ac:dyDescent="0.3">
      <c r="A27" s="93"/>
      <c r="B27" s="433"/>
      <c r="C27" s="118" t="s">
        <v>90</v>
      </c>
      <c r="D27" s="95"/>
      <c r="E27" s="95"/>
      <c r="F27" s="96"/>
      <c r="G27" s="97">
        <f t="shared" si="2"/>
        <v>0</v>
      </c>
      <c r="H27" s="98"/>
      <c r="I27" s="99"/>
      <c r="J27" s="66"/>
    </row>
    <row r="28" spans="1:10" ht="15.75" hidden="1" customHeight="1" x14ac:dyDescent="0.3">
      <c r="A28" s="94"/>
      <c r="B28" s="434"/>
      <c r="C28" s="118" t="s">
        <v>90</v>
      </c>
      <c r="D28" s="70"/>
      <c r="E28" s="70"/>
      <c r="F28" s="71"/>
      <c r="G28" s="97">
        <f t="shared" si="2"/>
        <v>0</v>
      </c>
      <c r="H28" s="73"/>
      <c r="I28" s="81"/>
      <c r="J28" s="66"/>
    </row>
    <row r="29" spans="1:10" hidden="1" x14ac:dyDescent="0.3">
      <c r="A29" s="74"/>
      <c r="B29" s="433"/>
      <c r="C29" s="118" t="s">
        <v>90</v>
      </c>
      <c r="D29" s="74"/>
      <c r="E29" s="74"/>
      <c r="F29" s="76"/>
      <c r="G29" s="77">
        <f t="shared" si="0"/>
        <v>0</v>
      </c>
      <c r="H29" s="78">
        <v>0.41</v>
      </c>
      <c r="I29" s="83">
        <f t="shared" si="1"/>
        <v>0</v>
      </c>
      <c r="J29" s="66"/>
    </row>
    <row r="30" spans="1:10" hidden="1" x14ac:dyDescent="0.3">
      <c r="A30" s="65"/>
      <c r="B30" s="434"/>
      <c r="C30" s="118" t="s">
        <v>90</v>
      </c>
      <c r="D30" s="65"/>
      <c r="E30" s="65"/>
      <c r="F30" s="67"/>
      <c r="G30" s="68">
        <f t="shared" si="0"/>
        <v>0</v>
      </c>
      <c r="H30" s="69">
        <v>0.41</v>
      </c>
      <c r="I30" s="82">
        <f t="shared" si="1"/>
        <v>0</v>
      </c>
      <c r="J30" s="66"/>
    </row>
    <row r="31" spans="1:10" hidden="1" x14ac:dyDescent="0.3">
      <c r="A31" s="65"/>
      <c r="B31" s="434"/>
      <c r="C31" s="118" t="s">
        <v>90</v>
      </c>
      <c r="D31" s="65"/>
      <c r="E31" s="65"/>
      <c r="F31" s="67"/>
      <c r="G31" s="68">
        <f t="shared" si="0"/>
        <v>0</v>
      </c>
      <c r="H31" s="69">
        <v>0.41</v>
      </c>
      <c r="I31" s="82">
        <f t="shared" si="1"/>
        <v>0</v>
      </c>
      <c r="J31" s="66"/>
    </row>
    <row r="32" spans="1:10" hidden="1" x14ac:dyDescent="0.3">
      <c r="A32" s="65"/>
      <c r="B32" s="434"/>
      <c r="C32" s="118" t="s">
        <v>90</v>
      </c>
      <c r="D32" s="65"/>
      <c r="E32" s="65"/>
      <c r="F32" s="67"/>
      <c r="G32" s="68">
        <f t="shared" si="0"/>
        <v>0</v>
      </c>
      <c r="H32" s="69">
        <v>0.41</v>
      </c>
      <c r="I32" s="82">
        <f t="shared" si="1"/>
        <v>0</v>
      </c>
      <c r="J32" s="66"/>
    </row>
    <row r="33" spans="1:10" hidden="1" x14ac:dyDescent="0.3">
      <c r="A33" s="65"/>
      <c r="B33" s="434"/>
      <c r="C33" s="118" t="s">
        <v>90</v>
      </c>
      <c r="D33" s="65"/>
      <c r="E33" s="65"/>
      <c r="F33" s="67"/>
      <c r="G33" s="68">
        <f t="shared" si="0"/>
        <v>0</v>
      </c>
      <c r="H33" s="69">
        <v>0.41</v>
      </c>
      <c r="I33" s="82">
        <f t="shared" si="1"/>
        <v>0</v>
      </c>
      <c r="J33" s="66"/>
    </row>
    <row r="34" spans="1:10" hidden="1" x14ac:dyDescent="0.3">
      <c r="A34" s="427"/>
      <c r="B34" s="435"/>
      <c r="C34" s="118" t="s">
        <v>90</v>
      </c>
      <c r="D34" s="427"/>
      <c r="E34" s="427"/>
      <c r="F34" s="428"/>
      <c r="G34" s="429">
        <f t="shared" si="0"/>
        <v>0</v>
      </c>
      <c r="H34" s="430">
        <v>0.41</v>
      </c>
      <c r="I34" s="431">
        <f t="shared" si="1"/>
        <v>0</v>
      </c>
      <c r="J34" s="87"/>
    </row>
    <row r="35" spans="1:10" x14ac:dyDescent="0.3">
      <c r="A35" s="56"/>
      <c r="B35" s="120"/>
      <c r="C35" s="118" t="s">
        <v>90</v>
      </c>
      <c r="D35" s="56" t="s">
        <v>53</v>
      </c>
      <c r="E35" s="56">
        <v>1</v>
      </c>
      <c r="F35" s="58">
        <v>475000</v>
      </c>
      <c r="G35" s="59">
        <f>F35*E35</f>
        <v>475000</v>
      </c>
      <c r="H35" s="60">
        <v>0.41</v>
      </c>
      <c r="I35" s="79">
        <f t="shared" si="1"/>
        <v>280250.00000000006</v>
      </c>
      <c r="J35" s="92"/>
    </row>
    <row r="36" spans="1:10" x14ac:dyDescent="0.3">
      <c r="A36" s="56"/>
      <c r="B36" s="120"/>
      <c r="C36" s="118" t="s">
        <v>90</v>
      </c>
      <c r="D36" s="56" t="s">
        <v>54</v>
      </c>
      <c r="E36" s="56">
        <v>1</v>
      </c>
      <c r="F36" s="58">
        <v>485000</v>
      </c>
      <c r="G36" s="59">
        <f>F36*E36</f>
        <v>485000</v>
      </c>
      <c r="H36" s="60">
        <v>0.41</v>
      </c>
      <c r="I36" s="79">
        <f t="shared" si="1"/>
        <v>286150.00000000006</v>
      </c>
      <c r="J36" s="92"/>
    </row>
    <row r="37" spans="1:10" x14ac:dyDescent="0.3">
      <c r="A37" s="403" t="s">
        <v>230</v>
      </c>
      <c r="B37" s="404"/>
      <c r="C37" s="404"/>
      <c r="D37" s="404"/>
      <c r="E37" s="404"/>
      <c r="F37" s="404"/>
      <c r="G37" s="404"/>
      <c r="H37" s="404"/>
      <c r="I37" s="405"/>
      <c r="J37" s="88">
        <v>7000000</v>
      </c>
    </row>
    <row r="38" spans="1:10" s="89" customFormat="1" x14ac:dyDescent="0.3">
      <c r="A38" s="403" t="s">
        <v>231</v>
      </c>
      <c r="B38" s="404"/>
      <c r="C38" s="404"/>
      <c r="D38" s="404"/>
      <c r="E38" s="404"/>
      <c r="F38" s="404"/>
      <c r="G38" s="404"/>
      <c r="H38" s="404"/>
      <c r="I38" s="405"/>
      <c r="J38" s="88">
        <v>2000000</v>
      </c>
    </row>
    <row r="39" spans="1:10" x14ac:dyDescent="0.3">
      <c r="A39" s="57"/>
      <c r="B39" s="412" t="s">
        <v>24</v>
      </c>
      <c r="C39" s="412"/>
      <c r="D39" s="57"/>
      <c r="E39" s="57"/>
      <c r="F39" s="57"/>
      <c r="G39" s="84">
        <f>SUM(G8:G36)</f>
        <v>18200000</v>
      </c>
      <c r="H39" s="57"/>
      <c r="I39" s="84">
        <f>SUM(I8:I36)</f>
        <v>10738000.000000002</v>
      </c>
      <c r="J39" s="90">
        <f>SUM(J8:J38)</f>
        <v>9000000</v>
      </c>
    </row>
    <row r="40" spans="1:10" x14ac:dyDescent="0.3">
      <c r="A40" s="400" t="s">
        <v>160</v>
      </c>
      <c r="B40" s="401"/>
      <c r="C40" s="401"/>
      <c r="D40" s="401"/>
      <c r="E40" s="401"/>
      <c r="F40" s="401"/>
      <c r="G40" s="401"/>
      <c r="H40" s="401"/>
      <c r="I40" s="402"/>
      <c r="J40" s="91">
        <f>I39-J39</f>
        <v>1738000.0000000019</v>
      </c>
    </row>
    <row r="41" spans="1:10" x14ac:dyDescent="0.3">
      <c r="G41" s="100"/>
    </row>
    <row r="42" spans="1:10" x14ac:dyDescent="0.3">
      <c r="A42" s="415" t="s">
        <v>127</v>
      </c>
      <c r="B42" s="415"/>
      <c r="C42" s="415"/>
      <c r="E42" s="415" t="s">
        <v>128</v>
      </c>
      <c r="F42" s="415"/>
      <c r="G42" s="415"/>
      <c r="H42" s="415"/>
      <c r="I42" s="415"/>
    </row>
    <row r="47" spans="1:10" x14ac:dyDescent="0.3">
      <c r="A47" s="415" t="s">
        <v>151</v>
      </c>
      <c r="B47" s="415"/>
      <c r="C47" s="415"/>
      <c r="E47" s="415" t="s">
        <v>129</v>
      </c>
      <c r="F47" s="415"/>
      <c r="G47" s="415"/>
      <c r="H47" s="415"/>
      <c r="I47" s="415"/>
    </row>
  </sheetData>
  <mergeCells count="24">
    <mergeCell ref="A42:C42"/>
    <mergeCell ref="E42:I42"/>
    <mergeCell ref="A47:C47"/>
    <mergeCell ref="E47:I47"/>
    <mergeCell ref="A4:I4"/>
    <mergeCell ref="A6:A7"/>
    <mergeCell ref="B6:B7"/>
    <mergeCell ref="C6:C7"/>
    <mergeCell ref="D6:H6"/>
    <mergeCell ref="I6:I7"/>
    <mergeCell ref="A17:A20"/>
    <mergeCell ref="B17:B20"/>
    <mergeCell ref="C22:C24"/>
    <mergeCell ref="J6:J7"/>
    <mergeCell ref="A40:I40"/>
    <mergeCell ref="A38:I38"/>
    <mergeCell ref="A10:A12"/>
    <mergeCell ref="B10:B12"/>
    <mergeCell ref="C10:C12"/>
    <mergeCell ref="B39:C39"/>
    <mergeCell ref="C17:C20"/>
    <mergeCell ref="A22:A24"/>
    <mergeCell ref="B22:B24"/>
    <mergeCell ref="A37:I37"/>
  </mergeCells>
  <pageMargins left="0.7" right="0.7" top="0.75" bottom="0.75" header="0.3" footer="0.3"/>
  <pageSetup paperSize="9" orientation="landscape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F15" sqref="F15"/>
    </sheetView>
  </sheetViews>
  <sheetFormatPr defaultColWidth="9.109375" defaultRowHeight="13.8" x14ac:dyDescent="0.25"/>
  <cols>
    <col min="1" max="1" width="9.109375" style="31"/>
    <col min="2" max="2" width="19.44140625" style="31" bestFit="1" customWidth="1"/>
    <col min="3" max="16384" width="9.109375" style="31"/>
  </cols>
  <sheetData>
    <row r="1" spans="1:7" ht="16.8" x14ac:dyDescent="0.3">
      <c r="A1" s="39" t="s">
        <v>0</v>
      </c>
      <c r="B1" s="33"/>
      <c r="C1" s="30"/>
      <c r="D1" s="30"/>
    </row>
    <row r="2" spans="1:7" ht="16.8" x14ac:dyDescent="0.3">
      <c r="A2" s="40" t="s">
        <v>1</v>
      </c>
      <c r="B2" s="35"/>
      <c r="C2" s="30"/>
      <c r="D2" s="30"/>
    </row>
    <row r="3" spans="1:7" ht="16.5" x14ac:dyDescent="0.25">
      <c r="A3" s="40"/>
      <c r="B3" s="35"/>
      <c r="C3" s="30"/>
      <c r="D3" s="30"/>
    </row>
    <row r="4" spans="1:7" ht="16.8" x14ac:dyDescent="0.3">
      <c r="A4" s="388" t="s">
        <v>202</v>
      </c>
      <c r="B4" s="388"/>
      <c r="C4" s="388"/>
      <c r="D4" s="388"/>
    </row>
    <row r="5" spans="1:7" x14ac:dyDescent="0.25">
      <c r="F5" s="423" t="s">
        <v>226</v>
      </c>
      <c r="G5" s="423"/>
    </row>
    <row r="6" spans="1:7" x14ac:dyDescent="0.25">
      <c r="A6" s="52" t="s">
        <v>203</v>
      </c>
      <c r="B6" s="52" t="s">
        <v>204</v>
      </c>
      <c r="C6" s="52" t="s">
        <v>205</v>
      </c>
      <c r="D6" s="52" t="s">
        <v>206</v>
      </c>
      <c r="E6" s="52" t="s">
        <v>207</v>
      </c>
      <c r="F6" s="181" t="s">
        <v>126</v>
      </c>
      <c r="G6" s="181" t="s">
        <v>136</v>
      </c>
    </row>
    <row r="7" spans="1:7" x14ac:dyDescent="0.25">
      <c r="A7" s="52"/>
      <c r="B7" s="52" t="s">
        <v>208</v>
      </c>
      <c r="C7" s="52" t="s">
        <v>154</v>
      </c>
      <c r="D7" s="182"/>
      <c r="E7" s="182">
        <v>19</v>
      </c>
      <c r="F7" s="119">
        <v>1</v>
      </c>
      <c r="G7" s="182"/>
    </row>
    <row r="8" spans="1:7" x14ac:dyDescent="0.25">
      <c r="A8" s="52"/>
      <c r="B8" s="52" t="s">
        <v>209</v>
      </c>
      <c r="C8" s="52" t="s">
        <v>51</v>
      </c>
      <c r="D8" s="182"/>
      <c r="E8" s="182">
        <v>133</v>
      </c>
      <c r="F8" s="182">
        <v>0</v>
      </c>
      <c r="G8" s="182">
        <v>10</v>
      </c>
    </row>
    <row r="9" spans="1:7" x14ac:dyDescent="0.25">
      <c r="A9" s="52"/>
      <c r="B9" s="52" t="s">
        <v>210</v>
      </c>
      <c r="C9" s="52" t="s">
        <v>66</v>
      </c>
      <c r="D9" s="182"/>
      <c r="E9" s="182">
        <v>2</v>
      </c>
      <c r="F9" s="182">
        <v>24</v>
      </c>
      <c r="G9" s="182"/>
    </row>
    <row r="10" spans="1:7" x14ac:dyDescent="0.25">
      <c r="A10" s="52"/>
      <c r="B10" s="52" t="s">
        <v>211</v>
      </c>
      <c r="C10" s="52" t="s">
        <v>52</v>
      </c>
      <c r="D10" s="182"/>
      <c r="E10" s="182">
        <v>63</v>
      </c>
      <c r="F10" s="182">
        <v>48</v>
      </c>
      <c r="G10" s="182">
        <v>10</v>
      </c>
    </row>
    <row r="11" spans="1:7" x14ac:dyDescent="0.25">
      <c r="A11" s="52"/>
      <c r="B11" s="52" t="s">
        <v>212</v>
      </c>
      <c r="C11" s="52" t="s">
        <v>214</v>
      </c>
      <c r="D11" s="182"/>
      <c r="E11" s="182"/>
      <c r="F11" s="182"/>
      <c r="G11" s="182"/>
    </row>
    <row r="12" spans="1:7" x14ac:dyDescent="0.25">
      <c r="A12" s="52"/>
      <c r="B12" s="52" t="s">
        <v>213</v>
      </c>
      <c r="C12" s="52" t="s">
        <v>53</v>
      </c>
      <c r="D12" s="182"/>
      <c r="E12" s="182">
        <v>9</v>
      </c>
      <c r="F12" s="182">
        <v>84</v>
      </c>
      <c r="G12" s="182">
        <v>11</v>
      </c>
    </row>
    <row r="13" spans="1:7" x14ac:dyDescent="0.25">
      <c r="A13" s="52"/>
      <c r="B13" s="52" t="s">
        <v>215</v>
      </c>
      <c r="C13" s="52" t="s">
        <v>223</v>
      </c>
      <c r="D13" s="182"/>
      <c r="E13" s="182"/>
      <c r="F13" s="182"/>
      <c r="G13" s="182"/>
    </row>
    <row r="14" spans="1:7" x14ac:dyDescent="0.25">
      <c r="A14" s="52"/>
      <c r="B14" s="52" t="s">
        <v>216</v>
      </c>
      <c r="C14" s="52" t="s">
        <v>55</v>
      </c>
      <c r="D14" s="182"/>
      <c r="E14" s="182">
        <v>30</v>
      </c>
      <c r="F14" s="182">
        <v>53</v>
      </c>
      <c r="G14" s="182">
        <v>7</v>
      </c>
    </row>
    <row r="15" spans="1:7" x14ac:dyDescent="0.25">
      <c r="A15" s="52"/>
      <c r="B15" s="52" t="s">
        <v>217</v>
      </c>
      <c r="C15" s="52" t="s">
        <v>58</v>
      </c>
      <c r="D15" s="182"/>
      <c r="E15" s="182">
        <v>37</v>
      </c>
      <c r="F15" s="182">
        <v>257</v>
      </c>
      <c r="G15" s="182">
        <v>4</v>
      </c>
    </row>
    <row r="16" spans="1:7" x14ac:dyDescent="0.25">
      <c r="A16" s="52"/>
      <c r="B16" s="52" t="s">
        <v>218</v>
      </c>
      <c r="C16" s="52" t="s">
        <v>153</v>
      </c>
      <c r="D16" s="182"/>
      <c r="E16" s="182">
        <v>1</v>
      </c>
      <c r="F16" s="182"/>
      <c r="G16" s="182">
        <v>0</v>
      </c>
    </row>
    <row r="17" spans="1:7" x14ac:dyDescent="0.25">
      <c r="A17" s="52"/>
      <c r="B17" s="52" t="s">
        <v>219</v>
      </c>
      <c r="C17" s="52" t="s">
        <v>54</v>
      </c>
      <c r="D17" s="182"/>
      <c r="E17" s="182">
        <v>67</v>
      </c>
      <c r="F17" s="182">
        <v>156</v>
      </c>
      <c r="G17" s="182">
        <v>12</v>
      </c>
    </row>
    <row r="18" spans="1:7" x14ac:dyDescent="0.25">
      <c r="A18" s="52"/>
      <c r="B18" s="52" t="s">
        <v>220</v>
      </c>
      <c r="C18" s="52" t="s">
        <v>56</v>
      </c>
      <c r="D18" s="182"/>
      <c r="E18" s="182">
        <v>6</v>
      </c>
      <c r="F18" s="182">
        <v>24</v>
      </c>
      <c r="G18" s="182">
        <v>2</v>
      </c>
    </row>
    <row r="19" spans="1:7" ht="15" x14ac:dyDescent="0.25">
      <c r="A19" s="52"/>
      <c r="B19" s="52" t="s">
        <v>221</v>
      </c>
      <c r="C19" s="52" t="s">
        <v>57</v>
      </c>
      <c r="D19" s="182">
        <v>70</v>
      </c>
      <c r="E19" s="182">
        <v>3</v>
      </c>
      <c r="F19" s="182">
        <v>81</v>
      </c>
      <c r="G19" s="182">
        <v>32</v>
      </c>
    </row>
    <row r="20" spans="1:7" x14ac:dyDescent="0.25">
      <c r="A20" s="52"/>
      <c r="B20" s="52" t="s">
        <v>222</v>
      </c>
      <c r="C20" s="52" t="s">
        <v>59</v>
      </c>
      <c r="D20" s="182"/>
      <c r="E20" s="182">
        <v>6</v>
      </c>
      <c r="F20" s="182">
        <v>12</v>
      </c>
      <c r="G20" s="182">
        <v>6</v>
      </c>
    </row>
    <row r="21" spans="1:7" x14ac:dyDescent="0.25">
      <c r="A21" s="424" t="s">
        <v>24</v>
      </c>
      <c r="B21" s="425"/>
      <c r="C21" s="426"/>
      <c r="D21" s="183">
        <f>SUM(D7:D20)</f>
        <v>70</v>
      </c>
      <c r="E21" s="183">
        <f>SUM(E7:E20)</f>
        <v>376</v>
      </c>
      <c r="F21" s="183">
        <f>SUM(F7:F20)</f>
        <v>740</v>
      </c>
      <c r="G21" s="183">
        <f>SUM(G7:G20)</f>
        <v>94</v>
      </c>
    </row>
  </sheetData>
  <mergeCells count="3">
    <mergeCell ref="A4:D4"/>
    <mergeCell ref="F5:G5"/>
    <mergeCell ref="A21:C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Chi phí Tháng 3</vt:lpstr>
      <vt:lpstr>DTT3</vt:lpstr>
      <vt:lpstr>hàng khách trả tháng 3</vt:lpstr>
      <vt:lpstr>141 Tạm ứng</vt:lpstr>
      <vt:lpstr>Nhập hàng</vt:lpstr>
      <vt:lpstr>Tiền hàng Tâm T3</vt:lpstr>
      <vt:lpstr>KHO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2020-03-31T08:55:32Z</dcterms:modified>
</cp:coreProperties>
</file>