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Users\porta\Desktop\INFORMES AÑO 2026\FICHA DE CARACTERIZACION\"/>
    </mc:Choice>
  </mc:AlternateContent>
  <xr:revisionPtr revIDLastSave="0" documentId="13_ncr:1_{86758003-24CC-4523-A223-82894FEB4F0F}" xr6:coauthVersionLast="47" xr6:coauthVersionMax="47" xr10:uidLastSave="{00000000-0000-0000-0000-000000000000}"/>
  <bookViews>
    <workbookView showSheetTabs="0" xWindow="300" yWindow="390" windowWidth="20190" windowHeight="10770" activeTab="9" xr2:uid="{00000000-000D-0000-FFFF-FFFF00000000}"/>
  </bookViews>
  <sheets>
    <sheet name="PORTADA" sheetId="1" r:id="rId1"/>
    <sheet name="INSTRUCTIVO" sheetId="11" r:id="rId2"/>
    <sheet name="V_IMPRIMIBLE_NN" sheetId="7" r:id="rId3"/>
    <sheet name="V_IMPRIMIBLE_MG" sheetId="19" r:id="rId4"/>
    <sheet name="DATOS UDS" sheetId="8" r:id="rId5"/>
    <sheet name="MODULO 1" sheetId="2" r:id="rId6"/>
    <sheet name="MODULO 2" sheetId="3" r:id="rId7"/>
    <sheet name="MODULO 3-NN" sheetId="4" r:id="rId8"/>
    <sheet name="Listados" sheetId="9" r:id="rId9"/>
    <sheet name="BD-M1" sheetId="12" r:id="rId10"/>
    <sheet name="BD-M2" sheetId="13" r:id="rId11"/>
    <sheet name="BD-M3" sheetId="15" r:id="rId12"/>
    <sheet name="BD-M3 Integrantes" sheetId="14" r:id="rId13"/>
    <sheet name="GRAFICOS" sheetId="17" r:id="rId14"/>
  </sheets>
  <definedNames>
    <definedName name="_11_BOGOTÁ_D.C.">Listados!$G$38</definedName>
    <definedName name="_13_BOLÍVAR">Listados!$H$38:$H$83</definedName>
    <definedName name="_15_BOYACÁ">Listados!$I$38:$I$160</definedName>
    <definedName name="_17_CALDAS">Listados!$J$38:$J$64</definedName>
    <definedName name="_18_CAQUETÁ">Listados!$K$38:$K$53</definedName>
    <definedName name="_19_CAUCA">Listados!$M$38:$M$79</definedName>
    <definedName name="_20_CESAR">Listados!$N$38:$N$62</definedName>
    <definedName name="_23_CÓRDOBA">Listados!$P$38:$P$67</definedName>
    <definedName name="_25_CUNDINAMARCA">Listados!$Q$38:$Q$153</definedName>
    <definedName name="_27_CHOCÓ">Listados!$O$38:$O$68</definedName>
    <definedName name="_41_HUILA">Listados!$T$38:$T$74</definedName>
    <definedName name="_44_LA_GUAJIRA">Listados!$U$38:$U$52</definedName>
    <definedName name="_47_MAGDALENA">Listados!$V$38:$V$67</definedName>
    <definedName name="_5_ANTIOQUIA">Listados!$C$38:$C$162</definedName>
    <definedName name="_50_META">Listados!$W$38:$W$66</definedName>
    <definedName name="_52_NARIÑO">Listados!$X$38:$X$101</definedName>
    <definedName name="_54_NORTE_DE_SANTANDER">Listados!$Y$38:$Y$77</definedName>
    <definedName name="_63_QUINDÍO">Listados!$AA$38:$AA$49</definedName>
    <definedName name="_66_RISARALDA">Listados!$AB$38:$AB$51</definedName>
    <definedName name="_68_SANTANDER">Listados!$AC$38:$AC$124</definedName>
    <definedName name="_70_SUCRE">Listados!$AD$38:$AD$63</definedName>
    <definedName name="_73_TOLIMA">Listados!$AE$38:$AE$84</definedName>
    <definedName name="_76_VALLE_DEL_CAUCA">Listados!$AF$38:$AF$79</definedName>
    <definedName name="_8_ATLÁNTICO">Listados!$F$38:$F$60</definedName>
    <definedName name="_81_ARAUCA">Listados!$D$38:$D$44</definedName>
    <definedName name="_85_CASANARE">Listados!$L$38:$L$56</definedName>
    <definedName name="_86_PUTUMAYO">Listados!$Z$38:$Z$50</definedName>
    <definedName name="_88_SAN_ANDRÉS">Listados!$E$38:$E$39</definedName>
    <definedName name="_91_AMAZONAS">Listados!$B$38:$B$48</definedName>
    <definedName name="_94_GUAINÍA">Listados!$R$38:$R$46</definedName>
    <definedName name="_95_GUAVIARE">Listados!$S$38:$S$41</definedName>
    <definedName name="_97_VAUPÉS">Listados!$AG$38:$AG$43</definedName>
    <definedName name="_99_VICHADA">Listados!$AH$38:$AH$41</definedName>
    <definedName name="AFILIADO">Listados!$I$165</definedName>
    <definedName name="AMAZONAS">Listados!$B$3</definedName>
    <definedName name="ANTIOQUIA">Listados!$C$3:$C$19</definedName>
    <definedName name="ARAUCA">Listados!$D$3:$D$5</definedName>
    <definedName name="_xlnm.Print_Area" localSheetId="4">'DATOS UDS'!$A$1:$H$21</definedName>
    <definedName name="_xlnm.Print_Area" localSheetId="13">GRAFICOS!$A$1:$AY$172</definedName>
    <definedName name="_xlnm.Print_Area" localSheetId="1">INSTRUCTIVO!$A$1:$H$695</definedName>
    <definedName name="_xlnm.Print_Area" localSheetId="5">'MODULO 1'!$A$1:$H$104</definedName>
    <definedName name="_xlnm.Print_Area" localSheetId="6">'MODULO 2'!$A$1:$H$110</definedName>
    <definedName name="_xlnm.Print_Area" localSheetId="7">'MODULO 3-NN'!$B$1:$Z$109</definedName>
    <definedName name="_xlnm.Print_Area" localSheetId="0">PORTADA!$A$1:$L$17</definedName>
    <definedName name="_xlnm.Print_Area" localSheetId="3">V_IMPRIMIBLE_MG!$A$1:$AY$268</definedName>
    <definedName name="_xlnm.Print_Area" localSheetId="2">V_IMPRIMIBLE_NN!$A$1:$AY$274</definedName>
    <definedName name="ATLÁNTICO">Listados!$E$3:$E$9</definedName>
    <definedName name="BOGOTÁ">Listados!$F$3:$F$16</definedName>
    <definedName name="BOLÍVAR">Listados!$G$3:$G$10</definedName>
    <definedName name="BOYACÁ">Listados!$H$3:$H$14</definedName>
    <definedName name="CALDAS">Listados!$I$3:$I$9</definedName>
    <definedName name="CAQUETÁ">Listados!$J$3:$J$6</definedName>
    <definedName name="CASANARE">Listados!$K$3:$K$5</definedName>
    <definedName name="CAUCA">Listados!$L$3:$L$9</definedName>
    <definedName name="CESAR">Listados!$M$3:$M$7</definedName>
    <definedName name="CHOCÓ">Listados!$N$3:$N$7</definedName>
    <definedName name="COMPLEMENTARIA">Listados!$AA$165:$AA$166</definedName>
    <definedName name="CON_ATENCIÓN_SALUD_BUCAL">Listados!$O$165:$O$166</definedName>
    <definedName name="CÓRDOBA">Listados!$O$3:$O$10</definedName>
    <definedName name="CUNDINAMARCA">Listados!$P$3:$P$16</definedName>
    <definedName name="DEPARTAMENTO">Listados!$A$37:$A$69</definedName>
    <definedName name="DISCAPACIDAD">Listados!$C$165:$C$166</definedName>
    <definedName name="Discapacidad_MG">'MODULO 2'!$F$28</definedName>
    <definedName name="ESQUEMA_COMPLETO">Listados!$L$165</definedName>
    <definedName name="ESQUEMA_INCOMPLETO">Listados!$M$165:$M$171</definedName>
    <definedName name="EXCLUSIVA">Listados!$X$165:$X$166</definedName>
    <definedName name="GUAINÍA">Listados!$Q$3</definedName>
    <definedName name="GUAVIARE">Listados!$R$3</definedName>
    <definedName name="HUILA">Listados!$S$3:$S$7</definedName>
    <definedName name="LA_GUAJIRA">Listados!$T$3:$T$8</definedName>
    <definedName name="LACTANCIA">Listados!$U$165:$U$166</definedName>
    <definedName name="MAGDALENA">Listados!$U$3:$U$10</definedName>
    <definedName name="META">Listados!$V$3:$V$7</definedName>
    <definedName name="NARIÑO">Listados!$W$3:$W$10</definedName>
    <definedName name="NN_Discapacidad">'MODULO 1'!$F$24</definedName>
    <definedName name="NO">Listados!$E$165</definedName>
    <definedName name="NO_AFILIADO">Listados!$J$165:$J$170</definedName>
    <definedName name="NO_LECHE_MATERNA_EXCLUSIVA">Listados!$AC$165:$AC$172</definedName>
    <definedName name="NO_OTROS_ALIMENTOS">Listados!$Z$165:$Z$170</definedName>
    <definedName name="NO_RECIBE_LECHE_MATERNA">Listados!$W$165:$W$172</definedName>
    <definedName name="NORTE_DE_SANTANDER">Listados!$X$3:$X$8</definedName>
    <definedName name="PUTUMAYO">Listados!$Y$3:$Y$6</definedName>
    <definedName name="QUINDÍO">Listados!$Z$3:$Z$5</definedName>
    <definedName name="RECIBE_LECHE_MATERNA">Listados!$V$165</definedName>
    <definedName name="REGIONAL">Listados!$A$2:$A$34</definedName>
    <definedName name="RISARALDA">Listados!$AA$3:$AA$7</definedName>
    <definedName name="SALUD_BUCAL">Listados!$N$165:$N$166</definedName>
    <definedName name="SAN_ANDRÉS">Listados!$AB$3</definedName>
    <definedName name="SANTANDER">Listados!$AC$3:$AC$13</definedName>
    <definedName name="Seleccion_bucal">'MODULO 1'!$C$57</definedName>
    <definedName name="Seleccion_complementaria">'MODULO 1'!$C$92</definedName>
    <definedName name="Seleccion_Dep2">'MODULO 2'!$C$26</definedName>
    <definedName name="Seleccion_Departamento">'MODULO 1'!$C$14</definedName>
    <definedName name="Seleccion_leche">'MODULO 1'!$C$82</definedName>
    <definedName name="Seleccion_Regional">'DATOS UDS'!$C$9</definedName>
    <definedName name="Seleccion_SSSG">'MODULO 1'!$C$47</definedName>
    <definedName name="Seleccion_Vacunacion">'MODULO 1'!$C$51</definedName>
    <definedName name="Seleccón_exclusiva">'MODULO 1'!$C$86</definedName>
    <definedName name="SI">Listados!$D$165:$D$175</definedName>
    <definedName name="SI_EXCLUSIVAMENTE_LECHE_MATERNA">Listados!$Y$165</definedName>
    <definedName name="SI_LECHE_MATERNA_EXCLUSIVA">Listados!$AB$165</definedName>
    <definedName name="SI_NO">Listados!$A$178:$A$179</definedName>
    <definedName name="SI_NO_NO_APLICA">Listados!$B$178:$B$180</definedName>
    <definedName name="SIN_ATENCIÓN_SALUD_BUCAL">Listados!$P$165:$P$170</definedName>
    <definedName name="SSSG">Listados!$H$165:$H$166</definedName>
    <definedName name="SUCRE">Listados!$AD$3:$AD$6</definedName>
    <definedName name="TOLIMA">Listados!$AE$3:$AE$12</definedName>
    <definedName name="VACUNACIÓN">Listados!$K$165:$K$166</definedName>
    <definedName name="VALLE_DEL_CAUCA">Listados!$AF$3:$AF$17</definedName>
    <definedName name="VAUPÉS">Listados!$AG$3</definedName>
    <definedName name="VICHADA">Listados!$AH$3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2" l="1"/>
  <c r="AP1" i="17" l="1"/>
  <c r="W1" i="4"/>
  <c r="F1" i="3"/>
  <c r="F1" i="2"/>
  <c r="F1" i="8"/>
  <c r="AP1" i="19"/>
  <c r="AP176" i="19" s="1"/>
  <c r="AP1" i="7"/>
  <c r="AP178" i="7" s="1"/>
  <c r="F1" i="11"/>
  <c r="F649" i="11" l="1"/>
  <c r="F580" i="11"/>
  <c r="F519" i="11"/>
  <c r="F462" i="11"/>
  <c r="F398" i="11"/>
  <c r="F318" i="11"/>
  <c r="F596" i="11"/>
  <c r="F472" i="11"/>
  <c r="F330" i="11"/>
  <c r="F631" i="11"/>
  <c r="F563" i="11"/>
  <c r="F502" i="11"/>
  <c r="F447" i="11"/>
  <c r="F379" i="11"/>
  <c r="F292" i="11"/>
  <c r="F534" i="11"/>
  <c r="F413" i="11"/>
  <c r="F614" i="11"/>
  <c r="F549" i="11"/>
  <c r="F486" i="11"/>
  <c r="F431" i="11"/>
  <c r="F348" i="11"/>
  <c r="AP53" i="19"/>
  <c r="AP220" i="19"/>
  <c r="AP52" i="7"/>
  <c r="AP225" i="7"/>
  <c r="AP130" i="7"/>
  <c r="AP142" i="19"/>
  <c r="AP100" i="7"/>
  <c r="AP100" i="19"/>
  <c r="F305" i="11"/>
  <c r="F275" i="11"/>
  <c r="F367" i="11"/>
  <c r="BP10" i="17"/>
  <c r="BP11" i="17"/>
  <c r="BP12" i="17"/>
  <c r="BP13" i="17"/>
  <c r="BP14" i="17"/>
  <c r="BQ15" i="17"/>
  <c r="BR15" i="17"/>
  <c r="BS15" i="17"/>
  <c r="BT15" i="17"/>
  <c r="BQ16" i="17"/>
  <c r="BR16" i="17"/>
  <c r="BS16" i="17"/>
  <c r="BP21" i="17"/>
  <c r="BP22" i="17"/>
  <c r="BP23" i="17"/>
  <c r="BP24" i="17"/>
  <c r="BP25" i="17"/>
  <c r="BP26" i="17"/>
  <c r="BQ27" i="17"/>
  <c r="BR27" i="17"/>
  <c r="BQ28" i="17"/>
  <c r="BR28" i="17"/>
  <c r="BQ29" i="17" l="1"/>
  <c r="BR17" i="17"/>
  <c r="BT16" i="17"/>
  <c r="BT17" i="17" s="1"/>
  <c r="BP17" i="17"/>
  <c r="BS17" i="17"/>
  <c r="BQ17" i="17"/>
  <c r="BR29" i="17"/>
  <c r="BP29" i="17"/>
  <c r="BN148" i="17"/>
  <c r="BN147" i="17"/>
  <c r="BN146" i="17"/>
  <c r="BN145" i="17"/>
  <c r="BN144" i="17"/>
  <c r="BN143" i="17"/>
  <c r="BN142" i="17"/>
  <c r="BN141" i="17"/>
  <c r="BN140" i="17"/>
  <c r="BN139" i="17"/>
  <c r="BQ126" i="17"/>
  <c r="BQ125" i="17"/>
  <c r="BN125" i="17"/>
  <c r="BQ124" i="17"/>
  <c r="BN124" i="17"/>
  <c r="BQ123" i="17"/>
  <c r="BN123" i="17"/>
  <c r="BQ122" i="17"/>
  <c r="BN122" i="17"/>
  <c r="BQ121" i="17"/>
  <c r="BN121" i="17"/>
  <c r="BQ120" i="17"/>
  <c r="BN120" i="17"/>
  <c r="BN110" i="17"/>
  <c r="BN109" i="17"/>
  <c r="BN108" i="17"/>
  <c r="BN107" i="17"/>
  <c r="BN106" i="17"/>
  <c r="BQ105" i="17"/>
  <c r="BN105" i="17"/>
  <c r="BQ104" i="17"/>
  <c r="BN104" i="17"/>
  <c r="BQ103" i="17"/>
  <c r="BN103" i="17"/>
  <c r="BQ102" i="17"/>
  <c r="BN102" i="17"/>
  <c r="BQ101" i="17"/>
  <c r="BN101" i="17"/>
  <c r="BQ100" i="17"/>
  <c r="BN100" i="17"/>
  <c r="BN90" i="17"/>
  <c r="BN89" i="17"/>
  <c r="BN88" i="17"/>
  <c r="BN87" i="17"/>
  <c r="BN86" i="17"/>
  <c r="BN85" i="17"/>
  <c r="BK85" i="17"/>
  <c r="BN84" i="17"/>
  <c r="BK84" i="17"/>
  <c r="BN83" i="17"/>
  <c r="BK83" i="17"/>
  <c r="BN82" i="17"/>
  <c r="BK82" i="17"/>
  <c r="BN81" i="17"/>
  <c r="BK81" i="17"/>
  <c r="BN80" i="17"/>
  <c r="BK80" i="17"/>
  <c r="BM12" i="17"/>
  <c r="BJ12" i="17"/>
  <c r="BM11" i="17"/>
  <c r="BJ11" i="17"/>
  <c r="BM10" i="17"/>
  <c r="BJ10" i="17"/>
  <c r="BM9" i="17"/>
  <c r="BJ9" i="17"/>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B21" i="9"/>
  <c r="AC146" i="4"/>
  <c r="AC145" i="4"/>
  <c r="AC144" i="4"/>
  <c r="AC139" i="4"/>
  <c r="AC138" i="4"/>
  <c r="AC137" i="4"/>
  <c r="AC111" i="4"/>
  <c r="AC110" i="4"/>
  <c r="AC109" i="4"/>
  <c r="AC108" i="4"/>
  <c r="AC107" i="4"/>
  <c r="AC106" i="4"/>
  <c r="AC105" i="4"/>
  <c r="AC104" i="4"/>
  <c r="AC103" i="4"/>
  <c r="AC102" i="4"/>
  <c r="AC101" i="4"/>
  <c r="AC100" i="4"/>
  <c r="AC99" i="4"/>
  <c r="AC98" i="4"/>
  <c r="AC97" i="4"/>
  <c r="AC96" i="4"/>
  <c r="AC95" i="4"/>
  <c r="AC94" i="4"/>
  <c r="AC93" i="4"/>
  <c r="AC92" i="4"/>
  <c r="AC91" i="4"/>
  <c r="AC90" i="4"/>
  <c r="AC89" i="4"/>
  <c r="AC88" i="4"/>
  <c r="AC87" i="4"/>
  <c r="AC86" i="4"/>
  <c r="AC85" i="4"/>
  <c r="AC84" i="4"/>
  <c r="AC83" i="4"/>
  <c r="AC82" i="4"/>
  <c r="AC81" i="4"/>
  <c r="AC80" i="4"/>
  <c r="AC79" i="4"/>
  <c r="AC67" i="4"/>
  <c r="AC41" i="4"/>
  <c r="AC40" i="4"/>
  <c r="AC39" i="4"/>
  <c r="AC38" i="4"/>
  <c r="AC37" i="4"/>
  <c r="AC36" i="4"/>
  <c r="AC35" i="4"/>
  <c r="AC34" i="4"/>
  <c r="AC33" i="4"/>
  <c r="AC32" i="4"/>
  <c r="AC31" i="4"/>
  <c r="AC30" i="4"/>
  <c r="AC29" i="4"/>
  <c r="AC26" i="4"/>
  <c r="AY22" i="4"/>
  <c r="AX22" i="4"/>
  <c r="AW22" i="4"/>
  <c r="AV22" i="4"/>
  <c r="AU22" i="4"/>
  <c r="AT22" i="4"/>
  <c r="AS22" i="4"/>
  <c r="AR22" i="4"/>
  <c r="AQ22" i="4"/>
  <c r="AP22" i="4"/>
  <c r="AO22" i="4"/>
  <c r="AN22" i="4"/>
  <c r="AL22" i="4"/>
  <c r="AK22" i="4"/>
  <c r="AJ22" i="4"/>
  <c r="AI22" i="4"/>
  <c r="AH22" i="4"/>
  <c r="AG22" i="4"/>
  <c r="AF22" i="4"/>
  <c r="L22" i="4"/>
  <c r="AM22" i="4" s="1"/>
  <c r="A22" i="4"/>
  <c r="AD22" i="4" s="1"/>
  <c r="AY21" i="4"/>
  <c r="AX21" i="4"/>
  <c r="AW21" i="4"/>
  <c r="AV21" i="4"/>
  <c r="AU21" i="4"/>
  <c r="AT21" i="4"/>
  <c r="AS21" i="4"/>
  <c r="AR21" i="4"/>
  <c r="AQ21" i="4"/>
  <c r="AP21" i="4"/>
  <c r="AO21" i="4"/>
  <c r="AN21" i="4"/>
  <c r="AL21" i="4"/>
  <c r="AK21" i="4"/>
  <c r="AJ21" i="4"/>
  <c r="AI21" i="4"/>
  <c r="AH21" i="4"/>
  <c r="AG21" i="4"/>
  <c r="AF21" i="4"/>
  <c r="L21" i="4"/>
  <c r="AM21" i="4" s="1"/>
  <c r="A21" i="4"/>
  <c r="AD21" i="4" s="1"/>
  <c r="AY20" i="4"/>
  <c r="AX20" i="4"/>
  <c r="AW20" i="4"/>
  <c r="AV20" i="4"/>
  <c r="AU20" i="4"/>
  <c r="AT20" i="4"/>
  <c r="AS20" i="4"/>
  <c r="AR20" i="4"/>
  <c r="AQ20" i="4"/>
  <c r="AP20" i="4"/>
  <c r="AO20" i="4"/>
  <c r="AN20" i="4"/>
  <c r="AL20" i="4"/>
  <c r="AK20" i="4"/>
  <c r="AJ20" i="4"/>
  <c r="AI20" i="4"/>
  <c r="AH20" i="4"/>
  <c r="AG20" i="4"/>
  <c r="AF20" i="4"/>
  <c r="L20" i="4"/>
  <c r="AM20" i="4" s="1"/>
  <c r="A20" i="4"/>
  <c r="AD20" i="4" s="1"/>
  <c r="AY19" i="4"/>
  <c r="AX19" i="4"/>
  <c r="AW19" i="4"/>
  <c r="AV19" i="4"/>
  <c r="AU19" i="4"/>
  <c r="AT19" i="4"/>
  <c r="AS19" i="4"/>
  <c r="AR19" i="4"/>
  <c r="AQ19" i="4"/>
  <c r="AP19" i="4"/>
  <c r="AO19" i="4"/>
  <c r="AN19" i="4"/>
  <c r="AL19" i="4"/>
  <c r="AK19" i="4"/>
  <c r="AJ19" i="4"/>
  <c r="AI19" i="4"/>
  <c r="AH19" i="4"/>
  <c r="AG19" i="4"/>
  <c r="AF19" i="4"/>
  <c r="L19" i="4"/>
  <c r="AM19" i="4" s="1"/>
  <c r="A19" i="4"/>
  <c r="AD19" i="4" s="1"/>
  <c r="AY18" i="4"/>
  <c r="AX18" i="4"/>
  <c r="AW18" i="4"/>
  <c r="AV18" i="4"/>
  <c r="AU18" i="4"/>
  <c r="AT18" i="4"/>
  <c r="AS18" i="4"/>
  <c r="AR18" i="4"/>
  <c r="AQ18" i="4"/>
  <c r="AP18" i="4"/>
  <c r="AO18" i="4"/>
  <c r="AN18" i="4"/>
  <c r="AL18" i="4"/>
  <c r="AK18" i="4"/>
  <c r="AJ18" i="4"/>
  <c r="AI18" i="4"/>
  <c r="AH18" i="4"/>
  <c r="AG18" i="4"/>
  <c r="AF18" i="4"/>
  <c r="L18" i="4"/>
  <c r="AM18" i="4" s="1"/>
  <c r="A18" i="4"/>
  <c r="AD18" i="4" s="1"/>
  <c r="AY17" i="4"/>
  <c r="AX17" i="4"/>
  <c r="AW17" i="4"/>
  <c r="AV17" i="4"/>
  <c r="AU17" i="4"/>
  <c r="AT17" i="4"/>
  <c r="AS17" i="4"/>
  <c r="AR17" i="4"/>
  <c r="AQ17" i="4"/>
  <c r="AP17" i="4"/>
  <c r="AO17" i="4"/>
  <c r="AN17" i="4"/>
  <c r="AL17" i="4"/>
  <c r="AK17" i="4"/>
  <c r="AJ17" i="4"/>
  <c r="AI17" i="4"/>
  <c r="AH17" i="4"/>
  <c r="AG17" i="4"/>
  <c r="AF17" i="4"/>
  <c r="L17" i="4"/>
  <c r="AM17" i="4" s="1"/>
  <c r="A17" i="4"/>
  <c r="AD17" i="4" s="1"/>
  <c r="AY16" i="4"/>
  <c r="AX16" i="4"/>
  <c r="AW16" i="4"/>
  <c r="AV16" i="4"/>
  <c r="AU16" i="4"/>
  <c r="AT16" i="4"/>
  <c r="AS16" i="4"/>
  <c r="AR16" i="4"/>
  <c r="AQ16" i="4"/>
  <c r="AP16" i="4"/>
  <c r="AO16" i="4"/>
  <c r="AN16" i="4"/>
  <c r="AL16" i="4"/>
  <c r="AK16" i="4"/>
  <c r="AJ16" i="4"/>
  <c r="AI16" i="4"/>
  <c r="AH16" i="4"/>
  <c r="AG16" i="4"/>
  <c r="AF16" i="4"/>
  <c r="L16" i="4"/>
  <c r="AM16" i="4" s="1"/>
  <c r="A16" i="4"/>
  <c r="AD16" i="4" s="1"/>
  <c r="AY15" i="4"/>
  <c r="AX15" i="4"/>
  <c r="AW15" i="4"/>
  <c r="AV15" i="4"/>
  <c r="AU15" i="4"/>
  <c r="AT15" i="4"/>
  <c r="AS15" i="4"/>
  <c r="AR15" i="4"/>
  <c r="AQ15" i="4"/>
  <c r="AP15" i="4"/>
  <c r="AO15" i="4"/>
  <c r="AN15" i="4"/>
  <c r="AL15" i="4"/>
  <c r="AK15" i="4"/>
  <c r="AJ15" i="4"/>
  <c r="AI15" i="4"/>
  <c r="AH15" i="4"/>
  <c r="AG15" i="4"/>
  <c r="AF15" i="4"/>
  <c r="L15" i="4"/>
  <c r="AM15" i="4" s="1"/>
  <c r="A15" i="4"/>
  <c r="AD15" i="4" s="1"/>
  <c r="AY14" i="4"/>
  <c r="AX14" i="4"/>
  <c r="AW14" i="4"/>
  <c r="AV14" i="4"/>
  <c r="AU14" i="4"/>
  <c r="AT14" i="4"/>
  <c r="AS14" i="4"/>
  <c r="AR14" i="4"/>
  <c r="AQ14" i="4"/>
  <c r="AP14" i="4"/>
  <c r="AO14" i="4"/>
  <c r="AN14" i="4"/>
  <c r="AL14" i="4"/>
  <c r="AK14" i="4"/>
  <c r="AJ14" i="4"/>
  <c r="AI14" i="4"/>
  <c r="AH14" i="4"/>
  <c r="AG14" i="4"/>
  <c r="AF14" i="4"/>
  <c r="L14" i="4"/>
  <c r="AM14" i="4" s="1"/>
  <c r="A14" i="4"/>
  <c r="AD14" i="4" s="1"/>
  <c r="AY13" i="4"/>
  <c r="AX13" i="4"/>
  <c r="AW13" i="4"/>
  <c r="AV13" i="4"/>
  <c r="AU13" i="4"/>
  <c r="AT13" i="4"/>
  <c r="AS13" i="4"/>
  <c r="AR13" i="4"/>
  <c r="AQ13" i="4"/>
  <c r="AP13" i="4"/>
  <c r="AO13" i="4"/>
  <c r="AN13" i="4"/>
  <c r="AL13" i="4"/>
  <c r="AK13" i="4"/>
  <c r="AJ13" i="4"/>
  <c r="AI13" i="4"/>
  <c r="AH13" i="4"/>
  <c r="AG13" i="4"/>
  <c r="AF13" i="4"/>
  <c r="L13" i="4"/>
  <c r="AM13" i="4" s="1"/>
  <c r="A13" i="4"/>
  <c r="AD13" i="4" s="1"/>
  <c r="K80" i="3"/>
  <c r="K79" i="3"/>
  <c r="K78" i="3"/>
  <c r="K77" i="3"/>
  <c r="K76" i="3"/>
  <c r="K75" i="3"/>
  <c r="K74" i="3"/>
  <c r="K73" i="3"/>
  <c r="K72" i="3"/>
  <c r="K71" i="3"/>
  <c r="K70" i="3"/>
  <c r="K66" i="3"/>
  <c r="K65" i="3"/>
  <c r="K64" i="3"/>
  <c r="K63" i="3"/>
  <c r="K59" i="3"/>
  <c r="K58" i="3"/>
  <c r="K57" i="3"/>
  <c r="K56" i="3"/>
  <c r="K55" i="3"/>
  <c r="K54" i="3"/>
  <c r="K53" i="3"/>
  <c r="K52" i="3"/>
  <c r="K51" i="3"/>
  <c r="K50" i="3"/>
  <c r="K44" i="3"/>
  <c r="K43" i="3"/>
  <c r="K42" i="3"/>
  <c r="K35" i="3"/>
  <c r="K34" i="3"/>
  <c r="K33" i="3"/>
  <c r="K32" i="3"/>
  <c r="K31" i="3"/>
  <c r="K30" i="3"/>
  <c r="K29" i="3"/>
  <c r="K28" i="3"/>
  <c r="K27" i="3"/>
  <c r="K26" i="3"/>
  <c r="K25" i="3"/>
  <c r="K24" i="3"/>
  <c r="K23" i="3"/>
  <c r="K22" i="3"/>
  <c r="K21" i="3"/>
  <c r="K20" i="3"/>
  <c r="K19" i="3"/>
  <c r="K18" i="3"/>
  <c r="K17" i="3"/>
  <c r="K16" i="3"/>
  <c r="F16" i="3"/>
  <c r="K14" i="3" s="1"/>
  <c r="K15" i="3"/>
  <c r="K13" i="3"/>
  <c r="K12" i="3"/>
  <c r="K11" i="3"/>
  <c r="K10" i="3"/>
  <c r="K9" i="3"/>
  <c r="K8" i="3"/>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8" i="2"/>
  <c r="J92" i="2"/>
  <c r="J94" i="2" s="1"/>
  <c r="K10" i="8"/>
  <c r="K9" i="8"/>
  <c r="K8" i="8"/>
  <c r="K7" i="8"/>
  <c r="K5" i="8"/>
  <c r="K6" i="8"/>
  <c r="L8" i="4" l="1"/>
  <c r="B22" i="4" s="1"/>
  <c r="AE22" i="4" s="1"/>
  <c r="H8" i="4"/>
  <c r="AC27" i="4" s="1"/>
  <c r="S27" i="17"/>
  <c r="AQ27" i="17"/>
  <c r="P9" i="2"/>
  <c r="K92" i="2"/>
  <c r="K94" i="2" s="1"/>
  <c r="L94" i="2" s="1"/>
  <c r="L92" i="2" s="1"/>
  <c r="J54" i="2"/>
  <c r="K54" i="2"/>
  <c r="J83" i="2"/>
  <c r="B14" i="4" l="1"/>
  <c r="AE14" i="4" s="1"/>
  <c r="B20" i="4"/>
  <c r="AE20" i="4" s="1"/>
  <c r="B16" i="4"/>
  <c r="AE16" i="4" s="1"/>
  <c r="B18" i="4"/>
  <c r="AE18" i="4" s="1"/>
  <c r="B21" i="4"/>
  <c r="AE21" i="4" s="1"/>
  <c r="B17" i="4"/>
  <c r="AE17" i="4" s="1"/>
  <c r="AC28" i="4"/>
  <c r="B13" i="4"/>
  <c r="AE13" i="4" s="1"/>
  <c r="B19" i="4"/>
  <c r="AE19" i="4" s="1"/>
  <c r="B15" i="4"/>
  <c r="AE15" i="4" s="1"/>
</calcChain>
</file>

<file path=xl/sharedStrings.xml><?xml version="1.0" encoding="utf-8"?>
<sst xmlns="http://schemas.openxmlformats.org/spreadsheetml/2006/main" count="7323" uniqueCount="3033">
  <si>
    <t>REGIONAL</t>
  </si>
  <si>
    <t>AMAZONAS</t>
  </si>
  <si>
    <t>ANTIOQUIA</t>
  </si>
  <si>
    <t>ARAUCA</t>
  </si>
  <si>
    <t>ATLÁNTICO</t>
  </si>
  <si>
    <t>BOGOTÁ</t>
  </si>
  <si>
    <t>BOLÍVAR</t>
  </si>
  <si>
    <t>BOYACÁ</t>
  </si>
  <si>
    <t>CALDAS</t>
  </si>
  <si>
    <t>CAQUETÁ</t>
  </si>
  <si>
    <t>CASANARE</t>
  </si>
  <si>
    <t>CAUCA</t>
  </si>
  <si>
    <t>CESAR</t>
  </si>
  <si>
    <t>CHOCÓ</t>
  </si>
  <si>
    <t>CÓRDOBA</t>
  </si>
  <si>
    <t>CUNDINAMARCA</t>
  </si>
  <si>
    <t>GUAINÍA</t>
  </si>
  <si>
    <t>GUAVIARE</t>
  </si>
  <si>
    <t>HUILA</t>
  </si>
  <si>
    <t>LA GUAJIRA</t>
  </si>
  <si>
    <t>MAGDALENA</t>
  </si>
  <si>
    <t>META</t>
  </si>
  <si>
    <t>NARIÑO</t>
  </si>
  <si>
    <t>NORTE DE SANTANDER</t>
  </si>
  <si>
    <t>PUTUMAYO</t>
  </si>
  <si>
    <t>QUINDÍO</t>
  </si>
  <si>
    <t>RISARALDA</t>
  </si>
  <si>
    <t>SAN ANDRÉS</t>
  </si>
  <si>
    <t>SANTANDER</t>
  </si>
  <si>
    <t>SUCRE</t>
  </si>
  <si>
    <t>TOLIMA</t>
  </si>
  <si>
    <t>VALLE DEL CAUCA</t>
  </si>
  <si>
    <t>VAUPÉS</t>
  </si>
  <si>
    <t>VICHADA</t>
  </si>
  <si>
    <t>I. INFORMACIÓN UNIDAD DE SERVICIO</t>
  </si>
  <si>
    <t>CENTRO ZONAL</t>
  </si>
  <si>
    <t>CENTRO ZONAL ABURRA NORTE</t>
  </si>
  <si>
    <t>CENTRO ZONAL ABURRA SUR</t>
  </si>
  <si>
    <t>CENTRO ZONAL BAJO CAUCA</t>
  </si>
  <si>
    <t>CENTRO ZONAL LA MESETA</t>
  </si>
  <si>
    <t>CENTRO ZONAL MAGDALENA MEDIO</t>
  </si>
  <si>
    <t>CENTRO ZONAL NOROCCIDENTAL</t>
  </si>
  <si>
    <t>CENTRO ZONAL NORORIENTAL</t>
  </si>
  <si>
    <t>CENTRO ZONAL OCCIDENTE</t>
  </si>
  <si>
    <t>CENTRO ZONAL OCCIDENTE MEDIO</t>
  </si>
  <si>
    <t>CENTRO ZONAL ORIENTE</t>
  </si>
  <si>
    <t>CENTRO ZONAL ORIENTE MEDIO</t>
  </si>
  <si>
    <t>CENTRO ZONAL PENDERISCO</t>
  </si>
  <si>
    <t>CENTRO ZONAL PORCE NUS</t>
  </si>
  <si>
    <t>CENTRO ZONAL ROSALES</t>
  </si>
  <si>
    <t>CENTRO ZONAL SUR ORIENTE</t>
  </si>
  <si>
    <t>CENTRO ZONAL SUROESTE</t>
  </si>
  <si>
    <t>CENTRO ZONAL URABÁ</t>
  </si>
  <si>
    <t>CENTRO ZONAL LETICIA</t>
  </si>
  <si>
    <t>CENTRO ZONAL ARAUCA</t>
  </si>
  <si>
    <t>CENTRO ZONAL SARAVENA</t>
  </si>
  <si>
    <t>CENTRO ZONAL TAME</t>
  </si>
  <si>
    <t>CENTRO ZONAL BARANOA</t>
  </si>
  <si>
    <t>CENTRO ZONAL HIPÓDROMO</t>
  </si>
  <si>
    <t>CENTRO ZONAL NORTE CENTRO HISTÓRICO</t>
  </si>
  <si>
    <t>CENTRO ZONAL SABANAGRANDE</t>
  </si>
  <si>
    <t>CENTRO ZONAL SABANALARGA</t>
  </si>
  <si>
    <t>CENTRO ZONAL SUR OCCIDENTE</t>
  </si>
  <si>
    <t>CENTRO ZONAL BARRIOS UNIDOS</t>
  </si>
  <si>
    <t>CENTRO ZONAL BOSA</t>
  </si>
  <si>
    <t>CENTRO ZONAL CIUDAD BOLÍVAR</t>
  </si>
  <si>
    <t>CENTRO ZONAL ENGATIVÁ</t>
  </si>
  <si>
    <t>CENTRO ZONAL FONTIBÓN</t>
  </si>
  <si>
    <t>CENTRO ZONAL KENNEDY</t>
  </si>
  <si>
    <t>CENTRO ZONAL MÁRTIRES</t>
  </si>
  <si>
    <t>CENTRO ZONAL RAFAEL URIBE</t>
  </si>
  <si>
    <t>CENTRO ZONAL SAN CRISTÓBAL</t>
  </si>
  <si>
    <t>CENTRO ZONAL SANTA FE</t>
  </si>
  <si>
    <t>CENTRO ZONAL SUBA</t>
  </si>
  <si>
    <t>CENTRO ZONAL TUNJUELITO</t>
  </si>
  <si>
    <t>CENTRO ZONAL USAQUÉN</t>
  </si>
  <si>
    <t>CENTRO ZONAL USME</t>
  </si>
  <si>
    <t>CENTRO ZONAL DE LA VIRGEN Y TURÍSTICO</t>
  </si>
  <si>
    <t>CENTRO ZONAL EL CARMEN DE BOLÍVAR</t>
  </si>
  <si>
    <t>CENTRO ZONAL HISTÓRICO Y DEL CARIBE NORTE</t>
  </si>
  <si>
    <t>CENTRO ZONAL INDUSTRIAL DE LA BAHÍA</t>
  </si>
  <si>
    <t>CENTRO ZONAL MAGANGUÉ</t>
  </si>
  <si>
    <t>CENTRO ZONAL MOMPOX</t>
  </si>
  <si>
    <t>CENTRO ZONAL SIMITI</t>
  </si>
  <si>
    <t>CENTRO ZONAL TURBACO</t>
  </si>
  <si>
    <t>CENTRO ZONAL CHIQUINQUIRÁ</t>
  </si>
  <si>
    <t>CENTRO ZONAL DUITAMA</t>
  </si>
  <si>
    <t>CENTRO ZONAL EL COCUY</t>
  </si>
  <si>
    <t>CENTRO ZONAL GARAGOA</t>
  </si>
  <si>
    <t>CENTRO ZONAL MIRAFLORES</t>
  </si>
  <si>
    <t>CENTRO ZONAL MONIQUIRÁ</t>
  </si>
  <si>
    <t>CENTRO ZONAL OTANCHE</t>
  </si>
  <si>
    <t>CENTRO ZONAL PUERTO BOYACÁ</t>
  </si>
  <si>
    <t>CENTRO ZONAL SOATÁ</t>
  </si>
  <si>
    <t>CENTRO ZONAL SOGAMOSO</t>
  </si>
  <si>
    <t xml:space="preserve">CENTRO ZONAL TUNJA 1 </t>
  </si>
  <si>
    <t>CENTRO ZONAL TUNJA 2</t>
  </si>
  <si>
    <t>CENTRO ZONAL DEL CAFÉ</t>
  </si>
  <si>
    <t>CENTRO ZONAL NORTE</t>
  </si>
  <si>
    <t>ENTRO ZONAL SURORIENTE</t>
  </si>
  <si>
    <t>CENTRO ZONAL MANIZALES 1</t>
  </si>
  <si>
    <t>CENTRO ZONAL MANIZALES 2</t>
  </si>
  <si>
    <t>CENTRO ZONAL BELÉN DE LOS ANDAQUÍES</t>
  </si>
  <si>
    <t>CENTRO ZONAL FLORENCIA 1</t>
  </si>
  <si>
    <t>CENTRO ZONAL FLORENCIA 2</t>
  </si>
  <si>
    <t>CENTRO ZONAL PUERTO RICO</t>
  </si>
  <si>
    <t>CENTRO ZONAL PAZ DE ARIPORO</t>
  </si>
  <si>
    <t>CENTRO ZONAL CENTRO</t>
  </si>
  <si>
    <t>CENTRO ZONAL AGUACHICA</t>
  </si>
  <si>
    <t>CENTRO ZONAL BAHÍA SOLANO</t>
  </si>
  <si>
    <t>CENTRO ZONAL VILLANUEVA</t>
  </si>
  <si>
    <t>CENTRO ZONAL COSTA PACÍFICA</t>
  </si>
  <si>
    <t>CENTRO ZONAL CHIRIGUANÁ</t>
  </si>
  <si>
    <t>CENTRO ZONAL ISTMINA</t>
  </si>
  <si>
    <t>CENTRO ZONAL YOPAL</t>
  </si>
  <si>
    <t>CENTRO ZONAL INDÍGENA</t>
  </si>
  <si>
    <t>CENTRO ZONAL CODAZZI</t>
  </si>
  <si>
    <t>CENTRO ZONAL QUIBDÓ</t>
  </si>
  <si>
    <t>CENTRO ZONAL MACIZO COLOMBIANO</t>
  </si>
  <si>
    <t>CENTRO ZONAL VALLEDUPAR DOS</t>
  </si>
  <si>
    <t>CENTRO ZONAL RIOSUCIO</t>
  </si>
  <si>
    <t>CENTRO ZONAL VALLEDUPAR UNO</t>
  </si>
  <si>
    <t>CENTRO ZONAL TADÓ</t>
  </si>
  <si>
    <t>CENTRO ZONAL POPAYÁN</t>
  </si>
  <si>
    <t>CENTRO ZONAL SUR</t>
  </si>
  <si>
    <t>CENTRO ZONAL CERETÉ</t>
  </si>
  <si>
    <t>CENTRO ZONAL CHOCONTÁ</t>
  </si>
  <si>
    <t>CENTRO ZONAL INÍRIDA</t>
  </si>
  <si>
    <t>CENTRO ZONAL SAN JOSÉ DEL GUAVIARE</t>
  </si>
  <si>
    <t>CENTRO ZONAL GARZÓN</t>
  </si>
  <si>
    <t>CENTRO ZONAL FONSECA</t>
  </si>
  <si>
    <t>CENTRO ZONAL CIÉNAGA</t>
  </si>
  <si>
    <t>CENTRO ZONAL ACACÍAS</t>
  </si>
  <si>
    <t>CENTRO ZONAL BARBACOAS</t>
  </si>
  <si>
    <t>CENTRO ZONAL LORICA</t>
  </si>
  <si>
    <t>CENTRO ZONAL CÁQUEZA</t>
  </si>
  <si>
    <t>CENTRO ZONAL LA GAITANA</t>
  </si>
  <si>
    <t>CENTRO ZONAL MAICAO</t>
  </si>
  <si>
    <t>CENTRO ZONAL DEL RÍO</t>
  </si>
  <si>
    <t>CENTRO ZONAL GRANADA</t>
  </si>
  <si>
    <t>CENTRO ZONAL IPIALES</t>
  </si>
  <si>
    <t>CENTRO ZONAL MONTELÍBANO</t>
  </si>
  <si>
    <t>CENTRO ZONAL FACATATIVÁ</t>
  </si>
  <si>
    <t>CENTRO ZONAL LA PLATA</t>
  </si>
  <si>
    <t>CENTRO ZONAL MANAURE</t>
  </si>
  <si>
    <t>CENTRO ZONAL EL BANCO</t>
  </si>
  <si>
    <t>CENTRO ZONAL PUERTO LÓPEZ</t>
  </si>
  <si>
    <t>CENTRO ZONAL LA UNIÓN</t>
  </si>
  <si>
    <t>CENTRO ZONAL MONTERÍA</t>
  </si>
  <si>
    <t>CENTRO ZONAL FUSAGASUGÁ</t>
  </si>
  <si>
    <t>CENTRO ZONAL NEIVA</t>
  </si>
  <si>
    <t>CENTRO ZONAL NAZARETH</t>
  </si>
  <si>
    <t>CENTRO ZONAL FUNDACIÓN</t>
  </si>
  <si>
    <t>CENTRO ZONAL VILLAVICENCIO DOS</t>
  </si>
  <si>
    <t>CENTRO ZONAL PASTO 1</t>
  </si>
  <si>
    <t>CENTRO ZONAL PLANETA RICA</t>
  </si>
  <si>
    <t>CENTRO ZONAL GACHETÁ</t>
  </si>
  <si>
    <t>CENTRO ZONAL PITALITO</t>
  </si>
  <si>
    <t>CENTRO ZONAL RIOHACHA 1</t>
  </si>
  <si>
    <t>CENTRO ZONAL PLATO</t>
  </si>
  <si>
    <t>CENTRO ZONAL VILLAVICENCIO UNO</t>
  </si>
  <si>
    <t>CENTRO ZONAL PASTO 2</t>
  </si>
  <si>
    <t>CENTRO ZONAL SAHAGÚN</t>
  </si>
  <si>
    <t>CENTRO ZONAL GIRARDOT</t>
  </si>
  <si>
    <t>CENTRO ZONAL RIOHACHA 2</t>
  </si>
  <si>
    <t>CENTRO ZONAL SANTA ANA</t>
  </si>
  <si>
    <t>CENTRO ZONAL REMOLINO</t>
  </si>
  <si>
    <t>CENTRO ZONAL SAN ANDRÉS DE SOTAVENTO</t>
  </si>
  <si>
    <t>CENTRO ZONAL LA MESA</t>
  </si>
  <si>
    <t>CENTRO ZONAL SANTA MARTA NORTE</t>
  </si>
  <si>
    <t>CENTRO ZONAL TUMACO</t>
  </si>
  <si>
    <t>CENTRO ZONAL TIERRALTA</t>
  </si>
  <si>
    <t>CENTRO ZONAL PACHO</t>
  </si>
  <si>
    <t>CENTRO ZONAL SANTA MARTA SUR</t>
  </si>
  <si>
    <t>CENTRO ZONAL TÚQUERRES</t>
  </si>
  <si>
    <t>CENTRO ZONAL SAN JUAN DE RÍOSECO</t>
  </si>
  <si>
    <t>CENTRO ZONAL SOACHA</t>
  </si>
  <si>
    <t>CENTRO ZONAL SOACHA CENTRO</t>
  </si>
  <si>
    <t>CENTRO ZONAL UBATÉ</t>
  </si>
  <si>
    <t>CENTRO ZONAL VILLETA</t>
  </si>
  <si>
    <t>CENTRO ZONAL ZIPAQUIRÁ</t>
  </si>
  <si>
    <t>CENTRO ZONAL CÚCUTA 1</t>
  </si>
  <si>
    <t>CENTRO ZONAL LA HORMIGA</t>
  </si>
  <si>
    <t>CENTRO ZONAL ARMENIA NORTE</t>
  </si>
  <si>
    <t>CENTRO ZONAL BELÉN DE UMBRÍA</t>
  </si>
  <si>
    <t>CENTRO ZONAL LOS ALMENDROS</t>
  </si>
  <si>
    <t>CENTRO ZONAL ANTONIA SANTOS</t>
  </si>
  <si>
    <t>CENTRO ZONAL BOSTON</t>
  </si>
  <si>
    <t>CENTRO ZONAL CHAPARRAL</t>
  </si>
  <si>
    <t>CENTRO ZONAL BUENAVENTURA</t>
  </si>
  <si>
    <t>CENTRO ZONAL MITÚ</t>
  </si>
  <si>
    <t>CENTRO ZONAL PUERTO CARREÑO</t>
  </si>
  <si>
    <t>CENTRO ZONAL CÚCUTA 2</t>
  </si>
  <si>
    <t>CENTRO ZONAL MOCOA</t>
  </si>
  <si>
    <t>CENTRO ZONAL ARMENIA SUR</t>
  </si>
  <si>
    <t>CENTRO ZONAL DOSQUEBRADAS</t>
  </si>
  <si>
    <t>CENTRO ZONAL BUCARAMANGA SUR</t>
  </si>
  <si>
    <t>CENTRO ZONAL LA MOJANA</t>
  </si>
  <si>
    <t>CENTRO ZONAL ESPINAL</t>
  </si>
  <si>
    <t>CENTRO ZONAL BUGA</t>
  </si>
  <si>
    <t>CENTRO ZONAL CÚCUTA 3</t>
  </si>
  <si>
    <t>CENTRO ZONAL PUERTO ASIS</t>
  </si>
  <si>
    <t>CENTRO ZONAL CALARCÁ</t>
  </si>
  <si>
    <t>CENTRO ZONAL LA VIRGINIA</t>
  </si>
  <si>
    <t>CENTRO ZONAL CARLOS LLERAS RESTREPO</t>
  </si>
  <si>
    <t>CENTRO ZONAL GALÁN</t>
  </si>
  <si>
    <t>CENTRO ZONAL CARTAGO</t>
  </si>
  <si>
    <t>CENTRO ZONAL OCAÑA</t>
  </si>
  <si>
    <t>CENTRO ZONAL SIBUNDOY</t>
  </si>
  <si>
    <t>CENTRO ZONAL PEREIRA</t>
  </si>
  <si>
    <t>CENTRO ZONAL LA FLORESTA</t>
  </si>
  <si>
    <t>CENTRO ZONAL SINCELEJO</t>
  </si>
  <si>
    <t>CENTRO ZONAL HONDA</t>
  </si>
  <si>
    <t>CENTRO ZONAL JAMUNDÍ</t>
  </si>
  <si>
    <t>CENTRO ZONAL PAMPLONA</t>
  </si>
  <si>
    <t>CENTRO ZONAL SANTA ROSA DE CABAL</t>
  </si>
  <si>
    <t>CENTRO ZONAL MÁLAGA</t>
  </si>
  <si>
    <t>CENTRO ZONAL LÉRIDA</t>
  </si>
  <si>
    <t>CENTRO ZONAL TIBÚ</t>
  </si>
  <si>
    <t>CENTRO ZONAL SAN GIL</t>
  </si>
  <si>
    <t>CENTRO ZONAL LÍBANO</t>
  </si>
  <si>
    <t>CENTRO ZONAL PALMIRA</t>
  </si>
  <si>
    <t>CENTRO ZONAL SOCORRO</t>
  </si>
  <si>
    <t>CENTRO ZONAL MELGAR</t>
  </si>
  <si>
    <t>CENTRO ZONAL ROLDANILLO</t>
  </si>
  <si>
    <t>CENTRO ZONAL VÉLEZ</t>
  </si>
  <si>
    <t>CENTRO ZONAL PURIFICACIÓN</t>
  </si>
  <si>
    <t>CENTRO ZONAL SEVILLA</t>
  </si>
  <si>
    <t xml:space="preserve">CENTRO ZONAL LUIS CARLOS GALÁN SARMIENTO </t>
  </si>
  <si>
    <t xml:space="preserve">CENTRO ZONAL IBAGUÉ </t>
  </si>
  <si>
    <t>CENTRO ZONAL RESURGIR</t>
  </si>
  <si>
    <t>CENTRO ZONAL JORDÁN</t>
  </si>
  <si>
    <t>CENTRO ZONAL SURORIENTAL</t>
  </si>
  <si>
    <t>CENTRO ZONAL YARIGUIES</t>
  </si>
  <si>
    <t>CENTRO ZONAL TULUÁ</t>
  </si>
  <si>
    <t>CENTRO ZONAL YUMBO</t>
  </si>
  <si>
    <t xml:space="preserve">CENTRO ZONAL CENTRO </t>
  </si>
  <si>
    <t>CENTRO ZONAL ESPECIALIZADO RESTAURAR</t>
  </si>
  <si>
    <t xml:space="preserve">CENTRO ZONAL LADERA </t>
  </si>
  <si>
    <t>SAN_ANDRÉS</t>
  </si>
  <si>
    <t>VALLE_DEL_CAUCA</t>
  </si>
  <si>
    <t>1. Fecha de diligenciamiento</t>
  </si>
  <si>
    <t>2. Regional</t>
  </si>
  <si>
    <t>3. Centro Zonal</t>
  </si>
  <si>
    <t xml:space="preserve">4. NIT Entidad </t>
  </si>
  <si>
    <t>6. Nombre Agente Educativo</t>
  </si>
  <si>
    <t>II. MÓDULO 1: NIÑA Y NIÑO</t>
  </si>
  <si>
    <t>7. Fecha de nacimiento</t>
  </si>
  <si>
    <t>8. Edad</t>
  </si>
  <si>
    <t>11. Departamento de residencia</t>
  </si>
  <si>
    <t>12. Municipio de residencia</t>
  </si>
  <si>
    <t>14. Tipo documento de identidad</t>
  </si>
  <si>
    <t>DEPARTAMENTO</t>
  </si>
  <si>
    <t>91 AMAZONAS</t>
  </si>
  <si>
    <t>5 ANTIOQUIA</t>
  </si>
  <si>
    <t>81 ARAUCA</t>
  </si>
  <si>
    <t>8 ATLÁNTICO</t>
  </si>
  <si>
    <t>11 BOGOTÁ D.C.</t>
  </si>
  <si>
    <t>13 BOLÍVAR</t>
  </si>
  <si>
    <t>15 BOYACÁ</t>
  </si>
  <si>
    <t>17 CALDAS</t>
  </si>
  <si>
    <t>18 CAQUETÁ</t>
  </si>
  <si>
    <t>85 CASANARE</t>
  </si>
  <si>
    <t>19 CAUCA</t>
  </si>
  <si>
    <t>20 CESAR</t>
  </si>
  <si>
    <t>27 CHOCÓ</t>
  </si>
  <si>
    <t>23 CÓRDOBA</t>
  </si>
  <si>
    <t>25 CUNDINAMARCA</t>
  </si>
  <si>
    <t>94 GUAINÍA</t>
  </si>
  <si>
    <t>95 GUAVIARE</t>
  </si>
  <si>
    <t>41 HUILA</t>
  </si>
  <si>
    <t>44 LA GUAJIRA</t>
  </si>
  <si>
    <t>47 MAGDALENA</t>
  </si>
  <si>
    <t>50 META</t>
  </si>
  <si>
    <t>52 NARIÑO</t>
  </si>
  <si>
    <t>54 NORTE DE SANTANDER</t>
  </si>
  <si>
    <t>86 PUTUMAYO</t>
  </si>
  <si>
    <t>63 QUINDÍO</t>
  </si>
  <si>
    <t>66 RISARALDA</t>
  </si>
  <si>
    <t>68 SANTANDER</t>
  </si>
  <si>
    <t>70 SUCRE</t>
  </si>
  <si>
    <t>73 TOLIMA</t>
  </si>
  <si>
    <t>76 VALLE DEL CAUCA</t>
  </si>
  <si>
    <t>97 VAUPÉS</t>
  </si>
  <si>
    <t>99 VICHADA</t>
  </si>
  <si>
    <t>MUNICIPIO</t>
  </si>
  <si>
    <t>9. País de Nacimiento</t>
  </si>
  <si>
    <t>COLOMBIA</t>
  </si>
  <si>
    <t>EL ENCANTO</t>
  </si>
  <si>
    <t>LA CHORRERA</t>
  </si>
  <si>
    <t>LA PEDRERA</t>
  </si>
  <si>
    <t>LA VICTORIA</t>
  </si>
  <si>
    <t>LETICIA</t>
  </si>
  <si>
    <t>MIRITI PARANÁ</t>
  </si>
  <si>
    <t>PUERTO ALEGRÍA</t>
  </si>
  <si>
    <t>PUERTO ARICA</t>
  </si>
  <si>
    <t>PUERTO NARIÑO</t>
  </si>
  <si>
    <t>PUERTO SANTANDER</t>
  </si>
  <si>
    <t>TARAPACÁ</t>
  </si>
  <si>
    <t>ABEJORRAL</t>
  </si>
  <si>
    <t>ABRIAQUÍ</t>
  </si>
  <si>
    <t>ALEJANDRÍA</t>
  </si>
  <si>
    <t>AMAGÁ</t>
  </si>
  <si>
    <t>AMALFI</t>
  </si>
  <si>
    <t>ANDES</t>
  </si>
  <si>
    <t>ANGELÓPOLIS</t>
  </si>
  <si>
    <t>ANGOSTURA</t>
  </si>
  <si>
    <t>ANORÍ</t>
  </si>
  <si>
    <t>ANZA</t>
  </si>
  <si>
    <t>APARTADÓ</t>
  </si>
  <si>
    <t>ARBOLETES</t>
  </si>
  <si>
    <t>ARGELIA</t>
  </si>
  <si>
    <t>ARMENIA</t>
  </si>
  <si>
    <t>BARBOSA</t>
  </si>
  <si>
    <t>BELLO</t>
  </si>
  <si>
    <t>BELMIRA</t>
  </si>
  <si>
    <t>BETANIA</t>
  </si>
  <si>
    <t>BETULIA</t>
  </si>
  <si>
    <t>BRICEÑO</t>
  </si>
  <si>
    <t>BURITICÁ</t>
  </si>
  <si>
    <t>CÁCERES</t>
  </si>
  <si>
    <t>CAICEDO</t>
  </si>
  <si>
    <t>CAMPAMENTO</t>
  </si>
  <si>
    <t>CAÑASGORDAS</t>
  </si>
  <si>
    <t>CARACOLÍ</t>
  </si>
  <si>
    <t>CARAMANTA</t>
  </si>
  <si>
    <t>CAREPA</t>
  </si>
  <si>
    <t>CAROLINA</t>
  </si>
  <si>
    <t>CAUCASIA</t>
  </si>
  <si>
    <t>CHIGORODÓ</t>
  </si>
  <si>
    <t>CISNEROS</t>
  </si>
  <si>
    <t>CIUDAD BOLÍVAR</t>
  </si>
  <si>
    <t>COCORNÁ</t>
  </si>
  <si>
    <t>CONCEPCIÓN</t>
  </si>
  <si>
    <t>CONCORDIA</t>
  </si>
  <si>
    <t>COPACABANA</t>
  </si>
  <si>
    <t>DABEIBA</t>
  </si>
  <si>
    <t>DON MATÍAS</t>
  </si>
  <si>
    <t>EBÉJICO</t>
  </si>
  <si>
    <t>EL BAGRE</t>
  </si>
  <si>
    <t>EL CARMEN DE VIBORAL</t>
  </si>
  <si>
    <t>EL SANTUARIO</t>
  </si>
  <si>
    <t>ENTRERRIOS</t>
  </si>
  <si>
    <t>ENVIGADO</t>
  </si>
  <si>
    <t>FREDONIA</t>
  </si>
  <si>
    <t>FRONTINO</t>
  </si>
  <si>
    <t>GIRALDO</t>
  </si>
  <si>
    <t>GIRARDOTA</t>
  </si>
  <si>
    <t>GÓMEZ PLATA</t>
  </si>
  <si>
    <t>GRANADA</t>
  </si>
  <si>
    <t>GUADALUPE</t>
  </si>
  <si>
    <t>GUARNE</t>
  </si>
  <si>
    <t>GUATAPÉ</t>
  </si>
  <si>
    <t>HELICONIA</t>
  </si>
  <si>
    <t>HISPANIA</t>
  </si>
  <si>
    <t>ITAGUI</t>
  </si>
  <si>
    <t>ITUANGO</t>
  </si>
  <si>
    <t>JARDÍN</t>
  </si>
  <si>
    <t>JERICÓ</t>
  </si>
  <si>
    <t>LA CEJA</t>
  </si>
  <si>
    <t>LA ESTRELLA</t>
  </si>
  <si>
    <t>LA PINTADA</t>
  </si>
  <si>
    <t>LA UNIÓN</t>
  </si>
  <si>
    <t>LIBORINA</t>
  </si>
  <si>
    <t>MACEO</t>
  </si>
  <si>
    <t>MARINILLA</t>
  </si>
  <si>
    <t>MEDELLÍN</t>
  </si>
  <si>
    <t>MONTEBELLO</t>
  </si>
  <si>
    <t>MURINDÓ</t>
  </si>
  <si>
    <t>MUTATÁ</t>
  </si>
  <si>
    <t>NECHÍ</t>
  </si>
  <si>
    <t>NECOCLÍ</t>
  </si>
  <si>
    <t>OLAYA</t>
  </si>
  <si>
    <t>PEÑOL</t>
  </si>
  <si>
    <t>PEQUE</t>
  </si>
  <si>
    <t>PUEBLORRICO</t>
  </si>
  <si>
    <t>PUERTO BERRÍO</t>
  </si>
  <si>
    <t>PUERTO NARE</t>
  </si>
  <si>
    <t>PUERTO TRIUNFO</t>
  </si>
  <si>
    <t>REMEDIOS</t>
  </si>
  <si>
    <t>RETIRO</t>
  </si>
  <si>
    <t>RIONEGRO</t>
  </si>
  <si>
    <t>SABANALARGA</t>
  </si>
  <si>
    <t>SABANETA</t>
  </si>
  <si>
    <t>SALGAR</t>
  </si>
  <si>
    <t>SAN ANDRÉS DE CUERQUÍA</t>
  </si>
  <si>
    <t>SAN CARLOS</t>
  </si>
  <si>
    <t>SAN FRANCISCO</t>
  </si>
  <si>
    <t>SAN JERÓNIMO</t>
  </si>
  <si>
    <t>SAN JOSÉ DE LA MONTAÑA</t>
  </si>
  <si>
    <t>SAN JUAN DE URABÁ</t>
  </si>
  <si>
    <t>SAN LUIS</t>
  </si>
  <si>
    <t>SAN PEDRO</t>
  </si>
  <si>
    <t>SAN PEDRO DE URABA</t>
  </si>
  <si>
    <t>SAN RAFAEL</t>
  </si>
  <si>
    <t>SAN ROQUE</t>
  </si>
  <si>
    <t>SAN VICENTE</t>
  </si>
  <si>
    <t>SANTA BÁRBARA</t>
  </si>
  <si>
    <t>SANTA ROSA DE OSOS</t>
  </si>
  <si>
    <t>SANTAFÉ DE ANTIOQUIA</t>
  </si>
  <si>
    <t>SANTO DOMINGO</t>
  </si>
  <si>
    <t>SEGOVIA</t>
  </si>
  <si>
    <t>SONSÓN</t>
  </si>
  <si>
    <t>SOPETRÁN</t>
  </si>
  <si>
    <t>TÁMESIS</t>
  </si>
  <si>
    <t>TARAZÁ</t>
  </si>
  <si>
    <t>TARSO</t>
  </si>
  <si>
    <t>TITIRIBÍ</t>
  </si>
  <si>
    <t>TOLEDO</t>
  </si>
  <si>
    <t>TURBO</t>
  </si>
  <si>
    <t>URAMITA</t>
  </si>
  <si>
    <t>URRAO</t>
  </si>
  <si>
    <t>VALDIVIA</t>
  </si>
  <si>
    <t>VALPARAÍSO</t>
  </si>
  <si>
    <t>VEGACHÍ</t>
  </si>
  <si>
    <t>VENECIA</t>
  </si>
  <si>
    <t>VIGÍA DEL FUERTE</t>
  </si>
  <si>
    <t>YALÍ</t>
  </si>
  <si>
    <t>YARUMAL</t>
  </si>
  <si>
    <t>YOLOMBÓ</t>
  </si>
  <si>
    <t>YONDÓ</t>
  </si>
  <si>
    <t>ZARAGOZA</t>
  </si>
  <si>
    <t>ARAUQUITA</t>
  </si>
  <si>
    <t>CRAVO NORTE</t>
  </si>
  <si>
    <t>FORTUL</t>
  </si>
  <si>
    <t>PUERTO RONDÓN</t>
  </si>
  <si>
    <t>SARAVENA</t>
  </si>
  <si>
    <t>TAME</t>
  </si>
  <si>
    <t>PROVIDENCIA</t>
  </si>
  <si>
    <t>BARANOA</t>
  </si>
  <si>
    <t>BARRANQUILLA</t>
  </si>
  <si>
    <t>CAMPO DE LA CRUZ</t>
  </si>
  <si>
    <t>CANDELARIA</t>
  </si>
  <si>
    <t>GALAPA</t>
  </si>
  <si>
    <t>JUAN DE ACOSTA</t>
  </si>
  <si>
    <t>LURUACO</t>
  </si>
  <si>
    <t>MALAMBO</t>
  </si>
  <si>
    <t>MANATÍ</t>
  </si>
  <si>
    <t>PALMAR DE VARELA</t>
  </si>
  <si>
    <t>PIOJÓ</t>
  </si>
  <si>
    <t>POLONUEVO</t>
  </si>
  <si>
    <t>PONEDERA</t>
  </si>
  <si>
    <t>PUERTO COLOMBIA</t>
  </si>
  <si>
    <t>REPELÓN</t>
  </si>
  <si>
    <t>SABANAGRANDE</t>
  </si>
  <si>
    <t>SANTA LUCÍA</t>
  </si>
  <si>
    <t>SANTO TOMÁS</t>
  </si>
  <si>
    <t>SOLEDAD</t>
  </si>
  <si>
    <t>SUAN</t>
  </si>
  <si>
    <t>TUBARÁ</t>
  </si>
  <si>
    <t>USIACURÍ</t>
  </si>
  <si>
    <t>BOGOTÁ D.C.</t>
  </si>
  <si>
    <t>ACHÍ</t>
  </si>
  <si>
    <t>ALTOS DEL ROSARIO</t>
  </si>
  <si>
    <t>ARENAL</t>
  </si>
  <si>
    <t>ARJONA</t>
  </si>
  <si>
    <t>ARROYOHONDO</t>
  </si>
  <si>
    <t>BARRANCO DE LOBA</t>
  </si>
  <si>
    <t>CALAMAR</t>
  </si>
  <si>
    <t>CANTAGALLO</t>
  </si>
  <si>
    <t>CARTAGENA</t>
  </si>
  <si>
    <t>CICUCO</t>
  </si>
  <si>
    <t>CLEMENCIA</t>
  </si>
  <si>
    <t>EL CARMEN DE BOLÍVAR</t>
  </si>
  <si>
    <t>EL GUAMO</t>
  </si>
  <si>
    <t>EL PEÑÓN</t>
  </si>
  <si>
    <t>HATILLO DE LOBA</t>
  </si>
  <si>
    <t>MAGANGUÉ</t>
  </si>
  <si>
    <t>MAHATES</t>
  </si>
  <si>
    <t>MARGARITA</t>
  </si>
  <si>
    <t>MARÍA LA BAJA</t>
  </si>
  <si>
    <t>MOMPÓS</t>
  </si>
  <si>
    <t>MONTECRISTO</t>
  </si>
  <si>
    <t>MORALES</t>
  </si>
  <si>
    <t>NOROSÍ</t>
  </si>
  <si>
    <t>PINILLOS</t>
  </si>
  <si>
    <t>REGIDOR</t>
  </si>
  <si>
    <t>RÍO VIEJO</t>
  </si>
  <si>
    <t>SAN CRISTÓBAL</t>
  </si>
  <si>
    <t>SAN ESTANISLAO</t>
  </si>
  <si>
    <t>SAN FERNANDO</t>
  </si>
  <si>
    <t>SAN JACINTO</t>
  </si>
  <si>
    <t>SAN JACINTO DEL CAUCA</t>
  </si>
  <si>
    <t>SAN JUAN NEPOMUCENO</t>
  </si>
  <si>
    <t>SAN MARTÍN DE LOBA</t>
  </si>
  <si>
    <t>SAN PABLO DE BORBUR</t>
  </si>
  <si>
    <t>SANTA CATALINA</t>
  </si>
  <si>
    <t>SANTA ROSA</t>
  </si>
  <si>
    <t>SANTA ROSA DEL SUR</t>
  </si>
  <si>
    <t>SIMITÍ</t>
  </si>
  <si>
    <t>SOPLAVIENTO</t>
  </si>
  <si>
    <t>TALAIGUA NUEVO</t>
  </si>
  <si>
    <t>TIQUISIO</t>
  </si>
  <si>
    <t>TURBACO</t>
  </si>
  <si>
    <t>TURBANÁ</t>
  </si>
  <si>
    <t>VILLANUEVA</t>
  </si>
  <si>
    <t>ZAMBRANO</t>
  </si>
  <si>
    <t>ALMEIDA</t>
  </si>
  <si>
    <t>AQUITANIA</t>
  </si>
  <si>
    <t>ARCABUCO</t>
  </si>
  <si>
    <t>BELÉN</t>
  </si>
  <si>
    <t>BERBEO</t>
  </si>
  <si>
    <t>BETÉITIVA</t>
  </si>
  <si>
    <t>BOAVITA</t>
  </si>
  <si>
    <t>BUENA VISTA</t>
  </si>
  <si>
    <t>BUSBANZÁ</t>
  </si>
  <si>
    <t>CAMPOHERMOSO</t>
  </si>
  <si>
    <t>CERINZA</t>
  </si>
  <si>
    <t>CHINAVITA</t>
  </si>
  <si>
    <t>CHIQUINQUIRÁ</t>
  </si>
  <si>
    <t>CHÍQUIZA</t>
  </si>
  <si>
    <t>CHISCAS</t>
  </si>
  <si>
    <t>CHITA</t>
  </si>
  <si>
    <t>CHITARAQUE</t>
  </si>
  <si>
    <t>CHIVATÁ</t>
  </si>
  <si>
    <t>CHIVOR</t>
  </si>
  <si>
    <t>CIÉNEGA</t>
  </si>
  <si>
    <t>CÓMBITA</t>
  </si>
  <si>
    <t>COPER</t>
  </si>
  <si>
    <t>CORRALES</t>
  </si>
  <si>
    <t>COVARACHÍA</t>
  </si>
  <si>
    <t>CUBARÁ</t>
  </si>
  <si>
    <t>CUCAITA</t>
  </si>
  <si>
    <t>CUÍTIVA</t>
  </si>
  <si>
    <t>DUITAMA</t>
  </si>
  <si>
    <t>EL COCUY</t>
  </si>
  <si>
    <t>EL ESPINO</t>
  </si>
  <si>
    <t>FIRAVITOBA</t>
  </si>
  <si>
    <t>FLORESTA</t>
  </si>
  <si>
    <t>GACHANTIVÁ</t>
  </si>
  <si>
    <t>GAMEZA</t>
  </si>
  <si>
    <t>GARAGOA</t>
  </si>
  <si>
    <t>GUACAMAYAS</t>
  </si>
  <si>
    <t>GUATEQUE</t>
  </si>
  <si>
    <t>GUAYATÁ</t>
  </si>
  <si>
    <t>GÜICÁN</t>
  </si>
  <si>
    <t>IZA</t>
  </si>
  <si>
    <t>JENESANO</t>
  </si>
  <si>
    <t>LA CAPILLA</t>
  </si>
  <si>
    <t>LA UVITA</t>
  </si>
  <si>
    <t>LABRANZAGRANDE</t>
  </si>
  <si>
    <t>MACANAL</t>
  </si>
  <si>
    <t>MARIPÍ</t>
  </si>
  <si>
    <t>MIRAFLORES</t>
  </si>
  <si>
    <t>MONGUA</t>
  </si>
  <si>
    <t>MONGUÍ</t>
  </si>
  <si>
    <t>MONIQUIRÁ</t>
  </si>
  <si>
    <t>MOTAVITA</t>
  </si>
  <si>
    <t>MUZO</t>
  </si>
  <si>
    <t>NOBSA</t>
  </si>
  <si>
    <t>NUEVO COLÓN</t>
  </si>
  <si>
    <t>OICATÁ</t>
  </si>
  <si>
    <t>OTANCHE</t>
  </si>
  <si>
    <t>PACHAVITA</t>
  </si>
  <si>
    <t>PÁEZ</t>
  </si>
  <si>
    <t>PAIPA</t>
  </si>
  <si>
    <t>PAJARITO</t>
  </si>
  <si>
    <t>PANQUEBA</t>
  </si>
  <si>
    <t>PAUNA</t>
  </si>
  <si>
    <t>PAYA</t>
  </si>
  <si>
    <t>PAZ DE RÍO</t>
  </si>
  <si>
    <t>PESCA</t>
  </si>
  <si>
    <t>PISBA</t>
  </si>
  <si>
    <t>PUERTO BOYACÁ</t>
  </si>
  <si>
    <t>QUÍPAMA</t>
  </si>
  <si>
    <t>RAMIRIQUÍ</t>
  </si>
  <si>
    <t>RÁQUIRA</t>
  </si>
  <si>
    <t>RONDÓN</t>
  </si>
  <si>
    <t>SABOYÁ</t>
  </si>
  <si>
    <t>SÁCHICA</t>
  </si>
  <si>
    <t>SAMACÁ</t>
  </si>
  <si>
    <t>SAN EDUARDO</t>
  </si>
  <si>
    <t>SAN JOSÉ DE PARE</t>
  </si>
  <si>
    <t>SAN LUIS DE GACENO</t>
  </si>
  <si>
    <t>SAN MATEO</t>
  </si>
  <si>
    <t>SAN MIGUEL DE SEMA</t>
  </si>
  <si>
    <t>SANTA MARÍA</t>
  </si>
  <si>
    <t>SANTA ROSA DE VITERBO</t>
  </si>
  <si>
    <t>SANTA SOFÍA</t>
  </si>
  <si>
    <t>SANTANA</t>
  </si>
  <si>
    <t>SATIVANORTE</t>
  </si>
  <si>
    <t>SATIVASUR</t>
  </si>
  <si>
    <t>SIACHOQUE</t>
  </si>
  <si>
    <t>SOATÁ</t>
  </si>
  <si>
    <t>SOCHA</t>
  </si>
  <si>
    <t>SOCOTÁ</t>
  </si>
  <si>
    <t>SOGAMOSO</t>
  </si>
  <si>
    <t>SOMONDOCO</t>
  </si>
  <si>
    <t>SORA</t>
  </si>
  <si>
    <t>SORACÁ</t>
  </si>
  <si>
    <t>SOTAQUIRÁ</t>
  </si>
  <si>
    <t>SUSACÓN</t>
  </si>
  <si>
    <t>SUTAMARCHÁN</t>
  </si>
  <si>
    <t>SUTATENZA</t>
  </si>
  <si>
    <t>TASCO</t>
  </si>
  <si>
    <t>TENZA</t>
  </si>
  <si>
    <t>TIBANÁ</t>
  </si>
  <si>
    <t>TIBASOSA</t>
  </si>
  <si>
    <t>TINJACÁ</t>
  </si>
  <si>
    <t>TIPACOQUE</t>
  </si>
  <si>
    <t>TOCA</t>
  </si>
  <si>
    <t>TOGÜÍ</t>
  </si>
  <si>
    <t>TÓPAGA</t>
  </si>
  <si>
    <t>TOTA</t>
  </si>
  <si>
    <t>TUNJA</t>
  </si>
  <si>
    <t>TUNUNGUÁ</t>
  </si>
  <si>
    <t>TURMEQUÉ</t>
  </si>
  <si>
    <t>TUTA</t>
  </si>
  <si>
    <t>TUTAZÁ</t>
  </si>
  <si>
    <t>UMBITA</t>
  </si>
  <si>
    <t>VENTAQUEMADA</t>
  </si>
  <si>
    <t>VILLA DE LEYVA</t>
  </si>
  <si>
    <t>VIRACACHÁ</t>
  </si>
  <si>
    <t>ZETAQUIRA</t>
  </si>
  <si>
    <t>AGUADAS</t>
  </si>
  <si>
    <t>ANSERMA</t>
  </si>
  <si>
    <t>ARANZAZU</t>
  </si>
  <si>
    <t>BELALCÁZAR</t>
  </si>
  <si>
    <t>CHINCHINÁ</t>
  </si>
  <si>
    <t>FILADELFIA</t>
  </si>
  <si>
    <t>LA DORADA</t>
  </si>
  <si>
    <t>LA MERCED</t>
  </si>
  <si>
    <t>MANIZALES</t>
  </si>
  <si>
    <t>MANZANARES</t>
  </si>
  <si>
    <t>MARMATO</t>
  </si>
  <si>
    <t>MARQUETALIA</t>
  </si>
  <si>
    <t>MARULANDA</t>
  </si>
  <si>
    <t>NEIRA</t>
  </si>
  <si>
    <t>NORCASIA</t>
  </si>
  <si>
    <t>PÁCORA</t>
  </si>
  <si>
    <t>PALESTINA</t>
  </si>
  <si>
    <t>PENSILVANIA</t>
  </si>
  <si>
    <t>RIOSUCIO</t>
  </si>
  <si>
    <t>SALAMINA</t>
  </si>
  <si>
    <t>SAMANÁ</t>
  </si>
  <si>
    <t>SAN JOSÉ</t>
  </si>
  <si>
    <t>SUPÍA</t>
  </si>
  <si>
    <t>VICTORIA</t>
  </si>
  <si>
    <t>VILLAMARÍA</t>
  </si>
  <si>
    <t>VITERBO</t>
  </si>
  <si>
    <t>ALBANIA</t>
  </si>
  <si>
    <t>BELÉN DE LOS ANDAQUIES</t>
  </si>
  <si>
    <t>CARTAGENA DEL CHAIRÁ</t>
  </si>
  <si>
    <t>CURILLO</t>
  </si>
  <si>
    <t>EL DONCELLO</t>
  </si>
  <si>
    <t>EL PAUJIL</t>
  </si>
  <si>
    <t>FLORENCIA</t>
  </si>
  <si>
    <t>LA MONTAÑITA</t>
  </si>
  <si>
    <t>MILÁN</t>
  </si>
  <si>
    <t>MORELIA</t>
  </si>
  <si>
    <t>PUERTO RICO</t>
  </si>
  <si>
    <t>SAN JOSÉ DEL FRAGUA</t>
  </si>
  <si>
    <t>SAN VICENTE DEL CAGUÁN</t>
  </si>
  <si>
    <t>SOLANO</t>
  </si>
  <si>
    <t>SOLITA</t>
  </si>
  <si>
    <t>AGUAZUL</t>
  </si>
  <si>
    <t>CHÁMEZA</t>
  </si>
  <si>
    <t>HATO COROZAL</t>
  </si>
  <si>
    <t>LA SALINA</t>
  </si>
  <si>
    <t>MANÍ</t>
  </si>
  <si>
    <t>MONTERREY</t>
  </si>
  <si>
    <t>NUNCHÍA</t>
  </si>
  <si>
    <t>OROCUÉ</t>
  </si>
  <si>
    <t>PAZ DE ARIPORO</t>
  </si>
  <si>
    <t>PORE</t>
  </si>
  <si>
    <t>RECETOR</t>
  </si>
  <si>
    <t>SÁCAMA</t>
  </si>
  <si>
    <t>TÁMARA</t>
  </si>
  <si>
    <t>TAURAMENA</t>
  </si>
  <si>
    <t>TRINIDAD</t>
  </si>
  <si>
    <t>YOPAL</t>
  </si>
  <si>
    <t>ALMAGUER</t>
  </si>
  <si>
    <t>BALBOA</t>
  </si>
  <si>
    <t>BUENOS AIRES</t>
  </si>
  <si>
    <t>CAJIBÍO</t>
  </si>
  <si>
    <t>CALDONO</t>
  </si>
  <si>
    <t>CALOTO</t>
  </si>
  <si>
    <t>CORINTO</t>
  </si>
  <si>
    <t>EL TAMBO</t>
  </si>
  <si>
    <t>GUACHENÉ</t>
  </si>
  <si>
    <t>GUAPI</t>
  </si>
  <si>
    <t>INZÁ</t>
  </si>
  <si>
    <t>JAMBALÓ</t>
  </si>
  <si>
    <t>LA SIERRA</t>
  </si>
  <si>
    <t>LA VEGA</t>
  </si>
  <si>
    <t>LÓPEZ</t>
  </si>
  <si>
    <t>MERCADERES</t>
  </si>
  <si>
    <t>MIRANDA</t>
  </si>
  <si>
    <t>PADILLA</t>
  </si>
  <si>
    <t>PATÍA</t>
  </si>
  <si>
    <t>PIAMONTE</t>
  </si>
  <si>
    <t>PIENDAMÓ</t>
  </si>
  <si>
    <t>POPAYÁN</t>
  </si>
  <si>
    <t>PUERTO TEJADA</t>
  </si>
  <si>
    <t>PURACÉ</t>
  </si>
  <si>
    <t>ROSAS</t>
  </si>
  <si>
    <t>SAN SEBASTIÁN</t>
  </si>
  <si>
    <t>SANTANDER DE QUILICHAO</t>
  </si>
  <si>
    <t>SILVIA</t>
  </si>
  <si>
    <t>SOTARA</t>
  </si>
  <si>
    <t>SUÁREZ</t>
  </si>
  <si>
    <t>TIMBÍO</t>
  </si>
  <si>
    <t>TIMBIQUÍ</t>
  </si>
  <si>
    <t>TORIBIO</t>
  </si>
  <si>
    <t>TOTORÓ</t>
  </si>
  <si>
    <t>VILLA RICA</t>
  </si>
  <si>
    <t>AGUACHICA</t>
  </si>
  <si>
    <t>AGUSTÍN CODAZZI</t>
  </si>
  <si>
    <t>ASTREA</t>
  </si>
  <si>
    <t>BECERRIL</t>
  </si>
  <si>
    <t>BOSCONIA</t>
  </si>
  <si>
    <t>CHIMICHAGUA</t>
  </si>
  <si>
    <t>CHIRIGUANÁ</t>
  </si>
  <si>
    <t>CURUMANÍ</t>
  </si>
  <si>
    <t>EL COPEY</t>
  </si>
  <si>
    <t>EL PASO</t>
  </si>
  <si>
    <t>GAMARRA</t>
  </si>
  <si>
    <t>GONZÁLEZ</t>
  </si>
  <si>
    <t>LA GLORIA</t>
  </si>
  <si>
    <t>LA JAGUA DE IBIRICO</t>
  </si>
  <si>
    <t>LA PAZ</t>
  </si>
  <si>
    <t>MANAURE</t>
  </si>
  <si>
    <t>PAILITAS</t>
  </si>
  <si>
    <t>PELAYA</t>
  </si>
  <si>
    <t>PUEBLO BELLO</t>
  </si>
  <si>
    <t>RÍO DE ORO</t>
  </si>
  <si>
    <t>SAN ALBERTO</t>
  </si>
  <si>
    <t>SAN DIEGO</t>
  </si>
  <si>
    <t>SAN MARTÍN</t>
  </si>
  <si>
    <t>TAMALAMEQUE</t>
  </si>
  <si>
    <t>VALLEDUPAR</t>
  </si>
  <si>
    <t>ACANDÍ</t>
  </si>
  <si>
    <t>ALTO BAUDO</t>
  </si>
  <si>
    <t>ATRATO</t>
  </si>
  <si>
    <t>BAGADÓ</t>
  </si>
  <si>
    <t>BAHÍA SOLANO</t>
  </si>
  <si>
    <t>BAJO BAUDÓ</t>
  </si>
  <si>
    <t>BELÉN DE BAJIRA</t>
  </si>
  <si>
    <t>BOJAYA</t>
  </si>
  <si>
    <t>CARMEN DEL DARIEN</t>
  </si>
  <si>
    <t>CÉRTEGUI</t>
  </si>
  <si>
    <t>CONDOTO</t>
  </si>
  <si>
    <t>EL CANTÓN DEL SAN PABLO</t>
  </si>
  <si>
    <t>EL CARMEN DE ATRATO</t>
  </si>
  <si>
    <t>EL LITORAL DEL SAN JUAN</t>
  </si>
  <si>
    <t>ISTMINA</t>
  </si>
  <si>
    <t>JURADÓ</t>
  </si>
  <si>
    <t>LLORÓ</t>
  </si>
  <si>
    <t>MEDIO ATRATO</t>
  </si>
  <si>
    <t>MEDIO BAUDÓ</t>
  </si>
  <si>
    <t>MEDIO SAN JUAN</t>
  </si>
  <si>
    <t>NÓVITA</t>
  </si>
  <si>
    <t>NUQUÍ</t>
  </si>
  <si>
    <t>QUIBDÓ</t>
  </si>
  <si>
    <t>RÍO IRO</t>
  </si>
  <si>
    <t>RÍO QUITO</t>
  </si>
  <si>
    <t>SAN JOSÉ DEL PALMAR</t>
  </si>
  <si>
    <t>SIPÍ</t>
  </si>
  <si>
    <t>TADÓ</t>
  </si>
  <si>
    <t>UNGUÍA</t>
  </si>
  <si>
    <t>UNIÓN PANAMERICANA</t>
  </si>
  <si>
    <t>AYAPEL</t>
  </si>
  <si>
    <t>BUENAVISTA</t>
  </si>
  <si>
    <t>CANALETE</t>
  </si>
  <si>
    <t>CERETÉ</t>
  </si>
  <si>
    <t>CHIMÁ</t>
  </si>
  <si>
    <t>CHINÚ</t>
  </si>
  <si>
    <t>CIÉNAGA DE ORO</t>
  </si>
  <si>
    <t>COTORRA</t>
  </si>
  <si>
    <t>LA APARTADA</t>
  </si>
  <si>
    <t>LORICA</t>
  </si>
  <si>
    <t>LOS CÓRDOBAS</t>
  </si>
  <si>
    <t>MOMIL</t>
  </si>
  <si>
    <t>MONTELÍBANO</t>
  </si>
  <si>
    <t>MONTERÍA</t>
  </si>
  <si>
    <t>MOÑITOS</t>
  </si>
  <si>
    <t>PLANETA RICA</t>
  </si>
  <si>
    <t>PUEBLO NUEVO</t>
  </si>
  <si>
    <t>PUERTO ESCONDIDO</t>
  </si>
  <si>
    <t>PUERTO LIBERTADOR</t>
  </si>
  <si>
    <t>PURÍSIMA</t>
  </si>
  <si>
    <t>SAHAGÚN</t>
  </si>
  <si>
    <t>SAN ANDRÉS SOTAVENTO</t>
  </si>
  <si>
    <t>SAN ANTERO</t>
  </si>
  <si>
    <t>SAN BERNARDO DEL VIENTO</t>
  </si>
  <si>
    <t>SAN JOSÉ DE URÉ</t>
  </si>
  <si>
    <t>SAN PELAYO</t>
  </si>
  <si>
    <t>TIERRALTA</t>
  </si>
  <si>
    <t>TUCHÍN</t>
  </si>
  <si>
    <t>VALENCIA</t>
  </si>
  <si>
    <t>AGUA DE DIOS</t>
  </si>
  <si>
    <t>ALBÁN</t>
  </si>
  <si>
    <t>ANAPOIMA</t>
  </si>
  <si>
    <t>ANOLAIMA</t>
  </si>
  <si>
    <t>APULO</t>
  </si>
  <si>
    <t>ARBELÁEZ</t>
  </si>
  <si>
    <t>BELTRÁN</t>
  </si>
  <si>
    <t>BITUIMA</t>
  </si>
  <si>
    <t>BOJACÁ</t>
  </si>
  <si>
    <t>CABRERA</t>
  </si>
  <si>
    <t>CACHIPAY</t>
  </si>
  <si>
    <t>CAJICÁ</t>
  </si>
  <si>
    <t>CAPARRAPÍ</t>
  </si>
  <si>
    <t>CAQUEZA</t>
  </si>
  <si>
    <t>CARMEN DE CARUPA</t>
  </si>
  <si>
    <t>CHAGUANÍ</t>
  </si>
  <si>
    <t>CHÍA</t>
  </si>
  <si>
    <t>CHIPAQUE</t>
  </si>
  <si>
    <t>CHOACHÍ</t>
  </si>
  <si>
    <t>CHOCONTÁ</t>
  </si>
  <si>
    <t>COGUA</t>
  </si>
  <si>
    <t>COTA</t>
  </si>
  <si>
    <t>CUCUNUBÁ</t>
  </si>
  <si>
    <t>EL COLEGIO</t>
  </si>
  <si>
    <t>EL ROSAL</t>
  </si>
  <si>
    <t>FACATATIVÁ</t>
  </si>
  <si>
    <t>FOMEQUE</t>
  </si>
  <si>
    <t>FOSCA</t>
  </si>
  <si>
    <t>FUNZA</t>
  </si>
  <si>
    <t>FÚQUENE</t>
  </si>
  <si>
    <t>FUSAGASUGÁ</t>
  </si>
  <si>
    <t>GACHALA</t>
  </si>
  <si>
    <t>GACHANCIPÁ</t>
  </si>
  <si>
    <t>GACHETÁ</t>
  </si>
  <si>
    <t>GAMA</t>
  </si>
  <si>
    <t>GIRARDOT</t>
  </si>
  <si>
    <t>GUACHETÁ</t>
  </si>
  <si>
    <t>GUADUAS</t>
  </si>
  <si>
    <t>GUASCA</t>
  </si>
  <si>
    <t>GUATAQUÍ</t>
  </si>
  <si>
    <t>GUATAVITA</t>
  </si>
  <si>
    <t>GUAYABAL DE SIQUIMA</t>
  </si>
  <si>
    <t>GUAYABETAL</t>
  </si>
  <si>
    <t>GUTIÉRREZ</t>
  </si>
  <si>
    <t>JERUSALÉN</t>
  </si>
  <si>
    <t>JUNÍN</t>
  </si>
  <si>
    <t>LA CALERA</t>
  </si>
  <si>
    <t>LA MESA</t>
  </si>
  <si>
    <t>LA PALMA</t>
  </si>
  <si>
    <t>LA PEÑA</t>
  </si>
  <si>
    <t>LENGUAZAQUE</t>
  </si>
  <si>
    <t>MACHETA</t>
  </si>
  <si>
    <t>MADRID</t>
  </si>
  <si>
    <t>MANTA</t>
  </si>
  <si>
    <t>MEDINA</t>
  </si>
  <si>
    <t>MOSQUERA</t>
  </si>
  <si>
    <t>NEMOCÓN</t>
  </si>
  <si>
    <t>NILO</t>
  </si>
  <si>
    <t>NIMAIMA</t>
  </si>
  <si>
    <t>NOCAIMA</t>
  </si>
  <si>
    <t>PACHO</t>
  </si>
  <si>
    <t>PAIME</t>
  </si>
  <si>
    <t>PANDI</t>
  </si>
  <si>
    <t>PARATEBUENO</t>
  </si>
  <si>
    <t>PASCA</t>
  </si>
  <si>
    <t>PUERTO SALGAR</t>
  </si>
  <si>
    <t>PULÍ</t>
  </si>
  <si>
    <t>QUEBRADANEGRA</t>
  </si>
  <si>
    <t>QUETAME</t>
  </si>
  <si>
    <t>QUIPILE</t>
  </si>
  <si>
    <t>RICAURTE</t>
  </si>
  <si>
    <t>SAN ANTONIO DEL TEQUENDAMA</t>
  </si>
  <si>
    <t>SAN BERNARDO</t>
  </si>
  <si>
    <t>SAN CAYETANO</t>
  </si>
  <si>
    <t>SAN JUAN DE RÍO SECO</t>
  </si>
  <si>
    <t>SASAIMA</t>
  </si>
  <si>
    <t>SESQUILÉ</t>
  </si>
  <si>
    <t>SIBATÉ</t>
  </si>
  <si>
    <t>SILVANIA</t>
  </si>
  <si>
    <t>SIMIJACA</t>
  </si>
  <si>
    <t>SOACHA</t>
  </si>
  <si>
    <t>SOPÓ</t>
  </si>
  <si>
    <t>SUBACHOQUE</t>
  </si>
  <si>
    <t>SUESCA</t>
  </si>
  <si>
    <t>SUPATÁ</t>
  </si>
  <si>
    <t>SUSA</t>
  </si>
  <si>
    <t>SUTATAUSA</t>
  </si>
  <si>
    <t>TABIO</t>
  </si>
  <si>
    <t>TAUSA</t>
  </si>
  <si>
    <t>TENA</t>
  </si>
  <si>
    <t>TENJO</t>
  </si>
  <si>
    <t>TIBACUY</t>
  </si>
  <si>
    <t>TIBIRITA</t>
  </si>
  <si>
    <t>TOCAIMA</t>
  </si>
  <si>
    <t>TOCANCIPÁ</t>
  </si>
  <si>
    <t>TOPAIPÍ</t>
  </si>
  <si>
    <t>UBALÁ</t>
  </si>
  <si>
    <t>UBAQUE</t>
  </si>
  <si>
    <t>UNE</t>
  </si>
  <si>
    <t>ÚTICA</t>
  </si>
  <si>
    <t>VERGARA</t>
  </si>
  <si>
    <t>VIANÍ</t>
  </si>
  <si>
    <t>VILLA DE SAN DIEGO DE UBATE</t>
  </si>
  <si>
    <t>VILLAGÓMEZ</t>
  </si>
  <si>
    <t>VILLAPINZÓN</t>
  </si>
  <si>
    <t>VILLETA</t>
  </si>
  <si>
    <t>VIOTÁ</t>
  </si>
  <si>
    <t>YACOPÍ</t>
  </si>
  <si>
    <t>ZIPACÓN</t>
  </si>
  <si>
    <t>ZIPAQUIRÁ</t>
  </si>
  <si>
    <t>BARRANCO MINAS</t>
  </si>
  <si>
    <t>CACAHUAL</t>
  </si>
  <si>
    <t>INÍRIDA</t>
  </si>
  <si>
    <t>LA GUADALUPE</t>
  </si>
  <si>
    <t>MAPIRIPANA</t>
  </si>
  <si>
    <t>MORICHAL</t>
  </si>
  <si>
    <t>PANA PANA</t>
  </si>
  <si>
    <t>SAN FELIPE</t>
  </si>
  <si>
    <t>EL RETORNO</t>
  </si>
  <si>
    <t>SAN JOSÉ DEL GUAVIARE</t>
  </si>
  <si>
    <t>ACEVEDO</t>
  </si>
  <si>
    <t>AGRADO</t>
  </si>
  <si>
    <t>AIPE</t>
  </si>
  <si>
    <t>ALGECIRAS</t>
  </si>
  <si>
    <t>ALTAMIRA</t>
  </si>
  <si>
    <t>BARAYA</t>
  </si>
  <si>
    <t>CAMPOALEGRE</t>
  </si>
  <si>
    <t>ELÍAS</t>
  </si>
  <si>
    <t>GARZÓN</t>
  </si>
  <si>
    <t>GIGANTE</t>
  </si>
  <si>
    <t>HOBO</t>
  </si>
  <si>
    <t>IQUIRA</t>
  </si>
  <si>
    <t>ISNOS</t>
  </si>
  <si>
    <t>LA ARGENTINA</t>
  </si>
  <si>
    <t>LA PLATA</t>
  </si>
  <si>
    <t>NÁTAGA</t>
  </si>
  <si>
    <t>NEIVA</t>
  </si>
  <si>
    <t>OPORAPA</t>
  </si>
  <si>
    <t>PAICOL</t>
  </si>
  <si>
    <t>PALERMO</t>
  </si>
  <si>
    <t>PITAL</t>
  </si>
  <si>
    <t>PITALITO</t>
  </si>
  <si>
    <t>RIVERA</t>
  </si>
  <si>
    <t>SALADOBLANCO</t>
  </si>
  <si>
    <t>SAN AGUSTÍN</t>
  </si>
  <si>
    <t>SUAZA</t>
  </si>
  <si>
    <t>TARQUI</t>
  </si>
  <si>
    <t>TELLO</t>
  </si>
  <si>
    <t>TERUEL</t>
  </si>
  <si>
    <t>TESALIA</t>
  </si>
  <si>
    <t>TIMANÁ</t>
  </si>
  <si>
    <t>VILLAVIEJA</t>
  </si>
  <si>
    <t>YAGUARÁ</t>
  </si>
  <si>
    <t>BARRANCAS</t>
  </si>
  <si>
    <t>DIBULA</t>
  </si>
  <si>
    <t>DISTRACCIÓN</t>
  </si>
  <si>
    <t>EL MOLINO</t>
  </si>
  <si>
    <t>FONSECA</t>
  </si>
  <si>
    <t>HATONUEVO</t>
  </si>
  <si>
    <t>LA JAGUA DEL PILAR</t>
  </si>
  <si>
    <t>MAICAO</t>
  </si>
  <si>
    <t>RIOHACHA</t>
  </si>
  <si>
    <t>SAN JUAN DEL CESAR</t>
  </si>
  <si>
    <t>URIBIA</t>
  </si>
  <si>
    <t>URUMITA</t>
  </si>
  <si>
    <t>ALGARROBO</t>
  </si>
  <si>
    <t>ARACATACA</t>
  </si>
  <si>
    <t>ARIGUANÍ</t>
  </si>
  <si>
    <t>CERRO SAN ANTONIO</t>
  </si>
  <si>
    <t>CHIVOLO</t>
  </si>
  <si>
    <t>CIÉNAGA</t>
  </si>
  <si>
    <t>EL BANCO</t>
  </si>
  <si>
    <t>EL PIÑON</t>
  </si>
  <si>
    <t>EL RETÉN</t>
  </si>
  <si>
    <t>FUNDACIÓN</t>
  </si>
  <si>
    <t>GUAMAL</t>
  </si>
  <si>
    <t>NUEVA GRANADA</t>
  </si>
  <si>
    <t>PEDRAZA</t>
  </si>
  <si>
    <t>PIJIÑO DEL CARMEN</t>
  </si>
  <si>
    <t>PIVIJAY</t>
  </si>
  <si>
    <t>PLATO</t>
  </si>
  <si>
    <t>PUEBLO VIEJO</t>
  </si>
  <si>
    <t>REMOLINO</t>
  </si>
  <si>
    <t>SABANAS DE SAN ANGEL</t>
  </si>
  <si>
    <t>SAN SEBASTIÁN DE BUENAVISTA</t>
  </si>
  <si>
    <t>SAN ZENÓN</t>
  </si>
  <si>
    <t>SANTA ANA</t>
  </si>
  <si>
    <t>SANTA BÁRBARA DE PINTO</t>
  </si>
  <si>
    <t>SANTA MARTA</t>
  </si>
  <si>
    <t>SITIONUEVO</t>
  </si>
  <si>
    <t>TENERIFE</t>
  </si>
  <si>
    <t>ZAPAYÁN</t>
  </si>
  <si>
    <t>ZONA BANANERA</t>
  </si>
  <si>
    <t>ACACIAS</t>
  </si>
  <si>
    <t>BARRANCA DE UPÍA</t>
  </si>
  <si>
    <t>CABUYARO</t>
  </si>
  <si>
    <t>CASTILLA LA NUEVA</t>
  </si>
  <si>
    <t>CUBARRAL</t>
  </si>
  <si>
    <t>CUMARAL</t>
  </si>
  <si>
    <t>EL CALVARIO</t>
  </si>
  <si>
    <t>EL CASTILLO</t>
  </si>
  <si>
    <t>EL DORADO</t>
  </si>
  <si>
    <t>FUENTE DE ORO</t>
  </si>
  <si>
    <t>LA MACARENA</t>
  </si>
  <si>
    <t>LEJANÍAS</t>
  </si>
  <si>
    <t>MAPIRIPÁN</t>
  </si>
  <si>
    <t>MESETAS</t>
  </si>
  <si>
    <t>PUERTO CONCORDIA</t>
  </si>
  <si>
    <t>PUERTO GAITÁN</t>
  </si>
  <si>
    <t>PUERTO LLERAS</t>
  </si>
  <si>
    <t>PUERTO LÓPEZ</t>
  </si>
  <si>
    <t>RESTREPO</t>
  </si>
  <si>
    <t>SAN CARLOS DE GUAROA</t>
  </si>
  <si>
    <t>SAN JUAN DE ARAMA</t>
  </si>
  <si>
    <t>SAN JUANITO</t>
  </si>
  <si>
    <t>URIBE</t>
  </si>
  <si>
    <t>VILLAVICENCIO</t>
  </si>
  <si>
    <t>VISTA HERMOSA</t>
  </si>
  <si>
    <t>ALDANA</t>
  </si>
  <si>
    <t>ANCUYÁ</t>
  </si>
  <si>
    <t>ARBOLEDA</t>
  </si>
  <si>
    <t>BARBACOAS</t>
  </si>
  <si>
    <t>BUESACO</t>
  </si>
  <si>
    <t>CHACHAGÜÍ</t>
  </si>
  <si>
    <t>COLÓN</t>
  </si>
  <si>
    <t>CONSACA</t>
  </si>
  <si>
    <t>CONTADERO</t>
  </si>
  <si>
    <t>CUASPUD</t>
  </si>
  <si>
    <t>CUMBAL</t>
  </si>
  <si>
    <t>CUMBITARA</t>
  </si>
  <si>
    <t>EL CHARCO</t>
  </si>
  <si>
    <t>EL PEÑOL</t>
  </si>
  <si>
    <t>EL ROSARIO</t>
  </si>
  <si>
    <t>EL TABLÓN DE GÓMEZ</t>
  </si>
  <si>
    <t>FRANCISCO PIZARRO</t>
  </si>
  <si>
    <t>FUNES</t>
  </si>
  <si>
    <t>GUACHUCAL</t>
  </si>
  <si>
    <t>GUAITARILLA</t>
  </si>
  <si>
    <t>GUALMATÁN</t>
  </si>
  <si>
    <t>ILES</t>
  </si>
  <si>
    <t>IMUÉS</t>
  </si>
  <si>
    <t>IPIALES</t>
  </si>
  <si>
    <t>LA CRUZ</t>
  </si>
  <si>
    <t>LA FLORIDA</t>
  </si>
  <si>
    <t>LA LLANADA</t>
  </si>
  <si>
    <t>LA TOLA</t>
  </si>
  <si>
    <t>LEIVA</t>
  </si>
  <si>
    <t>LINARES</t>
  </si>
  <si>
    <t>LOS ANDES</t>
  </si>
  <si>
    <t>MAGÜÍ</t>
  </si>
  <si>
    <t>MALLAMA</t>
  </si>
  <si>
    <t>OLAYA HERRERA</t>
  </si>
  <si>
    <t>OSPINA</t>
  </si>
  <si>
    <t>PASTO</t>
  </si>
  <si>
    <t>POLICARPA</t>
  </si>
  <si>
    <t>POTOSÍ</t>
  </si>
  <si>
    <t>PUERRES</t>
  </si>
  <si>
    <t>PUPIALES</t>
  </si>
  <si>
    <t>ROBERTO PAYÁN</t>
  </si>
  <si>
    <t>SAMANIEGO</t>
  </si>
  <si>
    <t>SAN ANDRÉS DE TUMACO</t>
  </si>
  <si>
    <t>SAN LORENZO</t>
  </si>
  <si>
    <t>SAN PABLO</t>
  </si>
  <si>
    <t>SAN PEDRO DE CARTAGO</t>
  </si>
  <si>
    <t>SANDONÁ</t>
  </si>
  <si>
    <t>SANTACRUZ</t>
  </si>
  <si>
    <t>SAPUYES</t>
  </si>
  <si>
    <t>TAMINANGO</t>
  </si>
  <si>
    <t>TANGUA</t>
  </si>
  <si>
    <t>TÚQUERRES</t>
  </si>
  <si>
    <t>YACUANQUER</t>
  </si>
  <si>
    <t>ABREGO</t>
  </si>
  <si>
    <t>ARBOLEDAS</t>
  </si>
  <si>
    <t>BOCHALEMA</t>
  </si>
  <si>
    <t>BUCARASICA</t>
  </si>
  <si>
    <t>CACHIRÁ</t>
  </si>
  <si>
    <t>CÁCOTA</t>
  </si>
  <si>
    <t>CHINÁCOTA</t>
  </si>
  <si>
    <t>CHITAGÁ</t>
  </si>
  <si>
    <t>CONVENCIÓN</t>
  </si>
  <si>
    <t>CÚCUTA</t>
  </si>
  <si>
    <t>CUCUTILLA</t>
  </si>
  <si>
    <t>DURANIA</t>
  </si>
  <si>
    <t>EL CARMEN</t>
  </si>
  <si>
    <t>EL TARRA</t>
  </si>
  <si>
    <t>EL ZULIA</t>
  </si>
  <si>
    <t>GRAMALOTE</t>
  </si>
  <si>
    <t>HACARÍ</t>
  </si>
  <si>
    <t>HERRÁN</t>
  </si>
  <si>
    <t>LA ESPERANZA</t>
  </si>
  <si>
    <t>LA PLAYA</t>
  </si>
  <si>
    <t>LABATECA</t>
  </si>
  <si>
    <t>LOS PATIOS</t>
  </si>
  <si>
    <t>LOURDES</t>
  </si>
  <si>
    <t>MUTISCUA</t>
  </si>
  <si>
    <t>OCAÑA</t>
  </si>
  <si>
    <t>PAMPLONA</t>
  </si>
  <si>
    <t>PAMPLONITA</t>
  </si>
  <si>
    <t>RAGONVALIA</t>
  </si>
  <si>
    <t>SALAZAR</t>
  </si>
  <si>
    <t>SAN CALIXTO</t>
  </si>
  <si>
    <t>SANTIAGO</t>
  </si>
  <si>
    <t>SARDINATA</t>
  </si>
  <si>
    <t>SILOS</t>
  </si>
  <si>
    <t>TEORAMA</t>
  </si>
  <si>
    <t>TIBÚ</t>
  </si>
  <si>
    <t>VILLA CARO</t>
  </si>
  <si>
    <t>VILLA DEL ROSARIO</t>
  </si>
  <si>
    <t>LEGUÍZAMO</t>
  </si>
  <si>
    <t>MOCOA</t>
  </si>
  <si>
    <t>ORITO</t>
  </si>
  <si>
    <t>PUERTO ASÍS</t>
  </si>
  <si>
    <t>PUERTO CAICEDO</t>
  </si>
  <si>
    <t>PUERTO GUZMÁN</t>
  </si>
  <si>
    <t>SAN MIGUEL</t>
  </si>
  <si>
    <t>SIBUNDOY</t>
  </si>
  <si>
    <t>VALLE DE GUAMEZ</t>
  </si>
  <si>
    <t>VILLAGARZÓN</t>
  </si>
  <si>
    <t>CALARCÁ</t>
  </si>
  <si>
    <t>CIRCASIA</t>
  </si>
  <si>
    <t>FILANDIA</t>
  </si>
  <si>
    <t>GÉNOVA</t>
  </si>
  <si>
    <t>LA TEBAIDA</t>
  </si>
  <si>
    <t>MONTENEGRO</t>
  </si>
  <si>
    <t>PIJAO</t>
  </si>
  <si>
    <t>QUIMBAYA</t>
  </si>
  <si>
    <t>SALENTO</t>
  </si>
  <si>
    <t>APÍA</t>
  </si>
  <si>
    <t>BELÉN DE UMBRÍA</t>
  </si>
  <si>
    <t>DOSQUEBRADAS</t>
  </si>
  <si>
    <t>GUÁTICA</t>
  </si>
  <si>
    <t>LA CELIA</t>
  </si>
  <si>
    <t>LA VIRGINIA</t>
  </si>
  <si>
    <t>MARSELLA</t>
  </si>
  <si>
    <t>MISTRATÓ</t>
  </si>
  <si>
    <t>PEREIRA</t>
  </si>
  <si>
    <t>PUEBLO RICO</t>
  </si>
  <si>
    <t>QUINCHÍA</t>
  </si>
  <si>
    <t>SANTA ROSA DE CABAL</t>
  </si>
  <si>
    <t>SANTUARIO</t>
  </si>
  <si>
    <t>AGUADA</t>
  </si>
  <si>
    <t>ARATOCA</t>
  </si>
  <si>
    <t>BARICHARA</t>
  </si>
  <si>
    <t>BARRANCABERMEJA</t>
  </si>
  <si>
    <t>BUCARAMANGA</t>
  </si>
  <si>
    <t>CALIFORNIA</t>
  </si>
  <si>
    <t>CAPITANEJO</t>
  </si>
  <si>
    <t>CARCASÍ</t>
  </si>
  <si>
    <t>CEPITÁ</t>
  </si>
  <si>
    <t>CERRITO</t>
  </si>
  <si>
    <t>CHARALÁ</t>
  </si>
  <si>
    <t>CHARTA</t>
  </si>
  <si>
    <t>CHIPATÁ</t>
  </si>
  <si>
    <t>CIMITARRA</t>
  </si>
  <si>
    <t>CONFINES</t>
  </si>
  <si>
    <t>CONTRATACIÓN</t>
  </si>
  <si>
    <t>COROMORO</t>
  </si>
  <si>
    <t>CURITÍ</t>
  </si>
  <si>
    <t>EL CARMEN DE CHUCURÍ</t>
  </si>
  <si>
    <t>EL GUACAMAYO</t>
  </si>
  <si>
    <t>EL PLAYÓN</t>
  </si>
  <si>
    <t>ENCINO</t>
  </si>
  <si>
    <t>ENCISO</t>
  </si>
  <si>
    <t>FLORIÁN</t>
  </si>
  <si>
    <t>FLORIDABLANCA</t>
  </si>
  <si>
    <t>GALÁN</t>
  </si>
  <si>
    <t>GAMBITA</t>
  </si>
  <si>
    <t>GIRÓN</t>
  </si>
  <si>
    <t>GUACA</t>
  </si>
  <si>
    <t>GUAPOTÁ</t>
  </si>
  <si>
    <t>GUAVATÁ</t>
  </si>
  <si>
    <t>GÜEPSA</t>
  </si>
  <si>
    <t>HATO</t>
  </si>
  <si>
    <t>JESÚS MARÍA</t>
  </si>
  <si>
    <t>JORDÁN</t>
  </si>
  <si>
    <t>LA BELLEZA</t>
  </si>
  <si>
    <t>LANDÁZURI</t>
  </si>
  <si>
    <t>LEBRÍJA</t>
  </si>
  <si>
    <t>LOS SANTOS</t>
  </si>
  <si>
    <t>MACARAVITA</t>
  </si>
  <si>
    <t>MÁLAGA</t>
  </si>
  <si>
    <t>MATANZA</t>
  </si>
  <si>
    <t>MOGOTES</t>
  </si>
  <si>
    <t>MOLAGAVITA</t>
  </si>
  <si>
    <t>OCAMONTE</t>
  </si>
  <si>
    <t>OIBA</t>
  </si>
  <si>
    <t>ONZAGA</t>
  </si>
  <si>
    <t>PALMAR</t>
  </si>
  <si>
    <t>PALMAS DEL SOCORRO</t>
  </si>
  <si>
    <t>PÁRAMO</t>
  </si>
  <si>
    <t>PIEDECUESTA</t>
  </si>
  <si>
    <t>PINCHOTE</t>
  </si>
  <si>
    <t>PUENTE NACIONAL</t>
  </si>
  <si>
    <t>PUERTO PARRA</t>
  </si>
  <si>
    <t>PUERTO WILCHES</t>
  </si>
  <si>
    <t>SABANA DE TORRES</t>
  </si>
  <si>
    <t>SAN BENITO</t>
  </si>
  <si>
    <t>SAN GIL</t>
  </si>
  <si>
    <t>SAN JOAQUÍN</t>
  </si>
  <si>
    <t>SAN JOSÉ DE MIRANDA</t>
  </si>
  <si>
    <t>SAN VICENTE DE CHUCURÍ</t>
  </si>
  <si>
    <t>SANTA HELENA DEL OPÓN</t>
  </si>
  <si>
    <t>SIMACOTA</t>
  </si>
  <si>
    <t>SOCORRO</t>
  </si>
  <si>
    <t>SUAITA</t>
  </si>
  <si>
    <t>SURATÁ</t>
  </si>
  <si>
    <t>TONA</t>
  </si>
  <si>
    <t>VALLE DE SAN JOSÉ</t>
  </si>
  <si>
    <t>VÉLEZ</t>
  </si>
  <si>
    <t>VETAS</t>
  </si>
  <si>
    <t>ZAPATOCA</t>
  </si>
  <si>
    <t>CAIMITO</t>
  </si>
  <si>
    <t>CHALÁN</t>
  </si>
  <si>
    <t>COLOSO</t>
  </si>
  <si>
    <t>COROZAL</t>
  </si>
  <si>
    <t>COVEÑAS</t>
  </si>
  <si>
    <t>EL ROBLE</t>
  </si>
  <si>
    <t>GALERAS</t>
  </si>
  <si>
    <t>GUARANDA</t>
  </si>
  <si>
    <t>LOS PALMITOS</t>
  </si>
  <si>
    <t>MAJAGUAL</t>
  </si>
  <si>
    <t>MORROA</t>
  </si>
  <si>
    <t>OVEJAS</t>
  </si>
  <si>
    <t>PALMITO</t>
  </si>
  <si>
    <t>SAMPUÉS</t>
  </si>
  <si>
    <t>SAN BENITO ABAD</t>
  </si>
  <si>
    <t>SAN JUAN DE BETULIA</t>
  </si>
  <si>
    <t>SAN LUIS DE SINCÉ</t>
  </si>
  <si>
    <t>SAN MARCOS</t>
  </si>
  <si>
    <t>SAN ONOFRE</t>
  </si>
  <si>
    <t>SANTIAGO DE TOLÚ</t>
  </si>
  <si>
    <t>SINCELEJO</t>
  </si>
  <si>
    <t>TOLÚ VIEJO</t>
  </si>
  <si>
    <t>ALPUJARRA</t>
  </si>
  <si>
    <t>ALVARADO</t>
  </si>
  <si>
    <t>AMBALEMA</t>
  </si>
  <si>
    <t>ANZOÁTEGUI</t>
  </si>
  <si>
    <t>ARMERO</t>
  </si>
  <si>
    <t>ATACO</t>
  </si>
  <si>
    <t>CAJAMARCA</t>
  </si>
  <si>
    <t>CARMEN DE APICALA</t>
  </si>
  <si>
    <t>CASABIANCA</t>
  </si>
  <si>
    <t>CHAPARRAL</t>
  </si>
  <si>
    <t>COELLO</t>
  </si>
  <si>
    <t>COYAIMA</t>
  </si>
  <si>
    <t>CUNDAY</t>
  </si>
  <si>
    <t>DOLORES</t>
  </si>
  <si>
    <t>ESPINAL</t>
  </si>
  <si>
    <t>FALAN</t>
  </si>
  <si>
    <t>FLANDES</t>
  </si>
  <si>
    <t>FRESNO</t>
  </si>
  <si>
    <t>GUAMO</t>
  </si>
  <si>
    <t>HERVEO</t>
  </si>
  <si>
    <t>HONDA</t>
  </si>
  <si>
    <t>IBAGUÉ</t>
  </si>
  <si>
    <t>ICONONZO</t>
  </si>
  <si>
    <t>LÉRIDA</t>
  </si>
  <si>
    <t>LÍBANO</t>
  </si>
  <si>
    <t>MARIQUITA</t>
  </si>
  <si>
    <t>MELGAR</t>
  </si>
  <si>
    <t>MURILLO</t>
  </si>
  <si>
    <t>NATAGAIMA</t>
  </si>
  <si>
    <t>ORTEGA</t>
  </si>
  <si>
    <t>PALOCABILDO</t>
  </si>
  <si>
    <t>PIEDRAS</t>
  </si>
  <si>
    <t>PLANADAS</t>
  </si>
  <si>
    <t>PRADO</t>
  </si>
  <si>
    <t>PURIFICACIÓN</t>
  </si>
  <si>
    <t>RIO BLANCO</t>
  </si>
  <si>
    <t>RONCESVALLES</t>
  </si>
  <si>
    <t>ROVIRA</t>
  </si>
  <si>
    <t>SALDAÑA</t>
  </si>
  <si>
    <t>SAN ANTONIO</t>
  </si>
  <si>
    <t>SANTA ISABEL</t>
  </si>
  <si>
    <t>VALLE DE SAN JUAN</t>
  </si>
  <si>
    <t>VENADILLO</t>
  </si>
  <si>
    <t>VILLAHERMOSA</t>
  </si>
  <si>
    <t>VILLARRICA</t>
  </si>
  <si>
    <t>ALCALÁ</t>
  </si>
  <si>
    <t>ANDALUCÍA</t>
  </si>
  <si>
    <t>ANSERMANUEVO</t>
  </si>
  <si>
    <t>BUENAVENTURA</t>
  </si>
  <si>
    <t>BUGALAGRANDE</t>
  </si>
  <si>
    <t>CAICEDONIA</t>
  </si>
  <si>
    <t>CALI</t>
  </si>
  <si>
    <t>CALIMA</t>
  </si>
  <si>
    <t>CARTAGO</t>
  </si>
  <si>
    <t>DAGUA</t>
  </si>
  <si>
    <t>EL ÁGUILA</t>
  </si>
  <si>
    <t>EL CAIRO</t>
  </si>
  <si>
    <t>EL CERRITO</t>
  </si>
  <si>
    <t>EL DOVIO</t>
  </si>
  <si>
    <t>FLORIDA</t>
  </si>
  <si>
    <t>GINEBRA</t>
  </si>
  <si>
    <t>GUACARÍ</t>
  </si>
  <si>
    <t>GUADALAJARA DE BUGA</t>
  </si>
  <si>
    <t>JAMUNDÍ</t>
  </si>
  <si>
    <t>LA CUMBRE</t>
  </si>
  <si>
    <t>OBANDO</t>
  </si>
  <si>
    <t>PALMIRA</t>
  </si>
  <si>
    <t>PRADERA</t>
  </si>
  <si>
    <t>RIOFRÍO</t>
  </si>
  <si>
    <t>ROLDANILLO</t>
  </si>
  <si>
    <t>SEVILLA</t>
  </si>
  <si>
    <t>TORO</t>
  </si>
  <si>
    <t>TRUJILLO</t>
  </si>
  <si>
    <t>TULUÁ</t>
  </si>
  <si>
    <t>ULLOA</t>
  </si>
  <si>
    <t>VERSALLES</t>
  </si>
  <si>
    <t>VIJES</t>
  </si>
  <si>
    <t>YOTOCO</t>
  </si>
  <si>
    <t>YUMBO</t>
  </si>
  <si>
    <t>ZARZAL</t>
  </si>
  <si>
    <t>CARURU</t>
  </si>
  <si>
    <t>MITÚ</t>
  </si>
  <si>
    <t>PACOA</t>
  </si>
  <si>
    <t>PAPUNAUA</t>
  </si>
  <si>
    <t>TARAIRA</t>
  </si>
  <si>
    <t>YAVARATÉ</t>
  </si>
  <si>
    <t>CUMARIBO</t>
  </si>
  <si>
    <t>LA PRIMAVERA</t>
  </si>
  <si>
    <t>PUERTO CARREÑO</t>
  </si>
  <si>
    <t>SANTA ROSALÍA</t>
  </si>
  <si>
    <r>
      <t>NORTE</t>
    </r>
    <r>
      <rPr>
        <sz val="10"/>
        <color theme="0"/>
        <rFont val="Arial Narrow"/>
        <family val="2"/>
      </rPr>
      <t>_</t>
    </r>
    <r>
      <rPr>
        <sz val="10"/>
        <color rgb="FF000000"/>
        <rFont val="Arial Narrow"/>
        <family val="2"/>
      </rPr>
      <t>DE</t>
    </r>
    <r>
      <rPr>
        <sz val="10"/>
        <color theme="0"/>
        <rFont val="Arial Narrow"/>
        <family val="2"/>
      </rPr>
      <t>_</t>
    </r>
    <r>
      <rPr>
        <sz val="10"/>
        <color rgb="FF000000"/>
        <rFont val="Arial Narrow"/>
        <family val="2"/>
      </rPr>
      <t>SANTANDER</t>
    </r>
  </si>
  <si>
    <t>_91_AMAZONAS</t>
  </si>
  <si>
    <t>_5_ANTIOQUIA</t>
  </si>
  <si>
    <t>_81_ARAUCA</t>
  </si>
  <si>
    <t>_8_ATLÁNTICO</t>
  </si>
  <si>
    <t>_11_BOGOTÁ_D.C.</t>
  </si>
  <si>
    <t>_13_BOLÍVAR</t>
  </si>
  <si>
    <t>_15_BOYACÁ</t>
  </si>
  <si>
    <t>_17_CALDAS</t>
  </si>
  <si>
    <t>_18_CAQUETÁ</t>
  </si>
  <si>
    <t>_85_CASANARE</t>
  </si>
  <si>
    <t>_19_CAUCA</t>
  </si>
  <si>
    <t>_20_CESAR</t>
  </si>
  <si>
    <t>_27_CHOCÓ</t>
  </si>
  <si>
    <t>_23_CÓRDOBA</t>
  </si>
  <si>
    <t>_25_CUNDINAMARCA</t>
  </si>
  <si>
    <t>_94_GUAINÍA</t>
  </si>
  <si>
    <t>_95_GUAVIARE</t>
  </si>
  <si>
    <t>_41_HUILA</t>
  </si>
  <si>
    <t>_44_LA_GUAJIRA</t>
  </si>
  <si>
    <t>_47_MAGDALENA</t>
  </si>
  <si>
    <t>_50_META</t>
  </si>
  <si>
    <t>_52_NARIÑO</t>
  </si>
  <si>
    <t>_54_NORTE_DE_SANTANDER</t>
  </si>
  <si>
    <t>_86_PUTUMAYO</t>
  </si>
  <si>
    <t>_63_QUINDÍO</t>
  </si>
  <si>
    <t>_66_RISARALDA</t>
  </si>
  <si>
    <t>_68_SANTANDER</t>
  </si>
  <si>
    <t>_70_SUCRE</t>
  </si>
  <si>
    <t>_73_TOLIMA</t>
  </si>
  <si>
    <t>_76_VALLE_DEL_CAUCA</t>
  </si>
  <si>
    <t>_97_VAUPÉS</t>
  </si>
  <si>
    <t>_99_VICHADA</t>
  </si>
  <si>
    <t>_88_SAN_ANDRÉS</t>
  </si>
  <si>
    <t>TIPO DE DOCUMENTO NN</t>
  </si>
  <si>
    <t xml:space="preserve">1. REGISTRO CIVIL </t>
  </si>
  <si>
    <t>2. TARJETA DE IDENTIDAD</t>
  </si>
  <si>
    <t>16. Nombres</t>
  </si>
  <si>
    <t>17. Apellidos</t>
  </si>
  <si>
    <t>18. Sexo</t>
  </si>
  <si>
    <t>19. Niña o niño con discapacidad</t>
  </si>
  <si>
    <t>SEXO</t>
  </si>
  <si>
    <t>DISCAPACIDAD</t>
  </si>
  <si>
    <t>1. MUJER</t>
  </si>
  <si>
    <t>2. HOMBRE</t>
  </si>
  <si>
    <t>3. INTERSEXUAL</t>
  </si>
  <si>
    <t>1. Física</t>
  </si>
  <si>
    <t>2. Intelectual</t>
  </si>
  <si>
    <t>3. Psicosocial</t>
  </si>
  <si>
    <t>4. Auditiva</t>
  </si>
  <si>
    <t>5. Visual</t>
  </si>
  <si>
    <t xml:space="preserve">7. Múltiple </t>
  </si>
  <si>
    <t xml:space="preserve">9. Sistémica </t>
  </si>
  <si>
    <t>10. Voz y habla</t>
  </si>
  <si>
    <t>8. Sensorial (gusto, olfato, tacto)</t>
  </si>
  <si>
    <t>11. Piel, pelo y uñas</t>
  </si>
  <si>
    <t>SI</t>
  </si>
  <si>
    <t>NO</t>
  </si>
  <si>
    <t>21. Grupo étnico con el que se reconoce la familia de la niña o el niño</t>
  </si>
  <si>
    <t>GRUPO ÉTNICO</t>
  </si>
  <si>
    <t>1. Población indígena</t>
  </si>
  <si>
    <t>2. Población Negra</t>
  </si>
  <si>
    <t>6. Población Palenquera</t>
  </si>
  <si>
    <t>7. Ninguno</t>
  </si>
  <si>
    <t>3.  Población Afrocolombiana</t>
  </si>
  <si>
    <t>4.  Población Raizal descendiente del Archipiélago de San Andrés, Providencia y Santa Catalina</t>
  </si>
  <si>
    <t>22. ¿Qué lengua o lenguas utilizan para comunicarse con el niño o la niña?</t>
  </si>
  <si>
    <t>5. Código CUENTAME UDS</t>
  </si>
  <si>
    <t>20. Categoría de discapacidad</t>
  </si>
  <si>
    <t>23. ¿La niña o el niño duerme en ?</t>
  </si>
  <si>
    <t>SI/NO</t>
  </si>
  <si>
    <t>DUERME</t>
  </si>
  <si>
    <t>1.Hamaca</t>
  </si>
  <si>
    <t>2. Cama</t>
  </si>
  <si>
    <t>3. Colchoneta</t>
  </si>
  <si>
    <t>4. Estera</t>
  </si>
  <si>
    <t>5. Cuna</t>
  </si>
  <si>
    <t>8. Otro</t>
  </si>
  <si>
    <t>24. ¿La niña o el niño duerme con adultos en la misma habitación?</t>
  </si>
  <si>
    <t>25. ¿La niña o el niño duerme con adultos en la misma cama?</t>
  </si>
  <si>
    <t>AFILIADO</t>
  </si>
  <si>
    <t>NO_AFILIADO</t>
  </si>
  <si>
    <t>1. En trámite</t>
  </si>
  <si>
    <t>2. Falta de dinero</t>
  </si>
  <si>
    <t>3. No sabe que debe afiliarse</t>
  </si>
  <si>
    <t>4. No le interesa</t>
  </si>
  <si>
    <t>5. No hay entidad cercana</t>
  </si>
  <si>
    <t>6. Otra</t>
  </si>
  <si>
    <t>SSSG</t>
  </si>
  <si>
    <t>NO APLICA</t>
  </si>
  <si>
    <t>VACUNACIÓN</t>
  </si>
  <si>
    <t>ESQUEMA_COMPLETO</t>
  </si>
  <si>
    <t>ESQUEMA_INCOMPLETO</t>
  </si>
  <si>
    <t>1. Falta de dinero</t>
  </si>
  <si>
    <t>2. No sabe que debe vacunarse</t>
  </si>
  <si>
    <t xml:space="preserve">3. No le interesa </t>
  </si>
  <si>
    <t>5. No hay entidad cercana.</t>
  </si>
  <si>
    <t>6. Motivos religiosos</t>
  </si>
  <si>
    <t>7. Otra</t>
  </si>
  <si>
    <t>Condición 1</t>
  </si>
  <si>
    <t>Condición 2</t>
  </si>
  <si>
    <t>Menor de 6 meses</t>
  </si>
  <si>
    <t>SALUD_BUCAL</t>
  </si>
  <si>
    <t>CON_ATENCIÓN_SALUD_BUCAL</t>
  </si>
  <si>
    <t>SIN_ATENCIÓN_SALUD_BUCAL</t>
  </si>
  <si>
    <t>2. No sabe la utilidad de esta valoración</t>
  </si>
  <si>
    <t>4. No hay entidad cercana.</t>
  </si>
  <si>
    <t>ALERGIA</t>
  </si>
  <si>
    <t>1. Si</t>
  </si>
  <si>
    <t>2. No</t>
  </si>
  <si>
    <t>3. No sabe</t>
  </si>
  <si>
    <t>RAZONES NO CITA</t>
  </si>
  <si>
    <t>2. No sabe que debe recibir esta atención</t>
  </si>
  <si>
    <t>3. No le interesa</t>
  </si>
  <si>
    <t>4. No hay entidad cercana</t>
  </si>
  <si>
    <t xml:space="preserve">5. Otro </t>
  </si>
  <si>
    <t>LENGUA</t>
  </si>
  <si>
    <t>1. Castellano</t>
  </si>
  <si>
    <t>3. Lenguas Criolla – Creole</t>
  </si>
  <si>
    <t>2. Lenguas Criolla Palenquero de San Basilio</t>
  </si>
  <si>
    <t>4. Lengua Romaní</t>
  </si>
  <si>
    <t>5. Lengua de señas Colombiana</t>
  </si>
  <si>
    <t>1. Empleo</t>
  </si>
  <si>
    <t>2. Ausencia de la madre</t>
  </si>
  <si>
    <t>3. Dificultades en el amamantamiento</t>
  </si>
  <si>
    <t>4. Falta de motivación</t>
  </si>
  <si>
    <t xml:space="preserve">5. No sabe como hacerlo </t>
  </si>
  <si>
    <t>6. Tratamiento médico</t>
  </si>
  <si>
    <t xml:space="preserve">7. Presión familiar </t>
  </si>
  <si>
    <t xml:space="preserve">8. Otro </t>
  </si>
  <si>
    <t>LACTANCIA</t>
  </si>
  <si>
    <t>RECIBE_LECHE_MATERNA</t>
  </si>
  <si>
    <t>NO RECIBE_LECHE_MATERNA</t>
  </si>
  <si>
    <t>NO_RECIBE_LECHE_MATERNA</t>
  </si>
  <si>
    <t>EXCLUSIVA</t>
  </si>
  <si>
    <t>1. (0 meses)</t>
  </si>
  <si>
    <t>2. (1 mes)</t>
  </si>
  <si>
    <t>3. (2 meses)</t>
  </si>
  <si>
    <t>4. (3 meses)</t>
  </si>
  <si>
    <t>5. (4 meses)</t>
  </si>
  <si>
    <t>6. (5 meses)</t>
  </si>
  <si>
    <t>Mayor 7 meses</t>
  </si>
  <si>
    <t>TOTAL</t>
  </si>
  <si>
    <t>COMPLEMENTARIA</t>
  </si>
  <si>
    <t>SI_LECHE_MATERNA_EXCLUSIVA</t>
  </si>
  <si>
    <t>NO_LECHE_MATERNA_EXCLUSIVA</t>
  </si>
  <si>
    <t>TIEMPO COMPLEMENTARIA</t>
  </si>
  <si>
    <t>7. (6 meses)</t>
  </si>
  <si>
    <t>8. (7 meses)</t>
  </si>
  <si>
    <t>9. (8 meses)</t>
  </si>
  <si>
    <t>10. (9 meses)</t>
  </si>
  <si>
    <t>11. (10 meses)</t>
  </si>
  <si>
    <t>12. (11 meses)</t>
  </si>
  <si>
    <t>13. (12 meses)</t>
  </si>
  <si>
    <t>6. Lengua de señas y gestos</t>
  </si>
  <si>
    <t>7.  Achagua</t>
  </si>
  <si>
    <t>8.  Andoque</t>
  </si>
  <si>
    <t>9.  Awapit</t>
  </si>
  <si>
    <t>10.  Bará</t>
  </si>
  <si>
    <t>11.  Barasano</t>
  </si>
  <si>
    <t>12.  Barí</t>
  </si>
  <si>
    <t>13.  Ara</t>
  </si>
  <si>
    <t>14.  Bora</t>
  </si>
  <si>
    <t>15.  Cabiyari</t>
  </si>
  <si>
    <t>16.  Carapana</t>
  </si>
  <si>
    <t>17.  Carijona</t>
  </si>
  <si>
    <t>18.  Cocama</t>
  </si>
  <si>
    <t>19.  Cofán</t>
  </si>
  <si>
    <t>20.  Cuiba</t>
  </si>
  <si>
    <t>21.  Curripaco</t>
  </si>
  <si>
    <t>22.  Damana</t>
  </si>
  <si>
    <t>23.  Desano</t>
  </si>
  <si>
    <t>24.  Embera</t>
  </si>
  <si>
    <t>25.  Ette</t>
  </si>
  <si>
    <t>26.  Naka</t>
  </si>
  <si>
    <t>27.  Hitnu</t>
  </si>
  <si>
    <t>28.  Guayabero</t>
  </si>
  <si>
    <t>29.  Ika</t>
  </si>
  <si>
    <t>30.  Inga</t>
  </si>
  <si>
    <t>31.  Kakua</t>
  </si>
  <si>
    <t>32.  Kamsá</t>
  </si>
  <si>
    <t>33.  Kichwa</t>
  </si>
  <si>
    <t>34.  Kogui</t>
  </si>
  <si>
    <t>35.  Koreguaje</t>
  </si>
  <si>
    <t>36.  Kubeo</t>
  </si>
  <si>
    <t>37.  Kuna</t>
  </si>
  <si>
    <t>38.  Tule</t>
  </si>
  <si>
    <t>39.  Macuna</t>
  </si>
  <si>
    <t>40.  Miraña</t>
  </si>
  <si>
    <t>41.  Muinane</t>
  </si>
  <si>
    <t>42.  Namtrik</t>
  </si>
  <si>
    <t>43.  Nasa-Yuwe</t>
  </si>
  <si>
    <t>44.  Nonuya</t>
  </si>
  <si>
    <t>45.  Nukak</t>
  </si>
  <si>
    <t>46.  Ocaina</t>
  </si>
  <si>
    <t>47.  Piapoco</t>
  </si>
  <si>
    <t>48.  Piaroa</t>
  </si>
  <si>
    <t>49.  Piratapuyo</t>
  </si>
  <si>
    <t>50.  Pisamira</t>
  </si>
  <si>
    <t>51.  Puinave</t>
  </si>
  <si>
    <t>52.  Sáliba</t>
  </si>
  <si>
    <t>53.  Sikuani</t>
  </si>
  <si>
    <t>54.  Siona</t>
  </si>
  <si>
    <t>55.  Siriano</t>
  </si>
  <si>
    <t>56.  Taiwano</t>
  </si>
  <si>
    <t>57.  Tanimuca</t>
  </si>
  <si>
    <t>58.  Tariano</t>
  </si>
  <si>
    <t>59.  Tatuyo</t>
  </si>
  <si>
    <t>60.  Tikuna</t>
  </si>
  <si>
    <t>61.  Tinigua</t>
  </si>
  <si>
    <t>62.  Tucano</t>
  </si>
  <si>
    <t>63.  Tucuná</t>
  </si>
  <si>
    <t>64.  Tuyuca</t>
  </si>
  <si>
    <t>65.  Uitoto</t>
  </si>
  <si>
    <t>66.  Uwa</t>
  </si>
  <si>
    <t>67.  Wanano</t>
  </si>
  <si>
    <t>68.  Wayuunaiki</t>
  </si>
  <si>
    <t>69.  Wounaan</t>
  </si>
  <si>
    <t>70.  Yagua</t>
  </si>
  <si>
    <t>71.  Yanuro</t>
  </si>
  <si>
    <t>72.  Yuhup</t>
  </si>
  <si>
    <t>73.  Yukpa</t>
  </si>
  <si>
    <t>74.  Yuruti</t>
  </si>
  <si>
    <t>0. No aplica</t>
  </si>
  <si>
    <t>Niño o Niña</t>
  </si>
  <si>
    <t>6. Señas y gestos</t>
  </si>
  <si>
    <t>II. MÓDULO 2: MUJER GESTANTE</t>
  </si>
  <si>
    <t>10. Nacionalidad Principal</t>
  </si>
  <si>
    <t>10.1 Si, tiene segunda nacionalidad, indique</t>
  </si>
  <si>
    <t>10.1 Segunda Nacionalidad</t>
  </si>
  <si>
    <t>II. MÓDULO 3: FAMILIA</t>
  </si>
  <si>
    <t>7. ¿La usuaria es mayor de 14 años de edad?</t>
  </si>
  <si>
    <t>Mujer Gestante</t>
  </si>
  <si>
    <t>8. Nombres</t>
  </si>
  <si>
    <t>9. Apellidos</t>
  </si>
  <si>
    <t>10. Tipo documento de identidad</t>
  </si>
  <si>
    <t>TIPO DOCUMENTO MG</t>
  </si>
  <si>
    <t>2. Cédula ciudadanía</t>
  </si>
  <si>
    <t>4. Pasaporte</t>
  </si>
  <si>
    <t>6. Sin Información</t>
  </si>
  <si>
    <t>1. Tarjeta de Identidad</t>
  </si>
  <si>
    <t>12. Fecha de nacimiento</t>
  </si>
  <si>
    <t>13. Edad</t>
  </si>
  <si>
    <t>14. Sexo</t>
  </si>
  <si>
    <t>15. Genero</t>
  </si>
  <si>
    <t>1. Femenino</t>
  </si>
  <si>
    <t>2. Masculino</t>
  </si>
  <si>
    <t>3. Transgénero/trans</t>
  </si>
  <si>
    <t>5. No desea responder</t>
  </si>
  <si>
    <t>4. Otro</t>
  </si>
  <si>
    <t>GENERO</t>
  </si>
  <si>
    <t>16. Orientación sexual</t>
  </si>
  <si>
    <t>ORIENTACIÓN SEXUAL</t>
  </si>
  <si>
    <t>1. Heterosexual</t>
  </si>
  <si>
    <t>2. Homosexual</t>
  </si>
  <si>
    <t>3. Bisexual</t>
  </si>
  <si>
    <t>ESTADO CIVIL</t>
  </si>
  <si>
    <t>1. Casada</t>
  </si>
  <si>
    <t>3. Soltera</t>
  </si>
  <si>
    <t>4. Viuda</t>
  </si>
  <si>
    <t>5. Divorciada/Separada</t>
  </si>
  <si>
    <t>ESCOLARIDAD</t>
  </si>
  <si>
    <t>1. Ninguno</t>
  </si>
  <si>
    <t>2. Preescolar</t>
  </si>
  <si>
    <t xml:space="preserve">3. Básica Primaria </t>
  </si>
  <si>
    <t>4. Bachillerato</t>
  </si>
  <si>
    <t xml:space="preserve">5. Normalista </t>
  </si>
  <si>
    <t xml:space="preserve">6. Técnico </t>
  </si>
  <si>
    <t xml:space="preserve">7. Tecnológica </t>
  </si>
  <si>
    <t xml:space="preserve">8. Universitario </t>
  </si>
  <si>
    <t>9. Posgrado</t>
  </si>
  <si>
    <t>1. Trabajando</t>
  </si>
  <si>
    <t>2. Buscando trabajo</t>
  </si>
  <si>
    <t>3. Oficios del hogar</t>
  </si>
  <si>
    <t>4. Estudiando</t>
  </si>
  <si>
    <t>5. Rentista</t>
  </si>
  <si>
    <t>6. Jubilado-a/pensionado-a</t>
  </si>
  <si>
    <t>6. Cuidador-a</t>
  </si>
  <si>
    <t>9. Otro</t>
  </si>
  <si>
    <t>ACTIVIDAD</t>
  </si>
  <si>
    <t>TIPO CONTRATO</t>
  </si>
  <si>
    <t>1. Empleado con contrato laboral</t>
  </si>
  <si>
    <t>2. Independiente</t>
  </si>
  <si>
    <t>3. No aplica</t>
  </si>
  <si>
    <t>TIPO CAMA</t>
  </si>
  <si>
    <t>5. Plancha</t>
  </si>
  <si>
    <t>6. Otro</t>
  </si>
  <si>
    <t>10. Tipo documento</t>
  </si>
  <si>
    <t>17. País de Nacimiento</t>
  </si>
  <si>
    <t>18. Nacionalidad Principal</t>
  </si>
  <si>
    <t>18.1 Si, tiene segunda nacionalidad, indique</t>
  </si>
  <si>
    <t>19. Departamento de residencia</t>
  </si>
  <si>
    <t>20. Municipio de residencia</t>
  </si>
  <si>
    <t>21. Estado civil</t>
  </si>
  <si>
    <t>22. Mujer gestante con discapacidad</t>
  </si>
  <si>
    <t>23. Categoría de discapacidad</t>
  </si>
  <si>
    <t>24. Grupo étnico con el que se autoreconoce la mujer gestante</t>
  </si>
  <si>
    <t>25. ¿Cuál es su lengua materna?</t>
  </si>
  <si>
    <t>26. ¿Sabe leer y escribir?</t>
  </si>
  <si>
    <t>27. ¿Actualmente estudia?</t>
  </si>
  <si>
    <t>28. ¿Cuál es su nivel más alto de escolaridad?</t>
  </si>
  <si>
    <t>29. ¿Cuál es su actividad principal en este momento?</t>
  </si>
  <si>
    <t>30. ¿Si se encuentra trabajando, qué tipo de situación laboral presenta?</t>
  </si>
  <si>
    <t>31. Ingreso mensual promedio</t>
  </si>
  <si>
    <t>32. ¿La mujer gestante dónde duerme?</t>
  </si>
  <si>
    <t>SI_NO_NO APLICA</t>
  </si>
  <si>
    <t>1. SI</t>
  </si>
  <si>
    <t>2. NO</t>
  </si>
  <si>
    <t>3. NO APLICA</t>
  </si>
  <si>
    <t>HIJOS VIVOS</t>
  </si>
  <si>
    <t>CUIDADOR PRINCIPAL</t>
  </si>
  <si>
    <t>1. Padre</t>
  </si>
  <si>
    <t>2. Madre</t>
  </si>
  <si>
    <t>3. Hermana-o</t>
  </si>
  <si>
    <t>4. Prima- o</t>
  </si>
  <si>
    <t>5. Sobrina- o</t>
  </si>
  <si>
    <t>6. Nieta - o</t>
  </si>
  <si>
    <t>8. Padrastro</t>
  </si>
  <si>
    <t>9. Madrastra</t>
  </si>
  <si>
    <t>10. Hijastra- o</t>
  </si>
  <si>
    <t>11. Abuela- o</t>
  </si>
  <si>
    <t>12. Tía - o</t>
  </si>
  <si>
    <t>13. Suegra -o</t>
  </si>
  <si>
    <t>14. Nuera</t>
  </si>
  <si>
    <t>15. Yerno</t>
  </si>
  <si>
    <t>16. Cuñada-o</t>
  </si>
  <si>
    <t>17. Padrino</t>
  </si>
  <si>
    <t>18. Madrina</t>
  </si>
  <si>
    <t>20. No sabe</t>
  </si>
  <si>
    <t>21.Otro</t>
  </si>
  <si>
    <t>SUSTANCIAS</t>
  </si>
  <si>
    <t>1. Cigarrillo</t>
  </si>
  <si>
    <t>2. Bebidas Alcohólicas</t>
  </si>
  <si>
    <t>3. Otras SPA</t>
  </si>
  <si>
    <t>GRUPOS</t>
  </si>
  <si>
    <t>1. Asociación comercial o de comerciantes</t>
  </si>
  <si>
    <t>2. Comité de trabajo (vereda, consejo, pueblo)</t>
  </si>
  <si>
    <t>3. Grupo religioso /espiritual</t>
  </si>
  <si>
    <t>4. Asociación o grupo cultural</t>
  </si>
  <si>
    <t>5. Asociación (de padres y profesores, comité escolar, por ocupación)</t>
  </si>
  <si>
    <t>6. ONG</t>
  </si>
  <si>
    <t>7. Asociación de víctimas</t>
  </si>
  <si>
    <t>8. Grupo de Mujeres</t>
  </si>
  <si>
    <t>10. No aplica</t>
  </si>
  <si>
    <t>ROL</t>
  </si>
  <si>
    <t>1. Representante</t>
  </si>
  <si>
    <t>2. Miembro Junta directiva</t>
  </si>
  <si>
    <t>3. Participante</t>
  </si>
  <si>
    <t>4. No aplica</t>
  </si>
  <si>
    <t>AFILIACIÓN</t>
  </si>
  <si>
    <t xml:space="preserve">6. Otro </t>
  </si>
  <si>
    <t>VACUNAS</t>
  </si>
  <si>
    <t>7. Otro</t>
  </si>
  <si>
    <t>1. Tipo documento de identidad</t>
  </si>
  <si>
    <t>3. Número de personas que componen el hogar del usuario(a)</t>
  </si>
  <si>
    <t>4. Parentesco</t>
  </si>
  <si>
    <t>PARENTESCO</t>
  </si>
  <si>
    <t>20. Otro</t>
  </si>
  <si>
    <t>TIPO DOCUMENTO INTEGRANTE</t>
  </si>
  <si>
    <t>1. Registro civil</t>
  </si>
  <si>
    <t>2. Tarjeta de Identidad</t>
  </si>
  <si>
    <t>3. Cédula ciudadanía</t>
  </si>
  <si>
    <t>5. Pasaporte</t>
  </si>
  <si>
    <t>7. Sin Información</t>
  </si>
  <si>
    <t>TIPO DE VIVIENDA</t>
  </si>
  <si>
    <t>TIPO DE TENENCIA</t>
  </si>
  <si>
    <t>1. Cabecera municipal</t>
  </si>
  <si>
    <t>2. Centro poblado</t>
  </si>
  <si>
    <t>3. Rural disperso</t>
  </si>
  <si>
    <t>1. Resguardo indígena</t>
  </si>
  <si>
    <t>2. Territorio colectivo de comunidad negra</t>
  </si>
  <si>
    <t>1. Casa</t>
  </si>
  <si>
    <t>2. Cambuche</t>
  </si>
  <si>
    <t>3. Apartamento</t>
  </si>
  <si>
    <t>4. Vivienda tradicional indígena</t>
  </si>
  <si>
    <t>5. Tipo cuarto</t>
  </si>
  <si>
    <t>6. Rancho</t>
  </si>
  <si>
    <t>7. Finca</t>
  </si>
  <si>
    <t>9. Establecimiento de reclusión</t>
  </si>
  <si>
    <t>1. Propia</t>
  </si>
  <si>
    <t>2. Familiar</t>
  </si>
  <si>
    <t>3. En arriendo</t>
  </si>
  <si>
    <t>4. Ocupador de hecho o poseedor</t>
  </si>
  <si>
    <t>5. En concesión</t>
  </si>
  <si>
    <t>6. Otra.</t>
  </si>
  <si>
    <t>10. Otra</t>
  </si>
  <si>
    <t>Habitabilidad</t>
  </si>
  <si>
    <t>PREPARACIÓN ALIMENTOS</t>
  </si>
  <si>
    <t>SERVICIO SANITARIO</t>
  </si>
  <si>
    <t>1. En un cuarto usado solo para cocinar</t>
  </si>
  <si>
    <t>2. En un cuarto usado también para dormir</t>
  </si>
  <si>
    <t>3. En una sala- comedor con lavaplatos</t>
  </si>
  <si>
    <t>4. En una sala -comedor sin lavaplatos</t>
  </si>
  <si>
    <t xml:space="preserve">5. En un patio, corredor , enramada, aire libre </t>
  </si>
  <si>
    <t>6. No preparan alimentos en la vivienda</t>
  </si>
  <si>
    <t>1. Electricidad</t>
  </si>
  <si>
    <t>2. Gas natural, conectado a red pública (Gas domiciliario)</t>
  </si>
  <si>
    <t>1. Inodoro conectado al alcantarillado</t>
  </si>
  <si>
    <t xml:space="preserve">2. Inodoro conectado a pozo séptico </t>
  </si>
  <si>
    <t>3. Inodoro sin conexión</t>
  </si>
  <si>
    <t>4. Letrina</t>
  </si>
  <si>
    <t>6. La vivienda no tiene servicio sanitario</t>
  </si>
  <si>
    <t>5. Inodoro con descarga directa a fuentes de agua (bajamar)</t>
  </si>
  <si>
    <t>FUENTE DE AGUA</t>
  </si>
  <si>
    <t>FRECUENCIA</t>
  </si>
  <si>
    <t>TRATAMIENTO</t>
  </si>
  <si>
    <t>1. Acueducto</t>
  </si>
  <si>
    <t>3. Pozo-Aljibe-Jagüey</t>
  </si>
  <si>
    <t>4. Agua - lluvia</t>
  </si>
  <si>
    <t>5. Río, Quebrada, Manantial</t>
  </si>
  <si>
    <t>6. Agua embotellada o en bolsa</t>
  </si>
  <si>
    <t>7. Pila Pública</t>
  </si>
  <si>
    <t>1. Nunca</t>
  </si>
  <si>
    <t>2. Todos los días</t>
  </si>
  <si>
    <t>3. Semanal</t>
  </si>
  <si>
    <t xml:space="preserve">4.Quincenal </t>
  </si>
  <si>
    <t xml:space="preserve">5. Mensual </t>
  </si>
  <si>
    <t xml:space="preserve">3. No sabe </t>
  </si>
  <si>
    <t>LAZO AFECTIVO</t>
  </si>
  <si>
    <t>ACTIVIDAD FAMILIAR</t>
  </si>
  <si>
    <t>20.Otro</t>
  </si>
  <si>
    <t>1. Pasear</t>
  </si>
  <si>
    <t>2. Ver TV</t>
  </si>
  <si>
    <t>3. Juegos</t>
  </si>
  <si>
    <t>4. Leer</t>
  </si>
  <si>
    <t>5. Eventos religiosos</t>
  </si>
  <si>
    <t>7. Ninguna</t>
  </si>
  <si>
    <t>20. Usuaria- Mujer gestante</t>
  </si>
  <si>
    <t>LIDERAZGO</t>
  </si>
  <si>
    <t>1. Reconocimiento del liderazgo familiar</t>
  </si>
  <si>
    <t>2. Edad</t>
  </si>
  <si>
    <t>3. Proveedor-a económico</t>
  </si>
  <si>
    <t>CORRECCIÓN</t>
  </si>
  <si>
    <t>2. Gritos</t>
  </si>
  <si>
    <t>3. Hablando</t>
  </si>
  <si>
    <t>4. Diálogo</t>
  </si>
  <si>
    <t>5. Buen ejemplo</t>
  </si>
  <si>
    <t>QUIEN CORRIGE</t>
  </si>
  <si>
    <t>EVENTOS</t>
  </si>
  <si>
    <t>1. Violencia sexual</t>
  </si>
  <si>
    <t>2. Violencia psicológica</t>
  </si>
  <si>
    <t>3. Violencia física</t>
  </si>
  <si>
    <t>4. Violencia por conflicto armado</t>
  </si>
  <si>
    <t>TENIDO EN CUENTA</t>
  </si>
  <si>
    <t>1. Ocasionalmente</t>
  </si>
  <si>
    <t>2. Diario</t>
  </si>
  <si>
    <t>3. Nunca</t>
  </si>
  <si>
    <t>APOYO</t>
  </si>
  <si>
    <t>1. Estado</t>
  </si>
  <si>
    <t>2. Comunidad</t>
  </si>
  <si>
    <t>3. Familia</t>
  </si>
  <si>
    <t>1. Familiar</t>
  </si>
  <si>
    <t>2. Social</t>
  </si>
  <si>
    <t>3. Comunitario</t>
  </si>
  <si>
    <t>4. Institucional</t>
  </si>
  <si>
    <t>ACTIVIDAD PRINCIPAL</t>
  </si>
  <si>
    <t>7. Sin actividad</t>
  </si>
  <si>
    <t>8. Privada de la libertad</t>
  </si>
  <si>
    <t>TIPO LABORAL</t>
  </si>
  <si>
    <t>1. Entre una hora a dos diarias</t>
  </si>
  <si>
    <t>2. Entre dos a cuatro horas diarias</t>
  </si>
  <si>
    <t xml:space="preserve">3. Más de 4 horas diarias </t>
  </si>
  <si>
    <t>TIEMPO CUIDADOR</t>
  </si>
  <si>
    <t>TIEMPO SOLO</t>
  </si>
  <si>
    <t>2. Entre una y tres horas</t>
  </si>
  <si>
    <t>3. Más de tres horas</t>
  </si>
  <si>
    <t>1. Menos de una hora</t>
  </si>
  <si>
    <t>BENEFICIARIO</t>
  </si>
  <si>
    <t>6. Menor de 14 años - No aplica</t>
  </si>
  <si>
    <t>1. Ninguno (0)</t>
  </si>
  <si>
    <t>2. Unión Marital de Hecho</t>
  </si>
  <si>
    <t>3. Cedula de extranjería</t>
  </si>
  <si>
    <t>4. Pertenece a movimiento anti vacunas</t>
  </si>
  <si>
    <t>7. Cónyuge</t>
  </si>
  <si>
    <t>19. Familia sustituta/institución de protección</t>
  </si>
  <si>
    <t>2. Uno (1)</t>
  </si>
  <si>
    <t>3. Dos (2)</t>
  </si>
  <si>
    <t>4. Tres (3)</t>
  </si>
  <si>
    <t>5. Cuatro (4)</t>
  </si>
  <si>
    <t>6 Más de cinco (5)</t>
  </si>
  <si>
    <t>6. Sordo ceguera</t>
  </si>
  <si>
    <t>UBICACIÓN VIVIENDA</t>
  </si>
  <si>
    <t>TERRITORIO ÉTNICO</t>
  </si>
  <si>
    <t>ENERGÍA</t>
  </si>
  <si>
    <t>DECISIONES</t>
  </si>
  <si>
    <t>1. Palmadas, pellizcos, etc.</t>
  </si>
  <si>
    <t>2. Aguatero -carro tanque</t>
  </si>
  <si>
    <t>4. Cedula de extranjería</t>
  </si>
  <si>
    <t>8. Casa lote</t>
  </si>
  <si>
    <t>19. Familia sustituta/Institución de protección</t>
  </si>
  <si>
    <t>5. Código CUÉNTAME UDS</t>
  </si>
  <si>
    <t>7. Fecha de nacimiento (dd/mm/aaaa)</t>
  </si>
  <si>
    <t>No.</t>
  </si>
  <si>
    <t>No. Codigo CUENTAME UDS</t>
  </si>
  <si>
    <t>No. Documento Usuario</t>
  </si>
  <si>
    <t>Usuario</t>
  </si>
  <si>
    <t>1. Fecha de diligenciamiento
(dd/mm/aaaa)</t>
  </si>
  <si>
    <t>6. Nombre Agente Educativo que diligencia la ficha</t>
  </si>
  <si>
    <t>3. PASAPORTE</t>
  </si>
  <si>
    <t>5. NO TIENE</t>
  </si>
  <si>
    <t>75. Otro</t>
  </si>
  <si>
    <t>SI_EXCLUSIVAMENTE_LECHE_MATERNA</t>
  </si>
  <si>
    <t>NO_OTROS_ALIMENTOS</t>
  </si>
  <si>
    <t>15. Género</t>
  </si>
  <si>
    <t>2. Número de documento</t>
  </si>
  <si>
    <t>11. Número de documento</t>
  </si>
  <si>
    <t>15. Número de documento</t>
  </si>
  <si>
    <t>3. Gas Propano "Cilindro"</t>
  </si>
  <si>
    <t>TRATAMIENTO AGUA</t>
  </si>
  <si>
    <t>1. Filtro casero</t>
  </si>
  <si>
    <t>2. Filtro OMS</t>
  </si>
  <si>
    <t>3. Agua Hervida</t>
  </si>
  <si>
    <t>4. Agua lluvia tratada</t>
  </si>
  <si>
    <t>5. Agua embotellada o en bolsa</t>
  </si>
  <si>
    <t>6. Carro Tanque</t>
  </si>
  <si>
    <t>7. Pastillas potabilizadoras de agua</t>
  </si>
  <si>
    <t>C1 Validación servicios de salud</t>
  </si>
  <si>
    <t>C. Atenciones en salud</t>
  </si>
  <si>
    <t>B. Condiciones habitacionales</t>
  </si>
  <si>
    <t>A. Variables Básicas</t>
  </si>
  <si>
    <t>C2 Valoración integral en salud</t>
  </si>
  <si>
    <t>D. Lactancia Materna y Alimentación Complementaria</t>
  </si>
  <si>
    <t>D1 Niña/Niño menor de 6 meses</t>
  </si>
  <si>
    <t>E. Variables básicas de identificación de la mujer gestante</t>
  </si>
  <si>
    <t>F. Nivel educativo y actividad principal</t>
  </si>
  <si>
    <t>G. Condiciones de habitabilidad</t>
  </si>
  <si>
    <t xml:space="preserve">H. Vulnerabilidad y vulneración de derechos </t>
  </si>
  <si>
    <t>I. Datos de contacto</t>
  </si>
  <si>
    <t>J. Gestación, Hijos e Hijas</t>
  </si>
  <si>
    <t>K. Consumo de sustancias durante la gestación</t>
  </si>
  <si>
    <t>L. Participación en Cursos</t>
  </si>
  <si>
    <t>M. Participación asociaciones, grupos u organizaciones</t>
  </si>
  <si>
    <t xml:space="preserve">N. Validación servicios de salud </t>
  </si>
  <si>
    <t>O. Variables Básicas</t>
  </si>
  <si>
    <r>
      <t xml:space="preserve">P. Variables básicas de Composición del Hogar y estructura familiar
</t>
    </r>
    <r>
      <rPr>
        <b/>
        <i/>
        <sz val="10"/>
        <color theme="1"/>
        <rFont val="Arial Narrow"/>
        <family val="2"/>
      </rPr>
      <t xml:space="preserve"> Integrantes del hogar que conviven con el niña/niño o mujer gestante</t>
    </r>
  </si>
  <si>
    <t>Q. Características de la vivienda</t>
  </si>
  <si>
    <t>R. Condiciones del entorno de la vivienda y habitabilidad</t>
  </si>
  <si>
    <t>S. Acceso y calidad del agua</t>
  </si>
  <si>
    <t>T.  Dinámica Familiar</t>
  </si>
  <si>
    <t>R1 Habitabilidad</t>
  </si>
  <si>
    <t xml:space="preserve">R2 Energía o combustible </t>
  </si>
  <si>
    <t xml:space="preserve">R3 Acceso a servicio sanitario </t>
  </si>
  <si>
    <t>R4 Servicios públicos</t>
  </si>
  <si>
    <t>R5 Eliminación de basura</t>
  </si>
  <si>
    <t>R6 Riesgos del entorno de la vivienda</t>
  </si>
  <si>
    <t>22.1 Lengua Principal</t>
  </si>
  <si>
    <t>22.2 Lengua Secundaria</t>
  </si>
  <si>
    <t>22.3 Lengua Terciaria</t>
  </si>
  <si>
    <r>
      <t xml:space="preserve">26.¿La niña o niño se encuentra afiliado (a) al </t>
    </r>
    <r>
      <rPr>
        <b/>
        <sz val="9"/>
        <color theme="0"/>
        <rFont val="Arial Narrow"/>
        <family val="2"/>
      </rPr>
      <t>Sistema General de Seguridad Social en Salud</t>
    </r>
    <r>
      <rPr>
        <sz val="9"/>
        <color theme="0"/>
        <rFont val="Arial Narrow"/>
        <family val="2"/>
      </rPr>
      <t>?</t>
    </r>
  </si>
  <si>
    <t>27. En caso de no estar afiliado al Sistema General de Seguridad Social en Salud 
¿Cuál es la razón?</t>
  </si>
  <si>
    <r>
      <t xml:space="preserve">28. ¿La niña o niño cuenta con el </t>
    </r>
    <r>
      <rPr>
        <b/>
        <sz val="9"/>
        <color theme="0"/>
        <rFont val="Arial Narrow"/>
        <family val="2"/>
      </rPr>
      <t>esquema de vacunación completo,</t>
    </r>
    <r>
      <rPr>
        <sz val="9"/>
        <color theme="0"/>
        <rFont val="Arial Narrow"/>
        <family val="2"/>
      </rPr>
      <t xml:space="preserve"> según la edad?</t>
    </r>
  </si>
  <si>
    <t>29. En caso de que no contar con el esquema de vacunación completo según la edad de la niña o el niño, ¿Cuál es la razón?</t>
  </si>
  <si>
    <t>30. Si la niña o el niño es mayor de 6 meses ¿Ha tenido atención en salud bucal?</t>
  </si>
  <si>
    <t>31. En caso de no contar con la atención en la salud  bucal ¿Cuál es el motivo?</t>
  </si>
  <si>
    <t>32. ¿La niña o el niño ha recibido valoración de la salud auditiva y comunicativa?</t>
  </si>
  <si>
    <t>33. En caso de no contar con la atención en la salud  auditiva y comunicativa ¿Cuál es el motivo?</t>
  </si>
  <si>
    <t>34. Si la niña o niño es mayor de (3) tres años ¿Ha recibido valoración  de la salud visual?</t>
  </si>
  <si>
    <t>Condición: Si la niña o el niño es mayor de 6 meses, contestar las siguientes preguntas (No. 30 - 33). De lo contrario pasar a la pregunta 34.</t>
  </si>
  <si>
    <t>35.¿La niña o niño es alérgico a algún medicamento o alimento?</t>
  </si>
  <si>
    <t>Si la niña o el niño es mayor de 3 años, contestar la siguiente pregunta (No. 34). De lo contrario pasar a la pregunta 35.</t>
  </si>
  <si>
    <t xml:space="preserve">37.La niña o niño ¿cuenta con la valoración integral del desarrollo en salud según la edad? </t>
  </si>
  <si>
    <t>38. Si la niña o niño cuenta con valoración integral en salud, indique la fecha de la ultima cita a la que asistió. Formato (dd/mm/aaaa)</t>
  </si>
  <si>
    <t>39. En caso de que no contar con la valoración integral del desarrollo en salud según la edad de la niña o el niño, ¿Cuál es la razón?</t>
  </si>
  <si>
    <t>40. ¿La niña o el niño recibe leche materna?</t>
  </si>
  <si>
    <t>41. Si la respuesta anterior es negativa, ¿cuál es el motivo?</t>
  </si>
  <si>
    <t>41.1 Si la respuesta anterior fue "Otro", describa cuál</t>
  </si>
  <si>
    <t xml:space="preserve">42. Es alimentado exclusivamente con leche materna (no se le ofrece ningún otro alimento o bebida, incluyendo agua y/o leche de fórmula) </t>
  </si>
  <si>
    <t>43. A qué edad le ofreció alimentos diferentes a la leche materna (incluyendo agua y/o leche de fórmula)</t>
  </si>
  <si>
    <t>Si la niña o el niño es menor de 6 meses, contestar las siguientes preguntas (No. 40 - 44). De lo contrario pasar a la pregunta 45.</t>
  </si>
  <si>
    <t>45. ¿La niña o el niño recibió leche materna de forma exclusiva?</t>
  </si>
  <si>
    <t>46. Si la respuesta anterior es negativa, ¿cuál fue el motivo?</t>
  </si>
  <si>
    <t>46.1 Si la respuesta anterior fue "Otro", describa cuál</t>
  </si>
  <si>
    <t>47. A qué edad le ofreció alimentos diferentes a la leche materna</t>
  </si>
  <si>
    <t>33. ¿Cuál o cuáles de los siguientes eventos se presentan o se han presentado en  su vida?</t>
  </si>
  <si>
    <t>34. Si en la respuesta anterior seleccionó alguna opción de violencia, ¿la violencia ocurrió al interior del hogar?</t>
  </si>
  <si>
    <t>35. Si en la respuesta a la pregunta 33 seleccionó alguna opción de violencia, ¿Tiene en curso o ha interpuesto algún tipo de denuncia ante el sector protección o justicia por ese motivo?</t>
  </si>
  <si>
    <t>36. Si la anterior pregunta respondió SI, ¿En qué estado está o termino el proceso?</t>
  </si>
  <si>
    <t>38. Número telefónico de la Mujer Gestante</t>
  </si>
  <si>
    <t>39. Indique otro número  telefónico de contacto</t>
  </si>
  <si>
    <t xml:space="preserve">40. ¿Es su primer embarazo? </t>
  </si>
  <si>
    <t>41. ¿Cuántos embarazos ha tenido?</t>
  </si>
  <si>
    <t>42. ¿A qué edad tuvo su primer embarazo?</t>
  </si>
  <si>
    <t>43. ¿Cuántos hijos-as nacidos vivos ha tenido?</t>
  </si>
  <si>
    <t>44. ¿Quién va a ser el cuidador-a principal del niño o niña en gestación?</t>
  </si>
  <si>
    <r>
      <t xml:space="preserve">45. Consume usted algún medicamento bajo prescripción médica. 
</t>
    </r>
    <r>
      <rPr>
        <i/>
        <sz val="10"/>
        <color theme="0"/>
        <rFont val="Arial Narrow"/>
        <family val="2"/>
      </rPr>
      <t>Recuerde que esto incluye los suplementos de micronutrientes suministrados por la EPS durante la gestación.</t>
    </r>
  </si>
  <si>
    <t>46. En caso que la respuesta anterior sea SI, mencione que medicamentos consume.</t>
  </si>
  <si>
    <t xml:space="preserve">47. ¿Cuáles suplementos de micronutrientes le han suministrado durante la gestación? </t>
  </si>
  <si>
    <t>48. En caso de no consumir los suplementos de micronutrientes, ¿cuál es la razón?</t>
  </si>
  <si>
    <t>49. ¿Consume usted, algún medicamento  sin prescripción médica?</t>
  </si>
  <si>
    <t>50.¿ Consume usted algún tipo de sustancias psicoactivas?</t>
  </si>
  <si>
    <t>51. En caso que la respuesta anterior sea SI, mencione que sustancias consume.</t>
  </si>
  <si>
    <t>52. ¿Asiste  al curso de preparación para la maternidad y la paternidad?</t>
  </si>
  <si>
    <t>53. Si asiste algún curso o actividades en relación con la gestación, parto o posparto, mencione cuál o cuáles son.</t>
  </si>
  <si>
    <t>54. ¿La mujer gestante es miembro de algún grupo, organización o asociación?</t>
  </si>
  <si>
    <t>55. ¿En cuál de estos grupos u organizaciones que están activos y a los que usted pertenence, es en el que participa más?</t>
  </si>
  <si>
    <t>56. ¿Qué rol tiene dentro del grupo u organización más importante?</t>
  </si>
  <si>
    <t>57.¿Se encuentra afiliado (a)  al Sistema General de Seguridad Social en Salud?</t>
  </si>
  <si>
    <t>58. En caso de no estar afiliado al Sistema General de Seguridad Social en Salud ¿Cuál es la razón?</t>
  </si>
  <si>
    <t xml:space="preserve">60. Si la respuesta anterior fue NO, ¿Cuál es la razón? </t>
  </si>
  <si>
    <t>59. ¿Cuenta con el esquema de vacunación completo, según la edad gestacional?</t>
  </si>
  <si>
    <t>5. Nombres y Apellidos</t>
  </si>
  <si>
    <t>6. Tipo documento de identidad</t>
  </si>
  <si>
    <t>7. Número de documento</t>
  </si>
  <si>
    <t>8. Fecha de nacimiento
(dd/mm/aaaa)</t>
  </si>
  <si>
    <t>9. Edad</t>
  </si>
  <si>
    <t>10. País de Nacimiento</t>
  </si>
  <si>
    <t>11. Sexo</t>
  </si>
  <si>
    <t>12. Género</t>
  </si>
  <si>
    <t>13. Orientación sexual</t>
  </si>
  <si>
    <t>14. Grupo étnico con el que se autoreconoce</t>
  </si>
  <si>
    <t>15. ¿Sabe leer y escribir en español?</t>
  </si>
  <si>
    <t>16. ¿Actualmente estudia?</t>
  </si>
  <si>
    <t>17. ¿Cuál es su nivel más alto de escolaridad?</t>
  </si>
  <si>
    <t>18. ¿Cuál es su actividad principal en este momento?</t>
  </si>
  <si>
    <t>19. ¿Si se encuentra trabajando, qué tipo de situación laboral presenta?</t>
  </si>
  <si>
    <t>20. Ingreso mensual promedio</t>
  </si>
  <si>
    <t>21. Observaciones</t>
  </si>
  <si>
    <t>22. Clase de ubicación de la vivienda</t>
  </si>
  <si>
    <t>23. Territorio étnico</t>
  </si>
  <si>
    <t>24. Si la respuesta anterior fue Si, a qué territorio étnico pertenece</t>
  </si>
  <si>
    <t>25. Indique el nombre de la comunidad en la que habita</t>
  </si>
  <si>
    <t>26. Tipo de Vivienda</t>
  </si>
  <si>
    <t>27. Tipo de tenencia de la vivienda</t>
  </si>
  <si>
    <t>5. Población Gitana o Rrom</t>
  </si>
  <si>
    <t>28. ¿En dónde preparan los alimentos las personas del hogar?</t>
  </si>
  <si>
    <t>29. ¿El lugar donde viven cuenta con espacios independientes para dormitorio, cocina y baños?</t>
  </si>
  <si>
    <t>30. ¿Con qué energía o combustible utilizan principalmente para cocinar?</t>
  </si>
  <si>
    <t>31. ¿Qué tipo de servicio sanitario (inodoro) tiene la vivienda donde habita el hogar?</t>
  </si>
  <si>
    <t xml:space="preserve"> 32. El grupo familiar del usuario-a tiene acceso a los siguientes servicios domiciliarios </t>
  </si>
  <si>
    <t>33. ¿Cómo eliminan principalmente la basura en este hogar?</t>
  </si>
  <si>
    <t>34. La vivienda está ubicada en o cerca de …</t>
  </si>
  <si>
    <t>35. Riesgos de accidentes dentro del hogar para la niña o niño son …</t>
  </si>
  <si>
    <t>36. ¿En el grupo familiar la fuente principal para el consumo del agua es?</t>
  </si>
  <si>
    <t>37. ¿Con qué frecuencia el grupo familiar dispone del agua  para el consumo humano?</t>
  </si>
  <si>
    <t xml:space="preserve">38. ¿Al agua que se usa para consumo humano en el hogar, se le realiza algún tratamiento para  que sea apta para el consumo? </t>
  </si>
  <si>
    <t xml:space="preserve">39. Si la respuesta anterior es SI ¿Qué tratamiento usa? </t>
  </si>
  <si>
    <t>40. ¿Con qué integrante del grupo familiar  el niño, niña o mujer gestante tiene un lazo afectivo más fuerte?</t>
  </si>
  <si>
    <t>41. ¿Qué actividad principal realizan como familia?</t>
  </si>
  <si>
    <t>42. ¿Quién toma las decisiones en la familia del usuario-a?</t>
  </si>
  <si>
    <t>43. ¿Bajo qué criterio principal se fundamenta el liderazgo en la toma de decisiones?</t>
  </si>
  <si>
    <t>44. ¿De qué manera resuelven los conflictos en la familia?</t>
  </si>
  <si>
    <t xml:space="preserve">45. Cómo corrigen principalmente en la familia a la niña o el niño? </t>
  </si>
  <si>
    <t>46. ¿Quién corrige principalmente a la niña o el niño?</t>
  </si>
  <si>
    <t>47. De los siguientes eventos ¿cuáles se han presentado o presentan en el hogar?</t>
  </si>
  <si>
    <t>48. ¿Con qué frecuencia el usuario-a es tenido en cuenta para la toma de decisiones que afectan a la familia?</t>
  </si>
  <si>
    <t>49. ¿Cuenta con algún tipo de apoyo cuando se encuentra en crisis (económica, afectiva, social, entre otras) el hogar?</t>
  </si>
  <si>
    <t>50. Si respondió SI, indique ¿Quién?</t>
  </si>
  <si>
    <t>51. ¿Nombre del  cuidador-a principal del niño o la niña?</t>
  </si>
  <si>
    <t>52. ¿Cuál es el tipo de parentesco o afinidad con el niño o la niña?</t>
  </si>
  <si>
    <t>53. ¿Qué edad tiene el cuidador-a principal?</t>
  </si>
  <si>
    <t>54. ¿Cuál es la actividad principal del cuidador en este momento?</t>
  </si>
  <si>
    <t>55 ¿Si se encuentra trabajando, qué tipo de situación laboral presenta?</t>
  </si>
  <si>
    <t>56. ¿Cuánto tiempo pasa el cuidador-a con el niño o la niña al día?</t>
  </si>
  <si>
    <t>57. La niña o el niño queda en algún momento solo-a?</t>
  </si>
  <si>
    <t>58. Si queda solo-a, ¿Cuánto tiempo queda solo- a al día?</t>
  </si>
  <si>
    <t>60. ¿Quién o quienes realizaron la actividad?</t>
  </si>
  <si>
    <t>61. ¿Cuántos libros infantiles  para niñas y niños tiene en el hogar?</t>
  </si>
  <si>
    <t>62. ¿La niña o el niño tiene juguetes en el hogar?</t>
  </si>
  <si>
    <t>63. ¿Con qué cosas juega la niña o el niño cuando está en casa?</t>
  </si>
  <si>
    <t>65. ¿Cuál o cuáles son las principales normas y límites establecidas en la familia para la  niña y el niño?</t>
  </si>
  <si>
    <t>66. ¿Cuál o cuáles son los gustos e intereses de la niña o el niño?</t>
  </si>
  <si>
    <t>22. ¿Qué lengua o lenguas utilizan para comunicarse con el niño o la niña? (22.1 Lengua Principal)</t>
  </si>
  <si>
    <t>22. ¿Qué lengua o lenguas utilizan para comunicarse con el niño o la niña? (22.2 Lengua Secundaria)</t>
  </si>
  <si>
    <t>22. ¿Qué lengua o lenguas utilizan para comunicarse con el niño o la niña? (22.3 Lengua Terciaria)</t>
  </si>
  <si>
    <t>22. ¿Qué lengua o lenguas utilizan para comunicarse con el niño o la niña? (22.45 Otra)</t>
  </si>
  <si>
    <t>26.¿La niña o niño se encuentra afiliado (a) al Sistema General de Seguridad Social en Salud?</t>
  </si>
  <si>
    <t>28. ¿La niña o niño cuenta con el esquema de vacunación completo, según la edad?</t>
  </si>
  <si>
    <t>33. ¿Cuál o cuáles de los siguientes eventos se presentan o se han presentado en  su vida? (1. Violencia sexual)</t>
  </si>
  <si>
    <t>33. ¿Cuál o cuáles de los siguientes eventos se presentan o se han presentado en  su vida? (2. Violencia psicológica)</t>
  </si>
  <si>
    <t>33. ¿Cuál o cuáles de los siguientes eventos se presentan o se han presentado en  su vida? (3. Violencia en el conflicto armado)</t>
  </si>
  <si>
    <t>33. ¿Cuál o cuáles de los siguientes eventos se presentan o se han presentado en  su vida? (4. Violencia economica y patrimonial)</t>
  </si>
  <si>
    <t>33. ¿Cuál o cuáles de los siguientes eventos se presentan o se han presentado en  su vida? (5. Violencia fisica)</t>
  </si>
  <si>
    <t>33. ¿Cuál o cuáles de los siguientes eventos se presentan o se han presentado en  su vida? (6. Ninguna)</t>
  </si>
  <si>
    <t>46. En caso que la respuesta anterior sea SI, mencione que medicamentos consume. (1. Micronutrientes suministrados durante la gestación)</t>
  </si>
  <si>
    <t>46. En caso que la respuesta anterior sea SI, mencione que medicamentos consume. (2. Médicamentos para el dolor)</t>
  </si>
  <si>
    <t>46. En caso que la respuesta anterior sea SI, mencione que medicamentos consume. (3. Médicamentos por enfermedad anterior a la gestación)</t>
  </si>
  <si>
    <t>50. ¿ Consume usted algún tipo de sustancias psicoactivas?</t>
  </si>
  <si>
    <t>51. En caso que la respuesta anterior sea SI, mencione que sustancias consume. (1. Cigarrillo)</t>
  </si>
  <si>
    <t>51. En caso que la respuesta anterior sea SI, mencione que sustancias consume. (2. Bebidas Alcohólicas)</t>
  </si>
  <si>
    <t>51. En caso que la respuesta anterior sea SI, mencione que sustancias consume. (3. Otras SPA)</t>
  </si>
  <si>
    <t>57. ¿Se encuentra afiliado (a)  al Sistema General de Seguridad Social en Salud?</t>
  </si>
  <si>
    <t xml:space="preserve">64. ¿Qué tipo de reconocimientos le dan a la niña o el niño por sus logros? </t>
  </si>
  <si>
    <t>45. Consume usted algún medicamento bajo prescripción médica. 
Recuerde que esto incluye los suplementos de micronutrientes suministrados por la EPS durante la gestación.</t>
  </si>
  <si>
    <t>32. El grupo familiar del usuario-a tiene acceso a los siguientes servicios domiciliarios (1. Energía)</t>
  </si>
  <si>
    <t>32. El grupo familiar del usuario-a tiene acceso a los siguientes servicios domiciliarios (2. Acueducto)</t>
  </si>
  <si>
    <t>32. El grupo familiar del usuario-a tiene acceso a los siguientes servicios domiciliarios (3. Alcantarillado)</t>
  </si>
  <si>
    <t>32. El grupo familiar del usuario-a tiene acceso a los siguientes servicios domiciliarios (4. Gas Natural)</t>
  </si>
  <si>
    <t>32. El grupo familiar del usuario-a tiene acceso a los siguientes servicios domiciliarios (5. Telefonía fija)</t>
  </si>
  <si>
    <t>32. El grupo familiar del usuario-a tiene acceso a los siguientes servicios domiciliarios (6. Todas las anteriores)</t>
  </si>
  <si>
    <t>33. ¿Cómo eliminan principalmente la basura en este hogar? (1. La recogen los servicios del aseo)</t>
  </si>
  <si>
    <t>33. ¿Cómo eliminan principalmente la basura en este hogar? (2. La tiran a un río, quebrada, caño o laguna)</t>
  </si>
  <si>
    <t>33. ¿Cómo eliminan principalmente la basura en este hogar? (3. La tiran a un patio, lote, zanja o baldío)</t>
  </si>
  <si>
    <t>33. ¿Cómo eliminan principalmente la basura en este hogar? (4. La queman)</t>
  </si>
  <si>
    <t>33. ¿Cómo eliminan principalmente la basura en este hogar? (5. La entierran)</t>
  </si>
  <si>
    <t>33. ¿Cómo eliminan principalmente la basura en este hogar? (6. La recoge un servicio informal (zorra, carreta, etc))</t>
  </si>
  <si>
    <t>33. ¿Cómo eliminan principalmente la basura en este hogar? (7. La reciclan )</t>
  </si>
  <si>
    <t>33. ¿Cómo eliminan principalmente la basura en este hogar? (8. La elimina de otra forma)</t>
  </si>
  <si>
    <t>34. La vivienda está ubicada en o cerca de … (1. Área de deslizamiento de tierra)</t>
  </si>
  <si>
    <t>34. La vivienda está ubicada en o cerca de … (2. Zona propensa a las inundaciones)</t>
  </si>
  <si>
    <t>34. La vivienda está ubicada en o cerca de … (3. Orilla de río)</t>
  </si>
  <si>
    <t>34. La vivienda está ubicada en o cerca de … (4. Colina empinada)</t>
  </si>
  <si>
    <t>34. La vivienda está ubicada en o cerca de … (5. Montaña/pila de basura)</t>
  </si>
  <si>
    <t>34. La vivienda está ubicada en o cerca de … (6. Área de contaminación industrial)</t>
  </si>
  <si>
    <t>34. La vivienda está ubicada en o cerca de … (7. Ferrocarril)</t>
  </si>
  <si>
    <t>34. La vivienda está ubicada en o cerca de … (8. Central eléctrica)</t>
  </si>
  <si>
    <t>34. La vivienda está ubicada en o cerca de … (9. Paso elevado)</t>
  </si>
  <si>
    <t>34. La vivienda está ubicada en o cerca de … (10. Ninguna de las anteriores)</t>
  </si>
  <si>
    <t>34. La vivienda está ubicada en o cerca de … (11. Otra)</t>
  </si>
  <si>
    <t>35. Riesgos de accidentes dentro del hogar para la niña o niño son … (1. Objetos cortantes o punzantes)</t>
  </si>
  <si>
    <t>35. Riesgos de accidentes dentro del hogar para la niña o niño son … (2. Fármacos)</t>
  </si>
  <si>
    <t>35. Riesgos de accidentes dentro del hogar para la niña o niño son … (3. Fósforos, encendedores o similares)</t>
  </si>
  <si>
    <t>35. Riesgos de accidentes dentro del hogar para la niña o niño son … (4. Sustancias tóxicas)</t>
  </si>
  <si>
    <t>35. Riesgos de accidentes dentro del hogar para la niña o niño son … (5. Escaleras, azoteas o balcones inseguras)</t>
  </si>
  <si>
    <t>35. Riesgos de accidentes dentro del hogar para la niña o niño son … (6. Depósitos de agua destapados)</t>
  </si>
  <si>
    <t>35. Riesgos de accidentes dentro del hogar para la niña o niño son … (7. Bolsas de plástico)</t>
  </si>
  <si>
    <t>35. Riesgos de accidentes dentro del hogar para la niña o niño son … (8. Hacinamiento)</t>
  </si>
  <si>
    <t>35. Riesgos de accidentes dentro del hogar para la niña o niño son … (9. Quemaduras)</t>
  </si>
  <si>
    <t>35. Riesgos de accidentes dentro del hogar para la niña o niño son … (10. Ninguno de las anteriores)</t>
  </si>
  <si>
    <t>35. Riesgos de accidentes dentro del hogar para la niña o niño son … (11. Otro)</t>
  </si>
  <si>
    <t>59. En los pasados tres días(3) usted o alguien de su hogar mayor de 15 años de edad, ¿Qué actividades realizó con la niña o el niño?</t>
  </si>
  <si>
    <t>59. ¿Qué actividades realizó con la niña o el niño? (1. Leer un libro )</t>
  </si>
  <si>
    <t>59. ¿Qué actividades realizó con la niña o el niño? (2. Contarle historias y cuentos)</t>
  </si>
  <si>
    <t>59. ¿Qué actividades realizó con la niña o el niño? (3. Cantar canciones )</t>
  </si>
  <si>
    <t>59. ¿Qué actividades realizó con la niña o el niño? (4. Llevarlo-a afuera de la casa )</t>
  </si>
  <si>
    <t>59. ¿Qué actividades realizó con la niña o el niño? (5. Pasar tiempo con él o ella)</t>
  </si>
  <si>
    <t>59. ¿Qué actividades realizó con la niña o el niño? (6. Mirando en la  TV o en el celular )</t>
  </si>
  <si>
    <t>59. ¿Qué actividades realizó con la niña o el niño? (7. Jugar con él/ella)</t>
  </si>
  <si>
    <t>59. ¿Qué actividades realizó con la niña o el niño? (8. Explorar con él/ella )</t>
  </si>
  <si>
    <t>59. ¿Qué actividades realizó con la niña o el niño? (9. Baila con él/ella)</t>
  </si>
  <si>
    <t>59. ¿Qué actividades realizó con la niña o el niño? (10. Ninguna)</t>
  </si>
  <si>
    <t>60. ¿Quién o quienes realizaron la actividad? (1. Padre)</t>
  </si>
  <si>
    <t>60. ¿Quién o quienes realizaron la actividad? (2. Madre)</t>
  </si>
  <si>
    <t>60. ¿Quién o quienes realizaron la actividad? (3. Hermana-o)</t>
  </si>
  <si>
    <t>60. ¿Quién o quienes realizaron la actividad? (4. Prima- o)</t>
  </si>
  <si>
    <t>60. ¿Quién o quienes realizaron la actividad? (5. Sobrina- o)</t>
  </si>
  <si>
    <t>60. ¿Quién o quienes realizaron la actividad? (6. Padrastro)</t>
  </si>
  <si>
    <t>60. ¿Quién o quienes realizaron la actividad? (7. Madrastra)</t>
  </si>
  <si>
    <t>60. ¿Quién o quienes realizaron la actividad? (8. Abuela- o)</t>
  </si>
  <si>
    <t>60. ¿Quién o quienes realizaron la actividad? (9. Tía - o)</t>
  </si>
  <si>
    <t>60. ¿Quién o quienes realizaron la actividad? (10. Cuñada-o)</t>
  </si>
  <si>
    <t>60. ¿Quién o quienes realizaron la actividad? (11. Padrino)</t>
  </si>
  <si>
    <t>60. ¿Quién o quienes realizaron la actividad? (12. Madrina)</t>
  </si>
  <si>
    <t>60. ¿Quién o quienes realizaron la actividad? (13. Familia sustituta/Institucion de protección)</t>
  </si>
  <si>
    <t>60. ¿Quién o quienes realizaron la actividad? (14.Otro)</t>
  </si>
  <si>
    <t>60. ¿Quién o quienes realizaron la actividad? (15. Ninguno)</t>
  </si>
  <si>
    <t>64. ¿Qué tipo de reconocimientos le dan a la niña o el niño por sus logros? (1. Le da un regalo)</t>
  </si>
  <si>
    <t>64. ¿Qué tipo de reconocimientos le dan a la niña o el niño por sus logros? (2. Lo dejan salir a jugar)</t>
  </si>
  <si>
    <t>64. ¿Qué tipo de reconocimientos le dan a la niña o el niño por sus logros? (3. Lo felicitan verbalmente)</t>
  </si>
  <si>
    <t>64. ¿Qué tipo de reconocimientos le dan a la niña o el niño por sus logros? (4. Otro)</t>
  </si>
  <si>
    <t>Página 1 de 1</t>
  </si>
  <si>
    <t>Antes de imprimir este documento… piense en el medio ambiente!</t>
  </si>
  <si>
    <t>Cualquier copia impresa de este documento se considera como COPIA NO CONTROLADA</t>
  </si>
  <si>
    <t>Clasificación de la Información:
Pública</t>
  </si>
  <si>
    <t> LOS DATOS PROPORCIONADOS SERÁN TRATADOS DE ACUERDO A LA POLÍTICA DE TRATAMIENTO DE DATOS PERSONALES DEL ICBF Y A LA LEY 1581 DE 2012</t>
  </si>
  <si>
    <t>4. PERMISO ESPECIAL DE PERMANENCIA (PEP)</t>
  </si>
  <si>
    <t>5. Permiso especial de permanencia (PEP)</t>
  </si>
  <si>
    <t>6. Permiso especial de permanencia (PEP)</t>
  </si>
  <si>
    <t>D</t>
  </si>
  <si>
    <t>M</t>
  </si>
  <si>
    <t>A</t>
  </si>
  <si>
    <t xml:space="preserve">1. Registro Civil </t>
  </si>
  <si>
    <t>3. Pasaporte</t>
  </si>
  <si>
    <t>2. Tarjeta de identidad</t>
  </si>
  <si>
    <t>4. Permiso especial de permanencia (PEP)</t>
  </si>
  <si>
    <t>5. No tiene</t>
  </si>
  <si>
    <t>1. Mujer</t>
  </si>
  <si>
    <t>2. Hombre</t>
  </si>
  <si>
    <t>3. Intersexual</t>
  </si>
  <si>
    <t>12. Ninguna</t>
  </si>
  <si>
    <r>
      <t xml:space="preserve">22. ¿Qué lengua o lenguas utilizan para comunicarse con el niño o la niña? </t>
    </r>
    <r>
      <rPr>
        <i/>
        <sz val="10"/>
        <color theme="1"/>
        <rFont val="Arial Narrow"/>
        <family val="2"/>
      </rPr>
      <t>(ver opciones en instructivo)</t>
    </r>
  </si>
  <si>
    <t>6. Plancha</t>
  </si>
  <si>
    <t>Afiliado</t>
  </si>
  <si>
    <t>No afiliado</t>
  </si>
  <si>
    <t>27. En caso de no estar afiliado al Sistema General de Seguridad Social en Salud ¿Cuál es la razón?</t>
  </si>
  <si>
    <t>No aplica</t>
  </si>
  <si>
    <t>Esquema Completo</t>
  </si>
  <si>
    <t>Esquema Incompleto</t>
  </si>
  <si>
    <t xml:space="preserve"> Si la niña o el niño es mayor de 6 meses, contestar las siguientes preguntas (No. 30 - 33). De lo contrario pasar a la pregunta 34.</t>
  </si>
  <si>
    <t>Con atención salud bucal</t>
  </si>
  <si>
    <t>Sin atención salud bucal</t>
  </si>
  <si>
    <t>5. Motivos religiosos</t>
  </si>
  <si>
    <t>31. En caso de no contar con la atención en la salud  bucal
 ¿Cuál es el motivo?</t>
  </si>
  <si>
    <t>38. Si la niña o niño cuenta con valoración integral en salud, indique la fecha de la ultima cita a la que asistió</t>
  </si>
  <si>
    <t>39. En caso de que no contar con la valoración integral del desarrollo en salud según la edad de la niña o el niño, 
¿Cuál es la razón?</t>
  </si>
  <si>
    <t>Si recibe leche materna</t>
  </si>
  <si>
    <t>No recibe leche materna</t>
  </si>
  <si>
    <t>D2 Niña/Niño entre 7 meses y 2 años</t>
  </si>
  <si>
    <t>41.1 Si la respuesta anterior fue "8. Otro", describa cuál</t>
  </si>
  <si>
    <t>Si, exclusivamente leche materna</t>
  </si>
  <si>
    <t>No, recibe otros alimentos</t>
  </si>
  <si>
    <t>43. Si la respuesta anterior es negativa, ¿a qué edad le ofreció alimentos diferentes a la leche materna (incluyendo agua y/o leche de fórmula)?</t>
  </si>
  <si>
    <t>No recibió leche materna exclusiva</t>
  </si>
  <si>
    <t>Si recibió leche materna exclusiva</t>
  </si>
  <si>
    <r>
      <t xml:space="preserve">26.¿La niña o niño se encuentra afiliado (a) al </t>
    </r>
    <r>
      <rPr>
        <b/>
        <sz val="9"/>
        <rFont val="Arial Narrow"/>
        <family val="2"/>
      </rPr>
      <t>Sistema General de Seguridad Social en Salud</t>
    </r>
    <r>
      <rPr>
        <sz val="9"/>
        <rFont val="Arial Narrow"/>
        <family val="2"/>
      </rPr>
      <t>?</t>
    </r>
  </si>
  <si>
    <r>
      <t xml:space="preserve">28. ¿La niña o niño cuenta con el </t>
    </r>
    <r>
      <rPr>
        <b/>
        <sz val="9"/>
        <rFont val="Arial Narrow"/>
        <family val="2"/>
      </rPr>
      <t>esquema de vacunación completo,</t>
    </r>
    <r>
      <rPr>
        <sz val="9"/>
        <rFont val="Arial Narrow"/>
        <family val="2"/>
      </rPr>
      <t xml:space="preserve"> según la edad?</t>
    </r>
  </si>
  <si>
    <t>Menor 2 años</t>
  </si>
  <si>
    <t xml:space="preserve">5. No sabia como hacerlo </t>
  </si>
  <si>
    <t>46.1 Si la respuesta anterior fue "8. Otro", describa cuál</t>
  </si>
  <si>
    <t>III. MÓDULO 3: FAMILIA</t>
  </si>
  <si>
    <r>
      <t xml:space="preserve">P. Variables básicas de Composición del Hogar y estructura familiar  </t>
    </r>
    <r>
      <rPr>
        <b/>
        <i/>
        <sz val="11"/>
        <color theme="1"/>
        <rFont val="Arial Narrow"/>
        <family val="2"/>
      </rPr>
      <t>(Integrantes del hogar que conviven con el niña/niño o mujer gestante)</t>
    </r>
  </si>
  <si>
    <t>Mes</t>
  </si>
  <si>
    <t>Año</t>
  </si>
  <si>
    <t>8. Fecha de nacimiento</t>
  </si>
  <si>
    <t>4. Petróleo, gasolina, kerosene , alcohol, cocinol</t>
  </si>
  <si>
    <t>5. Carbón mineral</t>
  </si>
  <si>
    <t>6. Leña, madera, o carbón de leña</t>
  </si>
  <si>
    <t>7. Material de desecho</t>
  </si>
  <si>
    <t>8. Ninguno</t>
  </si>
  <si>
    <t>1. Energía</t>
  </si>
  <si>
    <t>2. Acueducto</t>
  </si>
  <si>
    <t>3. Alcantarillado</t>
  </si>
  <si>
    <t>4. Gas natural</t>
  </si>
  <si>
    <t>5. Telefonía fija</t>
  </si>
  <si>
    <t>6. Todas las anteriores</t>
  </si>
  <si>
    <t>1. La recogen los servicios del aseo</t>
  </si>
  <si>
    <t>2. La tiran a un río, quebrada, caño o laguna</t>
  </si>
  <si>
    <t>3. La tiran a un patio, lote, zanja o baldío</t>
  </si>
  <si>
    <t>4. La queman</t>
  </si>
  <si>
    <t xml:space="preserve">5. La entierran </t>
  </si>
  <si>
    <t xml:space="preserve">7. La reciclan </t>
  </si>
  <si>
    <t>8. La elimina de otra forma</t>
  </si>
  <si>
    <t>1. Área de deslizamiento de tierra</t>
  </si>
  <si>
    <t>2. Zona propensa a las inundaciones</t>
  </si>
  <si>
    <t>3. Orilla de río</t>
  </si>
  <si>
    <t>4. Colina empinada</t>
  </si>
  <si>
    <t>5. Montaña/pila de basura</t>
  </si>
  <si>
    <t>6. Área de contaminación industrial</t>
  </si>
  <si>
    <t>7. Ferrocarril</t>
  </si>
  <si>
    <t>8. Central eléctrica</t>
  </si>
  <si>
    <t>9. Paso elevado</t>
  </si>
  <si>
    <t>10. Ninguna de las anteriores</t>
  </si>
  <si>
    <t>11. Otra</t>
  </si>
  <si>
    <t>1. Objetos cortantes o punzantes al alcance de niñas y niños</t>
  </si>
  <si>
    <t xml:space="preserve">2. Fármacos con fácil acceso o mal identificados </t>
  </si>
  <si>
    <t>3. Fósforos, encendedores o similares al alcance las niñas y los niños</t>
  </si>
  <si>
    <t>4. Recipientes con querosene, alcohol industrial, bebidas alcohólicas u otras sustancias tóxicas al alcance de las niñas y los niños</t>
  </si>
  <si>
    <t>5. Escaleras, azoteas o balcones sin barandas o barandas inseguras</t>
  </si>
  <si>
    <t>6. Depósitos de agua destapados</t>
  </si>
  <si>
    <t>7. Bolsas de plástico al alcance de la niña o el niño</t>
  </si>
  <si>
    <t xml:space="preserve">8. Hacinamiento </t>
  </si>
  <si>
    <t>9. Quemaduras</t>
  </si>
  <si>
    <t>10. Ninguno de las anteriores</t>
  </si>
  <si>
    <t>11. Otro, cuál</t>
  </si>
  <si>
    <t>47. De los siguientes eventos ¿cuál se ha presentado o presenta en el hogar?</t>
  </si>
  <si>
    <t>5. Castigo físico</t>
  </si>
  <si>
    <t>6. Ninguna</t>
  </si>
  <si>
    <t>1. Leer un libro o ver las imágenes de un libro con él/ella</t>
  </si>
  <si>
    <t>2. Contarle historias y cuentos</t>
  </si>
  <si>
    <t>3. Cantar canciones con él o ella</t>
  </si>
  <si>
    <t>4. Llevarlo-a afuera de la casa a un patio u otro lugar abierto</t>
  </si>
  <si>
    <t>6. Mirando en la  TV o en el celular un programa infantil</t>
  </si>
  <si>
    <t>7. Jugar con él/ella con diversos objetos.</t>
  </si>
  <si>
    <t>8. Explorar con él/ella en el jardín, parque, museo, biblioteca infantil, sala de lectura</t>
  </si>
  <si>
    <t>9. Baila con él/ella en algunos momentos del día</t>
  </si>
  <si>
    <t>10. Ninguna</t>
  </si>
  <si>
    <t>6. Padrastro</t>
  </si>
  <si>
    <t>7. Madrastra</t>
  </si>
  <si>
    <t>8. Abuela- o</t>
  </si>
  <si>
    <t>9. Tía - o</t>
  </si>
  <si>
    <t>10. Cuñada-o</t>
  </si>
  <si>
    <t>11. Padrino</t>
  </si>
  <si>
    <t>12. Madrina</t>
  </si>
  <si>
    <t>14.Otro</t>
  </si>
  <si>
    <t>15. Ninguno</t>
  </si>
  <si>
    <t>1. Le da un regalo</t>
  </si>
  <si>
    <t>2. Lo dejan salir a jugar</t>
  </si>
  <si>
    <t>3. Lo felicitan verbalmente</t>
  </si>
  <si>
    <t>Página 6 de 6</t>
  </si>
  <si>
    <t>Página 5 de 6</t>
  </si>
  <si>
    <t>Página 4 de 6</t>
  </si>
  <si>
    <t>Página 3 de 6</t>
  </si>
  <si>
    <t>Página 2 de 6</t>
  </si>
  <si>
    <t>Página 1 de 6</t>
  </si>
  <si>
    <t>Día</t>
  </si>
  <si>
    <r>
      <t xml:space="preserve"> 32. El grupo familiar del usuario-a tiene acceso a los siguientes servicios domiciliarios </t>
    </r>
    <r>
      <rPr>
        <i/>
        <sz val="10"/>
        <color theme="1"/>
        <rFont val="Arial Narrow"/>
        <family val="2"/>
      </rPr>
      <t>(Selección múltiple)</t>
    </r>
  </si>
  <si>
    <r>
      <t xml:space="preserve">33. ¿Cómo eliminan principalmente la basura en este hogar? </t>
    </r>
    <r>
      <rPr>
        <i/>
        <sz val="10"/>
        <color theme="1"/>
        <rFont val="Arial Narrow"/>
        <family val="2"/>
      </rPr>
      <t>(Selección múltiple)</t>
    </r>
  </si>
  <si>
    <t>6. La recoge un servicio informal (zorra, carreta, etc.)</t>
  </si>
  <si>
    <r>
      <t>34. La vivienda está ubicada en o cerca de …</t>
    </r>
    <r>
      <rPr>
        <i/>
        <sz val="10"/>
        <color theme="1"/>
        <rFont val="Arial Narrow"/>
        <family val="2"/>
      </rPr>
      <t xml:space="preserve"> (Selección múltiple)</t>
    </r>
  </si>
  <si>
    <r>
      <t>35. Riesgos de accidentes dentro del hogar para la niña o niño son …</t>
    </r>
    <r>
      <rPr>
        <i/>
        <sz val="10"/>
        <color theme="1"/>
        <rFont val="Arial Narrow"/>
        <family val="2"/>
      </rPr>
      <t xml:space="preserve"> (Selección múltiple)</t>
    </r>
  </si>
  <si>
    <r>
      <t xml:space="preserve">59. En los pasados tres días(3) usted o alguien de su hogar mayor de 15 años de edad, ¿Qué actividades realizó con la niña o el niño?
 </t>
    </r>
    <r>
      <rPr>
        <i/>
        <sz val="10"/>
        <color theme="1"/>
        <rFont val="Arial Narrow"/>
        <family val="2"/>
      </rPr>
      <t>(Selección múltiple)</t>
    </r>
  </si>
  <si>
    <r>
      <t>60. ¿Quién o quienes realizaron la actividad?</t>
    </r>
    <r>
      <rPr>
        <i/>
        <sz val="10"/>
        <color theme="1"/>
        <rFont val="Arial Narrow"/>
        <family val="2"/>
      </rPr>
      <t xml:space="preserve"> (Selección múltiple)</t>
    </r>
  </si>
  <si>
    <t>13. Familia sustituta/Institución de protección</t>
  </si>
  <si>
    <t>5. Pasar tiempo con él o ella nombrando cosas, contando, pintando, adivinando o repitiendo trabalenguas cortos.</t>
  </si>
  <si>
    <t>(Selección múltiple)</t>
  </si>
  <si>
    <r>
      <t xml:space="preserve">25. ¿Cuál es su lengua materna? </t>
    </r>
    <r>
      <rPr>
        <i/>
        <sz val="10"/>
        <color theme="1"/>
        <rFont val="Arial Narrow"/>
        <family val="2"/>
      </rPr>
      <t>(ver opciones en instructivo)</t>
    </r>
  </si>
  <si>
    <t>7. Cuidador-a</t>
  </si>
  <si>
    <t>9. Sin actividad</t>
  </si>
  <si>
    <t>10. Otro</t>
  </si>
  <si>
    <t>3. Violencia en el conflicto armado</t>
  </si>
  <si>
    <t>4. Violencia económica y patrimonial</t>
  </si>
  <si>
    <t>6. Violencia Física</t>
  </si>
  <si>
    <t>36. Si a la anterior pregunta respondió SI, ¿En qué estado está o terminó el proceso?</t>
  </si>
  <si>
    <t>1.  Cabeza de familia</t>
  </si>
  <si>
    <t xml:space="preserve">2. Enfermedad terminal o de alto costo </t>
  </si>
  <si>
    <t>3.  Cuidora de otro-a</t>
  </si>
  <si>
    <t>5. Ninguna</t>
  </si>
  <si>
    <t>4. Otra</t>
  </si>
  <si>
    <t xml:space="preserve">45. Consume usted algún medicamento bajo prescripción médica. </t>
  </si>
  <si>
    <t>Recuerde que esto incluye los suplementos de micronutrientes suministrados por la EPS durante la gestación.</t>
  </si>
  <si>
    <t xml:space="preserve">1. Micronutrientes suministrados durante la gestación. </t>
  </si>
  <si>
    <t xml:space="preserve">2. Médicamentos para el dolor. </t>
  </si>
  <si>
    <t>3. Médicamentos por enfermedad anterior a la gestación.</t>
  </si>
  <si>
    <r>
      <t>46. En caso que la respuesta anterior sea SI, mencione que medicamentos consume.</t>
    </r>
    <r>
      <rPr>
        <i/>
        <sz val="10"/>
        <color theme="1"/>
        <rFont val="Arial Narrow"/>
        <family val="2"/>
      </rPr>
      <t xml:space="preserve"> (Selección múltiple)</t>
    </r>
  </si>
  <si>
    <t>9. Otra</t>
  </si>
  <si>
    <t>22.4 Si, respondió "75. Otro", indique cuál</t>
  </si>
  <si>
    <t>23.1 Si, respondió "7.Otro", indique cuál</t>
  </si>
  <si>
    <t>27.1 Si la respuesta anterior fue "Otra", diligenciar cuál,</t>
  </si>
  <si>
    <t>29.1. Si la respuesta anterior fue "7. Otra", diligenciar cuál,</t>
  </si>
  <si>
    <t>31.1 Si la respuesta anterior fue "6. Otro", diligenciar cuál,</t>
  </si>
  <si>
    <t>33.1 Si la respuesta anterior fue "6. Otro", diligenciar cuál,</t>
  </si>
  <si>
    <t>36. Si la respuesta anterior es SI, indique el medicamento o alimento al cuál es alérgico,</t>
  </si>
  <si>
    <t>39.1 Si la respuesta anterior fue "5. Otro", diligenciar cuál,</t>
  </si>
  <si>
    <t>4.1 Si respondió "20.Otro", indique cuál</t>
  </si>
  <si>
    <t>26.1. Si respondió "10.Otra", indique cuál</t>
  </si>
  <si>
    <t>27.1 Si respondió "6.Otra", indique cuál</t>
  </si>
  <si>
    <t>34.1 Si seleccionó "11. Otra", indique cuál</t>
  </si>
  <si>
    <t>35.1 Si seleccionó "11. Otro", indique cuál</t>
  </si>
  <si>
    <t>39.1 Si seleccionó "8. Otro", indique cuál</t>
  </si>
  <si>
    <t>40.1 Si seleccionó "20. Otro", indique cuál</t>
  </si>
  <si>
    <t>41.1 Si seleccionó "6. Otra", indique cuál</t>
  </si>
  <si>
    <t>42.1 Si seleccionó "21. Otro", indique cuál</t>
  </si>
  <si>
    <t>43.1 Si seleccionó "4. Otro", indique cuál</t>
  </si>
  <si>
    <t>45.1 Si seleccionó "6. Otro", indique cuál</t>
  </si>
  <si>
    <t>46.1 Si seleccionó "20. Otro", indique cuál</t>
  </si>
  <si>
    <t>47.1 Si seleccionó "6. Otro", indique cuál</t>
  </si>
  <si>
    <t>54.1 Si seleccionó "9. Otro", indique cuál</t>
  </si>
  <si>
    <t>64.1 Si seleccionó "4. Otro", indique cuál</t>
  </si>
  <si>
    <t>32.1 Si respondio "6.Otro", indique cuál</t>
  </si>
  <si>
    <t>37.1 Si seleccionó "4. Otra", indique cuál</t>
  </si>
  <si>
    <t>44.1 Si seleccionó "21. Otro", indique cuál</t>
  </si>
  <si>
    <t>58.1 Si la respuesta anterior fue "6. Otro", diligenciar cuál,</t>
  </si>
  <si>
    <t>60.1 Si la respuesta anterior fue "7. Otro", diligenciar cuál,</t>
  </si>
  <si>
    <t>23.1 Si, respondió "8.Otra", indique cuál</t>
  </si>
  <si>
    <t>29.1. Si la respuesta anterior fue "Otra", diligenciar cuál,</t>
  </si>
  <si>
    <t>31.1 Si la respuesta anterior fue "Otro", diligenciar cuál,</t>
  </si>
  <si>
    <t>39.1 Si la respuesta anterior fue "Otro", diligenciar cuál,</t>
  </si>
  <si>
    <t>32.1 Si respondio "8.Otra", indique cuál</t>
  </si>
  <si>
    <t>44.1 Si seleccionó "4. Otra", indique cuál</t>
  </si>
  <si>
    <t>13. Número celular acudiente</t>
  </si>
  <si>
    <t>44. Cuál fue el primer alimento que proporcionó diferente a leche materna o de formula</t>
  </si>
  <si>
    <t>48.Cuál fue el primer alimento que proporcionó diferente a leche materna?</t>
  </si>
  <si>
    <t>44. ¿Cuál fue el primer alimento que proporcionó diferente a leche materna o de formula?</t>
  </si>
  <si>
    <t>47. ¿A qué edad le ofreció alimentos diferentes a la leche materna?</t>
  </si>
  <si>
    <t>48. ¿Cuál fue el primer alimento que proporcionó diferente a leche materna?</t>
  </si>
  <si>
    <t>Si la niña o el niño tiene entre 7 meses y 2 años, contestar las siguientes preguntas (No. 45 - 48). De lo contrario continúe con el registro del módulo 3.</t>
  </si>
  <si>
    <t>Si la niña o el niño tiene entre 7 meses y 2 años, contestar las siguientes preguntas (No. 45 - 48). De lo contrario continue con el registro del módulo 3.</t>
  </si>
  <si>
    <r>
      <t xml:space="preserve">28. ¿En dónde preparan los alimentos las personas del hogar? </t>
    </r>
    <r>
      <rPr>
        <i/>
        <sz val="10"/>
        <color theme="1"/>
        <rFont val="Arial Narrow"/>
        <family val="2"/>
      </rPr>
      <t>(Respuesta única)</t>
    </r>
  </si>
  <si>
    <r>
      <t xml:space="preserve">30. ¿Con qué energía o combustible utilizan principalmente para cocinar? </t>
    </r>
    <r>
      <rPr>
        <i/>
        <sz val="10"/>
        <color theme="1"/>
        <rFont val="Arial Narrow"/>
        <family val="2"/>
      </rPr>
      <t>(Respuesta única)</t>
    </r>
  </si>
  <si>
    <t xml:space="preserve">45. ¿Cómo corrigen principalmente en la familia a la niña o el niño? </t>
  </si>
  <si>
    <t>50. Si respondió SI, indique ¿De quién?</t>
  </si>
  <si>
    <t>Con valoración auditiva</t>
  </si>
  <si>
    <t>Sin valoración auditiva</t>
  </si>
  <si>
    <r>
      <t xml:space="preserve">45. Consume usted algún medicamento bajo prescripción médica. 
</t>
    </r>
    <r>
      <rPr>
        <b/>
        <i/>
        <sz val="10"/>
        <rFont val="Arial Narrow"/>
        <family val="2"/>
      </rPr>
      <t>Recuerde que esto incluye los suplementos de micronutrientes suministrados por la EPS durante la gestación.</t>
    </r>
  </si>
  <si>
    <t>Niñas</t>
  </si>
  <si>
    <t>Niños</t>
  </si>
  <si>
    <t>Niñas y Niños Intersexuales</t>
  </si>
  <si>
    <t>Mujeres Gestantes</t>
  </si>
  <si>
    <t>Básica</t>
  </si>
  <si>
    <t>Discapacidad</t>
  </si>
  <si>
    <t>Niñas con discapacidad</t>
  </si>
  <si>
    <t>Niños con discapacidad</t>
  </si>
  <si>
    <t>Niñas y Niños Intersexuales con discapacidad</t>
  </si>
  <si>
    <t>Mujeres Gestantes con discapacidad</t>
  </si>
  <si>
    <t>Gráfico 1: Distribución de la población</t>
  </si>
  <si>
    <t>a. Caracteristicas básicas</t>
  </si>
  <si>
    <t>Total población con discapacidad</t>
  </si>
  <si>
    <t>Total población</t>
  </si>
  <si>
    <t>Gráfico 2: Distribución de la población con discapacidad</t>
  </si>
  <si>
    <t>b. Estado de condiciones priorizadas</t>
  </si>
  <si>
    <t>Documento de Identidad</t>
  </si>
  <si>
    <t>Esquema completo de vacunación</t>
  </si>
  <si>
    <t>Valoración integral en salud</t>
  </si>
  <si>
    <t>Acceso a libros</t>
  </si>
  <si>
    <t>Atenciones priorizadas Niñas y Niños</t>
  </si>
  <si>
    <t>Registro Civil</t>
  </si>
  <si>
    <t>Tarjeta de Identidad</t>
  </si>
  <si>
    <t>Pasaporte</t>
  </si>
  <si>
    <t>PEP</t>
  </si>
  <si>
    <t>No tiene</t>
  </si>
  <si>
    <t>Afiliación al Sistema General de Salud</t>
  </si>
  <si>
    <t>c. Factores de riesgo</t>
  </si>
  <si>
    <t>Sin información</t>
  </si>
  <si>
    <t>Cédula ciudadanía</t>
  </si>
  <si>
    <t>Cedula de extranjería</t>
  </si>
  <si>
    <t>Acceso a servicios</t>
  </si>
  <si>
    <t>Riesgos ubicación de la vivienda</t>
  </si>
  <si>
    <t>Riesgos en el hogar</t>
  </si>
  <si>
    <t>1. Objetos cortantes</t>
  </si>
  <si>
    <t>2. Fármacos</t>
  </si>
  <si>
    <t>3. Fósforos- encendedores</t>
  </si>
  <si>
    <t>4. Recipientes con sustancias toxicas</t>
  </si>
  <si>
    <t>5. Escaleras, azoteas o balcones inseguras</t>
  </si>
  <si>
    <t>11. Otro</t>
  </si>
  <si>
    <t>Eventos de violencia de mujer gestante</t>
  </si>
  <si>
    <t>Formas de correción a niñas y niños</t>
  </si>
  <si>
    <t>Eventos de violencia a niñas y niños</t>
  </si>
  <si>
    <t>d. Interacciones</t>
  </si>
  <si>
    <t>Actividades que la familia realiza con las niñas y los niños</t>
  </si>
  <si>
    <t xml:space="preserve">1. Leer un libro </t>
  </si>
  <si>
    <t>3. Cantar canciones</t>
  </si>
  <si>
    <t>4. Llevarlo-a afuera de la casa</t>
  </si>
  <si>
    <t>5. Pasar tiempo con él o ella</t>
  </si>
  <si>
    <t>6. Mirando en la  TV o en el celular</t>
  </si>
  <si>
    <t>7. Jugar con él/ella</t>
  </si>
  <si>
    <t xml:space="preserve">8. Explorar con él/ella </t>
  </si>
  <si>
    <t>9. Baila con él/ella</t>
  </si>
  <si>
    <t>1. OBJETIVO</t>
  </si>
  <si>
    <t>R7 Riesgos de accidentes dentro del hogar</t>
  </si>
  <si>
    <t>U. Redes de apoyo</t>
  </si>
  <si>
    <r>
      <t xml:space="preserve">V. Variables de familia específicas con el niño o la niña
</t>
    </r>
    <r>
      <rPr>
        <b/>
        <i/>
        <sz val="10"/>
        <color theme="1"/>
        <rFont val="Arial Narrow"/>
        <family val="2"/>
      </rPr>
      <t>Aplica solo para registro de niñas y niños</t>
    </r>
  </si>
  <si>
    <t>V1 Cuidador-a y cuidado de la niña/niño</t>
  </si>
  <si>
    <t>V2 Recursos en familia</t>
  </si>
  <si>
    <t>V3 Interacciones con la niña y el niño</t>
  </si>
  <si>
    <r>
      <t xml:space="preserve">V. Variables de familia específicas con el niño o la niña </t>
    </r>
    <r>
      <rPr>
        <b/>
        <i/>
        <sz val="11"/>
        <color theme="1"/>
        <rFont val="Arial Narrow"/>
        <family val="2"/>
      </rPr>
      <t>(Aplica solo para registro de niñas y niños)</t>
    </r>
  </si>
  <si>
    <t>Orientar al talento humano vinculado a las Unidades de Servicios  y Entidades Administradoras del Servicio, en el diligenciamiento y recolección de información de la ficha de caracterización, correspondiente a las características individuales y grupales de los usuarios de los servicios de atención a la primera infancia en las modalidades Comunitaria, Familiar, Institucional y Propia e Intercultural.</t>
  </si>
  <si>
    <t>2. DATOS DEL DOCUMENTO</t>
  </si>
  <si>
    <t>La ficha de caracterización corresponde a una herramienta del diagnóstico situacional que permiten identificar los aspectos claves de las características, particularidades, necesidades e intereses de las niñas, niños, mujeres gestantes y sus familias. Lo anterior se encuentra estipulado en el estándar No. 2 del componente de familia, comunidad y redes en los manuales operativos de los servicios de atención a la primera infancia:</t>
  </si>
  <si>
    <t>Código</t>
  </si>
  <si>
    <t>Versión</t>
  </si>
  <si>
    <t>Nombre del documento</t>
  </si>
  <si>
    <t>MO12.PP</t>
  </si>
  <si>
    <t>Manual Operativo Modalidad Institucional</t>
  </si>
  <si>
    <t>MO13.PP</t>
  </si>
  <si>
    <t>Manual Operativo Modalidad Familiar</t>
  </si>
  <si>
    <t>MO14.PP</t>
  </si>
  <si>
    <t>Manual Operativo Modalidad Propia e Intercultural</t>
  </si>
  <si>
    <t>MO15.PP</t>
  </si>
  <si>
    <t>Manual Operativo Modalidad Comunitaria</t>
  </si>
  <si>
    <t>Diligenciamiento y recolección de información de la ficha de caracterización para los servicios de atención a la primera infancia.</t>
  </si>
  <si>
    <t>4. DESARROLLO</t>
  </si>
  <si>
    <t>La ficha de caracterización es una herramienta que permite recolectar información sobre las particularidades de las familias y usuarios de las UDS/UCA, con el fin de identificar los aspectos a fortalecer o mejorar durante la atención de manera pertinente, oportuna y de calidad, contribuyendo al desarrollo integral de las niñas y niños.</t>
  </si>
  <si>
    <t>INFORMACIÓN DE LA UNIDAD DE SERVICIO</t>
  </si>
  <si>
    <t>SECCIÓN</t>
  </si>
  <si>
    <t>NOMBRE DE LA SECCIÓN</t>
  </si>
  <si>
    <t>Nº DE PREGUNTAS</t>
  </si>
  <si>
    <t>Información de la Unidad de Servicio</t>
  </si>
  <si>
    <t>MÓDULO 1: NIÑA Y NIÑO</t>
  </si>
  <si>
    <t>Variables Básicas</t>
  </si>
  <si>
    <t>B</t>
  </si>
  <si>
    <t>Condiciones Habitacionales</t>
  </si>
  <si>
    <t>C</t>
  </si>
  <si>
    <t>Atenciones en Salud</t>
  </si>
  <si>
    <t>C1</t>
  </si>
  <si>
    <t>Validación servicios de salud</t>
  </si>
  <si>
    <t>C2</t>
  </si>
  <si>
    <t>Lactancia Materna y Alimentación Complementaria</t>
  </si>
  <si>
    <t>D1</t>
  </si>
  <si>
    <t>Niña/Niño menor de 6 meses</t>
  </si>
  <si>
    <t>D2</t>
  </si>
  <si>
    <t>Niña/Niño entre 7 meses y 2 años</t>
  </si>
  <si>
    <t>MÓDULO 2: MUJER GESTANTE</t>
  </si>
  <si>
    <t>E</t>
  </si>
  <si>
    <t>Variables básicas de identificación de la mujer gestante</t>
  </si>
  <si>
    <t>F</t>
  </si>
  <si>
    <t>Nivel educativo y actividad principal</t>
  </si>
  <si>
    <t>G</t>
  </si>
  <si>
    <t>Condiciones de habitacionales</t>
  </si>
  <si>
    <t>H</t>
  </si>
  <si>
    <t>Vulnerabilidad y vulneración de derechos</t>
  </si>
  <si>
    <t>I</t>
  </si>
  <si>
    <t>Datos de contacto</t>
  </si>
  <si>
    <t>J</t>
  </si>
  <si>
    <t>Gestación, Hijos e Hijas</t>
  </si>
  <si>
    <t>K</t>
  </si>
  <si>
    <t>Consumo de sustancias durante la gestación</t>
  </si>
  <si>
    <t>L</t>
  </si>
  <si>
    <t>Participación en cursos</t>
  </si>
  <si>
    <t>Participación asociaciones, grupos u organizaciones</t>
  </si>
  <si>
    <t>N</t>
  </si>
  <si>
    <t>O</t>
  </si>
  <si>
    <t xml:space="preserve">Variables básicas </t>
  </si>
  <si>
    <t>P</t>
  </si>
  <si>
    <t>Variables básicas de composición del hogar y estructura familiar (Máximo 10 Integrantes)</t>
  </si>
  <si>
    <t>Q</t>
  </si>
  <si>
    <t>Características de la vivienda</t>
  </si>
  <si>
    <t>R</t>
  </si>
  <si>
    <t>Condiciones del entorno de la vivienda y habitabilidad</t>
  </si>
  <si>
    <t>R1</t>
  </si>
  <si>
    <t>R2</t>
  </si>
  <si>
    <t>Energía o combustible</t>
  </si>
  <si>
    <t>R3</t>
  </si>
  <si>
    <t>Acceso a servicio sanitario</t>
  </si>
  <si>
    <t>R4</t>
  </si>
  <si>
    <t>Servicios públicos</t>
  </si>
  <si>
    <t>R5</t>
  </si>
  <si>
    <t>Eliminación de basura</t>
  </si>
  <si>
    <t>R6</t>
  </si>
  <si>
    <t>Riesgos en el entorno de la vivienda</t>
  </si>
  <si>
    <t>R7</t>
  </si>
  <si>
    <t>Riesgos de accidentes dentro del hogar</t>
  </si>
  <si>
    <t>S</t>
  </si>
  <si>
    <t>Acceso y calidad del agua</t>
  </si>
  <si>
    <t>T</t>
  </si>
  <si>
    <t>Dinámica Familiar</t>
  </si>
  <si>
    <t>U</t>
  </si>
  <si>
    <t>Redes de apoyo</t>
  </si>
  <si>
    <t>V</t>
  </si>
  <si>
    <t>Variables de familia específicas con el niño o la niña (Aplica solo para registro de niñas y niños)</t>
  </si>
  <si>
    <t>V1</t>
  </si>
  <si>
    <t xml:space="preserve">Cuidador-a y cuidado de la niña/niño- </t>
  </si>
  <si>
    <t>V2</t>
  </si>
  <si>
    <t>Recursos en familia</t>
  </si>
  <si>
    <t>V3</t>
  </si>
  <si>
    <t>Interacciones con la niña y el niño</t>
  </si>
  <si>
    <t>MÓDULO 3: FAMILIA</t>
  </si>
  <si>
    <t>4.2 Orientaciones de diligenciamiento ficha de caracterización:</t>
  </si>
  <si>
    <t>4.1 Estructura de la ficha:</t>
  </si>
  <si>
    <t xml:space="preserve">Fecha de diligenciamiento: </t>
  </si>
  <si>
    <t>Especifique la fecha en que está diligenciando la ficha de caracterización, coloque en números, el día, mes y año; siempre usando dos dígitos y el año con cuatro dígitos. (Ejemplo: 01/02/2020)</t>
  </si>
  <si>
    <t xml:space="preserve">Regional: </t>
  </si>
  <si>
    <t xml:space="preserve">Seleccionar de la lista desplegable la regional del ICBF a la cual pertenece la unidad de servicio.  </t>
  </si>
  <si>
    <t xml:space="preserve">Centro Zonal: </t>
  </si>
  <si>
    <t>Seleccionar de la lista desplegable el centro zonal que corresponda según la regional del ICBF.</t>
  </si>
  <si>
    <t xml:space="preserve">NIT Entidad: </t>
  </si>
  <si>
    <t xml:space="preserve">Código CUÉNTAME UDS: </t>
  </si>
  <si>
    <t xml:space="preserve">Nombre de Agente educativo que diligencia la ficha: </t>
  </si>
  <si>
    <t xml:space="preserve">Escriba el nombre completo en MAYÚSCULAS del agente educativo que diligencia la ficha de la UDS/UCA.  </t>
  </si>
  <si>
    <t>A. Variables básicas</t>
  </si>
  <si>
    <t xml:space="preserve">Fecha de nacimiento : </t>
  </si>
  <si>
    <t>Edad:</t>
  </si>
  <si>
    <t>Especificar la edad del usuario-a en años y meses (Ejemplo: 1 año y 2 meses)</t>
  </si>
  <si>
    <t>Indique la fecha de nacimiento de la o el usuario, coloque el número del día y mes, con dos dígitos cada uno (Ejemplo: el nueve de marzo se escribe 09-03), y el año en cuatro dígitos (Ejemplo: 2018). Esta información debe ser tomada del documento de identidad del niño o la niña.</t>
  </si>
  <si>
    <t>País de nacimiento:</t>
  </si>
  <si>
    <t>Nacionalidad:</t>
  </si>
  <si>
    <t>Departamento de residencia:</t>
  </si>
  <si>
    <t>Municipio de residencia:</t>
  </si>
  <si>
    <t>Mencione el departamento donde reside el niño o la niña.</t>
  </si>
  <si>
    <t>Mencione el municipio donde reside el usuario-a.</t>
  </si>
  <si>
    <t xml:space="preserve">Tipo de Documento de identidad: </t>
  </si>
  <si>
    <r>
      <t xml:space="preserve">Seleccione el tipo documento de identidad del usuario-a. En caso de no contar con el documento de identidad,indicar la opción No tiene. Recuerde que, para el registro de esta pregunta, se debe solicitar el documento de identidad.
Registre una opción de respuesta entre las opciones planteadas, estas son:
</t>
    </r>
    <r>
      <rPr>
        <b/>
        <i/>
        <sz val="11"/>
        <color theme="1"/>
        <rFont val="Arial Narrow"/>
        <family val="2"/>
      </rPr>
      <t xml:space="preserve">1. Registro Civil: </t>
    </r>
    <r>
      <rPr>
        <sz val="11"/>
        <color theme="1"/>
        <rFont val="Arial Narrow"/>
        <family val="2"/>
      </rPr>
      <t xml:space="preserve">Documento de identificación para hombres y mujeres menores de 7 años. 
</t>
    </r>
    <r>
      <rPr>
        <b/>
        <i/>
        <sz val="11"/>
        <color theme="1"/>
        <rFont val="Arial Narrow"/>
        <family val="2"/>
      </rPr>
      <t>2. Tarjeta de Identidad:</t>
    </r>
    <r>
      <rPr>
        <sz val="11"/>
        <color theme="1"/>
        <rFont val="Arial Narrow"/>
        <family val="2"/>
      </rPr>
      <t xml:space="preserve"> Documento de identificación para hombres y mujeres mayores de 7 años y menores de 18 años.
</t>
    </r>
    <r>
      <rPr>
        <b/>
        <i/>
        <sz val="11"/>
        <color theme="1"/>
        <rFont val="Arial Narrow"/>
        <family val="2"/>
      </rPr>
      <t xml:space="preserve">3. Pasaporte: </t>
    </r>
    <r>
      <rPr>
        <sz val="11"/>
        <color theme="1"/>
        <rFont val="Arial Narrow"/>
        <family val="2"/>
      </rPr>
      <t xml:space="preserve">Sólo para extranjeros sin cédula de ciudadanía.
</t>
    </r>
    <r>
      <rPr>
        <b/>
        <i/>
        <sz val="11"/>
        <color theme="1"/>
        <rFont val="Arial Narrow"/>
        <family val="2"/>
      </rPr>
      <t xml:space="preserve">4. Permiso especial de permanencia (PEP): </t>
    </r>
    <r>
      <rPr>
        <sz val="11"/>
        <color theme="1"/>
        <rFont val="Arial Narrow"/>
        <family val="2"/>
      </rPr>
      <t xml:space="preserve">documento el cual se otorga únicamente a los nacionales venezolanos.
</t>
    </r>
    <r>
      <rPr>
        <b/>
        <i/>
        <sz val="11"/>
        <color theme="1"/>
        <rFont val="Arial Narrow"/>
        <family val="2"/>
      </rPr>
      <t xml:space="preserve">5. No tiene: </t>
    </r>
    <r>
      <rPr>
        <sz val="11"/>
        <color theme="1"/>
        <rFont val="Arial Narrow"/>
        <family val="2"/>
      </rPr>
      <t>No posee ningún documento de identidad</t>
    </r>
  </si>
  <si>
    <t>Número de Celular del Acudiente:</t>
  </si>
  <si>
    <t>Número de documento:</t>
  </si>
  <si>
    <t xml:space="preserve">Nombres: </t>
  </si>
  <si>
    <t>Escriba el o los nombres completos del usuario/a inscrito en la Unidad de Servicio, en MAYÚSCULAS.</t>
  </si>
  <si>
    <t>Apellidos:</t>
  </si>
  <si>
    <t>Escriba los apellidos completos del usuario-a inscrito en la Unidad de Servicio, en MAYÚSCULAS.</t>
  </si>
  <si>
    <t>Sexo:</t>
  </si>
  <si>
    <r>
      <t xml:space="preserve">Registre el sexo según con lo manifestado por e/la entrevistado-a, de acuerdo con las opciones (Mujer, Hombre o Intersexual). Tenga en cuenta que la categoría Sexo hace se define como “las características genéticas, endocrinas y morfológicas del cuerpo. Las categorías utilizadas para clasificar estas características en los seres humanos son hombre, mujer e intersexual”, de acuerdo con lo establecido por el SIVIGE  (2016:71). Las opciones de respuesta son las siguientes:
</t>
    </r>
    <r>
      <rPr>
        <b/>
        <i/>
        <sz val="11"/>
        <color theme="1"/>
        <rFont val="Arial Narrow"/>
        <family val="2"/>
      </rPr>
      <t>1. Mujer:</t>
    </r>
    <r>
      <rPr>
        <sz val="11"/>
        <color theme="1"/>
        <rFont val="Arial Narrow"/>
        <family val="2"/>
      </rPr>
      <t xml:space="preserve"> “Personas cuyas características genéticas, morfológicas y endocrinas le identifican como hembra, según la clasificación biológica de la especie humana” (SIVIGE, 2016:71). 
</t>
    </r>
    <r>
      <rPr>
        <b/>
        <i/>
        <sz val="11"/>
        <color theme="1"/>
        <rFont val="Arial Narrow"/>
        <family val="2"/>
      </rPr>
      <t xml:space="preserve">2. Hombre: </t>
    </r>
    <r>
      <rPr>
        <sz val="11"/>
        <color theme="1"/>
        <rFont val="Arial Narrow"/>
        <family val="2"/>
      </rPr>
      <t xml:space="preserve">“Personas cuyas características genéticas, morfológicas y endocrinas le identifican como macho, según la clasificación biológica de la especie humana” (SIVIGE, 2016:71). 
</t>
    </r>
    <r>
      <rPr>
        <b/>
        <i/>
        <sz val="11"/>
        <color theme="1"/>
        <rFont val="Arial Narrow"/>
        <family val="2"/>
      </rPr>
      <t>3. Intersexual:</t>
    </r>
    <r>
      <rPr>
        <sz val="11"/>
        <color theme="1"/>
        <rFont val="Arial Narrow"/>
        <family val="2"/>
      </rPr>
      <t xml:space="preserve"> De acuerdo con la oficina de las Naciones Unidas, la intersexualidad integra a las personas que poseen, de manera simultánea, características genéticas de hombres y mujeres y se ha definido como “todas aquellas situaciones en las que el cuerpo sexuado de un individuo varía respecto al estándar de corporalidad femenina o masculina culturalmente vigente”. El SIVIGE lo define como todas las “personas que presentan simultáneamente características genéticas, congénitas, endocrinas o morfológicas de hembra y macho” (SIVIGE, 2016:71). </t>
    </r>
  </si>
  <si>
    <t>Escriba / Digite el número de documento de la Entidad Administradora del Servicio teniendo en cuenta que se deben ingresar nueve (9) dígitos. Sin puntos, guiones o comas.</t>
  </si>
  <si>
    <t>Escriba / Digite el número de código único de la UDS; UCA, dado por el sistema de información Cuéntame.</t>
  </si>
  <si>
    <t>Escriba / Digite el país de nacimiento del usuario-a. La información debe ser tomada del documento de identidad.</t>
  </si>
  <si>
    <t>Hace referencia al vínculo jurídico que liga a una persona con un Estado que le reconoce como su nacional; por lo tanto, escriba o digite la nacionalidad o nacionalidades de acuerdo con sus documentos de identidad</t>
  </si>
  <si>
    <t xml:space="preserve">Escriba / Digite el número celular del acudiente del usuario-a. Este campo debe tener diez (10) dígitos. </t>
  </si>
  <si>
    <t>Escriba / Digite el número de documento de identidad de acuerdo con el tipo seleccionado anteriormente. Sin puntos, guiones o comas.</t>
  </si>
  <si>
    <t>Niño o niña con discapacidad:</t>
  </si>
  <si>
    <r>
      <t xml:space="preserve">Seleccione la opción que indique si el usuario-a presenta o no alguna de las categorías de discapacidad.
Tenga en cuenta que la </t>
    </r>
    <r>
      <rPr>
        <b/>
        <sz val="11"/>
        <color theme="1"/>
        <rFont val="Arial Narrow"/>
        <family val="2"/>
      </rPr>
      <t>Discapacidad</t>
    </r>
    <r>
      <rPr>
        <sz val="11"/>
        <color theme="1"/>
        <rFont val="Arial Narrow"/>
        <family val="2"/>
      </rPr>
      <t xml:space="preserve"> es una condición del ser humano que hace parte de las formas en que se manifiesta la diversidad. Se caracteriza por presentar variaciones o alteraciones transitorias o permanentes en el desarrollo de las niñas, niños y mujeres gestantes, las cuales pueden ser físicas, mentales, intelectuales o sensoriales, que inciden en la participación de las actividades de la vida diaria.
Opciones de respuesta:
1. SI
2. NO
</t>
    </r>
  </si>
  <si>
    <t xml:space="preserve">Categoría Discapacidad: </t>
  </si>
  <si>
    <t xml:space="preserve">Si presenta discapacidad, seleccione la categoria de discapacidad que corresponda. Tenga en cuenta las siguientes definiciones. En caso que el usuario no tenga discapacidad, seleccionar la opción "12. Ninguna".
</t>
  </si>
  <si>
    <t>TABLA 1. Categorías de Discapacidad</t>
  </si>
  <si>
    <t>Ítem</t>
  </si>
  <si>
    <t>Categoría de discapacidad</t>
  </si>
  <si>
    <t>Definición</t>
  </si>
  <si>
    <t xml:space="preserve">Física </t>
  </si>
  <si>
    <t xml:space="preserve">Intelectual </t>
  </si>
  <si>
    <t xml:space="preserve">Psicosocial (Mental) </t>
  </si>
  <si>
    <t xml:space="preserve">Auditiva </t>
  </si>
  <si>
    <t xml:space="preserve">Visual </t>
  </si>
  <si>
    <t xml:space="preserve">Sensorial gusto, olfato, tacto** </t>
  </si>
  <si>
    <t xml:space="preserve">En esta categoría se ubican aquellas personas que por las deficiencias en alguno de los sentidos del gusto, olfato o tacto, podrían de forma permanente presentar en el desarrollo de sus actividades cotidianas, diferentes grados de dificultad en el aprendizaje, el cuidado personal, del hogar o del trabajo. </t>
  </si>
  <si>
    <t xml:space="preserve">Sistémica** </t>
  </si>
  <si>
    <t xml:space="preserve">Voz y habla** </t>
  </si>
  <si>
    <t xml:space="preserve">Piel, pelo y uñas** </t>
  </si>
  <si>
    <t xml:space="preserve">En esta categoría se encuentran las personas que presentan en forma permanente deficiencias corporales funcionales a nivel musculo esquelético; neurológico; tegumentario de origen congénito o adquirido; pérdida o ausencia de alguna parte de su cuerpo; o, presencia de desórdenes del movimiento corporal. 
Se refiere a aquellas personas que podrían presentar en el desarrollo de sus actividades cotidianas, diferentes grados de dificultad funcional para el movimiento corporal y su relación en los diversos entornos al caminar, desplazarse, cambiar o mantener posiciones del cuerpo, llevar, manipular o transportar objetos y realizar actividades de cuidado personal, o del hogar, interactuar con otros sujetos, entre otras (Resolución 583 de 2018). </t>
  </si>
  <si>
    <t xml:space="preserve">Se refiere a aquellas personas que presentan deficiencias en las capacidades mentales generales, como el razonamiento, la resolución de problemas, la planificación, el pensamiento abstracto, el juicio, el aprendizaje académico y el aprendizaje de la experiencia. 
Estos producen deficiencias del funcionamiento adaptativo, de tal manera que el individuo no alcanza los estándares de independencia personal y de responsabilidad social en uno o más aspectos de la vida cotidiana, incluidos la comunicación, la participación social, el funcionamiento académico u ocupacional y la independencia personal en la casa o en la comunidad (American Psychiatric Association, 2014, citado por Resolución 583 de 2018). </t>
  </si>
  <si>
    <t xml:space="preserve">Resulta de la interacción entre las personas con deficiencias (alteraciones en el pensamiento, percepciones, emociones, sentimientos, comportamientos y relaciones, considerados como signos y síntomas atendiendo a su duración, coexistencia, intensidad y afectación funcional) y las barreras del entorno que evitan su participación plena y efectiva en la sociedad. 
Estas barreras surgen de los límites que las diferentes culturas y sociedades imponen a la conducta y comportamiento humanos, así como por el estigma social y las actitudes discriminatorias (Resolución 583 de 2018). </t>
  </si>
  <si>
    <t>En esta categoría se encuentran personas que presentan en forma permanente deficiencias en las funciones sensoriales relacionadas con la percepción de los sonidos y la discriminación de su localización, tono, volumen y calidad. Como consecuencia, presentan diferentes grados de dificultad en la recepción y producción de mensajes verbales y, por tanto, para la comunicación oral. 
Se incluye en esta categoría a las personas sordas y a las personas con hipoacusia, esto es, aquellas que debido a una deficiencia en la capacidad auditiva presentan dificultades en la discriminación de sonidos, palabras, frases, conversación e incluso sonidos con mayor intensidad que la voz conversacional, según el grado de pérdida auditiva (Resolución 583 de 2018).</t>
  </si>
  <si>
    <t>En esta categoría se incluye a aquellas personas que presentan deficiencias para percibir la luz, forma, tamaño o color de los objetos. Se incluye a las personas ciegas y a las personas con baja visión, es decir, quienes, a pesar de usar gafas o lentes de contacto, o haberse practicado cirugía, tienen dificultades para distinguir formas, colores, rostros, objetos en la calle, ver en la noche, ver de lejos o de cerca por ambos ojos. 
Estas personas presentan diferentes grados de dificultad en la ejecución de actividades de cuidado personal, del hogar o del trabajo, entre otras (Resolución 583 de 2018).</t>
  </si>
  <si>
    <t>Sordoceguera</t>
  </si>
  <si>
    <t>La sordoceguera es una discapacidad única que resulta de la combinación de una deficiencia visual y una deficiencia auditiva, que genera en las personas que la presentan, problemas de comunicación, orientación, movilidad y acceso a la información. 
Algunas personas sordociegas son sordas y ciegas totales, mientras que otras conservan restos auditivos y/o restos visuales (Resolución 583 de 2018).</t>
  </si>
  <si>
    <t>La discapacidad múltiple hace referencia a la presencia de dos o más deficiencias asociadas, de orden físico, sensorial, mental o intelectual, las cuales afectan significativamente el nivel de desarrollo, las posibilidades funcionales, la comunicación, la interacción social y el aprendizaje, por lo que requieren para su atención de apoyos generalizados y permanentes. 
Las particularidades de la discapacidad múltiple no están dadas por la sumatoria de los diferentes tipos de deficiencia, sino por la interacción que se presenta entre ellos. 
A través de dicha interacción se determina el nivel de desarrollo, las posibilidades funcionales de la comunicación y de la interacción social (Resolución 583 de 2018).</t>
  </si>
  <si>
    <t xml:space="preserve">En esta categoría se ubican aquellas personas que presentan en forma permanente alteraciones severas en los sistemas cardiovascular, hematológico, inmunológico, respiratorio, digestivo, metabólico, endocrino, genitourinario y reproductor, entre otros.  Estas personas presentan diferentes grados de dificultad en el desarrollo de sus AVD. </t>
  </si>
  <si>
    <t>En esta categoría se ubican aquellas personas que presentan en forma permanente alteraciones en el tono de la voz, la vocalización, la velocidad del habla, la producción de sonidos inadecuados para el hablante en términos de su edad o desarrollo físico; al igual que las que presentan dificultades graves o importantes para articular palabra (mudez, tartamudez). 
En este grupo se encuentran personas que podrían presentar en el desarrollo de sus actividades cotidianas, diferentes grados de dificultad en la emisión de mensajes verbales.</t>
  </si>
  <si>
    <t>TABLA 1. Categorías de Discapacidad (continuación)</t>
  </si>
  <si>
    <t>Múltiple</t>
  </si>
  <si>
    <t xml:space="preserve">En esta categoría se ubican aquellas personas que pueden presentar alteraciones en: 
- Funciones de protección de la piel, pigmentación, calidad de la piel, de aislamiento de la piel, formación de callosidades, endurecimiento. 
- Funciones reparadoras de la piel en referencia a formación de costras, cicatrización, magulladuras y formación de queloides. 
- Funciones relacionadas con el sudor, funciones glandulares de la piel y olor corporal. 
- Sensaciones relacionadas con la piel tales como picor, sensación de quemazón o de hormigueo, sensación de pinchazos y de algo que se arrastra sobre la piel. 
- Funciones de protección, pigmentación y la apariencia del pelo y las uñas. 
En esta categoría se ubican personas que presentan algún grado de dificultad en el desarrollo de sus actividades cotidianas, o que experimentan en algunas ocasiones por su aspecto físico, restricción en la participación social. </t>
  </si>
  <si>
    <t>** Estas categorías de discapacidad no se encuentran contempladas en la Resolución 583 de 2018 del Ministerio de Salud y la Protección Social, pero continuaran en los sistemas de información del ICBF, toda vez que la resolución 246 de 2019 modificó el artículo 25 de la Resolución 583 de 2018, ampliando el periodo de transición para la expedición de la certificación de discapacidad cumpliendo los nuevos criterios a nivel nacional.</t>
  </si>
  <si>
    <t xml:space="preserve">Grupo étnico con el que se reconoce la familia de la niña o el niño: </t>
  </si>
  <si>
    <r>
      <t xml:space="preserve">Seleccione una de las opciones si el padre, madre, cuidador o persona que realice la inscripción de la niña o niño, manifiesta que su familia  se auto reconoce como miembro de  algún grupo étnico definido como  “población indígena”, “población afrocolombiano”, “población negra” “población ROM/Gitano”, “población Raizal descendiente del Archipiélago de San Andrés, Providencia y Santa Catalina” “población palenquero”.
</t>
    </r>
    <r>
      <rPr>
        <i/>
        <sz val="11"/>
        <color theme="1"/>
        <rFont val="Arial Narrow"/>
        <family val="2"/>
      </rPr>
      <t>Nota: Debe marcar las opciones partiendo del libre auto reconocimiento y la pertenencia a una comunidad de origen del núcleo familiar, por tanto, debe preguntársele directamente al padre, madre cuidador o persona que realice la inscripción de la niña o niño , no depende en ningún caso del criterio de quien realiza el registro.</t>
    </r>
    <r>
      <rPr>
        <sz val="11"/>
        <color theme="1"/>
        <rFont val="Arial Narrow"/>
        <family val="2"/>
      </rPr>
      <t xml:space="preserve">
</t>
    </r>
    <r>
      <rPr>
        <b/>
        <sz val="11"/>
        <color theme="1"/>
        <rFont val="Arial Narrow"/>
        <family val="2"/>
      </rPr>
      <t>Definiciones Grupos étnicos:</t>
    </r>
    <r>
      <rPr>
        <sz val="11"/>
        <color theme="1"/>
        <rFont val="Arial Narrow"/>
        <family val="2"/>
      </rPr>
      <t xml:space="preserve">
</t>
    </r>
    <r>
      <rPr>
        <b/>
        <i/>
        <sz val="11"/>
        <color theme="1"/>
        <rFont val="Arial Narrow"/>
        <family val="2"/>
      </rPr>
      <t>1. Población Indígena:</t>
    </r>
    <r>
      <rPr>
        <sz val="11"/>
        <color theme="1"/>
        <rFont val="Arial Narrow"/>
        <family val="2"/>
      </rPr>
      <t xml:space="preserve"> Personas de origen amerindio, con características culturales que reconocen como propias del grupo y que le otorgan singularidad y revelan una identidad que la distingue de otros grupos, independientemente de que vivan en el campo o en la ciudad.
</t>
    </r>
    <r>
      <rPr>
        <b/>
        <i/>
        <sz val="11"/>
        <color theme="1"/>
        <rFont val="Arial Narrow"/>
        <family val="2"/>
      </rPr>
      <t xml:space="preserve">2. Población Negra: </t>
    </r>
    <r>
      <rPr>
        <sz val="11"/>
        <color theme="1"/>
        <rFont val="Arial Narrow"/>
        <family val="2"/>
      </rPr>
      <t xml:space="preserve">Personas de ascendencia africana que se reconoce por sus rasgos físicos, que poseen una cultura propia, se identifica con una historia particular y tiene sus propias tradiciones y costumbres que revelan y conservan conciencia de identidad que las distinguen de otros grupos étnicos, independientemente de que vivan en el campo o en la ciudad.
</t>
    </r>
    <r>
      <rPr>
        <b/>
        <i/>
        <sz val="11"/>
        <color theme="1"/>
        <rFont val="Arial Narrow"/>
        <family val="2"/>
      </rPr>
      <t>3. Población Afrocolombiana:</t>
    </r>
    <r>
      <rPr>
        <sz val="11"/>
        <color theme="1"/>
        <rFont val="Arial Narrow"/>
        <family val="2"/>
      </rPr>
      <t xml:space="preserve"> Personas de raíces y descendencia histórica, étnica y cultural africana nacidos en Colombia; poseen algunos rasgos culturales que les da singularidad como grupo humano, comparten una tradición y conservan costumbres propias que revelan una identidad que la distinguen de otros grupos, independientemente de que vivan en el campo o en la ciudad.
</t>
    </r>
    <r>
      <rPr>
        <b/>
        <i/>
        <sz val="11"/>
        <color theme="1"/>
        <rFont val="Arial Narrow"/>
        <family val="2"/>
      </rPr>
      <t xml:space="preserve">4. Población Raizal descendiente del Archipiélago de San Andrés, Providencia y Santa Catalina: </t>
    </r>
    <r>
      <rPr>
        <sz val="11"/>
        <color theme="1"/>
        <rFont val="Arial Narrow"/>
        <family val="2"/>
      </rPr>
      <t>Personas de rasgos culturales afro-angloantillanos, de fuerte identidad caribeña, que tiene características culturales propias entre las que se destaca su lengua “bandé” de base inglesa y mezcla con el idioma español. Natural del Archipiélago de San Andrés, Providencia y Santa Catalina.</t>
    </r>
  </si>
  <si>
    <r>
      <rPr>
        <b/>
        <i/>
        <sz val="11"/>
        <color theme="1"/>
        <rFont val="Arial Narrow"/>
        <family val="2"/>
      </rPr>
      <t>5. Población Gitano o Rrom:</t>
    </r>
    <r>
      <rPr>
        <sz val="11"/>
        <color theme="1"/>
        <rFont val="Arial Narrow"/>
        <family val="2"/>
      </rPr>
      <t xml:space="preserve"> Personas del pueblo nómada de origen indio, que conservan sus rasgos culturales propios y mantienen su propia lengua llamada Romanés o Romaní. Sé es Rrom o gitano por derecho de nacimiento y se lleva la sangre gitana. Mediante el decreto 2957, del 6 de agosto de 2010, el Estado colombiano reconoce que los gitanos tienen una identidad propia y mantienen una conciencia étnica particular.
</t>
    </r>
    <r>
      <rPr>
        <b/>
        <i/>
        <sz val="11"/>
        <color theme="1"/>
        <rFont val="Arial Narrow"/>
        <family val="2"/>
      </rPr>
      <t xml:space="preserve">6. Palenquero de San Basilio: </t>
    </r>
    <r>
      <rPr>
        <sz val="11"/>
        <color theme="1"/>
        <rFont val="Arial Narrow"/>
        <family val="2"/>
      </rPr>
      <t xml:space="preserve">Personas pertenecientes a la población afrocolombiana de San Basilio de Palenque, del municipio de Mahates, departamento de Bolívar, que tiene características culturales propias entre las que se destaca su lengua “creol” de sustrato español y mezcla con dialectos africanos. Declarados patrimonio inmaterial de la humanidad por la UNESCO.
</t>
    </r>
    <r>
      <rPr>
        <b/>
        <i/>
        <sz val="11"/>
        <color theme="1"/>
        <rFont val="Arial Narrow"/>
        <family val="2"/>
      </rPr>
      <t xml:space="preserve">7. Ninguno: </t>
    </r>
    <r>
      <rPr>
        <sz val="11"/>
        <color theme="1"/>
        <rFont val="Arial Narrow"/>
        <family val="2"/>
      </rPr>
      <t>En caso de que el usuario o el grupo familiar no se autoreconoce con alguna de estas, seleccione esta opción.</t>
    </r>
  </si>
  <si>
    <t>¿Qué lengua o lenguas utilizan para comunicarse con el niño o la niña? :</t>
  </si>
  <si>
    <t>0. No aplica
1. Castellano
2. Lenguas Criolla Palenquero de San Basilio
3. Lenguas Criolla – Creole
4. Lengua Romaní
5. Lengua de señas Colombiana
6. Lengua de señas y gestos
7.  Achagua
8.  Andoque
9.  Awapit
10.  Bará
11.  Barasano
12.  Barí
13.  Ara
14.  Bora
15.  Cabiyari
16.  Carapana
17.  Carijona
18.  Cocama
19.  Cofán
20.  Cuiba
21.  Curripaco
22.  Damana
23.  Desano
24.  Embera
25.  Ette
26.  Naka</t>
  </si>
  <si>
    <r>
      <t xml:space="preserve">Registre la lengua o lenguas que en el entorno familiar se utilizan para comunicarse con el usuario-a. Tenga en cuenta que la lengua hace referencia a un sistema de signos lingüísticos, conformado en la interacción comunicativa y cuyo fin es la comunicación misma. En ese sentido, la lengua es un sistema convencional de signos utilizados por los grupos sociales para comunicarse entre sus miembros. Se llama lengua materna de una persona, a la o las lengua(s) que esta persona ha adquirido en su infancia, en el curso del proceso de perfeccionamiento y adquisición del lenguaje que todo niño o niña realiza espontáneamente y en forma natural, durante sus usuales interacciones sociales en el entorno familiar y en la comunidad.
En Colombia, se hablan 70 lenguas: el castellano y 69 lenguas maternas. Entre ellas 65 son lenguas indígenas, 2 lenguas criollas (palenquero de San Basilio y la de las islas de San Andrés  y Providencia - creole),  la Romaní o Romaníes del pueblo Room – Gitano y la lengua de señas colombiana.
Otras de las formas de comunicación se pueden categorizar en: 
</t>
    </r>
    <r>
      <rPr>
        <b/>
        <i/>
        <sz val="11"/>
        <color theme="1"/>
        <rFont val="Arial Narrow"/>
        <family val="2"/>
      </rPr>
      <t xml:space="preserve">• Gestos y señas naturales: </t>
    </r>
    <r>
      <rPr>
        <sz val="11"/>
        <color theme="1"/>
        <rFont val="Arial Narrow"/>
        <family val="2"/>
      </rPr>
      <t xml:space="preserve">hace referencia al código manual o gestual empleado para establecer comunicación con el niño o la niña, quien presenta dificultades en su interacción oral o que presenta una discapacidad auditiva
</t>
    </r>
    <r>
      <rPr>
        <b/>
        <i/>
        <sz val="11"/>
        <color theme="1"/>
        <rFont val="Arial Narrow"/>
        <family val="2"/>
      </rPr>
      <t xml:space="preserve">• Lengua de Señas colombiana: </t>
    </r>
    <r>
      <rPr>
        <sz val="11"/>
        <color theme="1"/>
        <rFont val="Arial Narrow"/>
        <family val="2"/>
      </rPr>
      <t>Consiste en el uso de los códigos manuales y gestuales propios de la población sorda y que pueden estar presente en el usuario-a y sus familias.
La Ley 1381 de 2010 o Ley de Lenguas, indica que Las lenguas nativas de Colombia constituyen parte integrante del patrimonio cultural inmaterial de los pueblos que las hablan, y demandan por lo tanto una atención particular del Estado y de los poderes públicos para su protección y fortalecimiento. La pluralidad y variedad de lenguas es una expresión destacada de la diversidad cultural y étnica de Colombia.
Las opciones son:</t>
    </r>
  </si>
  <si>
    <t>24.  Embera
25.  Ette
26.  Naka
27.  Hitnu
28.  Guayabero
29.  Ika
30.  Inga
31.  Kakua
32.  Kamsá
33.  Kichwa
34.  Kogui
35.  Koreguaje
36.  Kubeo
37.  Kuna
38.  Tule
39.  Macuna
40.  Miraña
41.  Muinane
42.  Namtrik
43.  Nasa-Yuwe
44.  Nonuya
45.  Nukak
46.  Ocaina
47.  Piapoco
48.  Piaroa</t>
  </si>
  <si>
    <t xml:space="preserve">50.  Pisamira
51.  Puinave
52.  Sáliba
53.  Sikuani
54.  Siona
55.  Siriano
56.  Taiwano
57.  Tanimuca
58.  Tariano
59.  Tatuyo
60.  Tikuna
61.  Tinigua
62.  Tucano
63.  Tucuná
64.  Tuyuca
65.  Uitoto
66.  Uwa
67.  Wanano
68.  Wayuunaiki
69.  Wounaan
70.  Yagua
71.  Yanuro
72.  Yuhup
73.  Yukpa
74.  Yuruti
</t>
  </si>
  <si>
    <t xml:space="preserve">        75. Otro</t>
  </si>
  <si>
    <t>¿La niña o el niño duerme en?:</t>
  </si>
  <si>
    <r>
      <t xml:space="preserve">Seleccione la opción que corresponda de acuerdo con los criterios que se describen a continuación:
</t>
    </r>
    <r>
      <rPr>
        <b/>
        <i/>
        <sz val="11"/>
        <color theme="1"/>
        <rFont val="Arial Narrow"/>
        <family val="2"/>
      </rPr>
      <t xml:space="preserve">1. Hamaca: </t>
    </r>
    <r>
      <rPr>
        <sz val="11"/>
        <color theme="1"/>
        <rFont val="Arial Narrow"/>
        <family val="2"/>
      </rPr>
      <t xml:space="preserve">Puede referirse a diferentes objetos según la región, sin embargo, se define hamaca, como red alargada fabricada con un tejido resistente, que se fija a dos soportes firmes para quedar colgada y servir como columpio o cama.
</t>
    </r>
    <r>
      <rPr>
        <b/>
        <i/>
        <sz val="11"/>
        <color theme="1"/>
        <rFont val="Arial Narrow"/>
        <family val="2"/>
      </rPr>
      <t>2. Cama:</t>
    </r>
    <r>
      <rPr>
        <sz val="11"/>
        <color theme="1"/>
        <rFont val="Arial Narrow"/>
        <family val="2"/>
      </rPr>
      <t xml:space="preserve"> Pieza de mobiliario de distintos materiales “madera, hierro” sobre la cual se coloca un colchón, una o más almohadas, sábanas y ropa de abrigo en la que permite tomar descansos acostándose sobre ella.
</t>
    </r>
    <r>
      <rPr>
        <b/>
        <i/>
        <sz val="11"/>
        <color theme="1"/>
        <rFont val="Arial Narrow"/>
        <family val="2"/>
      </rPr>
      <t xml:space="preserve">3. Colchoneta: </t>
    </r>
    <r>
      <rPr>
        <sz val="11"/>
        <color theme="1"/>
        <rFont val="Arial Narrow"/>
        <family val="2"/>
      </rPr>
      <t xml:space="preserve">Término que se emplea para nombrar a un colchón de escaso grosor y alargado, que puede utilizarse para realizar actividad física, asiento, cama o para llevar de camping.
</t>
    </r>
    <r>
      <rPr>
        <b/>
        <i/>
        <sz val="11"/>
        <color theme="1"/>
        <rFont val="Arial Narrow"/>
        <family val="2"/>
      </rPr>
      <t>4. Estera:</t>
    </r>
    <r>
      <rPr>
        <sz val="11"/>
        <color theme="1"/>
        <rFont val="Arial Narrow"/>
        <family val="2"/>
      </rPr>
      <t xml:space="preserve"> Pieza de tejido que se utiliza para cubrir el suelo y los materiales más utilizados son los juncos o palma.
</t>
    </r>
    <r>
      <rPr>
        <b/>
        <i/>
        <sz val="11"/>
        <color theme="1"/>
        <rFont val="Arial Narrow"/>
        <family val="2"/>
      </rPr>
      <t>5. Cuna:</t>
    </r>
    <r>
      <rPr>
        <sz val="11"/>
        <color theme="1"/>
        <rFont val="Arial Narrow"/>
        <family val="2"/>
      </rPr>
      <t xml:space="preserve"> Cama pequeña con bordes elevados o barandillas en la que duermen los bebés y los niños pequeños; generalmente se puede mecer.
</t>
    </r>
    <r>
      <rPr>
        <b/>
        <i/>
        <sz val="11"/>
        <color theme="1"/>
        <rFont val="Arial Narrow"/>
        <family val="2"/>
      </rPr>
      <t xml:space="preserve">6. Plancha: </t>
    </r>
    <r>
      <rPr>
        <sz val="11"/>
        <color theme="1"/>
        <rFont val="Arial Narrow"/>
        <family val="2"/>
      </rPr>
      <t xml:space="preserve">Termino utilizado en el contexto carcelario para nombrar a la pieza de cemento utilizado para dormir.
</t>
    </r>
    <r>
      <rPr>
        <b/>
        <i/>
        <sz val="11"/>
        <color theme="1"/>
        <rFont val="Arial Narrow"/>
        <family val="2"/>
      </rPr>
      <t>7. Otro:</t>
    </r>
    <r>
      <rPr>
        <sz val="11"/>
        <color theme="1"/>
        <rFont val="Arial Narrow"/>
        <family val="2"/>
      </rPr>
      <t xml:space="preserve"> Indicar otras formas como, por ejemplo: cobijas, piso, sofá cama, entre otros, en el campo habilitado para ello.</t>
    </r>
  </si>
  <si>
    <t>Gráfico 3: Atenciones priorizadas de niñas y niños</t>
  </si>
  <si>
    <t>Gráfico 4: Atenciones priorizadas de mujeres gestantes</t>
  </si>
  <si>
    <t>Gráfico 5: Acceso a servicios</t>
  </si>
  <si>
    <t>Gráfico 6: Riesgos de ubicación de la vivienda</t>
  </si>
  <si>
    <t>Gráfico 7: Riesgos dentro de la vivienda</t>
  </si>
  <si>
    <t>Gráfico 8: Eventos de violencia en mujer gestante</t>
  </si>
  <si>
    <t>Gráfico 9: Formas de corregir a niñas y niños</t>
  </si>
  <si>
    <t>Gráfico 10: Eventos de violencia en niñas y niños</t>
  </si>
  <si>
    <t>Gráfico 11: Actividades que la familia realiza con las niñas y los niños</t>
  </si>
  <si>
    <t xml:space="preserve">¿La niña o el niño duerme con adultos en la misma habitación?: </t>
  </si>
  <si>
    <t>¿La niñas o el niño duerme con adultos en la misma cama?:</t>
  </si>
  <si>
    <r>
      <t xml:space="preserve">Seleccione la opción que corresponda teniendo en cuenta que las siguientes respuestas:
</t>
    </r>
    <r>
      <rPr>
        <b/>
        <sz val="11"/>
        <color theme="1"/>
        <rFont val="Arial Narrow"/>
        <family val="2"/>
      </rPr>
      <t>SI:</t>
    </r>
    <r>
      <rPr>
        <sz val="11"/>
        <color theme="1"/>
        <rFont val="Arial Narrow"/>
        <family val="2"/>
      </rPr>
      <t xml:space="preserve"> Cuando los niños y niñas en primera infancia comparten la habitación donde duermen con uno o más adultos.
</t>
    </r>
    <r>
      <rPr>
        <b/>
        <sz val="11"/>
        <color theme="1"/>
        <rFont val="Arial Narrow"/>
        <family val="2"/>
      </rPr>
      <t xml:space="preserve">NO: </t>
    </r>
    <r>
      <rPr>
        <sz val="11"/>
        <color theme="1"/>
        <rFont val="Arial Narrow"/>
        <family val="2"/>
      </rPr>
      <t>Cuando los niños y niñas en primera infancia duermen en una habitación aparte de los adultos.</t>
    </r>
  </si>
  <si>
    <r>
      <t xml:space="preserve">Seleccione la opción que corresponda teniendo en cuenta que las siguientes respuestas:
</t>
    </r>
    <r>
      <rPr>
        <b/>
        <sz val="11"/>
        <color theme="1"/>
        <rFont val="Arial Narrow"/>
        <family val="2"/>
      </rPr>
      <t xml:space="preserve">SI: </t>
    </r>
    <r>
      <rPr>
        <sz val="11"/>
        <color theme="1"/>
        <rFont val="Arial Narrow"/>
        <family val="2"/>
      </rPr>
      <t xml:space="preserve">Indica sí los niños y niñas en primera infancia comparten la cama donde duermen con uno o más adultos.
</t>
    </r>
    <r>
      <rPr>
        <b/>
        <sz val="11"/>
        <color theme="1"/>
        <rFont val="Arial Narrow"/>
        <family val="2"/>
      </rPr>
      <t xml:space="preserve">NO: </t>
    </r>
    <r>
      <rPr>
        <sz val="11"/>
        <color theme="1"/>
        <rFont val="Arial Narrow"/>
        <family val="2"/>
      </rPr>
      <t xml:space="preserve">Cuando los niños y niñas en primera infancia duermen en una cama diferente de la de los adultos. </t>
    </r>
  </si>
  <si>
    <t>¿La niña o niño se encuentra afiliado (a) al Sistema General de Seguridad Social en Salud?:</t>
  </si>
  <si>
    <t xml:space="preserve">En caso de no estar afiliado al Sistema General de Seguridad Social en Salud ¿Cuál es la razón? </t>
  </si>
  <si>
    <t xml:space="preserve">¿La niña o niño cuenta con el esquema de vacunación completo, según la edad?: </t>
  </si>
  <si>
    <t xml:space="preserve">En caso de que no contar con el esquema de vacunación completo según la edad de la niña o el niño, ¿Cuál es la razón?: </t>
  </si>
  <si>
    <t>En caso que, la respuesta anterior sea negativa, seleccione uno de los motivos por los cuales el usuario NO cuenta con la afiliación al Sistema General de Seguridad Social en Salud.
1. En tramite
2. Falta de dinero
3. No sabe que debe afiliarse
4. No le interesa
5. No hay entidad cercana
6. Otra
En caso de seleccionar la opción "6. Otra", describa de manera breve las razones que han llevado a que el usuario no cuente con la afiliación efectiva al Sistema General de Seguridad Social en Salud, en el campo habilitado para ello.</t>
  </si>
  <si>
    <t>En caso que, la respuesta anterior sea negativa, seleccione uno de los motivos por los cuales el usuario NO cuenta con el esquema de vacunación completo.
1. Falta de dinero
2. No sabe que debe vacunarse
3. No le interesa
4. Pertenece a movimiento anti vacunas
5. No hay entidad cercana
6. Motivos religiosos
7. Otra
En caso de seleccionar la opción "7. Otra", describa de manera breve las razones que han llevado a que el usuario no cuente con el esquema de vacunación, en el campo habilitado para ello.</t>
  </si>
  <si>
    <r>
      <t xml:space="preserve">Solicite al entrevistado una copia del carné de vacunación y verifique si este se encuentra al día de acuerdo con la edad del usuario. 
Seleccione una única respuesta:
</t>
    </r>
    <r>
      <rPr>
        <b/>
        <i/>
        <sz val="11"/>
        <color theme="1"/>
        <rFont val="Arial Narrow"/>
        <family val="2"/>
      </rPr>
      <t xml:space="preserve">Esquema completo: </t>
    </r>
    <r>
      <rPr>
        <sz val="11"/>
        <color theme="1"/>
        <rFont val="Arial Narrow"/>
        <family val="2"/>
      </rPr>
      <t xml:space="preserve">Cuando cuenta con soporte de aplicación de las vacunas y estan completas según la edad.
</t>
    </r>
    <r>
      <rPr>
        <b/>
        <i/>
        <sz val="11"/>
        <color theme="1"/>
        <rFont val="Arial Narrow"/>
        <family val="2"/>
      </rPr>
      <t xml:space="preserve">Esquema incompleto: </t>
    </r>
    <r>
      <rPr>
        <sz val="11"/>
        <color theme="1"/>
        <rFont val="Arial Narrow"/>
        <family val="2"/>
      </rPr>
      <t>Cuando no tiene aplicación de vacunas o a pesar de presentar soporte no estan completas según la edad.
Es importante tener en cuenta que, está verificación también se puede hacer a través del sitio web de la secretaría de salud de su municipio.
Nota: En caso que esta respuesta sea afirmativa, pasar a la pregunta No. 30</t>
    </r>
  </si>
  <si>
    <t xml:space="preserve">Si la niña o el niño es mayor de 6 meses ¿Ha tenido atención en salud bucal?: </t>
  </si>
  <si>
    <r>
      <t xml:space="preserve">Teniendo en cuenta que, en la resolución 3280 de 2018 se especifica en el “Esquema de intervenciones/atenciones en salud individuales para niños y niñas en primera infancia” que la atención en salud bucal por un profesional de odontología inicia desde los 6 meses. Confirme con la familia o el entrevistado si el usuario ha recibido esta atención. 
Seleccione una única respuesta. 
</t>
    </r>
    <r>
      <rPr>
        <b/>
        <i/>
        <sz val="11"/>
        <color theme="1"/>
        <rFont val="Arial Narrow"/>
        <family val="2"/>
      </rPr>
      <t>- Con atención salud bucal
- Sin atención en salud bucal</t>
    </r>
    <r>
      <rPr>
        <sz val="11"/>
        <color theme="1"/>
        <rFont val="Arial Narrow"/>
        <family val="2"/>
      </rPr>
      <t xml:space="preserve">
Nota: En caso que esta respuesta sea afirmativa, pasar a la pregunta No.32.</t>
    </r>
  </si>
  <si>
    <t xml:space="preserve">En caso de no contar con la atención en la salud bucal ¿Cuál es el motivo?: </t>
  </si>
  <si>
    <r>
      <t xml:space="preserve">Seleccione una única respuesta:
</t>
    </r>
    <r>
      <rPr>
        <b/>
        <i/>
        <sz val="11"/>
        <color theme="1"/>
        <rFont val="Arial Narrow"/>
        <family val="2"/>
      </rPr>
      <t>Afiliado:</t>
    </r>
    <r>
      <rPr>
        <sz val="11"/>
        <color theme="1"/>
        <rFont val="Arial Narrow"/>
        <family val="2"/>
      </rPr>
      <t xml:space="preserve"> Cuando el usuario tiene soporte físico o digital de la EPS en la que se encuentra afiliado.
</t>
    </r>
    <r>
      <rPr>
        <b/>
        <i/>
        <sz val="11"/>
        <color theme="1"/>
        <rFont val="Arial Narrow"/>
        <family val="2"/>
      </rPr>
      <t>No afiliado:</t>
    </r>
    <r>
      <rPr>
        <sz val="11"/>
        <color theme="1"/>
        <rFont val="Arial Narrow"/>
        <family val="2"/>
      </rPr>
      <t xml:space="preserve"> Cuando hay ausencia del soporte de afiliación. 
Recuerde que el soporte también puede ser generado por la UDS/UCA a través del sitio web de la Base de Datos Única de Afiliados BDUA del Sistema General de Seguridad Social en Salud BDUA-SGSSS . 
</t>
    </r>
    <r>
      <rPr>
        <u/>
        <sz val="11"/>
        <color theme="8" tint="-0.249977111117893"/>
        <rFont val="Arial Narrow"/>
        <family val="2"/>
      </rPr>
      <t>https://www.adres.gov.co/BDUA/Consulta-Afiliados-BDUA</t>
    </r>
    <r>
      <rPr>
        <sz val="11"/>
        <color theme="1"/>
        <rFont val="Arial Narrow"/>
        <family val="2"/>
      </rPr>
      <t xml:space="preserve">
Nota: En caso que esta respuesta sea afirmativa, pasar a la pregunta No. 28.</t>
    </r>
  </si>
  <si>
    <t>¿La niña o el niño ha recibido valoración de la salud auditiva y comunicativa?:</t>
  </si>
  <si>
    <r>
      <t xml:space="preserve">Solicite a la familia un certificado o soporte reciente, con el cual se pueda constatar que el usuario no tiene alteraciones en los oídos. Seleccione una unica respuesta:
</t>
    </r>
    <r>
      <rPr>
        <b/>
        <i/>
        <sz val="11"/>
        <color theme="1"/>
        <rFont val="Arial Narrow"/>
        <family val="2"/>
      </rPr>
      <t>- Con valoración auditiva
- Sin valoración auditiva</t>
    </r>
    <r>
      <rPr>
        <sz val="11"/>
        <color theme="1"/>
        <rFont val="Arial Narrow"/>
        <family val="2"/>
      </rPr>
      <t xml:space="preserve">
Nota: En caso que esta respuesta sea afirmativa, pasar a la pregunta No.34.
</t>
    </r>
  </si>
  <si>
    <t>En caso de no contar con valoración de salud auditiva y comunicativa ¿Cuál es el motivo?</t>
  </si>
  <si>
    <t>En caso que, la respuesta anterior sea negativa, seleccione uno de los motivos por los cuales el usuario NO cuenta con atención en salud bucal.
1. Falta de dinero
2. No sabe la utilidad de esta valoración
3. No le interesa
4. No hay entidad cercana
5. Motivos religiosos
6. Otro
En caso de seleccionar la opción "6. Otro", describa de manera breve las razones que han llevado a que el usuario no cuente con atención en salud bucal, en el campo habilitado para ello.</t>
  </si>
  <si>
    <t>En caso que, la respuesta anterior sea negativa, seleccione uno de los motivos por los cuales el usuario NO cuenta con valoración auditiva y comunicativa:
1. Falta de dinero
2. No sabe la utilidad de esta valoración
3. No le interesa
4. No hay entidad cercana
5. Motivos religiosos
6. Otro
En caso de seleccionar la opción "6. Otro", describa de manera breve las razones que han llevado a que el usuario no cuente con valoración auditiva y comunicativa, en el campo habilitado para ello.</t>
  </si>
  <si>
    <r>
      <t xml:space="preserve">Solicite a la familia un certificado o soporte reciente, con el cual se pueda constatar que el usuario no tiene alteraciones de la visión. 
Opciones de respuesta:
</t>
    </r>
    <r>
      <rPr>
        <b/>
        <sz val="11"/>
        <color theme="1"/>
        <rFont val="Arial Narrow"/>
        <family val="2"/>
      </rPr>
      <t>SI
NO</t>
    </r>
  </si>
  <si>
    <t>Si la niña o niño es mayor de (3) tres años ¿Ha recibido valoración de la salud visual?:</t>
  </si>
  <si>
    <t xml:space="preserve">¿La niña o niño es alérgico a algún medicamento o alimento?: </t>
  </si>
  <si>
    <r>
      <t xml:space="preserve">Para indagar lo relacionado con esta pregunta, es importante especificar si a la fecha el usuario ha presentado síntomas como hormigueo o picazón en la boca, hinchazón en los labios/cara/lengua/garganta, dificultad para respirar, dolor abdominal, diarrea, vomito, mareos o desmayos, que no estén relacionados con el periodo de enfermedad sino con el momento de comer algún alimento o tomar un medicamento. 
Seleccionar una única respuesta:
</t>
    </r>
    <r>
      <rPr>
        <b/>
        <sz val="11"/>
        <color theme="1"/>
        <rFont val="Arial Narrow"/>
        <family val="2"/>
      </rPr>
      <t>SI
NO</t>
    </r>
  </si>
  <si>
    <t xml:space="preserve">38. Si la respuesta anterior es SI, indique el medicamento o alimento al cual es alérgico: </t>
  </si>
  <si>
    <t>Indague con el entrevistado o la familia el nombre del alimento o medicamento al cual produce alguno o varios de los síntomas mencionados en el ítem anterior. Es importante que en esta pregunta describa los signos de alarma o alerta a los cuales se debe estar atento en la unidad.</t>
  </si>
  <si>
    <t xml:space="preserve">La niña o niño ¿cuenta con la valoración integral del desarrollo en salud según la edad?: </t>
  </si>
  <si>
    <r>
      <t xml:space="preserve">Verificar con el entrevistado la constancia o soporte, físico o digital, en las que el usuario:
</t>
    </r>
    <r>
      <rPr>
        <b/>
        <sz val="11"/>
        <color theme="1"/>
        <rFont val="Arial Narrow"/>
        <family val="2"/>
      </rPr>
      <t>SI:</t>
    </r>
    <r>
      <rPr>
        <sz val="11"/>
        <color theme="1"/>
        <rFont val="Arial Narrow"/>
        <family val="2"/>
      </rPr>
      <t xml:space="preserve"> Recibió valoración integral en salud o consulta de crecimiento y desarrollo. 
</t>
    </r>
    <r>
      <rPr>
        <b/>
        <sz val="11"/>
        <color theme="1"/>
        <rFont val="Arial Narrow"/>
        <family val="2"/>
      </rPr>
      <t xml:space="preserve">NO: </t>
    </r>
    <r>
      <rPr>
        <sz val="11"/>
        <color theme="1"/>
        <rFont val="Arial Narrow"/>
        <family val="2"/>
      </rPr>
      <t>En el caso que la familia o el entrevistado desconozca la información o no tenga el soporte.</t>
    </r>
  </si>
  <si>
    <t xml:space="preserve">Si la niña o niño cuenta con valoración integral en salud, indique la fecha de la última cita a la que asistió </t>
  </si>
  <si>
    <t>Indague con la familia si recientemente la niña o el niño asistió a control de crecimiento y desarrollo y digite la fecha de esta valoración, en el formato Día/Mes/año; siempre usando dos dígitos y el año con cuatro dígitos. (Ejemplo: 01/02/2020) Recuerde tener a la mano los tiempos de la valoración integral en salud como lo especifica la resolución 3280 de 2018, para tener en cuenta los tiempos en los que debe asistir el usuario según la edad.</t>
  </si>
  <si>
    <t>En caso de que no contar con la valoración integral del desarrollo en salud según la edad de la niña o el niño, ¿Cuál es la razón?:</t>
  </si>
  <si>
    <t>En caso que, la respuesta No. 37 sea negativa, seleccione uno de los motivos por los cuales el usuario NO cuenta con valoración integral en salud:
1. Falta de dinero
2. No sabe que debe recibir esta atención
3. No le interesa
4. No hay entidad cercana
5. Otro
En caso de seleccionar la opción "5. Otro", describa de manera breve las razones que han llevado a que el usuario no cuente con valoración integral en salud, en el campo habilitado para ello.</t>
  </si>
  <si>
    <t>D. Lactancia materna y Alimentación Complementaria</t>
  </si>
  <si>
    <t xml:space="preserve">¿La niña o el niño Recibe leche materna?: </t>
  </si>
  <si>
    <r>
      <t xml:space="preserve">Indague con la familia o el entrevistado, si la niña o el niño a la fecha es alimentado con leche materna a lo largo del día. Recuerde que este alimento puede ser suministrado a través de diferentes medios tasa, pocillo, biberón, cuchara, etc.
Selección de unica respuesta:
</t>
    </r>
    <r>
      <rPr>
        <b/>
        <i/>
        <sz val="11"/>
        <color theme="1"/>
        <rFont val="Arial Narrow"/>
        <family val="2"/>
      </rPr>
      <t xml:space="preserve">- Si recibe leche materna
- No recibe leche materna
</t>
    </r>
    <r>
      <rPr>
        <sz val="11"/>
        <color theme="1"/>
        <rFont val="Arial Narrow"/>
        <family val="2"/>
      </rPr>
      <t>Nota: En caso que esta respuesta sea afirmativa, pasar a la pregunta No.42.</t>
    </r>
  </si>
  <si>
    <t>Si la respuesta anterior es negativa ¿cuál es el motivo?</t>
  </si>
  <si>
    <t>En caso que, la respuesta anterior sea negativa, seleccione uno de los motivos por los cuales el usuario NO recibe leche materna:
1. Empleo
2. Ausencia de la madre
3. Dificultades en el amamantamiento
4. Falta de motivación
5. No sabe como hacerlo
6. Tratamiento médico
7. Presión familiar
8. Otro
En caso de seleccionar la opción "8. Otro", describa de manera breve las razones, en el campo habilitado para ello.</t>
  </si>
  <si>
    <t xml:space="preserve">Es alimentado exclusivamente con leche materna (no se le ofrece ningún otro alimento o bebida, incluyendo agua y/o leche de fórmula): </t>
  </si>
  <si>
    <r>
      <t xml:space="preserve">Indague con la familia cual es la alimentación más frecuente que recibe el usuario en casa. Realice preguntas como: ¿acostumbra a darle agua al niño o niña? ¿utiliza alimentos en polvo como leche, arroz u otros alimentos de fácil consumo para preparar la comida del niño o niña? ¿invierte dinero para compra de alimentos de consumo exclusivo de la niña o el niño?
Selección de unica respuesta:
</t>
    </r>
    <r>
      <rPr>
        <b/>
        <i/>
        <sz val="11"/>
        <color theme="1"/>
        <rFont val="Arial Narrow"/>
        <family val="2"/>
      </rPr>
      <t>- Si, exclusivamente leche materna
- No, recibe otros alimentos</t>
    </r>
    <r>
      <rPr>
        <sz val="11"/>
        <color theme="1"/>
        <rFont val="Arial Narrow"/>
        <family val="2"/>
      </rPr>
      <t xml:space="preserve">
Nota: En caso que esta respuesta sea afirmativa, a terminado de registrar la información correspondiente al módulo 1.</t>
    </r>
  </si>
  <si>
    <t xml:space="preserve">Si la respuesta anterior es negativa ¿a qué edad le ofreció alimentos diferentes a la leche materna (incluyendo agua y/o leche de fórmula) responda en meses:  </t>
  </si>
  <si>
    <t>A partir de la respuesta anterior indague con la familia ¿Qué edad tenía la niña o niño cuando consumió su primer alimento? Tenga en cuenta que las opciones de respuesta se encuentran en meses:
1. (0 meses)
2. (1 mes)
3. (2 meses)
4. (3 meses)
5. (4 meses)
6. (5 meses)</t>
  </si>
  <si>
    <t xml:space="preserve">¿Cuál fue el primer alimento que proporcionó diferente a leche materna o de formula? </t>
  </si>
  <si>
    <t>De acuerdo con cada caso y si el niño o niña ya se encuentra recibiendo alimentos diferentes a la leche materna, describa el nombre del primer alimento con el cual se inició. Tenga en cuenta que, si se proporcionaron preparaciones como sopas o mezclas de varios alimentos escriba el alimento o ingrediente principal (Ejemplo: Sopa de pollo, el ingrediente principal es el pollo; arroz de fideos, el ingrediente principal es el arroz).
Pregunta abierta.</t>
  </si>
  <si>
    <t xml:space="preserve">¿La niña o el niño recibió leche materna de forma exclusiva?: </t>
  </si>
  <si>
    <r>
      <t xml:space="preserve">Indague con la familia o el entrevistado, si la niña o el niño recibió leche materna exclusiva en algún momento de 0 a 6 meses. Recuerde que este alimento pudo ser suministrado a través de diferentes medios tasa, pocillo, biberón, cuchara, etc.
Selección de unica respuesta:
</t>
    </r>
    <r>
      <rPr>
        <b/>
        <i/>
        <sz val="11"/>
        <color theme="1"/>
        <rFont val="Arial Narrow"/>
        <family val="2"/>
      </rPr>
      <t xml:space="preserve">- Si recibió leche materna exclusiva
- No recibió leche materna exclusiva
</t>
    </r>
    <r>
      <rPr>
        <sz val="11"/>
        <color theme="1"/>
        <rFont val="Arial Narrow"/>
        <family val="2"/>
      </rPr>
      <t>Nota: En caso que esta respuesta sea afirmativa, pasar a la pregunta No.47.</t>
    </r>
  </si>
  <si>
    <t>Si la respuesta anterior es negativa, ¿ cuál fue el motivo?</t>
  </si>
  <si>
    <t>En caso que, la respuesta anterior sea negativa, seleccione uno de los motivos por los cuales el usuario NO recibió leche materna:
1. Empleo
2. Ausencia de la madre
3. Dificultades en el amamantamiento</t>
  </si>
  <si>
    <t>4. Falta de motivación
5. No sabe como hacerlo
6. Tratamiento médico
7. Presión familiar
8. Otro
En caso de seleccionar la opción "8. Otro", describa de manera breve las razones, en el campo habilitado para ello.</t>
  </si>
  <si>
    <t xml:space="preserve">¿A qué edad le ofreció alimentos diferentes a la leche materna?: </t>
  </si>
  <si>
    <t>A partir de la respuesta anterior indague con la familia ¿Qué edad tenía la niña o niño cuando consumió su primer alimento? Tenga en cuenta que las opciones de respuesta se encuentran en meses (De 0 a 12 meses).</t>
  </si>
  <si>
    <t xml:space="preserve">¿Cuál fue el primer alimento que proporciono diferente a leche materna?: </t>
  </si>
  <si>
    <t>De acuerdo con cada caso y si el niño o niña ya se encuentra recibiendo alimentos diferentes a la leche materna, describa el nombre del primer alimento con el cual se inició. Tenga en cuenta que, si se proporcionaron preparaciones como sopas o mezclas de varios alimentos escriba el alimento o ingrediente principal (Ejemplo: Sopa de pollo, el ingrediente principal es el pollo; arroz de fideos, el ingrediente principal es el arroz).
Pregunta abierta</t>
  </si>
  <si>
    <t>MÓDULO 2 MUJER GESTANTE</t>
  </si>
  <si>
    <t>MÓDULO 1 NIÑO/NIÑA</t>
  </si>
  <si>
    <t>¿La usuaria es mayor de 14 años de edad?:</t>
  </si>
  <si>
    <r>
      <t xml:space="preserve">Seleccione si la usuaria es o no menor de 14 años de edad, tome la información del documento de identidad de la mujer gestante.
Opciones de respuesta:
</t>
    </r>
    <r>
      <rPr>
        <b/>
        <sz val="11"/>
        <color theme="1"/>
        <rFont val="Arial Narrow"/>
        <family val="2"/>
      </rPr>
      <t>SI
NO</t>
    </r>
    <r>
      <rPr>
        <sz val="11"/>
        <color theme="1"/>
        <rFont val="Arial Narrow"/>
        <family val="2"/>
      </rPr>
      <t xml:space="preserve">
En caso de que la mujer gestante sea menor de 14 años de edad, tenga en cuenta las orientaciones dadas en el “Protocolo de Actuación ante alerta de amenaza o vulneración de derechos en los servicios de atención del ICBF” y las actuaciones a seguir para la activación de la ruta integral para la violencia sexual de niños, niñas y adolescentes. </t>
    </r>
  </si>
  <si>
    <r>
      <t xml:space="preserve">Seleccione el tipo documento de identidad del usuario-a. En caso de no contar con el documento de identidad,indicar la opción No tiene. Recuerde que, para el registro de esta pregunta, se debe solicitar el documento de identidad.
Registre una opción de respuesta entre las opciones planteadas, estas son:
</t>
    </r>
    <r>
      <rPr>
        <b/>
        <i/>
        <sz val="11"/>
        <color theme="1"/>
        <rFont val="Arial Narrow"/>
        <family val="2"/>
      </rPr>
      <t>1. Tarjeta de Identidad:</t>
    </r>
    <r>
      <rPr>
        <sz val="11"/>
        <color theme="1"/>
        <rFont val="Arial Narrow"/>
        <family val="2"/>
      </rPr>
      <t xml:space="preserve"> Documento de identificación para hombres y mujeres mayores de 7 años y menores de 18 años.
</t>
    </r>
    <r>
      <rPr>
        <b/>
        <i/>
        <sz val="11"/>
        <color theme="1"/>
        <rFont val="Arial Narrow"/>
        <family val="2"/>
      </rPr>
      <t>2. Cédula de ciudadanía:</t>
    </r>
    <r>
      <rPr>
        <sz val="11"/>
        <color theme="1"/>
        <rFont val="Arial Narrow"/>
        <family val="2"/>
      </rPr>
      <t xml:space="preserve"> Documento de identificación para hombres y mujeres mayores de 18 años de edad.
</t>
    </r>
    <r>
      <rPr>
        <b/>
        <i/>
        <sz val="11"/>
        <color theme="1"/>
        <rFont val="Arial Narrow"/>
        <family val="2"/>
      </rPr>
      <t xml:space="preserve">3. Cédula de Extranjería: </t>
    </r>
    <r>
      <rPr>
        <sz val="11"/>
        <color theme="1"/>
        <rFont val="Arial Narrow"/>
        <family val="2"/>
      </rPr>
      <t xml:space="preserve">Cedula (mayores de edad) y la tarjeta (menores de edad) de extranjería, son los documentos de identificación de todos los extranjeros residentes en Colombia, temporales o permanentes. 
</t>
    </r>
    <r>
      <rPr>
        <b/>
        <i/>
        <sz val="11"/>
        <color theme="1"/>
        <rFont val="Arial Narrow"/>
        <family val="2"/>
      </rPr>
      <t xml:space="preserve">4. Pasaporte: </t>
    </r>
    <r>
      <rPr>
        <sz val="11"/>
        <color theme="1"/>
        <rFont val="Arial Narrow"/>
        <family val="2"/>
      </rPr>
      <t xml:space="preserve">Sólo para extranjeros sin cédula de ciudadanía.
</t>
    </r>
    <r>
      <rPr>
        <b/>
        <sz val="11"/>
        <color theme="1"/>
        <rFont val="Arial Narrow"/>
        <family val="2"/>
      </rPr>
      <t>5. Permiso especial de permanencia (PEP):</t>
    </r>
    <r>
      <rPr>
        <sz val="11"/>
        <color theme="1"/>
        <rFont val="Arial Narrow"/>
        <family val="2"/>
      </rPr>
      <t xml:space="preserve"> Documento el cual se otorga únicamente a los nacionales venezolanos.
</t>
    </r>
    <r>
      <rPr>
        <b/>
        <i/>
        <sz val="11"/>
        <color theme="1"/>
        <rFont val="Arial Narrow"/>
        <family val="2"/>
      </rPr>
      <t>6. Sin información:</t>
    </r>
    <r>
      <rPr>
        <sz val="11"/>
        <color theme="1"/>
        <rFont val="Arial Narrow"/>
        <family val="2"/>
      </rPr>
      <t xml:space="preserve"> No posee la información sobre el documento de identidad</t>
    </r>
  </si>
  <si>
    <t>Indique la fecha de nacimiento de la o el usuario, coloque el número del día y mes, con dos dígitos cada uno (Ejemplo: el nueve de marzo se escribe 09-03), y el año en cuatro dígitos (Ejemplo: 2000). Esta información debe ser tomada del documento de identidad de la mujer gestante.</t>
  </si>
  <si>
    <t>Especificar la edad del usuario-a en años y meses (Ejemplo: 24 años)</t>
  </si>
  <si>
    <t>Género:</t>
  </si>
  <si>
    <r>
      <t xml:space="preserve">Registre esta variable de acuerdo con lo manifestado por la mujer gestante, de acuerdo con las opciones. La variable género o identidad de género se define como “el auto reconocimiento que una persona hace de sí misma basada a partir de la construcción social, histórica y cultural de lo que se ha definido [debe ser] lo femenino, lo masculino o la transición entre ambos” (SIVIGE, 2016;73). Las Opciones de respuesta son: 
</t>
    </r>
    <r>
      <rPr>
        <b/>
        <i/>
        <sz val="11"/>
        <color theme="1"/>
        <rFont val="Arial Narrow"/>
        <family val="2"/>
      </rPr>
      <t>1. Femenino:</t>
    </r>
    <r>
      <rPr>
        <sz val="11"/>
        <color theme="1"/>
        <rFont val="Arial Narrow"/>
        <family val="2"/>
      </rPr>
      <t xml:space="preserve"> “Es la identidad conformada por un conjunto de características inscritas en lo que la expectativa colectiva ha construido social, histórica y culturalmente respecto a las mujeres" (SIVIGE, 2016:73).
</t>
    </r>
    <r>
      <rPr>
        <b/>
        <i/>
        <sz val="11"/>
        <color theme="1"/>
        <rFont val="Arial Narrow"/>
        <family val="2"/>
      </rPr>
      <t>2. Masculino:</t>
    </r>
    <r>
      <rPr>
        <sz val="11"/>
        <color theme="1"/>
        <rFont val="Arial Narrow"/>
        <family val="2"/>
      </rPr>
      <t xml:space="preserve"> “Es una identidad conformada por un conjunto de características inscritas en lo que la expectativa colectiva ha construido social, histórica y culturalmente respecto a los hombres” (SIVIGE, 2016:73). 
</t>
    </r>
    <r>
      <rPr>
        <b/>
        <i/>
        <sz val="11"/>
        <color theme="1"/>
        <rFont val="Arial Narrow"/>
        <family val="2"/>
      </rPr>
      <t>3. Transgénero/trans:</t>
    </r>
    <r>
      <rPr>
        <sz val="11"/>
        <color theme="1"/>
        <rFont val="Arial Narrow"/>
        <family val="2"/>
      </rPr>
      <t xml:space="preserve"> “Es la identidad en la que no coincide el sexo biológico con las características inscritas en lo que la expectativa colectiva ha construido social, histórica y culturalmente como femenino o masculino (SIVIGE, 2016:73). Una persona trans puede construir su identidad de género independientemente de intervenciones quirúrgicas o tratamientos médicos. Dentro de estas se encuentran: (i) las personas travestis quienes expresan su identidad de género ya sea de manera permanente o transitoria mediante la utilización de prendas de vestir y actitudes del género opuesto que social y culturalmente se asigna a su sexo biológico. Ello puede incluir la modificación o no de su cuerpo; (ii) personas transformistas, quienes representan de forma ocasional y/o artística personajes del sexo opuesto; (iii) personas transexuales, quienes se sienten y se conciben a sí mismas como pertenecientes al género opuesto al que social y culturalmente se les asignó al nacer y que optan por una intervención médica (hormonal, quirúrgica o ambas) para adecuar su apariencia física a su realidad psíquica, espiritual y social (Defensoría del Pueblo de Colombia, 2018).</t>
    </r>
  </si>
  <si>
    <r>
      <rPr>
        <u/>
        <sz val="11"/>
        <color theme="1"/>
        <rFont val="Arial Narrow"/>
        <family val="2"/>
      </rPr>
      <t xml:space="preserve">Hombre trans: </t>
    </r>
    <r>
      <rPr>
        <sz val="11"/>
        <color theme="1"/>
        <rFont val="Arial Narrow"/>
        <family val="2"/>
      </rPr>
      <t xml:space="preserve">Persona que al nacer fue asignado como mujer en razón a su genitalidad, pero construye una expresión de género desde la masculinidad (Defensoría del Pueblo de Colombia, 2018). 
</t>
    </r>
    <r>
      <rPr>
        <u/>
        <sz val="11"/>
        <color theme="1"/>
        <rFont val="Arial Narrow"/>
        <family val="2"/>
      </rPr>
      <t>Mujer trans:</t>
    </r>
    <r>
      <rPr>
        <sz val="11"/>
        <color theme="1"/>
        <rFont val="Arial Narrow"/>
        <family val="2"/>
      </rPr>
      <t xml:space="preserve"> Persona que al nacer fue asignado como hombre en razón a su genitalidad, pero construye una expresión de género desde lo femenino (Defensoría del Pueblo de Colombia, 2018). 
</t>
    </r>
    <r>
      <rPr>
        <b/>
        <i/>
        <sz val="11"/>
        <color theme="1"/>
        <rFont val="Arial Narrow"/>
        <family val="2"/>
      </rPr>
      <t xml:space="preserve">4. Otro: </t>
    </r>
    <r>
      <rPr>
        <sz val="11"/>
        <color theme="1"/>
        <rFont val="Arial Narrow"/>
        <family val="2"/>
      </rPr>
      <t xml:space="preserve">Como por ejemplo una persona andrógina quien, o bien no tienen un sexo definido (intersex) o bien no está interesada en clasificarse dentro de lo típicamente femenino o masculino, es decir, no aparenta físicamente de forma clara pertenecer al género con el que nació. 
</t>
    </r>
    <r>
      <rPr>
        <b/>
        <sz val="11"/>
        <color theme="1"/>
        <rFont val="Arial Narrow"/>
        <family val="2"/>
      </rPr>
      <t xml:space="preserve">5. No desea responder
6. Menor de 14 años - No aplica: </t>
    </r>
    <r>
      <rPr>
        <sz val="11"/>
        <color theme="1"/>
        <rFont val="Arial Narrow"/>
        <family val="2"/>
      </rPr>
      <t xml:space="preserve">Tenga en cuenta que de acuerdo con lo estipulado por el SIVIGE (2016) esta categoría aplica únicamente para personas mayores de 14 años. Lo que significa que no se hará la pregunta a personas menores de esta edad. 
</t>
    </r>
  </si>
  <si>
    <t>Orientación sexual</t>
  </si>
  <si>
    <r>
      <t xml:space="preserve">Registre esta variable de acuerdo con lo manifestado por el entrevistado.
La Orientación Sexual de acuerdo con los principios de Yogyakarta (2006) se refiere a la “capacidad de cada persona de sentir una profunda atracción emocional, afectiva y sexual por personas de un género diferente al suyo, o de su mismo género, o de más de un género, así como la capacidad de mantener relaciones íntimas y sexuales con estas personas. 
Opciones de respuesta: 
</t>
    </r>
    <r>
      <rPr>
        <b/>
        <i/>
        <sz val="11"/>
        <color theme="1"/>
        <rFont val="Arial Narrow"/>
        <family val="2"/>
      </rPr>
      <t>1. Heterosexual:</t>
    </r>
    <r>
      <rPr>
        <sz val="11"/>
        <color theme="1"/>
        <rFont val="Arial Narrow"/>
        <family val="2"/>
      </rPr>
      <t xml:space="preserve"> “Persona cuya atracción afectiva, erótica o sexual se dirige hacia personas de sexo distinto al suyo” (SIVIGE, 2016;72). 
</t>
    </r>
    <r>
      <rPr>
        <b/>
        <i/>
        <sz val="11"/>
        <color theme="1"/>
        <rFont val="Arial Narrow"/>
        <family val="2"/>
      </rPr>
      <t>2. Homosexual:</t>
    </r>
    <r>
      <rPr>
        <sz val="11"/>
        <color theme="1"/>
        <rFont val="Arial Narrow"/>
        <family val="2"/>
      </rPr>
      <t xml:space="preserve"> “Persona cuya atracción afectiva, erótica o sexual se dirige hacia personas de su mismo sexo” (SIVIGE, 2016;71). 
</t>
    </r>
    <r>
      <rPr>
        <u/>
        <sz val="11"/>
        <color theme="1"/>
        <rFont val="Arial Narrow"/>
        <family val="2"/>
      </rPr>
      <t>Lesbiana</t>
    </r>
    <r>
      <rPr>
        <sz val="11"/>
        <color theme="1"/>
        <rFont val="Arial Narrow"/>
        <family val="2"/>
      </rPr>
      <t xml:space="preserve">: Una mujer que se siente atraída física, romántica o emocionalmente por otras mujeres. 
</t>
    </r>
    <r>
      <rPr>
        <u/>
        <sz val="11"/>
        <color theme="1"/>
        <rFont val="Arial Narrow"/>
        <family val="2"/>
      </rPr>
      <t xml:space="preserve">Hombre gay: </t>
    </r>
    <r>
      <rPr>
        <sz val="11"/>
        <color theme="1"/>
        <rFont val="Arial Narrow"/>
        <family val="2"/>
      </rPr>
      <t xml:space="preserve">Un hombre que se siente atraído física, romántica o emocionalmente por otros hombres. 
</t>
    </r>
    <r>
      <rPr>
        <b/>
        <i/>
        <sz val="11"/>
        <color theme="1"/>
        <rFont val="Arial Narrow"/>
        <family val="2"/>
      </rPr>
      <t>3. Bisexual:</t>
    </r>
    <r>
      <rPr>
        <sz val="11"/>
        <color theme="1"/>
        <rFont val="Arial Narrow"/>
        <family val="2"/>
      </rPr>
      <t xml:space="preserve"> “Persona cuya atracción afectiva, erótica o sexual se dirige o materializa con personas de ambos sexos” (SIVIGE, 2016;71). 
</t>
    </r>
    <r>
      <rPr>
        <b/>
        <i/>
        <sz val="11"/>
        <color theme="1"/>
        <rFont val="Arial Narrow"/>
        <family val="2"/>
      </rPr>
      <t>4. Otro:</t>
    </r>
    <r>
      <rPr>
        <sz val="11"/>
        <color theme="1"/>
        <rFont val="Arial Narrow"/>
        <family val="2"/>
      </rPr>
      <t xml:space="preserve"> Dentro de esta categoría pueden incluirse personas asexuales, definidas por el SIVIGE (2016;71) como aquellas que “reconoce y acepta que no siente atracción afectiva, erótica o sexual por otras personas”. O una persona pansexual quien siente atracción romántica y/o sexual hacia individuos independientemente de su género o sexo. 
</t>
    </r>
    <r>
      <rPr>
        <b/>
        <sz val="11"/>
        <color theme="1"/>
        <rFont val="Arial Narrow"/>
        <family val="2"/>
      </rPr>
      <t/>
    </r>
  </si>
  <si>
    <r>
      <rPr>
        <b/>
        <i/>
        <sz val="11"/>
        <color theme="1"/>
        <rFont val="Arial Narrow"/>
        <family val="2"/>
      </rPr>
      <t xml:space="preserve">5. No desea responder </t>
    </r>
    <r>
      <rPr>
        <sz val="11"/>
        <color theme="1"/>
        <rFont val="Arial Narrow"/>
        <family val="2"/>
      </rPr>
      <t xml:space="preserve">
</t>
    </r>
    <r>
      <rPr>
        <b/>
        <i/>
        <sz val="11"/>
        <color theme="1"/>
        <rFont val="Arial Narrow"/>
        <family val="2"/>
      </rPr>
      <t>6. Menor de 14 años - No aplica:</t>
    </r>
    <r>
      <rPr>
        <sz val="11"/>
        <color theme="1"/>
        <rFont val="Arial Narrow"/>
        <family val="2"/>
      </rPr>
      <t xml:space="preserve"> Tenga en cuenta que de acuerdo con lo estipulado por el SIVIGE (2016) esta categoría aplica únicamente para personas mayores de 14 años. Lo que significa que no se hará la pregunta a personas menores de esta edad. 
Para algunas recomendaciones sobre las variables remítase a la Guía para el registro de las variables sexo, género y orientación sexual en los sistemas de información del ICBF. 2019.</t>
    </r>
  </si>
  <si>
    <t>Mencione el departamento donde reside la mujer gestante.</t>
  </si>
  <si>
    <t>Estado civil:</t>
  </si>
  <si>
    <t>Selección de única respuesta:
1. Casada
2. Unión Marital de Hecho
3. Soltera
4. Viuda
5. Divorciada/Separada</t>
  </si>
  <si>
    <t>Mujer gestante con discapacidad:</t>
  </si>
  <si>
    <r>
      <t xml:space="preserve">Seleccione la opción que indique si el usuario-a presenta o no alguna de las categorías de discapacidad.
Tenga en cuenta que la </t>
    </r>
    <r>
      <rPr>
        <b/>
        <sz val="11"/>
        <color theme="1"/>
        <rFont val="Arial Narrow"/>
        <family val="2"/>
      </rPr>
      <t>Discapacidad</t>
    </r>
    <r>
      <rPr>
        <sz val="11"/>
        <color theme="1"/>
        <rFont val="Arial Narrow"/>
        <family val="2"/>
      </rPr>
      <t xml:space="preserve"> es una condición del ser humano que hace parte de las formas en que se manifiesta la diversidad. Se caracteriza por presentar variaciones o alteraciones transitorias o permanentes en el desarrollo de las niñas, niños y mujeres gestantes, las cuales pueden ser físicas, mentales, intelectuales o sensoriales, que inciden en la participación de las actividades de la vida diaria.
Opciones de respuesta:
</t>
    </r>
    <r>
      <rPr>
        <b/>
        <sz val="11"/>
        <color theme="1"/>
        <rFont val="Arial Narrow"/>
        <family val="2"/>
      </rPr>
      <t>1. SI
2. NO</t>
    </r>
    <r>
      <rPr>
        <sz val="11"/>
        <color theme="1"/>
        <rFont val="Arial Narrow"/>
        <family val="2"/>
      </rPr>
      <t xml:space="preserve">
</t>
    </r>
  </si>
  <si>
    <t>Categoría de discapacidad:</t>
  </si>
  <si>
    <t>Si presenta discapacidad, seleccione la categoria de discapacidad que corresponda de acuerdo a la información de la Tabla 1. En caso que el usuario no tenga discapacidad, seleccionar la opción "12. Ninguna".</t>
  </si>
  <si>
    <t>Grupo étnico con el que se reconoce la mujer gestante:</t>
  </si>
  <si>
    <r>
      <t xml:space="preserve">Seleccione una de las opciones si la mujer gestante da aceptación de reconocimiento de su identidad en algún grupo étnico definido como “población indígena”, “población afrocolombiano”, “población negra” “población ROM/Gitano”, “población Raizal descendiente del Archipiélago de San Andrés, Providencia y Santa Catalina” “población palenquero”.
</t>
    </r>
    <r>
      <rPr>
        <i/>
        <sz val="11"/>
        <color theme="1"/>
        <rFont val="Arial Narrow"/>
        <family val="2"/>
      </rPr>
      <t>Nota: Debe marcar las opciones partiendo del libre auto reconocimiento y la pertenencia a una comunidad de origen del núcleo familiar, por tanto, debe preguntársele directamente al padre, madre cuidador o persona que realice la inscripción de la niña o niño , no depende en ningún caso del criterio de quien realiza el registro.</t>
    </r>
    <r>
      <rPr>
        <sz val="11"/>
        <color theme="1"/>
        <rFont val="Arial Narrow"/>
        <family val="2"/>
      </rPr>
      <t xml:space="preserve">
</t>
    </r>
    <r>
      <rPr>
        <b/>
        <sz val="11"/>
        <color theme="1"/>
        <rFont val="Arial Narrow"/>
        <family val="2"/>
      </rPr>
      <t>Definiciones Grupos étnicos:</t>
    </r>
    <r>
      <rPr>
        <sz val="11"/>
        <color theme="1"/>
        <rFont val="Arial Narrow"/>
        <family val="2"/>
      </rPr>
      <t xml:space="preserve">
</t>
    </r>
    <r>
      <rPr>
        <b/>
        <i/>
        <sz val="11"/>
        <color theme="1"/>
        <rFont val="Arial Narrow"/>
        <family val="2"/>
      </rPr>
      <t>1. Población Indígena:</t>
    </r>
    <r>
      <rPr>
        <sz val="11"/>
        <color theme="1"/>
        <rFont val="Arial Narrow"/>
        <family val="2"/>
      </rPr>
      <t xml:space="preserve"> Personas de origen amerindio, con características culturales que reconocen como propias del grupo y que le otorgan singularidad y revelan una identidad que la distingue de otros grupos, independientemente de que vivan en el campo o en la ciudad.
</t>
    </r>
    <r>
      <rPr>
        <b/>
        <i/>
        <sz val="11"/>
        <color theme="1"/>
        <rFont val="Arial Narrow"/>
        <family val="2"/>
      </rPr>
      <t xml:space="preserve">2. Población Negra: </t>
    </r>
    <r>
      <rPr>
        <sz val="11"/>
        <color theme="1"/>
        <rFont val="Arial Narrow"/>
        <family val="2"/>
      </rPr>
      <t xml:space="preserve">Personas de ascendencia africana que se reconoce por sus rasgos físicos, que poseen una cultura propia, se identifica con una historia particular y tiene sus propias tradiciones y costumbres que revelan y conservan conciencia de identidad que las distinguen de otros grupos étnicos, independientemente de que vivan en el campo o en la ciudad.
</t>
    </r>
    <r>
      <rPr>
        <b/>
        <i/>
        <sz val="11"/>
        <color theme="1"/>
        <rFont val="Arial Narrow"/>
        <family val="2"/>
      </rPr>
      <t>3. Población Afrocolombiana:</t>
    </r>
    <r>
      <rPr>
        <sz val="11"/>
        <color theme="1"/>
        <rFont val="Arial Narrow"/>
        <family val="2"/>
      </rPr>
      <t xml:space="preserve"> Personas de raíces y descendencia histórica, étnica y cultural africana nacidos en Colombia; poseen algunos rasgos culturales que les da singularidad como grupo humano, comparten una tradición y conservan costumbres propias que revelan una identidad que la distinguen de otros grupos, independientemente de que vivan en el campo o en la ciudad.
</t>
    </r>
    <r>
      <rPr>
        <b/>
        <i/>
        <sz val="11"/>
        <color theme="1"/>
        <rFont val="Arial Narrow"/>
        <family val="2"/>
      </rPr>
      <t xml:space="preserve">4. Población Raizal descendiente del Archipiélago de San Andrés, Providencia y Santa Catalina: </t>
    </r>
    <r>
      <rPr>
        <sz val="11"/>
        <color theme="1"/>
        <rFont val="Arial Narrow"/>
        <family val="2"/>
      </rPr>
      <t>Personas de rasgos culturales afro-angloantillanos, de fuerte identidad caribeña, que tiene características culturales propias entre las que se destaca su lengua “bandé” de base inglesa y mezcla con el idioma español. Natural del Archipiélago de San Andrés, Providencia y Santa Catalina.</t>
    </r>
  </si>
  <si>
    <t xml:space="preserve">¿Cuál es su lengua materna? </t>
  </si>
  <si>
    <t>Registre la lengua o lenguas que en el entorno familiar se utilizan para comunicarse con el usuario-a. Tenga en cuenta que la lengua hace referencia a un sistema de signos lingüísticos, conformado en la interacción comunicativa y cuyo fin es la comunicación misma. En ese sentido, la lengua es un sistema convencional de signos utilizados por los grupos sociales para comunicarse entre sus miembros. Se llama lengua materna de una persona, a la o las lengua(s) que esta persona ha adquirido en su infancia, en el curso del proceso de perfeccionamiento y adquisición del lenguaje que todo niño o niña realiza espontáneamente y en forma natural, durante sus usuales interacciones sociales en el entorno familiar y en la comunidad.
En Colombia, se hablan 70 lenguas: el castellano y 69 lenguas maternas. Entre ellas 65 son lenguas indígenas, 2 lenguas criollas (palenquero de San Basilio y la de las islas de San Andrés  y Providencia - creole),  la Romaní o Romaníes del pueblo Room – Gitano y la lengua de señas colombiana.</t>
  </si>
  <si>
    <r>
      <t xml:space="preserve">Otras de las formas de comunicación se pueden categorizar en: 
</t>
    </r>
    <r>
      <rPr>
        <b/>
        <i/>
        <sz val="11"/>
        <color theme="1"/>
        <rFont val="Arial Narrow"/>
        <family val="2"/>
      </rPr>
      <t xml:space="preserve">• Gestos y señas naturales: </t>
    </r>
    <r>
      <rPr>
        <sz val="11"/>
        <color theme="1"/>
        <rFont val="Arial Narrow"/>
        <family val="2"/>
      </rPr>
      <t xml:space="preserve">hace referencia al código manual o gestual empleado para establecer comunicación con el niño o la niña, quien presenta dificultades en su interacción oral o que presenta una discapacidad auditiva
</t>
    </r>
    <r>
      <rPr>
        <b/>
        <i/>
        <sz val="11"/>
        <color theme="1"/>
        <rFont val="Arial Narrow"/>
        <family val="2"/>
      </rPr>
      <t xml:space="preserve">• Lengua de Señas colombiana: </t>
    </r>
    <r>
      <rPr>
        <sz val="11"/>
        <color theme="1"/>
        <rFont val="Arial Narrow"/>
        <family val="2"/>
      </rPr>
      <t>Consiste en el uso de los códigos manuales y gestuales propios de la población sorda y que pueden estar presente en el usuario-a y sus familias.
La Ley 1381 de 2010 o Ley de Lenguas, indica que Las lenguas nativas de Colombia constituyen parte integrante del patrimonio cultural inmaterial de los pueblos que las hablan, y demandan por lo tanto una atención particular del Estado y de los poderes públicos para su protección y fortalecimiento. La pluralidad y variedad de lenguas es una expresión destacada de la diversidad cultural y étnica de Colombia.
Las opciones son:</t>
    </r>
  </si>
  <si>
    <t xml:space="preserve">¿Sabe leer y escribir?: </t>
  </si>
  <si>
    <r>
      <t xml:space="preserve">Con esta pregunta se busca establecer el nivel de analfabetismo de una persona.
Selección de única respuesta:
</t>
    </r>
    <r>
      <rPr>
        <b/>
        <sz val="11"/>
        <color theme="1"/>
        <rFont val="Arial Narrow"/>
        <family val="2"/>
      </rPr>
      <t>SI
NO</t>
    </r>
  </si>
  <si>
    <t xml:space="preserve">¿Actualmente estudia? </t>
  </si>
  <si>
    <r>
      <t xml:space="preserve">Recuerde que una persona se considera asistiendo a escuela, colegio o universidad, cuando está matriculada a un centro de educación formal regular  o para adultos, y aunque presente ausencias temporales por enfermedad, licencia, vacaciones, u otra, se considera que SI asiste.
Selección de única respuesta:
</t>
    </r>
    <r>
      <rPr>
        <b/>
        <sz val="11"/>
        <color theme="1"/>
        <rFont val="Arial Narrow"/>
        <family val="2"/>
      </rPr>
      <t>SI
NO</t>
    </r>
  </si>
  <si>
    <t xml:space="preserve">¿Cuál es su nivel más alto de escolaridad?: </t>
  </si>
  <si>
    <t>¿Cuál es su actividad principal en este momento?</t>
  </si>
  <si>
    <r>
      <t xml:space="preserve">Seleccione de la opción que corresponda para la mujer gestante.
</t>
    </r>
    <r>
      <rPr>
        <b/>
        <i/>
        <sz val="11"/>
        <color theme="1"/>
        <rFont val="Arial Narrow"/>
        <family val="2"/>
      </rPr>
      <t>1. Trabajando:</t>
    </r>
    <r>
      <rPr>
        <sz val="11"/>
        <color theme="1"/>
        <rFont val="Arial Narrow"/>
        <family val="2"/>
      </rPr>
      <t xml:space="preserve"> se define que la persona se encuentra trabajando cuando dedica la mayor parte de su tiempo a desarrollar una actividad relacionada con el intercambio de tiempo, conocimiento y/o fuerza por dinero.
</t>
    </r>
    <r>
      <rPr>
        <b/>
        <i/>
        <sz val="11"/>
        <color theme="1"/>
        <rFont val="Arial Narrow"/>
        <family val="2"/>
      </rPr>
      <t>2. Buscando Trabajo:</t>
    </r>
    <r>
      <rPr>
        <sz val="11"/>
        <color theme="1"/>
        <rFont val="Arial Narrow"/>
        <family val="2"/>
      </rPr>
      <t xml:space="preserve"> son las personas que habían tomado medidas concretas para buscar un empleo asalariado o independiente en las últimas cuatro semanas.
</t>
    </r>
    <r>
      <rPr>
        <b/>
        <i/>
        <sz val="11"/>
        <color theme="1"/>
        <rFont val="Arial Narrow"/>
        <family val="2"/>
      </rPr>
      <t xml:space="preserve">3. Oficios del hogar: </t>
    </r>
    <r>
      <rPr>
        <sz val="11"/>
        <color theme="1"/>
        <rFont val="Arial Narrow"/>
        <family val="2"/>
      </rPr>
      <t xml:space="preserve">el o la integrante del hogar dedica la mayor parte de su tiempo a realizar actividades relacionadas con la limpieza de la vivienda, la preparación de alimentos y el cuidado de niños-as y/o adultos.
</t>
    </r>
    <r>
      <rPr>
        <b/>
        <i/>
        <sz val="11"/>
        <color theme="1"/>
        <rFont val="Arial Narrow"/>
        <family val="2"/>
      </rPr>
      <t xml:space="preserve">4. Estudiando: </t>
    </r>
    <r>
      <rPr>
        <sz val="11"/>
        <color theme="1"/>
        <rFont val="Arial Narrow"/>
        <family val="2"/>
      </rPr>
      <t xml:space="preserve">una persona se considera asistiendo a la escuela u otra institución de enseñanza formal, cuando está matriculada en un centro de educación formal regular o para adultos y no se ha retirado, aún cuando esté ausente temporalmente por enfermedad, vacaciones u otra causa, aunque asista solamente parte del día.
</t>
    </r>
    <r>
      <rPr>
        <b/>
        <i/>
        <sz val="11"/>
        <color theme="1"/>
        <rFont val="Arial Narrow"/>
        <family val="2"/>
      </rPr>
      <t>5. Rentista:</t>
    </r>
    <r>
      <rPr>
        <sz val="11"/>
        <color theme="1"/>
        <rFont val="Arial Narrow"/>
        <family val="2"/>
      </rPr>
      <t xml:space="preserve"> Persona que cobra una renta por bienes que posee.
</t>
    </r>
    <r>
      <rPr>
        <b/>
        <i/>
        <sz val="11"/>
        <color theme="1"/>
        <rFont val="Arial Narrow"/>
        <family val="2"/>
      </rPr>
      <t xml:space="preserve">6. Jubilado-a/pensionado-a: </t>
    </r>
    <r>
      <rPr>
        <sz val="11"/>
        <color theme="1"/>
        <rFont val="Arial Narrow"/>
        <family val="2"/>
      </rPr>
      <t xml:space="preserve">trabajador jubilado que recibe las prestaciones correspondientes de acuerdo con la legislación de cada país.
</t>
    </r>
    <r>
      <rPr>
        <b/>
        <sz val="11"/>
        <color theme="1"/>
        <rFont val="Arial Narrow"/>
        <family val="2"/>
      </rPr>
      <t>7. Cuidador-a:</t>
    </r>
    <r>
      <rPr>
        <sz val="11"/>
        <color theme="1"/>
        <rFont val="Arial Narrow"/>
        <family val="2"/>
      </rPr>
      <t xml:space="preserve"> Persona que ejerce el cuidado de un tercero.
</t>
    </r>
    <r>
      <rPr>
        <b/>
        <i/>
        <sz val="11"/>
        <color theme="1"/>
        <rFont val="Arial Narrow"/>
        <family val="2"/>
      </rPr>
      <t>8. Privada de la libertad:</t>
    </r>
    <r>
      <rPr>
        <sz val="11"/>
        <color theme="1"/>
        <rFont val="Arial Narrow"/>
        <family val="2"/>
      </rPr>
      <t xml:space="preserve"> Cuando una persona es encarcelada, puede decirse que se la ha privado de su libertad. La privación, en este caso, es legal. 
</t>
    </r>
    <r>
      <rPr>
        <b/>
        <sz val="11"/>
        <color theme="1"/>
        <rFont val="Arial Narrow"/>
        <family val="2"/>
      </rPr>
      <t>9. Sin actividad</t>
    </r>
    <r>
      <rPr>
        <sz val="11"/>
        <color theme="1"/>
        <rFont val="Arial Narrow"/>
        <family val="2"/>
      </rPr>
      <t xml:space="preserve">
</t>
    </r>
    <r>
      <rPr>
        <b/>
        <sz val="11"/>
        <color theme="1"/>
        <rFont val="Arial Narrow"/>
        <family val="2"/>
      </rPr>
      <t>10. Otro</t>
    </r>
    <r>
      <rPr>
        <sz val="11"/>
        <color theme="1"/>
        <rFont val="Arial Narrow"/>
        <family val="2"/>
      </rPr>
      <t xml:space="preserve">
</t>
    </r>
  </si>
  <si>
    <t xml:space="preserve">¿Si se encuentra trabajando, qué tipo de situación laboral presenta? </t>
  </si>
  <si>
    <r>
      <t xml:space="preserve">Si la usuaria se encuentra trabajando, seleccione entre estas opciones:
</t>
    </r>
    <r>
      <rPr>
        <b/>
        <i/>
        <sz val="11"/>
        <color theme="1"/>
        <rFont val="Arial Narrow"/>
        <family val="2"/>
      </rPr>
      <t>1. Empleado con contrato laboral:</t>
    </r>
    <r>
      <rPr>
        <sz val="11"/>
        <color theme="1"/>
        <rFont val="Arial Narrow"/>
        <family val="2"/>
      </rPr>
      <t xml:space="preserve"> Contrato de trabajo es aquel por el cual una persona natural se obliga a prestar un servicio personal a otra persona, natural o jurídica, bajo la continuada dependencia o subordinación de la segunda y mediante remuneración. Código Sustantivo del trabajo. Artículo 22. 
</t>
    </r>
    <r>
      <rPr>
        <b/>
        <i/>
        <sz val="11"/>
        <color theme="1"/>
        <rFont val="Arial Narrow"/>
        <family val="2"/>
      </rPr>
      <t>2. Independiente:</t>
    </r>
    <r>
      <rPr>
        <sz val="11"/>
        <color theme="1"/>
        <rFont val="Arial Narrow"/>
        <family val="2"/>
      </rPr>
      <t xml:space="preserve"> son personas que trabajan sin estar vinculadas a una empresa, es decir, no gozan de un contrato de trabajo sino de servicios
</t>
    </r>
    <r>
      <rPr>
        <b/>
        <i/>
        <sz val="11"/>
        <color theme="1"/>
        <rFont val="Arial Narrow"/>
        <family val="2"/>
      </rPr>
      <t xml:space="preserve">3. No aplica: </t>
    </r>
    <r>
      <rPr>
        <sz val="11"/>
        <color theme="1"/>
        <rFont val="Arial Narrow"/>
        <family val="2"/>
      </rPr>
      <t xml:space="preserve"> Esta opción será utilizada o seleccionada, cuando la mujer gestante referencia que se encuentra en alguna de las situaciones de la pregunta anterior ubicadas en la lista desde el punto 2 hasta el 10.
</t>
    </r>
  </si>
  <si>
    <t xml:space="preserve">Ingresos mensuales promedio: </t>
  </si>
  <si>
    <t>Hace alusión al monto económico producto de los ingresos mensuales promedio de la mujer gestante independientemente de la actividad principal que desarrolle. En caso de que no cuente con ingresos diligencie No aplica</t>
  </si>
  <si>
    <t>¿La mujer gestante dónde duerme?:</t>
  </si>
  <si>
    <r>
      <t xml:space="preserve">Seleccione la opción que corresponda de acuerdo con los criterios que se describen a continuación:
</t>
    </r>
    <r>
      <rPr>
        <b/>
        <i/>
        <sz val="11"/>
        <color theme="1"/>
        <rFont val="Arial Narrow"/>
        <family val="2"/>
      </rPr>
      <t xml:space="preserve">1. Hamaca: </t>
    </r>
    <r>
      <rPr>
        <sz val="11"/>
        <color theme="1"/>
        <rFont val="Arial Narrow"/>
        <family val="2"/>
      </rPr>
      <t xml:space="preserve">Puede referirse a diferentes objetos según la región, sin embargo, se define hamaca, como red alargada fabricada con un tejido resistente, que se fija a dos soportes firmes para quedar colgada y servir como columpio o cama.
</t>
    </r>
    <r>
      <rPr>
        <b/>
        <i/>
        <sz val="11"/>
        <color theme="1"/>
        <rFont val="Arial Narrow"/>
        <family val="2"/>
      </rPr>
      <t>2. Cama:</t>
    </r>
    <r>
      <rPr>
        <sz val="11"/>
        <color theme="1"/>
        <rFont val="Arial Narrow"/>
        <family val="2"/>
      </rPr>
      <t xml:space="preserve"> Pieza de mobiliario de distintos materiales “madera, hierro” sobre la cual se coloca un colchón, una o más almohadas, sábanas y ropa de abrigo en la que permite tomar descansos acostándose sobre ella.
</t>
    </r>
    <r>
      <rPr>
        <b/>
        <i/>
        <sz val="11"/>
        <color theme="1"/>
        <rFont val="Arial Narrow"/>
        <family val="2"/>
      </rPr>
      <t xml:space="preserve">3. Colchoneta: </t>
    </r>
    <r>
      <rPr>
        <sz val="11"/>
        <color theme="1"/>
        <rFont val="Arial Narrow"/>
        <family val="2"/>
      </rPr>
      <t xml:space="preserve">Término que se emplea para nombrar a un colchón de escaso grosor y alargado, que puede utilizarse para realizar actividad física, asiento, cama o para llevar de camping.
</t>
    </r>
    <r>
      <rPr>
        <b/>
        <i/>
        <sz val="11"/>
        <color theme="1"/>
        <rFont val="Arial Narrow"/>
        <family val="2"/>
      </rPr>
      <t>4. Estera:</t>
    </r>
    <r>
      <rPr>
        <sz val="11"/>
        <color theme="1"/>
        <rFont val="Arial Narrow"/>
        <family val="2"/>
      </rPr>
      <t xml:space="preserve"> Pieza de tejido que se utiliza para cubrir el suelo y los materiales más utilizados son los juncos o palma.
</t>
    </r>
    <r>
      <rPr>
        <b/>
        <i/>
        <sz val="11"/>
        <color theme="1"/>
        <rFont val="Arial Narrow"/>
        <family val="2"/>
      </rPr>
      <t xml:space="preserve">5. Plancha: </t>
    </r>
    <r>
      <rPr>
        <sz val="11"/>
        <color theme="1"/>
        <rFont val="Arial Narrow"/>
        <family val="2"/>
      </rPr>
      <t xml:space="preserve">Termino utilizado en el contexto carcelario para nombrar a la pieza de cemento utilizado para dormir.
</t>
    </r>
    <r>
      <rPr>
        <b/>
        <i/>
        <sz val="11"/>
        <color theme="1"/>
        <rFont val="Arial Narrow"/>
        <family val="2"/>
      </rPr>
      <t>6. Otro:</t>
    </r>
    <r>
      <rPr>
        <sz val="11"/>
        <color theme="1"/>
        <rFont val="Arial Narrow"/>
        <family val="2"/>
      </rPr>
      <t xml:space="preserve"> Indicar otras formas como, por ejemplo: cobijas, piso, sofá cama, entre otros, en el campo habilitado para ello.</t>
    </r>
  </si>
  <si>
    <t>H. Vulnerabilidad y vulneración de derechos</t>
  </si>
  <si>
    <t xml:space="preserve">34. ¿Cuál o cuáles de los siguientes eventos se presentan o se han presentado en su vida? </t>
  </si>
  <si>
    <r>
      <t xml:space="preserve">Seleccione de los siguientes eventos de violencia cuál o cuáles se han presentado en la historia de vida de la mujer gestante:
</t>
    </r>
    <r>
      <rPr>
        <b/>
        <i/>
        <sz val="11"/>
        <color theme="1"/>
        <rFont val="Arial Narrow"/>
        <family val="2"/>
      </rPr>
      <t>1. Violencia sexual:</t>
    </r>
    <r>
      <rPr>
        <sz val="11"/>
        <color theme="1"/>
        <rFont val="Arial Narrow"/>
        <family val="2"/>
      </rPr>
      <t xml:space="preserve"> Cualquier acción que implique la vulneración en todas sus formas, con o sin acceso genital, del derecho de la mujer a decidir voluntariamente acerca de su vida sexual o reproductiva a través de amenazas, coerción, uso de la fuerza o intimidación, incluyendo la violación dentro del matrimonio o de otras relaciones vinculares o de parentesco, exista o no convivencia, así como la prostitución forzada, explotación, esclavitud, acoso, abuso sexual y trata de mujeres.
</t>
    </r>
    <r>
      <rPr>
        <b/>
        <i/>
        <sz val="11"/>
        <color theme="1"/>
        <rFont val="Arial Narrow"/>
        <family val="2"/>
      </rPr>
      <t xml:space="preserve">2. Violencia psicológica: </t>
    </r>
    <r>
      <rPr>
        <sz val="11"/>
        <color theme="1"/>
        <rFont val="Arial Narrow"/>
        <family val="2"/>
      </rPr>
      <t xml:space="preserve">Es una forma de abuso que no utiliza la violencia física, pero produce cicatrices muy dolorosas, Causa daño emocional, disminución de la autoestima y perjudica el pleno desarrollo personal. Por ejemplo, cuando una persona descalifica, desvaloriza o humilla a una mujer, en la intimidad o frente a otras personas. 
</t>
    </r>
    <r>
      <rPr>
        <b/>
        <i/>
        <sz val="11"/>
        <color theme="1"/>
        <rFont val="Arial Narrow"/>
        <family val="2"/>
      </rPr>
      <t>3. Violencia en el conflicto armado:</t>
    </r>
    <r>
      <rPr>
        <sz val="11"/>
        <color theme="1"/>
        <rFont val="Arial Narrow"/>
        <family val="2"/>
      </rPr>
      <t xml:space="preserve"> La violencia durante conflictos armados se produce a través de ataques centrados en la mujeres y niñas cuyos cuerpos se constituyen en territorio de disputa y son utilizados como armas de guerra, motines y moneda de cambio. 
</t>
    </r>
    <r>
      <rPr>
        <b/>
        <i/>
        <sz val="11"/>
        <color theme="1"/>
        <rFont val="Arial Narrow"/>
        <family val="2"/>
      </rPr>
      <t xml:space="preserve">4. Violencia económica y patrimonial: </t>
    </r>
    <r>
      <rPr>
        <sz val="11"/>
        <color theme="1"/>
        <rFont val="Arial Narrow"/>
        <family val="2"/>
      </rPr>
      <t xml:space="preserve">Se produce cuando a la mujer se le niega el dinero necesario para satisfacer las necesidades básicas de supervivencia de la familia, especialmente de los hijos, o bien cuando una persona presiona a la mujer para que le entregue su dinero, bajo amenaza de daño físico o emocional.
</t>
    </r>
    <r>
      <rPr>
        <b/>
        <i/>
        <sz val="11"/>
        <color theme="1"/>
        <rFont val="Arial Narrow"/>
        <family val="2"/>
      </rPr>
      <t xml:space="preserve">5. Violencia Física: </t>
    </r>
    <r>
      <rPr>
        <sz val="11"/>
        <color theme="1"/>
        <rFont val="Arial Narrow"/>
        <family val="2"/>
      </rPr>
      <t xml:space="preserve">Es la forma más evidente de violencia. La que se emplea contra el cuerpo de la mujer produciendo dolor, daño o riesgo de producirlo y cualquier otra forma de maltrato agresión que afecte su integridad física.
</t>
    </r>
    <r>
      <rPr>
        <b/>
        <i/>
        <sz val="11"/>
        <color theme="1"/>
        <rFont val="Arial Narrow"/>
        <family val="2"/>
      </rPr>
      <t>6. Ninguna</t>
    </r>
  </si>
  <si>
    <t>5. Violencia Física</t>
  </si>
  <si>
    <t xml:space="preserve">Si en la respuesta anterior seleccionó alguna opción de violencia ¿la violencia ocurrió al interior del hogar? </t>
  </si>
  <si>
    <r>
      <t xml:space="preserve">En caso de que haya seleccionado algún o algunos eventos de violencia en la pregunta anterior, seleccione:
</t>
    </r>
    <r>
      <rPr>
        <b/>
        <sz val="11"/>
        <color theme="1"/>
        <rFont val="Arial Narrow"/>
        <family val="2"/>
      </rPr>
      <t>SI:</t>
    </r>
    <r>
      <rPr>
        <sz val="11"/>
        <color theme="1"/>
        <rFont val="Arial Narrow"/>
        <family val="2"/>
      </rPr>
      <t xml:space="preserve"> Cuando el evento lo generó otro integrante del hogar.
</t>
    </r>
    <r>
      <rPr>
        <b/>
        <sz val="11"/>
        <color theme="1"/>
        <rFont val="Arial Narrow"/>
        <family val="2"/>
      </rPr>
      <t xml:space="preserve">NO: </t>
    </r>
    <r>
      <rPr>
        <sz val="11"/>
        <color theme="1"/>
        <rFont val="Arial Narrow"/>
        <family val="2"/>
      </rPr>
      <t xml:space="preserve">Cuando ocurrió por fuera del contexto del hogar.
</t>
    </r>
    <r>
      <rPr>
        <b/>
        <sz val="11"/>
        <color theme="1"/>
        <rFont val="Arial Narrow"/>
        <family val="2"/>
      </rPr>
      <t>NO APLICA:</t>
    </r>
    <r>
      <rPr>
        <sz val="11"/>
        <color theme="1"/>
        <rFont val="Arial Narrow"/>
        <family val="2"/>
      </rPr>
      <t xml:space="preserve"> Si seleccionó en la pregunta anterior la opción "6. Ninguna"</t>
    </r>
  </si>
  <si>
    <t xml:space="preserve">Si en la respuesta a la pregunta 33 seleccionó alguna opción de violencia ¿Tiene en curso o ha interpuesto algún tipo de denuncia ante el sector protección o justicia por ese motivo?  </t>
  </si>
  <si>
    <r>
      <t xml:space="preserve">En caso de que haya seleccionado algún o algunos eventos de violencia en la pregunta 33, seleccione:
</t>
    </r>
    <r>
      <rPr>
        <b/>
        <sz val="11"/>
        <color theme="1"/>
        <rFont val="Arial Narrow"/>
        <family val="2"/>
      </rPr>
      <t>SI:</t>
    </r>
    <r>
      <rPr>
        <sz val="11"/>
        <color theme="1"/>
        <rFont val="Arial Narrow"/>
        <family val="2"/>
      </rPr>
      <t xml:space="preserve"> Interpuso alguna denuncia ante el sector protección (comisaria de familia, ICBF, policía Nacional) o justicia (Fiscalía general de la Nación, Policía Judicial. CTI, SIJIN, DIJIN).
</t>
    </r>
    <r>
      <rPr>
        <b/>
        <sz val="11"/>
        <color theme="1"/>
        <rFont val="Arial Narrow"/>
        <family val="2"/>
      </rPr>
      <t xml:space="preserve">NO: </t>
    </r>
    <r>
      <rPr>
        <sz val="11"/>
        <color theme="1"/>
        <rFont val="Arial Narrow"/>
        <family val="2"/>
      </rPr>
      <t xml:space="preserve">No interpuso algún tipo de denuncia.
</t>
    </r>
    <r>
      <rPr>
        <b/>
        <sz val="11"/>
        <color theme="1"/>
        <rFont val="Arial Narrow"/>
        <family val="2"/>
      </rPr>
      <t>NO APLICA:</t>
    </r>
    <r>
      <rPr>
        <sz val="11"/>
        <color theme="1"/>
        <rFont val="Arial Narrow"/>
        <family val="2"/>
      </rPr>
      <t xml:space="preserve"> Si selecciono en la pregunta 33 la opción "6. Ninguna"</t>
    </r>
  </si>
  <si>
    <t xml:space="preserve">Si a la pregunta anterior respondió SI, ¿En qué estado está o terminó el proceso? </t>
  </si>
  <si>
    <t>Escriba lo manifestado por la usuaria de ante el estado del caso denunciado. 
Escriba No aplica en caso que en la pregunta 33 haya seleccionado la opción "6. Ninguna"</t>
  </si>
  <si>
    <t>37. ¿Presenta alguna de las siguientes situaciones de vulnerabilidad?</t>
  </si>
  <si>
    <t>37.¿Presenta alguna de las siguientes situaciones de vulnerabilidad?(1. Cabeza de familia)</t>
  </si>
  <si>
    <t>37.¿Presenta alguna de las siguientes situaciones de vulnerabilidad?(2. Enfermedad terminal o de alto costo)</t>
  </si>
  <si>
    <t>37.¿Presenta alguna de las siguientes situaciones de vulnerabilidad?(3. Cuidador de otro-a)</t>
  </si>
  <si>
    <t>37.¿Presenta alguna de las siguientes situaciones de vulnerabilidad?(4. Otra)</t>
  </si>
  <si>
    <t>37.¿Presenta alguna de las siguientes situaciones de vulnerabilidad?(5. Ninguna)</t>
  </si>
  <si>
    <t>¿Presenta alguna de las siguientes situaciones de vulnerabilidad?</t>
  </si>
  <si>
    <r>
      <t xml:space="preserve">Seleccione el último nivel de estudios alcanzado dentro de la educación formal, teniendo en cuenta lo siguiente:
</t>
    </r>
    <r>
      <rPr>
        <b/>
        <i/>
        <sz val="11"/>
        <color theme="1"/>
        <rFont val="Arial Narrow"/>
        <family val="2"/>
      </rPr>
      <t>1. Ninguno:</t>
    </r>
    <r>
      <rPr>
        <sz val="11"/>
        <color theme="1"/>
        <rFont val="Arial Narrow"/>
        <family val="2"/>
      </rPr>
      <t xml:space="preserve"> El integrante del hogar no ha realizado ningún grado de estudios en el marco de la educación formal.
</t>
    </r>
    <r>
      <rPr>
        <b/>
        <i/>
        <sz val="11"/>
        <color theme="1"/>
        <rFont val="Arial Narrow"/>
        <family val="2"/>
      </rPr>
      <t xml:space="preserve">2. Preescolar: </t>
    </r>
    <r>
      <rPr>
        <sz val="11"/>
        <color theme="1"/>
        <rFont val="Arial Narrow"/>
        <family val="2"/>
      </rPr>
      <t xml:space="preserve">Corresponde a la ofrecida al niño menor de seis (6) años, para su desarrollo integral en los aspectos biológico, cognoscitivo, sicomotriz, socio - afectivo y espiritual, a través de experiencias de socialización pedagógica y recreativas. (Ley 155. Art 15)
</t>
    </r>
    <r>
      <rPr>
        <b/>
        <i/>
        <sz val="11"/>
        <color theme="1"/>
        <rFont val="Arial Narrow"/>
        <family val="2"/>
      </rPr>
      <t xml:space="preserve">3. Básica Primaria: </t>
    </r>
    <r>
      <rPr>
        <sz val="11"/>
        <color theme="1"/>
        <rFont val="Arial Narrow"/>
        <family val="2"/>
      </rPr>
      <t xml:space="preserve">comprende la educación básica conformada por cinco grados, que van de primero a quinto.
</t>
    </r>
    <r>
      <rPr>
        <b/>
        <i/>
        <sz val="11"/>
        <color theme="1"/>
        <rFont val="Arial Narrow"/>
        <family val="2"/>
      </rPr>
      <t xml:space="preserve">4. Bachillerato: </t>
    </r>
    <r>
      <rPr>
        <sz val="11"/>
        <color theme="1"/>
        <rFont val="Arial Narrow"/>
        <family val="2"/>
      </rPr>
      <t xml:space="preserve">comprende la educación básica desde el grado sexto al grado noveno y media los grados décimo y undécimo.
</t>
    </r>
    <r>
      <rPr>
        <b/>
        <i/>
        <sz val="11"/>
        <color theme="1"/>
        <rFont val="Arial Narrow"/>
        <family val="2"/>
      </rPr>
      <t>5. Normalista:</t>
    </r>
    <r>
      <rPr>
        <sz val="11"/>
        <color theme="1"/>
        <rFont val="Arial Narrow"/>
        <family val="2"/>
      </rPr>
      <t xml:space="preserve"> Maestro que se gradúa de una escuela normal.
</t>
    </r>
    <r>
      <rPr>
        <b/>
        <i/>
        <sz val="11"/>
        <color theme="1"/>
        <rFont val="Arial Narrow"/>
        <family val="2"/>
      </rPr>
      <t xml:space="preserve">6. Técnico: </t>
    </r>
    <r>
      <rPr>
        <sz val="11"/>
        <color theme="1"/>
        <rFont val="Arial Narrow"/>
        <family val="2"/>
      </rPr>
      <t xml:space="preserve">La educación técnico profesional es la modalidad de la educación secundaria y la educación superior responsable de la formación de técnicos medios y técnicos superiores en áreas ocupacionales específicas. También incluye estudios de educación no formal
</t>
    </r>
    <r>
      <rPr>
        <b/>
        <i/>
        <sz val="11"/>
        <rFont val="Arial Narrow"/>
        <family val="2"/>
      </rPr>
      <t xml:space="preserve">7. Técnologica: </t>
    </r>
    <r>
      <rPr>
        <sz val="11"/>
        <rFont val="Arial Narrow"/>
        <family val="2"/>
      </rPr>
      <t>Es aquella que ofrece programas de formación en ocupaciones, programas de formación académica en profesiones o disciplinas y programas de especialización. (Ley 30 de 1993).</t>
    </r>
    <r>
      <rPr>
        <b/>
        <i/>
        <sz val="11"/>
        <color theme="1"/>
        <rFont val="Arial Narrow"/>
        <family val="2"/>
      </rPr>
      <t xml:space="preserve">
8. Universitario:</t>
    </r>
    <r>
      <rPr>
        <sz val="11"/>
        <color theme="1"/>
        <rFont val="Arial Narrow"/>
        <family val="2"/>
      </rPr>
      <t xml:space="preserve"> La educación profesional forma parte de la educación formal y está dirigida a los procesos de formación que conducen al desarrollo de profesiones.
</t>
    </r>
    <r>
      <rPr>
        <b/>
        <i/>
        <sz val="11"/>
        <color theme="1"/>
        <rFont val="Arial Narrow"/>
        <family val="2"/>
      </rPr>
      <t>9. Posgrado:</t>
    </r>
    <r>
      <rPr>
        <sz val="11"/>
        <color theme="1"/>
        <rFont val="Arial Narrow"/>
        <family val="2"/>
      </rPr>
      <t xml:space="preserve"> Hace referencia al ciclo de estudios posteriores al grado profesional, e incluyen las especializaciones, las maestrías y los doctorados.</t>
    </r>
  </si>
  <si>
    <r>
      <t xml:space="preserve">Seleccione alguna o algunas otras situaciones de vulnerabilidad que se presentan con la mujer gestante. Las opciones son las siguientes:
</t>
    </r>
    <r>
      <rPr>
        <b/>
        <i/>
        <sz val="11"/>
        <color theme="1"/>
        <rFont val="Arial Narrow"/>
        <family val="2"/>
      </rPr>
      <t xml:space="preserve">1. Cabeza de familia: </t>
    </r>
    <r>
      <rPr>
        <sz val="11"/>
        <color theme="1"/>
        <rFont val="Arial Narrow"/>
        <family val="2"/>
      </rPr>
      <t xml:space="preserve">Proveedor- proveedora de ingresos de la familia; este miembro se constituye como el único-única que aporta dinero y manutención a sus dependientes (miembros del hogar).
</t>
    </r>
    <r>
      <rPr>
        <b/>
        <i/>
        <sz val="11"/>
        <color theme="1"/>
        <rFont val="Arial Narrow"/>
        <family val="2"/>
      </rPr>
      <t xml:space="preserve">2. Enfermedad terminal o de alto costo: </t>
    </r>
    <r>
      <rPr>
        <sz val="11"/>
        <color theme="1"/>
        <rFont val="Arial Narrow"/>
        <family val="2"/>
      </rPr>
      <t xml:space="preserve">se define como una enfermedad avanzada, progresiva e incurable, sin posibilidades razonables de respuesta al tratamiento específico, muy relacionado con la presencia, explícita o no, de muerte y con un pronóstico de vida inferior a 6 meses / requiere una alta complejidad técnica en su manejo y tratamiento y representa un gran compromiso económico por parte de los aseguradores y de familiares/ genera limitaciones físicas, sensitivas, cognitivas y mentales, aislamiento social y requiere en muchas oportunidades del apoyo total o parcial de otros para poder realizar sus actividades básicas.
</t>
    </r>
    <r>
      <rPr>
        <b/>
        <i/>
        <sz val="11"/>
        <color theme="1"/>
        <rFont val="Arial Narrow"/>
        <family val="2"/>
      </rPr>
      <t xml:space="preserve">3. Cuidadora de otro-a: </t>
    </r>
    <r>
      <rPr>
        <sz val="11"/>
        <color theme="1"/>
        <rFont val="Arial Narrow"/>
        <family val="2"/>
      </rPr>
      <t xml:space="preserve">Que se encuentra al cuidado de otra persona (persona mayor, persona con discapacidad, persona con enfermedad, entre otros) y no percibe ingreso por ese concepto.
</t>
    </r>
    <r>
      <rPr>
        <b/>
        <i/>
        <sz val="11"/>
        <color theme="1"/>
        <rFont val="Arial Narrow"/>
        <family val="2"/>
      </rPr>
      <t>4. Otra
5. Ninguna</t>
    </r>
    <r>
      <rPr>
        <sz val="11"/>
        <color theme="1"/>
        <rFont val="Arial Narrow"/>
        <family val="2"/>
      </rPr>
      <t xml:space="preserve">
En caso de seleccionar la opción "4. Otra", describa de manera breve otras situaciones de vulnerabilidad, en el campo habilitado para ello.</t>
    </r>
  </si>
  <si>
    <t xml:space="preserve">Número telefónico de la Mujer Gestante: </t>
  </si>
  <si>
    <t>Digite el número celular o fijo de contacto de la mujer gestante.</t>
  </si>
  <si>
    <t xml:space="preserve">Indique otro número telefónico de contacto: </t>
  </si>
  <si>
    <t>Digite el número celular o fijo de un allegado-a a la mujer gestante.</t>
  </si>
  <si>
    <t xml:space="preserve">¿Es su primer embarazo? </t>
  </si>
  <si>
    <t xml:space="preserve">¿Cuántos embarazos ha tenido?: </t>
  </si>
  <si>
    <t>Escriba el número de embarazos que ha tenido la mujer gestante, contando el actual.</t>
  </si>
  <si>
    <t xml:space="preserve">¿A qué edad tuvo su primer embarazo? </t>
  </si>
  <si>
    <t>Escriba la edad en la cual la mujer gestante quedo en su primer embarazo.</t>
  </si>
  <si>
    <t xml:space="preserve">¿Cuántos hijos-as nacidos vivos ha tenido? </t>
  </si>
  <si>
    <r>
      <t xml:space="preserve">Seleccione de la opción de acuerdo con el número de hijos e hijas que nacieron vivos:
</t>
    </r>
    <r>
      <rPr>
        <i/>
        <sz val="11"/>
        <color theme="1"/>
        <rFont val="Arial Narrow"/>
        <family val="2"/>
      </rPr>
      <t>1. Ninguno (0)
2. Uno (1)
3. Dos (2)
4. Tres (3)
5. Cuatro (4)
6. Más de cinco (5)</t>
    </r>
  </si>
  <si>
    <r>
      <t xml:space="preserve">Seleccione </t>
    </r>
    <r>
      <rPr>
        <b/>
        <sz val="11"/>
        <color theme="1"/>
        <rFont val="Arial Narrow"/>
        <family val="2"/>
      </rPr>
      <t>SI / NO</t>
    </r>
  </si>
  <si>
    <t xml:space="preserve">¿Quién va a ser el cuidador-a principal del niño o niña en gestación?: </t>
  </si>
  <si>
    <r>
      <t xml:space="preserve">Seleccione la opción que corresponda, con respecto a la relación de parentesco o afinidad de la mujer gestante con quien tiene proyectado sea el cuidador-a del niño o niña por nacer:
</t>
    </r>
    <r>
      <rPr>
        <b/>
        <i/>
        <sz val="11"/>
        <color theme="1"/>
        <rFont val="Arial Narrow"/>
        <family val="2"/>
      </rPr>
      <t xml:space="preserve">1. Padre: </t>
    </r>
    <r>
      <rPr>
        <sz val="11"/>
        <color theme="1"/>
        <rFont val="Arial Narrow"/>
        <family val="2"/>
      </rPr>
      <t xml:space="preserve">Biológicamente se denomina Padre en primer grado de consanguinidad si engendra al hijo. También se denomina Padre, quien adquiere por medio de la adopción al niño o niña.
</t>
    </r>
    <r>
      <rPr>
        <b/>
        <i/>
        <sz val="11"/>
        <color theme="1"/>
        <rFont val="Arial Narrow"/>
        <family val="2"/>
      </rPr>
      <t>2. Madre:</t>
    </r>
    <r>
      <rPr>
        <sz val="11"/>
        <color theme="1"/>
        <rFont val="Arial Narrow"/>
        <family val="2"/>
      </rPr>
      <t xml:space="preserve"> Biológicamente es quien tiene en su vientre durante 9 meses establecidos al hijo. También se denomina Madre, quien adquiere por medio de la adopción al niño o niña.
</t>
    </r>
    <r>
      <rPr>
        <b/>
        <i/>
        <sz val="11"/>
        <color theme="1"/>
        <rFont val="Arial Narrow"/>
        <family val="2"/>
      </rPr>
      <t xml:space="preserve">3. Hermana-o: </t>
    </r>
    <r>
      <rPr>
        <sz val="11"/>
        <color theme="1"/>
        <rFont val="Arial Narrow"/>
        <family val="2"/>
      </rPr>
      <t xml:space="preserve">Biológicamente Engendrado por el mismo Padre y por la misma Madre
</t>
    </r>
    <r>
      <rPr>
        <b/>
        <i/>
        <sz val="11"/>
        <color theme="1"/>
        <rFont val="Arial Narrow"/>
        <family val="2"/>
      </rPr>
      <t xml:space="preserve">4. Prima-o: </t>
    </r>
    <r>
      <rPr>
        <sz val="11"/>
        <color theme="1"/>
        <rFont val="Arial Narrow"/>
        <family val="2"/>
      </rPr>
      <t xml:space="preserve">Biológicamente se denomina Prima(a) quien es hijo de los tíos.
</t>
    </r>
    <r>
      <rPr>
        <b/>
        <i/>
        <sz val="11"/>
        <color theme="1"/>
        <rFont val="Arial Narrow"/>
        <family val="2"/>
      </rPr>
      <t xml:space="preserve">5. Sobrina-o: </t>
    </r>
    <r>
      <rPr>
        <sz val="11"/>
        <color theme="1"/>
        <rFont val="Arial Narrow"/>
        <family val="2"/>
      </rPr>
      <t xml:space="preserve">Hijo- a del hermano -a
</t>
    </r>
    <r>
      <rPr>
        <b/>
        <i/>
        <sz val="11"/>
        <color theme="1"/>
        <rFont val="Arial Narrow"/>
        <family val="2"/>
      </rPr>
      <t xml:space="preserve">6. Nieta-o: </t>
    </r>
    <r>
      <rPr>
        <sz val="11"/>
        <color theme="1"/>
        <rFont val="Arial Narrow"/>
        <family val="2"/>
      </rPr>
      <t xml:space="preserve">Hijo(a) de la Hija(a) cuando el grado de consanguinidad en la familia es Padre o Madre.
</t>
    </r>
    <r>
      <rPr>
        <b/>
        <i/>
        <sz val="11"/>
        <color theme="1"/>
        <rFont val="Arial Narrow"/>
        <family val="2"/>
      </rPr>
      <t xml:space="preserve">7. Cónyuge: </t>
    </r>
    <r>
      <rPr>
        <sz val="11"/>
        <color theme="1"/>
        <rFont val="Arial Narrow"/>
        <family val="2"/>
      </rPr>
      <t xml:space="preserve">Hombre o Mujer elegido como compañero de vida.
</t>
    </r>
    <r>
      <rPr>
        <b/>
        <i/>
        <sz val="11"/>
        <color theme="1"/>
        <rFont val="Arial Narrow"/>
        <family val="2"/>
      </rPr>
      <t>8. Padrastro:</t>
    </r>
    <r>
      <rPr>
        <sz val="11"/>
        <color theme="1"/>
        <rFont val="Arial Narrow"/>
        <family val="2"/>
      </rPr>
      <t xml:space="preserve"> Marido, Conyugue o Esposo de la madre respecto de los hijos de ésta habidos en un matrimonio anterior.
</t>
    </r>
    <r>
      <rPr>
        <b/>
        <i/>
        <sz val="11"/>
        <color theme="1"/>
        <rFont val="Arial Narrow"/>
        <family val="2"/>
      </rPr>
      <t xml:space="preserve">9. Madrasta: </t>
    </r>
    <r>
      <rPr>
        <sz val="11"/>
        <color theme="1"/>
        <rFont val="Arial Narrow"/>
        <family val="2"/>
      </rPr>
      <t xml:space="preserve">Conyugue o Esposa del padre respecto de los hijos de ésta habidos en un matrimonio anterior
</t>
    </r>
    <r>
      <rPr>
        <b/>
        <i/>
        <sz val="11"/>
        <color theme="1"/>
        <rFont val="Arial Narrow"/>
        <family val="2"/>
      </rPr>
      <t>10. Hijastra-o:</t>
    </r>
    <r>
      <rPr>
        <sz val="11"/>
        <color theme="1"/>
        <rFont val="Arial Narrow"/>
        <family val="2"/>
      </rPr>
      <t xml:space="preserve"> En el nuevo círculo familiar Hombre y Mujer se denomina Hijastro(a) cuando los niños del nuevo grupo familiar, cuenta con un Padre o Madre biológico, diferente al actual.
</t>
    </r>
    <r>
      <rPr>
        <b/>
        <i/>
        <sz val="11"/>
        <color theme="1"/>
        <rFont val="Arial Narrow"/>
        <family val="2"/>
      </rPr>
      <t xml:space="preserve">11. Abuela-o: </t>
    </r>
    <r>
      <rPr>
        <sz val="11"/>
        <color theme="1"/>
        <rFont val="Arial Narrow"/>
        <family val="2"/>
      </rPr>
      <t>En el grado de consanguinidad se denomina abuela quien ha parido uno o varios hijos(a) y los mismos ya han procreado, parido o adoptado.</t>
    </r>
    <r>
      <rPr>
        <sz val="11"/>
        <color theme="1"/>
        <rFont val="Arial Narrow"/>
        <family val="2"/>
      </rPr>
      <t xml:space="preserve">
</t>
    </r>
  </si>
  <si>
    <r>
      <rPr>
        <b/>
        <i/>
        <sz val="11"/>
        <color theme="1"/>
        <rFont val="Arial Narrow"/>
        <family val="2"/>
      </rPr>
      <t>12. Tía-o:</t>
    </r>
    <r>
      <rPr>
        <sz val="11"/>
        <color theme="1"/>
        <rFont val="Arial Narrow"/>
        <family val="2"/>
      </rPr>
      <t xml:space="preserve"> Hermano (a) de Padre o Hermano(a) de la Madre
</t>
    </r>
    <r>
      <rPr>
        <b/>
        <i/>
        <sz val="11"/>
        <color theme="1"/>
        <rFont val="Arial Narrow"/>
        <family val="2"/>
      </rPr>
      <t xml:space="preserve">13. Suegra-o: </t>
    </r>
    <r>
      <rPr>
        <sz val="11"/>
        <color theme="1"/>
        <rFont val="Arial Narrow"/>
        <family val="2"/>
      </rPr>
      <t xml:space="preserve">Madre de Hombre o Mujer quien se encuentran construyendo nuevo
</t>
    </r>
    <r>
      <rPr>
        <b/>
        <i/>
        <sz val="11"/>
        <color theme="1"/>
        <rFont val="Arial Narrow"/>
        <family val="2"/>
      </rPr>
      <t xml:space="preserve">14. Nuera: </t>
    </r>
    <r>
      <rPr>
        <sz val="11"/>
        <color theme="1"/>
        <rFont val="Arial Narrow"/>
        <family val="2"/>
      </rPr>
      <t xml:space="preserve">Es la esposa o compañera de los hijos o hijas (casados por matrimonio civil o el religioso o en unión libre).
</t>
    </r>
    <r>
      <rPr>
        <b/>
        <i/>
        <sz val="11"/>
        <color theme="1"/>
        <rFont val="Arial Narrow"/>
        <family val="2"/>
      </rPr>
      <t xml:space="preserve">15. Yerno: </t>
    </r>
    <r>
      <rPr>
        <sz val="11"/>
        <color theme="1"/>
        <rFont val="Arial Narrow"/>
        <family val="2"/>
      </rPr>
      <t xml:space="preserve">Esposo o compañero de las hijas o hijos (casados por matrimonio civil o el religioso o en unión libre).
</t>
    </r>
    <r>
      <rPr>
        <b/>
        <i/>
        <sz val="11"/>
        <color theme="1"/>
        <rFont val="Arial Narrow"/>
        <family val="2"/>
      </rPr>
      <t>16. Cuñada-o:</t>
    </r>
    <r>
      <rPr>
        <sz val="11"/>
        <color theme="1"/>
        <rFont val="Arial Narrow"/>
        <family val="2"/>
      </rPr>
      <t xml:space="preserve"> Corresponde al esposo-a o compañero-a del hermano o hermana.
</t>
    </r>
    <r>
      <rPr>
        <b/>
        <i/>
        <sz val="11"/>
        <color theme="1"/>
        <rFont val="Arial Narrow"/>
        <family val="2"/>
      </rPr>
      <t>17. Padrino:</t>
    </r>
    <r>
      <rPr>
        <sz val="11"/>
        <color theme="1"/>
        <rFont val="Arial Narrow"/>
        <family val="2"/>
      </rPr>
      <t xml:space="preserve"> Hombre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 xml:space="preserve">18. Madrina: </t>
    </r>
    <r>
      <rPr>
        <sz val="11"/>
        <color theme="1"/>
        <rFont val="Arial Narrow"/>
        <family val="2"/>
      </rPr>
      <t xml:space="preserve">Mujer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19. Familia sustituta/institución de protección:</t>
    </r>
    <r>
      <rPr>
        <sz val="11"/>
        <color theme="1"/>
        <rFont val="Arial Narrow"/>
        <family val="2"/>
      </rPr>
      <t xml:space="preserve"> Lugares de protección de niños, niñas, adolescentes y familias como una medida de restablecimiento de derechos.
</t>
    </r>
    <r>
      <rPr>
        <b/>
        <i/>
        <sz val="11"/>
        <color theme="1"/>
        <rFont val="Arial Narrow"/>
        <family val="2"/>
      </rPr>
      <t>20. No sabe</t>
    </r>
    <r>
      <rPr>
        <sz val="11"/>
        <color theme="1"/>
        <rFont val="Arial Narrow"/>
        <family val="2"/>
      </rPr>
      <t xml:space="preserve">
</t>
    </r>
    <r>
      <rPr>
        <b/>
        <i/>
        <sz val="11"/>
        <color theme="1"/>
        <rFont val="Arial Narrow"/>
        <family val="2"/>
      </rPr>
      <t xml:space="preserve">21. Otro
</t>
    </r>
    <r>
      <rPr>
        <sz val="11"/>
        <color theme="1"/>
        <rFont val="Arial Narrow"/>
        <family val="2"/>
      </rPr>
      <t>En caso de seleccionar la opción "21. Otro", describa quien seria el cuidador principal, en el campo habilitado para ello.</t>
    </r>
  </si>
  <si>
    <r>
      <t xml:space="preserve">Recuerda que esto incluye los suplementos de micronutrientes suministrados por la EPS durante la gestación: Consulte con la usuaria si en el último mes ha estado bajo tratamiento médico en el que se le formule algún tipo de medicamento. 
Seleccione </t>
    </r>
    <r>
      <rPr>
        <b/>
        <sz val="11"/>
        <color theme="1"/>
        <rFont val="Arial Narrow"/>
        <family val="2"/>
      </rPr>
      <t>SI / NO</t>
    </r>
  </si>
  <si>
    <t xml:space="preserve">En caso que la respuesta anterior sea SI, mencione que medicamentos consume: </t>
  </si>
  <si>
    <r>
      <t xml:space="preserve">De acuerdo con lo manifestado por la usuaria o su familia seleccione máximo 3 de las opciones de respuesta. Para obtener esta información tenga en cuenta preguntar si la usuaria tiene alguna enfermedad, o ¿toma alguna vitamina? O ¿asiste a controles médicos regularmente?
</t>
    </r>
    <r>
      <rPr>
        <i/>
        <sz val="11"/>
        <color theme="1"/>
        <rFont val="Arial Narrow"/>
        <family val="2"/>
      </rPr>
      <t>1. Micronutrientes suministrados durante la gestación.
2. Médicamentos para el dolor.
3. Médicamentos por enfermedad anterior a la gestación.</t>
    </r>
  </si>
  <si>
    <t xml:space="preserve">Recuerde que lo normalizado a través de la resolución 3280 de 2018, en el LINEAMIENTO TECNICO Y OPERATIVO RUTA INTEGRAL DE ATENCIÓN EN SALUD MATERNO PERINATAL, se encuentra normado la suplementación con micronutrientes como el hierro, ácido fólico y calcio durante la gestación y todas las mujeres gestantes tienen derecho al suministro de estos medicamentos. A partir de lo anterior indague si la usuaria se encuentra consumiendo estos medicamentos de manera regular, puede utilizar preguntas como ¿Toma usted alguna pastilla suministrada durante los controles prenatales? ¿En el control prenatal le formularon algún medicamento? </t>
  </si>
  <si>
    <t xml:space="preserve">Describa de manera breve, las razones que comente la usuaria para desistir el consumo de estos medicamentos. Importante tener en cuenta que estos micronutrientes son los que previenen procesos de malformación fetal entre otros beneficios para el proceso de la gestación. </t>
  </si>
  <si>
    <r>
      <t xml:space="preserve">Teniendo en cuenta que existe una variedad de medicamentos que se encuentran contraindicados consumir durante la gestación, indague o pregunte a la usuaria que tipo de medicamentos consume y si estos fueron formulados por el equipo médico de su EPS o fueron recomendados por familiares o amigos. Seleccione una única opción de respuesta: </t>
    </r>
    <r>
      <rPr>
        <b/>
        <sz val="11"/>
        <color theme="1"/>
        <rFont val="Arial Narrow"/>
        <family val="2"/>
      </rPr>
      <t>SI / NO</t>
    </r>
  </si>
  <si>
    <r>
      <t xml:space="preserve">A partir que lo primordial durante la gestación es mantener prácticas de vida adecuada, es importante indagar con la usuaria si acostumbra a consumir sustancias psicoactivas, (legales y no legales) cabe anotar que en este grupo se encuentra incluido el consumo de alcohol y cigarrillo. Seleccione una única opción de respuesta: </t>
    </r>
    <r>
      <rPr>
        <b/>
        <sz val="11"/>
        <color theme="1"/>
        <rFont val="Arial Narrow"/>
        <family val="2"/>
      </rPr>
      <t>SI / NO</t>
    </r>
  </si>
  <si>
    <t>En caso que la respuesta anterior haya sido afirmativa ”SI”, seleccione una o varias opciones:
1. Cigarrillo
2. Bebidas Alcohólicas
3. Otras SPA</t>
  </si>
  <si>
    <r>
      <t xml:space="preserve">Seleccione entre </t>
    </r>
    <r>
      <rPr>
        <b/>
        <sz val="11"/>
        <color theme="1"/>
        <rFont val="Arial Narrow"/>
        <family val="2"/>
      </rPr>
      <t>SI/NO</t>
    </r>
    <r>
      <rPr>
        <sz val="11"/>
        <color theme="1"/>
        <rFont val="Arial Narrow"/>
        <family val="2"/>
      </rPr>
      <t xml:space="preserve"> la mujer asiste de manera regular al curso; tenga en cuenta que el curso de preparación para la maternidad y la paternidad es un proceso educativo dirigido a los futuros madres y padres para prepararlos, mediante módulos teóricos y prácticos, en los aspectos físicos y psicológicos que caracterizan el embarazo, el parto y el postparto. Está reglamentado en la Resolución 3280 de 2018 del Ministerio de salud y protección social.</t>
    </r>
  </si>
  <si>
    <t xml:space="preserve">¿Asiste al curso de preparación para la maternidad y la paternidad?: </t>
  </si>
  <si>
    <t>En caso que la respuesta anterior sea SI, mencione que sustancias consume:</t>
  </si>
  <si>
    <t>Consume usted algún medicamento bajo prescripción médica:</t>
  </si>
  <si>
    <t>¿Cuáles suplementos de micronutrientes le han suministrado durante la gestación?:</t>
  </si>
  <si>
    <t>En caso de no consumir los suplementos de micronutrientes, ¿cuál es la razón?:</t>
  </si>
  <si>
    <t>¿Consume usted, algún medicamento sin prescripción médica?:</t>
  </si>
  <si>
    <t>¿Consume usted algún tipo de sustancias psicoactivas?:</t>
  </si>
  <si>
    <t>Si asiste algún curso o actividades en relación con la gestación, parto o posparto, mencione cuál o cuáles son:</t>
  </si>
  <si>
    <t xml:space="preserve">En caso que la mujer gestante asista a algún o algunos cursos o actividades relacionados con la gestación, parto o postparto escríbalos, tales cursos o actividades pueden ser: Ejercicios preparatorios para el parto, yoga, gimnasio, entre otros. En caso que no asista escriba No aplica. </t>
  </si>
  <si>
    <r>
      <t xml:space="preserve">Seleccione </t>
    </r>
    <r>
      <rPr>
        <b/>
        <sz val="11"/>
        <color theme="1"/>
        <rFont val="Arial Narrow"/>
        <family val="2"/>
      </rPr>
      <t xml:space="preserve">SI/NO </t>
    </r>
    <r>
      <rPr>
        <sz val="11"/>
        <color theme="1"/>
        <rFont val="Arial Narrow"/>
        <family val="2"/>
      </rPr>
      <t xml:space="preserve">la mujer gestante es miembro de algún tipo de agrupación. Tenga en cuenta lo siguiente:
</t>
    </r>
    <r>
      <rPr>
        <u/>
        <sz val="11"/>
        <color theme="1"/>
        <rFont val="Arial Narrow"/>
        <family val="2"/>
      </rPr>
      <t xml:space="preserve">Grupo: </t>
    </r>
    <r>
      <rPr>
        <sz val="11"/>
        <color theme="1"/>
        <rFont val="Arial Narrow"/>
        <family val="2"/>
      </rPr>
      <t xml:space="preserve">Conjunto de personas unidas por un objetivo común, generalmente de carácter 
coyuntural o transitorio.
</t>
    </r>
    <r>
      <rPr>
        <u/>
        <sz val="11"/>
        <color theme="1"/>
        <rFont val="Arial Narrow"/>
        <family val="2"/>
      </rPr>
      <t>Organización:</t>
    </r>
    <r>
      <rPr>
        <sz val="11"/>
        <color theme="1"/>
        <rFont val="Arial Narrow"/>
        <family val="2"/>
      </rPr>
      <t xml:space="preserve"> Asociación de personas regulada por un conjunto de normas en función de determinados fines.
</t>
    </r>
    <r>
      <rPr>
        <u/>
        <sz val="11"/>
        <color theme="1"/>
        <rFont val="Arial Narrow"/>
        <family val="2"/>
      </rPr>
      <t>Asociación:</t>
    </r>
    <r>
      <rPr>
        <sz val="11"/>
        <color theme="1"/>
        <rFont val="Arial Narrow"/>
        <family val="2"/>
      </rPr>
      <t xml:space="preserve"> Conjunto de asociados para un mismo fin, y en su caso, persona jurídica que los representa.</t>
    </r>
  </si>
  <si>
    <t>¿La mujer gestante es miembro de algún grupo, organización o asociación?:</t>
  </si>
  <si>
    <t>¿En cuál de estos grupos u organizaciones que están activos y a los que usted pertenece, es en el que participa más?:</t>
  </si>
  <si>
    <t>5. Asociación (de padres y profesores, comité escolar, por ocupación)
6. ONG
7. Asociación de víctimas
8. Grupo de Mujeres
9. Otra
10. No aplica: Si la mujer gestante respondió en la pregunta No. 54 seleccionó NO.</t>
  </si>
  <si>
    <t>Si la mujer gestante en la pregunta No. 54 selecciono SI, seleccione en cuál agrupación más participa. Las opciones de respuesta son las siguientes: 
1. Asociación comercial o de comerciantes
2. Comité de trabajo (vereda, consejo, pueblo)
3. Grupo religioso /espiritual
4. Asociación o grupo cultural</t>
  </si>
  <si>
    <t>¿Qué rol tiene dentro del grupo u organización más importante?:</t>
  </si>
  <si>
    <t xml:space="preserve">Si la mujer gestante en la pregunta No. 54 selecciono SI, seleccione el rol que tiene en la agrupación. 
1. Representante
2. Miembro Junta directiva
3. Participante
4. No aplica: Si la mujer gestante respondió en la pregunta No. 54 seleccionó NO.
</t>
  </si>
  <si>
    <t>¿Se encuentra afiliado (a) al Sistema General de Seguridad Social en Salud?:</t>
  </si>
  <si>
    <r>
      <t xml:space="preserve">Seleccione una única respuesta:
</t>
    </r>
    <r>
      <rPr>
        <b/>
        <i/>
        <sz val="11"/>
        <color theme="1"/>
        <rFont val="Arial Narrow"/>
        <family val="2"/>
      </rPr>
      <t>SI:</t>
    </r>
    <r>
      <rPr>
        <sz val="11"/>
        <color theme="1"/>
        <rFont val="Arial Narrow"/>
        <family val="2"/>
      </rPr>
      <t xml:space="preserve"> Cuando el usuario tiene soporte físico o digital de la EPS en la que se encuentra afiliado.
</t>
    </r>
    <r>
      <rPr>
        <b/>
        <i/>
        <sz val="11"/>
        <color theme="1"/>
        <rFont val="Arial Narrow"/>
        <family val="2"/>
      </rPr>
      <t>NO:</t>
    </r>
    <r>
      <rPr>
        <sz val="11"/>
        <color theme="1"/>
        <rFont val="Arial Narrow"/>
        <family val="2"/>
      </rPr>
      <t xml:space="preserve"> Cuando hay ausencia del soporte de afiliación. 
Recuerde que el soporte también puede ser generado por la UDS/UCA a través del sitio web de la Base de Datos Única de Afiliados BDUA del Sistema General de Seguridad Social en Salud BDUA-SGSSS . 
</t>
    </r>
    <r>
      <rPr>
        <u/>
        <sz val="11"/>
        <color theme="8" tint="-0.249977111117893"/>
        <rFont val="Arial Narrow"/>
        <family val="2"/>
      </rPr>
      <t>https://www.adres.gov.co/BDUA/Consulta-Afiliados-BDUA</t>
    </r>
    <r>
      <rPr>
        <sz val="11"/>
        <color theme="1"/>
        <rFont val="Arial Narrow"/>
        <family val="2"/>
      </rPr>
      <t xml:space="preserve">
Nota: En caso que esta respuesta sea afirmativa, pasar a la pregunta No. 59</t>
    </r>
  </si>
  <si>
    <t>En caso que, la respuesta anterior sea negativa, seleccione uno de los motivos por los cuales el usuario NO cuenta con la afiliación al Sistema General de Seguridad Social en Salud.
1. En tramite
2. Falta de dinero
3. No sabe que debe afiliarse
4. No le interesa
5. No hay entidad cercana
6. Otro
En caso de seleccionar la opción "6. Otro", describa de manera breve las razones que han llevado a que el usuario no cuente con la afiliación efectiva al Sistema General de Seguridad Social en Salud, en el campo habilitado para ello.</t>
  </si>
  <si>
    <t xml:space="preserve">¿Cuenta con el esquema de vacunación completo, según la edad gestacional?: </t>
  </si>
  <si>
    <r>
      <t xml:space="preserve">Solicite al entrevistado una copia del carné de vacunación y verifique si este se encuentra al día de acuerdo con la edad gestacional. 
Seleccione una única respuesta:
</t>
    </r>
    <r>
      <rPr>
        <b/>
        <i/>
        <sz val="11"/>
        <color theme="1"/>
        <rFont val="Arial Narrow"/>
        <family val="2"/>
      </rPr>
      <t xml:space="preserve">SI: </t>
    </r>
    <r>
      <rPr>
        <sz val="11"/>
        <color theme="1"/>
        <rFont val="Arial Narrow"/>
        <family val="2"/>
      </rPr>
      <t xml:space="preserve">Cuando cuenta con soporte de aplicación de las vacunas y estan completas según la edad.
</t>
    </r>
    <r>
      <rPr>
        <b/>
        <i/>
        <sz val="11"/>
        <color theme="1"/>
        <rFont val="Arial Narrow"/>
        <family val="2"/>
      </rPr>
      <t xml:space="preserve">NO: </t>
    </r>
    <r>
      <rPr>
        <sz val="11"/>
        <color theme="1"/>
        <rFont val="Arial Narrow"/>
        <family val="2"/>
      </rPr>
      <t>Cuando no tiene aplicación de vacunas o a pesar de presentar soporte no estan completas según la edad.
Es importante tener en cuenta que, está verificación también se puede hacer a través del sitio web de la secretaría de salud de su municipio.
Nota: En caso que esta respuesta sea afirmativa, pasar al diligenciamiento del módulo 3.</t>
    </r>
  </si>
  <si>
    <t xml:space="preserve">Si la respuesta anterior fue NO, ¿Cuál es la razón?: </t>
  </si>
  <si>
    <t>En caso que, la respuesta anterior sea negativa, seleccione uno de los motivos por los cuales el usuario NO cuenta con el esquema de vacunación completo.
1. Falta de dinero
2. No sabe que debe vacunarse
3. No le interesa
4. Pertenece a movimiento anti vacunas
5. No hay entidad cercana</t>
  </si>
  <si>
    <t>6. Motivos religiosos
7. Otro
En caso de seleccionar la opción "7. Otro", describa de manera breve las razones que han llevado a que el usuario no cuente con el esquema de vacunación, en el campo habilitado para ello.</t>
  </si>
  <si>
    <t>MÓDULO 3 FAMILIA</t>
  </si>
  <si>
    <t>1. Tipo documento de identidad usuario</t>
  </si>
  <si>
    <t>Tipo documento de identidad usuario:</t>
  </si>
  <si>
    <r>
      <t xml:space="preserve">Seleccione el tipo documento de identidad del usuario-a:
Opciones usuario Niño - Niña:
</t>
    </r>
    <r>
      <rPr>
        <b/>
        <i/>
        <sz val="11"/>
        <color theme="1"/>
        <rFont val="Arial Narrow"/>
        <family val="2"/>
      </rPr>
      <t xml:space="preserve">1. Registro Civil: </t>
    </r>
    <r>
      <rPr>
        <sz val="11"/>
        <color theme="1"/>
        <rFont val="Arial Narrow"/>
        <family val="2"/>
      </rPr>
      <t xml:space="preserve">Documento de identificación para hombres y mujeres menores de 7 años. 
</t>
    </r>
    <r>
      <rPr>
        <b/>
        <i/>
        <sz val="11"/>
        <color theme="1"/>
        <rFont val="Arial Narrow"/>
        <family val="2"/>
      </rPr>
      <t>2. Tarjeta de Identidad:</t>
    </r>
    <r>
      <rPr>
        <sz val="11"/>
        <color theme="1"/>
        <rFont val="Arial Narrow"/>
        <family val="2"/>
      </rPr>
      <t xml:space="preserve"> Documento de identificación para hombres y mujeres mayores de 7 años y menores de 18 años.
</t>
    </r>
    <r>
      <rPr>
        <b/>
        <i/>
        <sz val="11"/>
        <color theme="1"/>
        <rFont val="Arial Narrow"/>
        <family val="2"/>
      </rPr>
      <t xml:space="preserve">3. Pasaporte: </t>
    </r>
    <r>
      <rPr>
        <sz val="11"/>
        <color theme="1"/>
        <rFont val="Arial Narrow"/>
        <family val="2"/>
      </rPr>
      <t xml:space="preserve">Sólo para extranjeros sin cédula de ciudadanía.
</t>
    </r>
    <r>
      <rPr>
        <b/>
        <i/>
        <sz val="11"/>
        <color theme="1"/>
        <rFont val="Arial Narrow"/>
        <family val="2"/>
      </rPr>
      <t xml:space="preserve">4. Permiso especial de permanencia (PEP): </t>
    </r>
    <r>
      <rPr>
        <sz val="11"/>
        <color theme="1"/>
        <rFont val="Arial Narrow"/>
        <family val="2"/>
      </rPr>
      <t xml:space="preserve">documento el cual se otorga únicamente a los nacionales venezolanos.
</t>
    </r>
    <r>
      <rPr>
        <b/>
        <i/>
        <sz val="11"/>
        <color theme="1"/>
        <rFont val="Arial Narrow"/>
        <family val="2"/>
      </rPr>
      <t xml:space="preserve">5. No tiene: </t>
    </r>
    <r>
      <rPr>
        <sz val="11"/>
        <color theme="1"/>
        <rFont val="Arial Narrow"/>
        <family val="2"/>
      </rPr>
      <t xml:space="preserve">No posee ningún documento de identidad
Opciones usuario mujer gestante:
</t>
    </r>
    <r>
      <rPr>
        <b/>
        <i/>
        <sz val="11"/>
        <color theme="1"/>
        <rFont val="Arial Narrow"/>
        <family val="2"/>
      </rPr>
      <t xml:space="preserve">1. Tarjeta de Identidad: </t>
    </r>
    <r>
      <rPr>
        <sz val="11"/>
        <color theme="1"/>
        <rFont val="Arial Narrow"/>
        <family val="2"/>
      </rPr>
      <t xml:space="preserve">Documento de identificación para hombres y mujeres mayores de 7 años y menores de 18 años.
</t>
    </r>
    <r>
      <rPr>
        <b/>
        <i/>
        <sz val="11"/>
        <color theme="1"/>
        <rFont val="Arial Narrow"/>
        <family val="2"/>
      </rPr>
      <t>2. Cédula de ciudadanía:</t>
    </r>
    <r>
      <rPr>
        <sz val="11"/>
        <color theme="1"/>
        <rFont val="Arial Narrow"/>
        <family val="2"/>
      </rPr>
      <t xml:space="preserve"> Documento de identificación para hombres y mujeres mayores de 18 años de edad.
</t>
    </r>
    <r>
      <rPr>
        <b/>
        <i/>
        <sz val="11"/>
        <color theme="1"/>
        <rFont val="Arial Narrow"/>
        <family val="2"/>
      </rPr>
      <t xml:space="preserve">3. Cédula de Extranjería: </t>
    </r>
    <r>
      <rPr>
        <sz val="11"/>
        <color theme="1"/>
        <rFont val="Arial Narrow"/>
        <family val="2"/>
      </rPr>
      <t xml:space="preserve">Cedula (mayores de edad) y la tarjeta (menores de edad) de extranjería, son los documentos de identificación de todos los extranjeros residentes en Colombia, temporales o permanentes. 
</t>
    </r>
    <r>
      <rPr>
        <b/>
        <i/>
        <sz val="11"/>
        <color theme="1"/>
        <rFont val="Arial Narrow"/>
        <family val="2"/>
      </rPr>
      <t>4. Pasaporte:</t>
    </r>
    <r>
      <rPr>
        <sz val="11"/>
        <color theme="1"/>
        <rFont val="Arial Narrow"/>
        <family val="2"/>
      </rPr>
      <t xml:space="preserve"> Sólo para extranjeros sin cédula de ciudadanía.
</t>
    </r>
    <r>
      <rPr>
        <b/>
        <i/>
        <sz val="11"/>
        <color theme="1"/>
        <rFont val="Arial Narrow"/>
        <family val="2"/>
      </rPr>
      <t xml:space="preserve">5. Permiso especial de permanencia (PEP): </t>
    </r>
    <r>
      <rPr>
        <sz val="11"/>
        <color theme="1"/>
        <rFont val="Arial Narrow"/>
        <family val="2"/>
      </rPr>
      <t xml:space="preserve">Documento el cual se otorga únicamente a los nacionales venezolanos.
</t>
    </r>
    <r>
      <rPr>
        <b/>
        <i/>
        <sz val="11"/>
        <color theme="1"/>
        <rFont val="Arial Narrow"/>
        <family val="2"/>
      </rPr>
      <t>6. Sin información:</t>
    </r>
    <r>
      <rPr>
        <sz val="11"/>
        <color theme="1"/>
        <rFont val="Arial Narrow"/>
        <family val="2"/>
      </rPr>
      <t xml:space="preserve"> No posee la información sobre el documento de identidad</t>
    </r>
  </si>
  <si>
    <t xml:space="preserve">Número de personas que componen el hogar del usuario(a): </t>
  </si>
  <si>
    <t>Escriba el número de personas que componen el hogar. El hogar se define como una persona o grupo de personas, parientes o no, que: ocupan la totalidad o parte de una vivienda; atienden necesidades básicas con cargo a un presupuesto común y generalmente comparten las comidas. DANE.</t>
  </si>
  <si>
    <t>P. Variables básicas de Composición del Hogar y estructura familiar  (Integrantes del hogar que conviven con el niña/niño o mujer gestante)</t>
  </si>
  <si>
    <t>Se pueden registrar hasta 10 integrantes del hogar.</t>
  </si>
  <si>
    <t>Parentesco</t>
  </si>
  <si>
    <t>3. Hija-o</t>
  </si>
  <si>
    <t>4. Hermana-o</t>
  </si>
  <si>
    <t>5. Prima- o</t>
  </si>
  <si>
    <t>6. Sobrina- o</t>
  </si>
  <si>
    <t>7. Nieta - o</t>
  </si>
  <si>
    <t>8. Cónyuge</t>
  </si>
  <si>
    <t>9. Padrastro</t>
  </si>
  <si>
    <t>10. Madrastra</t>
  </si>
  <si>
    <t>11. Hijastra- o</t>
  </si>
  <si>
    <t>12. Abuela- o</t>
  </si>
  <si>
    <t>13. Tía - o</t>
  </si>
  <si>
    <t>14. Suegra -o</t>
  </si>
  <si>
    <t>15. Nuera</t>
  </si>
  <si>
    <t>16. Yerno</t>
  </si>
  <si>
    <t>17. Cuñada-o</t>
  </si>
  <si>
    <t>18. Padrino</t>
  </si>
  <si>
    <t>19. Madrina</t>
  </si>
  <si>
    <t>20. Familia sustituta/institución de protección</t>
  </si>
  <si>
    <t>21. Otro</t>
  </si>
  <si>
    <r>
      <t xml:space="preserve">Seleccione la opción que corresponda, con respecto a la relación de parentesco o afinidad del usuario-a. Las opciones son las siguientes
</t>
    </r>
    <r>
      <rPr>
        <b/>
        <i/>
        <sz val="11"/>
        <color theme="1"/>
        <rFont val="Arial Narrow"/>
        <family val="2"/>
      </rPr>
      <t xml:space="preserve">1. Padre: </t>
    </r>
    <r>
      <rPr>
        <sz val="11"/>
        <color theme="1"/>
        <rFont val="Arial Narrow"/>
        <family val="2"/>
      </rPr>
      <t xml:space="preserve">Biológicamente se denomina Padre en primer grado de consanguinidad si engendra al hijo. También se denomina Padre, quien adquiere por medio de la adopción al niño o niña.
</t>
    </r>
    <r>
      <rPr>
        <b/>
        <i/>
        <sz val="11"/>
        <color theme="1"/>
        <rFont val="Arial Narrow"/>
        <family val="2"/>
      </rPr>
      <t>2. Madre:</t>
    </r>
    <r>
      <rPr>
        <sz val="11"/>
        <color theme="1"/>
        <rFont val="Arial Narrow"/>
        <family val="2"/>
      </rPr>
      <t xml:space="preserve"> Biológicamente es quien tiene en su vientre durante 9 meses establecidos al hijo. También se denomina Madre, quien adquiere por medio de la adopción al niño o niña.
</t>
    </r>
    <r>
      <rPr>
        <b/>
        <i/>
        <sz val="11"/>
        <rFont val="Arial Narrow"/>
        <family val="2"/>
      </rPr>
      <t>3. Hija-o:</t>
    </r>
    <r>
      <rPr>
        <sz val="11"/>
        <rFont val="Arial Narrow"/>
        <family val="2"/>
      </rPr>
      <t xml:space="preserve"> Pri</t>
    </r>
    <r>
      <rPr>
        <sz val="11"/>
        <color theme="1"/>
        <rFont val="Arial Narrow"/>
        <family val="2"/>
      </rPr>
      <t xml:space="preserve">mer grado de parentesco de consanguinidad en relación con los padres
</t>
    </r>
    <r>
      <rPr>
        <b/>
        <i/>
        <sz val="11"/>
        <color theme="1"/>
        <rFont val="Arial Narrow"/>
        <family val="2"/>
      </rPr>
      <t xml:space="preserve">4. Hermana-o: </t>
    </r>
    <r>
      <rPr>
        <sz val="11"/>
        <color theme="1"/>
        <rFont val="Arial Narrow"/>
        <family val="2"/>
      </rPr>
      <t xml:space="preserve">Biológicamente Engendrado por el mismo Padre y por la misma Madre
</t>
    </r>
    <r>
      <rPr>
        <b/>
        <i/>
        <sz val="11"/>
        <color theme="1"/>
        <rFont val="Arial Narrow"/>
        <family val="2"/>
      </rPr>
      <t xml:space="preserve">5. Prima-o: </t>
    </r>
    <r>
      <rPr>
        <sz val="11"/>
        <color theme="1"/>
        <rFont val="Arial Narrow"/>
        <family val="2"/>
      </rPr>
      <t xml:space="preserve">Biológicamente se denomina Prima(a) quien es hijo de los tíos.
</t>
    </r>
    <r>
      <rPr>
        <b/>
        <i/>
        <sz val="11"/>
        <color theme="1"/>
        <rFont val="Arial Narrow"/>
        <family val="2"/>
      </rPr>
      <t xml:space="preserve">6. Sobrina-o: </t>
    </r>
    <r>
      <rPr>
        <sz val="11"/>
        <color theme="1"/>
        <rFont val="Arial Narrow"/>
        <family val="2"/>
      </rPr>
      <t xml:space="preserve">Hijo- a del hermano -a
</t>
    </r>
    <r>
      <rPr>
        <b/>
        <i/>
        <sz val="11"/>
        <color theme="1"/>
        <rFont val="Arial Narrow"/>
        <family val="2"/>
      </rPr>
      <t xml:space="preserve">7. Nieta-o: </t>
    </r>
    <r>
      <rPr>
        <sz val="11"/>
        <color theme="1"/>
        <rFont val="Arial Narrow"/>
        <family val="2"/>
      </rPr>
      <t xml:space="preserve">Hijo(a) de la Hija(a) cuando el grado de consanguinidad en la familia es Padre o Madre.
</t>
    </r>
    <r>
      <rPr>
        <b/>
        <i/>
        <sz val="11"/>
        <color theme="1"/>
        <rFont val="Arial Narrow"/>
        <family val="2"/>
      </rPr>
      <t>8. Cónyuge:</t>
    </r>
    <r>
      <rPr>
        <sz val="11"/>
        <color theme="1"/>
        <rFont val="Arial Narrow"/>
        <family val="2"/>
      </rPr>
      <t xml:space="preserve"> Hombre o Mujer elegido como compañero de vida.
</t>
    </r>
  </si>
  <si>
    <r>
      <rPr>
        <b/>
        <i/>
        <sz val="11"/>
        <color theme="1"/>
        <rFont val="Arial Narrow"/>
        <family val="2"/>
      </rPr>
      <t xml:space="preserve">9. Padrastro: </t>
    </r>
    <r>
      <rPr>
        <sz val="11"/>
        <color theme="1"/>
        <rFont val="Arial Narrow"/>
        <family val="2"/>
      </rPr>
      <t>Marido, Conyugue o Esposo de la madre respecto de los hijos de ésta habidos en un matrimonio anterior.</t>
    </r>
    <r>
      <rPr>
        <b/>
        <i/>
        <sz val="11"/>
        <color theme="1"/>
        <rFont val="Arial Narrow"/>
        <family val="2"/>
      </rPr>
      <t xml:space="preserve">
10. Madrasta: </t>
    </r>
    <r>
      <rPr>
        <sz val="11"/>
        <color theme="1"/>
        <rFont val="Arial Narrow"/>
        <family val="2"/>
      </rPr>
      <t xml:space="preserve">Conyugue o Esposa del padre respecto de los hijos de ésta habidos en un matrimonio anterior
</t>
    </r>
    <r>
      <rPr>
        <b/>
        <i/>
        <sz val="11"/>
        <color theme="1"/>
        <rFont val="Arial Narrow"/>
        <family val="2"/>
      </rPr>
      <t>11. Hijastra-o:</t>
    </r>
    <r>
      <rPr>
        <sz val="11"/>
        <color theme="1"/>
        <rFont val="Arial Narrow"/>
        <family val="2"/>
      </rPr>
      <t xml:space="preserve"> En el nuevo círculo familiar Hombre y Mujer se denomina Hijastro(a) cuando los niños del nuevo grupo familiar, cuenta con un Padre o Madre biológico, diferente al actual.
</t>
    </r>
    <r>
      <rPr>
        <b/>
        <i/>
        <sz val="11"/>
        <color theme="1"/>
        <rFont val="Arial Narrow"/>
        <family val="2"/>
      </rPr>
      <t xml:space="preserve">12. Abuela-o: </t>
    </r>
    <r>
      <rPr>
        <sz val="11"/>
        <color theme="1"/>
        <rFont val="Arial Narrow"/>
        <family val="2"/>
      </rPr>
      <t xml:space="preserve">En el grado de consanguinidad se denomina abuela quien ha parido uno o varios hijos(a) y los mismos ya han procreado, parido o adoptado.
</t>
    </r>
    <r>
      <rPr>
        <b/>
        <i/>
        <sz val="11"/>
        <color theme="1"/>
        <rFont val="Arial Narrow"/>
        <family val="2"/>
      </rPr>
      <t xml:space="preserve">13. Tía-o: </t>
    </r>
    <r>
      <rPr>
        <sz val="11"/>
        <color theme="1"/>
        <rFont val="Arial Narrow"/>
        <family val="2"/>
      </rPr>
      <t xml:space="preserve">Hermano (a) de Padre o Hermano(a) de la Madre
</t>
    </r>
    <r>
      <rPr>
        <b/>
        <i/>
        <sz val="11"/>
        <color theme="1"/>
        <rFont val="Arial Narrow"/>
        <family val="2"/>
      </rPr>
      <t xml:space="preserve">14. Suegra-o: </t>
    </r>
    <r>
      <rPr>
        <sz val="11"/>
        <color theme="1"/>
        <rFont val="Arial Narrow"/>
        <family val="2"/>
      </rPr>
      <t xml:space="preserve">Madre de Hombre o Mujer quien se encuentran construyendo nuevo
</t>
    </r>
    <r>
      <rPr>
        <b/>
        <i/>
        <sz val="11"/>
        <color theme="1"/>
        <rFont val="Arial Narrow"/>
        <family val="2"/>
      </rPr>
      <t xml:space="preserve">15. Nuera: </t>
    </r>
    <r>
      <rPr>
        <sz val="11"/>
        <color theme="1"/>
        <rFont val="Arial Narrow"/>
        <family val="2"/>
      </rPr>
      <t xml:space="preserve">Es la esposa o compañera de los hijos o hijas (casados por matrimonio civil o el religioso o en unión libre).
</t>
    </r>
    <r>
      <rPr>
        <b/>
        <i/>
        <sz val="11"/>
        <color theme="1"/>
        <rFont val="Arial Narrow"/>
        <family val="2"/>
      </rPr>
      <t xml:space="preserve">16. Yerno: </t>
    </r>
    <r>
      <rPr>
        <sz val="11"/>
        <color theme="1"/>
        <rFont val="Arial Narrow"/>
        <family val="2"/>
      </rPr>
      <t xml:space="preserve">Esposo o compañero de las hijas o hijos (casados por matrimonio civil o el religioso o en unión libre).
</t>
    </r>
    <r>
      <rPr>
        <b/>
        <i/>
        <sz val="11"/>
        <color theme="1"/>
        <rFont val="Arial Narrow"/>
        <family val="2"/>
      </rPr>
      <t xml:space="preserve">17. Cuñada-o: </t>
    </r>
    <r>
      <rPr>
        <sz val="11"/>
        <color theme="1"/>
        <rFont val="Arial Narrow"/>
        <family val="2"/>
      </rPr>
      <t xml:space="preserve">Corresponde al esposo-a o compañero-a del hermano o hermana.
</t>
    </r>
    <r>
      <rPr>
        <b/>
        <i/>
        <sz val="11"/>
        <color theme="1"/>
        <rFont val="Arial Narrow"/>
        <family val="2"/>
      </rPr>
      <t xml:space="preserve">18. Padrino: </t>
    </r>
    <r>
      <rPr>
        <sz val="11"/>
        <color theme="1"/>
        <rFont val="Arial Narrow"/>
        <family val="2"/>
      </rPr>
      <t xml:space="preserve">Hombre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 xml:space="preserve">19. Madrina: </t>
    </r>
    <r>
      <rPr>
        <sz val="11"/>
        <color theme="1"/>
        <rFont val="Arial Narrow"/>
        <family val="2"/>
      </rPr>
      <t xml:space="preserve">Mujer que presenta o acompaña a una persona en una ceremonia religiosa en la que se recibe un sacramento, como el bautismo o el matrimonio, y que se compromete a cumplir con una serie de funciones religiosas o morales.
</t>
    </r>
    <r>
      <rPr>
        <b/>
        <i/>
        <sz val="11"/>
        <color theme="1"/>
        <rFont val="Arial Narrow"/>
        <family val="2"/>
      </rPr>
      <t>20. Familia sustituta/institución de protección:</t>
    </r>
    <r>
      <rPr>
        <sz val="11"/>
        <color theme="1"/>
        <rFont val="Arial Narrow"/>
        <family val="2"/>
      </rPr>
      <t xml:space="preserve"> Lugares de protección de niños, niñas, adolescentes y familias como una medida de restablecimiento de derechos.
</t>
    </r>
    <r>
      <rPr>
        <b/>
        <i/>
        <sz val="11"/>
        <color theme="1"/>
        <rFont val="Arial Narrow"/>
        <family val="2"/>
      </rPr>
      <t>21. Otro</t>
    </r>
    <r>
      <rPr>
        <sz val="11"/>
        <color theme="1"/>
        <rFont val="Arial Narrow"/>
        <family val="2"/>
      </rPr>
      <t xml:space="preserve">
En caso de seleccionar la opción "21. Otro", describa quien seria el cuidador principal, en el campo habilitado para ello.</t>
    </r>
  </si>
  <si>
    <t xml:space="preserve">Nombres y Apellidos: </t>
  </si>
  <si>
    <t>Escriba el o los nombres y apellido completos del usuario/a inscrito en la Unidad de Servicio, en MAYÚSCULAS.</t>
  </si>
  <si>
    <t>Tipo documento de identidad:</t>
  </si>
  <si>
    <r>
      <t xml:space="preserve">Coloque el numero que corresponda a la opción:
</t>
    </r>
    <r>
      <rPr>
        <b/>
        <i/>
        <sz val="11"/>
        <color theme="1"/>
        <rFont val="Arial Narrow"/>
        <family val="2"/>
      </rPr>
      <t xml:space="preserve">1. Registro Civil: </t>
    </r>
    <r>
      <rPr>
        <sz val="11"/>
        <color theme="1"/>
        <rFont val="Arial Narrow"/>
        <family val="2"/>
      </rPr>
      <t xml:space="preserve">Documento de identificación para hombres y mujeres menores de 7 años. 
</t>
    </r>
    <r>
      <rPr>
        <b/>
        <i/>
        <sz val="11"/>
        <color theme="1"/>
        <rFont val="Arial Narrow"/>
        <family val="2"/>
      </rPr>
      <t>2. Tarjeta de Identidad:</t>
    </r>
    <r>
      <rPr>
        <sz val="11"/>
        <color theme="1"/>
        <rFont val="Arial Narrow"/>
        <family val="2"/>
      </rPr>
      <t xml:space="preserve"> Documento de identificación para hombres y mujeres mayores de 7 años y menores de 18 años.
</t>
    </r>
    <r>
      <rPr>
        <b/>
        <i/>
        <sz val="11"/>
        <color theme="1"/>
        <rFont val="Arial Narrow"/>
        <family val="2"/>
      </rPr>
      <t>3. Cédula de ciudadanía:</t>
    </r>
    <r>
      <rPr>
        <sz val="11"/>
        <color theme="1"/>
        <rFont val="Arial Narrow"/>
        <family val="2"/>
      </rPr>
      <t xml:space="preserve"> Documento de identificación para hombres y mujeres mayores de 18 años de edad.
</t>
    </r>
    <r>
      <rPr>
        <b/>
        <i/>
        <sz val="11"/>
        <color theme="1"/>
        <rFont val="Arial Narrow"/>
        <family val="2"/>
      </rPr>
      <t>4. Cédula de Extranjería:</t>
    </r>
    <r>
      <rPr>
        <sz val="11"/>
        <color theme="1"/>
        <rFont val="Arial Narrow"/>
        <family val="2"/>
      </rPr>
      <t xml:space="preserve"> Cedula (mayores de edad) y la tarjeta (menores de edad) de extranjería, son los documentos de identificación de todos los extranjeros residentes en Colombia, temporales o permanentes. 
</t>
    </r>
    <r>
      <rPr>
        <b/>
        <i/>
        <sz val="11"/>
        <color theme="1"/>
        <rFont val="Arial Narrow"/>
        <family val="2"/>
      </rPr>
      <t xml:space="preserve">5. Pasaporte: </t>
    </r>
    <r>
      <rPr>
        <sz val="11"/>
        <color theme="1"/>
        <rFont val="Arial Narrow"/>
        <family val="2"/>
      </rPr>
      <t xml:space="preserve">Sólo para extranjeros sin cédula de ciudadanía.
</t>
    </r>
    <r>
      <rPr>
        <b/>
        <sz val="11"/>
        <color theme="1"/>
        <rFont val="Arial Narrow"/>
        <family val="2"/>
      </rPr>
      <t xml:space="preserve">6. </t>
    </r>
    <r>
      <rPr>
        <b/>
        <i/>
        <sz val="11"/>
        <color theme="1"/>
        <rFont val="Arial Narrow"/>
        <family val="2"/>
      </rPr>
      <t xml:space="preserve">Permiso especial de permanencia (PEP): </t>
    </r>
    <r>
      <rPr>
        <sz val="11"/>
        <color theme="1"/>
        <rFont val="Arial Narrow"/>
        <family val="2"/>
      </rPr>
      <t xml:space="preserve">documento el cual se otorga únicamente a los nacionales venezolanos.
</t>
    </r>
    <r>
      <rPr>
        <b/>
        <i/>
        <sz val="11"/>
        <color theme="1"/>
        <rFont val="Arial Narrow"/>
        <family val="2"/>
      </rPr>
      <t>7. Sin información:</t>
    </r>
    <r>
      <rPr>
        <sz val="11"/>
        <color theme="1"/>
        <rFont val="Arial Narrow"/>
        <family val="2"/>
      </rPr>
      <t xml:space="preserve"> No posee la información sobre el documento de identidad</t>
    </r>
  </si>
  <si>
    <t>Indique la fecha de nacimiento, coloque el número del día y mes, con dos dígitos cada uno (Ejemplo: el nueve de marzo se escribe 09-03), y el año en cuatro dígitos (Ejemplo: 2018). Esta información debe ser tomada del documento de identidad.</t>
  </si>
  <si>
    <t>Especificar la edad en años (Ejemplo: 24 años)</t>
  </si>
  <si>
    <r>
      <t xml:space="preserve">Registre el número de las opciones de sexo según con lo manifestado por e/la entrevistado-a, de acuerdo con las opciones (Mujer, Hombre o Intersexual). Tenga en cuenta que la categoría Sexo hace se define como “las características genéticas, endocrinas y morfológicas del cuerpo. Las categorías utilizadas para clasificar estas características en los seres humanos son hombre, mujer e intersexual”, de acuerdo con lo establecido por el SIVIGE  (2016:71). Las opciones de respuesta son las siguientes:
</t>
    </r>
    <r>
      <rPr>
        <b/>
        <i/>
        <sz val="11"/>
        <color theme="1"/>
        <rFont val="Arial Narrow"/>
        <family val="2"/>
      </rPr>
      <t>1. Mujer:</t>
    </r>
    <r>
      <rPr>
        <sz val="11"/>
        <color theme="1"/>
        <rFont val="Arial Narrow"/>
        <family val="2"/>
      </rPr>
      <t xml:space="preserve"> “Personas cuyas características genéticas, morfológicas y endocrinas le identifican como hembra, según la clasificación biológica de la especie humana” (SIVIGE, 2016:71). 
</t>
    </r>
    <r>
      <rPr>
        <b/>
        <i/>
        <sz val="11"/>
        <color theme="1"/>
        <rFont val="Arial Narrow"/>
        <family val="2"/>
      </rPr>
      <t xml:space="preserve">2. Hombre: </t>
    </r>
    <r>
      <rPr>
        <sz val="11"/>
        <color theme="1"/>
        <rFont val="Arial Narrow"/>
        <family val="2"/>
      </rPr>
      <t xml:space="preserve">“Personas cuyas características genéticas, morfológicas y endocrinas le identifican como macho, según la clasificación biológica de la especie humana” (SIVIGE, 2016:71). 
</t>
    </r>
    <r>
      <rPr>
        <b/>
        <i/>
        <sz val="11"/>
        <color theme="1"/>
        <rFont val="Arial Narrow"/>
        <family val="2"/>
      </rPr>
      <t>3. Intersexual:</t>
    </r>
    <r>
      <rPr>
        <sz val="11"/>
        <color theme="1"/>
        <rFont val="Arial Narrow"/>
        <family val="2"/>
      </rPr>
      <t xml:space="preserve"> De acuerdo con la oficina de las Naciones Unidas, la intersexualidad integra a las personas que poseen, de manera simultánea, características genéticas de hombres y mujeres y se ha definido como “todas aquellas situaciones en las que el cuerpo sexuado de un individuo varía respecto al estándar de corporalidad femenina o masculina culturalmente vigente”. El SIVIGE lo define como todas las “personas que presentan simultáneamente características genéticas, congénitas, endocrinas o morfológicas de hembra y macho” (SIVIGE, 2016:71). </t>
    </r>
  </si>
  <si>
    <r>
      <t xml:space="preserve">Registre el número de la opción de acuerdo con lo manifestado por la mujer gestante, de acuerdo con las opciones. La variable género o identidad de género se define como “el auto reconocimiento que una persona hace de sí misma basada a partir de la construcción social, histórica y cultural de lo que se ha definido [debe ser] lo femenino, lo masculino o la transición entre ambos” (SIVIGE, 2016;73). Las Opciones de respuesta son: 
</t>
    </r>
    <r>
      <rPr>
        <b/>
        <i/>
        <sz val="11"/>
        <color theme="1"/>
        <rFont val="Arial Narrow"/>
        <family val="2"/>
      </rPr>
      <t>1. Femenino:</t>
    </r>
    <r>
      <rPr>
        <sz val="11"/>
        <color theme="1"/>
        <rFont val="Arial Narrow"/>
        <family val="2"/>
      </rPr>
      <t xml:space="preserve"> “Es la identidad conformada por un conjunto de características inscritas en lo que la expectativa colectiva ha construido social, histórica y culturalmente respecto a las mujeres" (SIVIGE, 2016:73).
</t>
    </r>
    <r>
      <rPr>
        <b/>
        <i/>
        <sz val="11"/>
        <color theme="1"/>
        <rFont val="Arial Narrow"/>
        <family val="2"/>
      </rPr>
      <t>2. Masculino:</t>
    </r>
    <r>
      <rPr>
        <sz val="11"/>
        <color theme="1"/>
        <rFont val="Arial Narrow"/>
        <family val="2"/>
      </rPr>
      <t xml:space="preserve"> “Es una identidad conformada por un conjunto de características inscritas en lo que la expectativa colectiva ha construido social, histórica y culturalmente respecto a los hombres” (SIVIGE, 2016:73). 
</t>
    </r>
    <r>
      <rPr>
        <b/>
        <i/>
        <sz val="11"/>
        <color theme="1"/>
        <rFont val="Arial Narrow"/>
        <family val="2"/>
      </rPr>
      <t>3. Transgénero/trans:</t>
    </r>
    <r>
      <rPr>
        <sz val="11"/>
        <color theme="1"/>
        <rFont val="Arial Narrow"/>
        <family val="2"/>
      </rPr>
      <t xml:space="preserve"> “Es la identidad en la que no coincide el sexo biológico con las características inscritas en lo que la expectativa colectiva ha construido social, histórica y culturalmente como femenino o masculino (SIVIGE, 2016:73). Una persona trans puede construir su identidad de género independientemente de intervenciones quirúrgicas o tratamientos médicos. Dentro de estas se encuentran: (i) las personas travestis quienes expresan su identidad de género ya sea de manera permanente o transitoria mediante la utilización de prendas de vestir y actitudes del género opuesto que social y culturalmente se asigna a su sexo biológico. Ello puede incluir la modificación o no de su cuerpo; (ii) personas transformistas, quienes representan de forma ocasional y/o artística personajes del sexo opuesto; (iii) personas transexuales, quienes se sienten y se conciben a sí mismas como pertenecientes al género opuesto al que social y culturalmente se les asignó al nacer y que optan por una intervención médica (hormonal, quirúrgica o ambas) para adecuar su apariencia física a su realidad psíquica, espiritual y social (Defensoría del Pueblo de Colombia, 2018).</t>
    </r>
  </si>
  <si>
    <r>
      <t xml:space="preserve">Registre el número de la opción de acuerdo con lo manifestado por el entrevistado.
La Orientación Sexual de acuerdo con los principios de Yogyakarta (2006) se refiere a la “capacidad de cada persona de sentir una profunda atracción emocional, afectiva y sexual por personas de un género diferente al suyo, o de su mismo género, o de más de un género, así como la capacidad de mantener relaciones íntimas y sexuales con estas personas. 
Opciones de respuesta: 
</t>
    </r>
    <r>
      <rPr>
        <b/>
        <i/>
        <sz val="11"/>
        <color theme="1"/>
        <rFont val="Arial Narrow"/>
        <family val="2"/>
      </rPr>
      <t>1. Heterosexual:</t>
    </r>
    <r>
      <rPr>
        <sz val="11"/>
        <color theme="1"/>
        <rFont val="Arial Narrow"/>
        <family val="2"/>
      </rPr>
      <t xml:space="preserve"> “Persona cuya atracción afectiva, erótica o sexual se dirige hacia personas de sexo distinto al suyo” (SIVIGE, 2016;72). 
</t>
    </r>
    <r>
      <rPr>
        <b/>
        <i/>
        <sz val="11"/>
        <color theme="1"/>
        <rFont val="Arial Narrow"/>
        <family val="2"/>
      </rPr>
      <t>2. Homosexual:</t>
    </r>
    <r>
      <rPr>
        <sz val="11"/>
        <color theme="1"/>
        <rFont val="Arial Narrow"/>
        <family val="2"/>
      </rPr>
      <t xml:space="preserve"> “Persona cuya atracción afectiva, erótica o sexual se dirige hacia personas de su mismo sexo” (SIVIGE, 2016;71). 
</t>
    </r>
    <r>
      <rPr>
        <u/>
        <sz val="11"/>
        <color theme="1"/>
        <rFont val="Arial Narrow"/>
        <family val="2"/>
      </rPr>
      <t>Lesbiana</t>
    </r>
    <r>
      <rPr>
        <sz val="11"/>
        <color theme="1"/>
        <rFont val="Arial Narrow"/>
        <family val="2"/>
      </rPr>
      <t xml:space="preserve">: Una mujer que se siente atraída física, romántica o emocionalmente por otras mujeres. 
</t>
    </r>
    <r>
      <rPr>
        <u/>
        <sz val="11"/>
        <color theme="1"/>
        <rFont val="Arial Narrow"/>
        <family val="2"/>
      </rPr>
      <t xml:space="preserve">Hombre gay: </t>
    </r>
    <r>
      <rPr>
        <sz val="11"/>
        <color theme="1"/>
        <rFont val="Arial Narrow"/>
        <family val="2"/>
      </rPr>
      <t xml:space="preserve">Un hombre que se siente atraído física, romántica o emocionalmente por otros hombres. 
</t>
    </r>
    <r>
      <rPr>
        <b/>
        <i/>
        <sz val="11"/>
        <color theme="1"/>
        <rFont val="Arial Narrow"/>
        <family val="2"/>
      </rPr>
      <t>3. Bisexual:</t>
    </r>
    <r>
      <rPr>
        <sz val="11"/>
        <color theme="1"/>
        <rFont val="Arial Narrow"/>
        <family val="2"/>
      </rPr>
      <t xml:space="preserve"> “Persona cuya atracción afectiva, erótica o sexual se dirige o materializa con personas de ambos sexos” (SIVIGE, 2016;71). 
</t>
    </r>
    <r>
      <rPr>
        <b/>
        <i/>
        <sz val="11"/>
        <color theme="1"/>
        <rFont val="Arial Narrow"/>
        <family val="2"/>
      </rPr>
      <t>4. Otro:</t>
    </r>
    <r>
      <rPr>
        <sz val="11"/>
        <color theme="1"/>
        <rFont val="Arial Narrow"/>
        <family val="2"/>
      </rPr>
      <t xml:space="preserve"> Dentro de esta categoría pueden incluirse personas asexuales, definidas por el SIVIGE (2016;71) como aquellas que “reconoce y acepta que no siente atracción afectiva, erótica o sexual por otras personas”. O una persona pansexual quien siente atracción romántica y/o sexual hacia individuos independientemente de su género o sexo. 
</t>
    </r>
    <r>
      <rPr>
        <b/>
        <sz val="11"/>
        <color theme="1"/>
        <rFont val="Arial Narrow"/>
        <family val="2"/>
      </rPr>
      <t/>
    </r>
  </si>
  <si>
    <t>Grupo étnico con el que se autoreconoce:</t>
  </si>
  <si>
    <r>
      <t xml:space="preserve">Registre el número de la opción que da aceptación de reconocimiento de su identidad en algún grupo étnico definido como “población indígena”, “población afrocolombiano”, “población negra” “población ROM/Gitano”, “población Raizal descendiente del Archipiélago de San Andrés, Providencia y Santa Catalina” “población palenquero”.
</t>
    </r>
    <r>
      <rPr>
        <i/>
        <sz val="11"/>
        <color theme="1"/>
        <rFont val="Arial Narrow"/>
        <family val="2"/>
      </rPr>
      <t>Nota: Debe marcar las opciones partiendo del libre auto reconocimiento y la pertenencia a una comunidad de origen del núcleo familiar, por tanto, debe preguntársele directamente al padre, madre cuidador o persona que realice la inscripción de la niña o niño , no depende en ningún caso del criterio de quien realiza el registro.</t>
    </r>
    <r>
      <rPr>
        <sz val="11"/>
        <color theme="1"/>
        <rFont val="Arial Narrow"/>
        <family val="2"/>
      </rPr>
      <t xml:space="preserve">
</t>
    </r>
    <r>
      <rPr>
        <b/>
        <sz val="11"/>
        <color theme="1"/>
        <rFont val="Arial Narrow"/>
        <family val="2"/>
      </rPr>
      <t>Definiciones Grupos étnicos:</t>
    </r>
    <r>
      <rPr>
        <sz val="11"/>
        <color theme="1"/>
        <rFont val="Arial Narrow"/>
        <family val="2"/>
      </rPr>
      <t xml:space="preserve">
</t>
    </r>
    <r>
      <rPr>
        <b/>
        <i/>
        <sz val="11"/>
        <color theme="1"/>
        <rFont val="Arial Narrow"/>
        <family val="2"/>
      </rPr>
      <t>1. Población Indígena:</t>
    </r>
    <r>
      <rPr>
        <sz val="11"/>
        <color theme="1"/>
        <rFont val="Arial Narrow"/>
        <family val="2"/>
      </rPr>
      <t xml:space="preserve"> Personas de origen amerindio, con características culturales que reconocen como propias del grupo y que le otorgan singularidad y revelan una identidad que la distingue de otros grupos, independientemente de que vivan en el campo o en la ciudad.
</t>
    </r>
    <r>
      <rPr>
        <b/>
        <i/>
        <sz val="11"/>
        <color theme="1"/>
        <rFont val="Arial Narrow"/>
        <family val="2"/>
      </rPr>
      <t xml:space="preserve">2. Población Negra: </t>
    </r>
    <r>
      <rPr>
        <sz val="11"/>
        <color theme="1"/>
        <rFont val="Arial Narrow"/>
        <family val="2"/>
      </rPr>
      <t xml:space="preserve">Personas de ascendencia africana que se reconoce por sus rasgos físicos, que poseen una cultura propia, se identifica con una historia particular y tiene sus propias tradiciones y costumbres que revelan y conservan conciencia de identidad que las distinguen de otros grupos étnicos, independientemente de que vivan en el campo o en la ciudad.
</t>
    </r>
    <r>
      <rPr>
        <b/>
        <i/>
        <sz val="11"/>
        <color theme="1"/>
        <rFont val="Arial Narrow"/>
        <family val="2"/>
      </rPr>
      <t>3. Población Afrocolombiana:</t>
    </r>
    <r>
      <rPr>
        <sz val="11"/>
        <color theme="1"/>
        <rFont val="Arial Narrow"/>
        <family val="2"/>
      </rPr>
      <t xml:space="preserve"> Personas de raíces y descendencia histórica, étnica y cultural africana nacidos en Colombia; poseen algunos rasgos culturales que les da singularidad como grupo humano, comparten una tradición y conservan costumbres propias que revelan una identidad que la distinguen de otros grupos, independientemente de que vivan en el campo o en la ciudad.
</t>
    </r>
    <r>
      <rPr>
        <b/>
        <i/>
        <sz val="11"/>
        <color theme="1"/>
        <rFont val="Arial Narrow"/>
        <family val="2"/>
      </rPr>
      <t xml:space="preserve">4. Población Raizal descendiente del Archipiélago de San Andrés, Providencia y Santa Catalina: </t>
    </r>
    <r>
      <rPr>
        <sz val="11"/>
        <color theme="1"/>
        <rFont val="Arial Narrow"/>
        <family val="2"/>
      </rPr>
      <t>Personas de rasgos culturales afro-angloantillanos, de fuerte identidad caribeña, que tiene características culturales propias entre las que se destaca su lengua “bandé” de base inglesa y mezcla con el idioma español. Natural del Archipiélago de San Andrés, Providencia y Santa Catalina.</t>
    </r>
  </si>
  <si>
    <r>
      <t xml:space="preserve">Registre el número de la opción según el último nivel de estudios alcanzado dentro de la educación formal, teniendo en cuenta lo siguiente:
</t>
    </r>
    <r>
      <rPr>
        <b/>
        <i/>
        <sz val="11"/>
        <color theme="1"/>
        <rFont val="Arial Narrow"/>
        <family val="2"/>
      </rPr>
      <t>1. Ninguno:</t>
    </r>
    <r>
      <rPr>
        <sz val="11"/>
        <color theme="1"/>
        <rFont val="Arial Narrow"/>
        <family val="2"/>
      </rPr>
      <t xml:space="preserve"> El integrante del hogar no ha realizado ningún grado de estudios en el marco de la educación formal.
</t>
    </r>
    <r>
      <rPr>
        <b/>
        <i/>
        <sz val="11"/>
        <color theme="1"/>
        <rFont val="Arial Narrow"/>
        <family val="2"/>
      </rPr>
      <t xml:space="preserve">2. Preescolar: </t>
    </r>
    <r>
      <rPr>
        <sz val="11"/>
        <color theme="1"/>
        <rFont val="Arial Narrow"/>
        <family val="2"/>
      </rPr>
      <t xml:space="preserve">Corresponde a la ofrecida al niño menor de seis (6) años, para su desarrollo integral en los aspectos biológico, cognoscitivo, sicomotriz, socio - afectivo y espiritual, a través de experiencias de socialización pedagógica y recreativas. (Ley 155. Art 15)
</t>
    </r>
    <r>
      <rPr>
        <b/>
        <i/>
        <sz val="11"/>
        <color theme="1"/>
        <rFont val="Arial Narrow"/>
        <family val="2"/>
      </rPr>
      <t xml:space="preserve">3. Básica Primaria: </t>
    </r>
    <r>
      <rPr>
        <sz val="11"/>
        <color theme="1"/>
        <rFont val="Arial Narrow"/>
        <family val="2"/>
      </rPr>
      <t xml:space="preserve">comprende la educación básica conformada por cinco grados, que van de primero a quinto.
</t>
    </r>
    <r>
      <rPr>
        <b/>
        <i/>
        <sz val="11"/>
        <color theme="1"/>
        <rFont val="Arial Narrow"/>
        <family val="2"/>
      </rPr>
      <t xml:space="preserve">4. Bachillerato: </t>
    </r>
    <r>
      <rPr>
        <sz val="11"/>
        <color theme="1"/>
        <rFont val="Arial Narrow"/>
        <family val="2"/>
      </rPr>
      <t xml:space="preserve">comprende la educación básica desde el grado sexto al grado noveno y media los grados décimo y undécimo.
</t>
    </r>
    <r>
      <rPr>
        <b/>
        <i/>
        <sz val="11"/>
        <color theme="1"/>
        <rFont val="Arial Narrow"/>
        <family val="2"/>
      </rPr>
      <t>5. Normalista:</t>
    </r>
    <r>
      <rPr>
        <sz val="11"/>
        <color theme="1"/>
        <rFont val="Arial Narrow"/>
        <family val="2"/>
      </rPr>
      <t xml:space="preserve"> Maestro que se gradúa de una escuela normal.
</t>
    </r>
    <r>
      <rPr>
        <b/>
        <i/>
        <sz val="11"/>
        <color theme="1"/>
        <rFont val="Arial Narrow"/>
        <family val="2"/>
      </rPr>
      <t xml:space="preserve">6. Técnico: </t>
    </r>
    <r>
      <rPr>
        <sz val="11"/>
        <color theme="1"/>
        <rFont val="Arial Narrow"/>
        <family val="2"/>
      </rPr>
      <t xml:space="preserve">La educación técnico profesional es la modalidad de la educación secundaria y la educación superior responsable de la formación de técnicos medios y técnicos superiores en áreas ocupacionales específicas. También incluye estudios de educación no formal
</t>
    </r>
    <r>
      <rPr>
        <b/>
        <i/>
        <sz val="11"/>
        <rFont val="Arial Narrow"/>
        <family val="2"/>
      </rPr>
      <t xml:space="preserve">7. Técnologica: </t>
    </r>
    <r>
      <rPr>
        <sz val="11"/>
        <rFont val="Arial Narrow"/>
        <family val="2"/>
      </rPr>
      <t>Es aquella que ofrece programas de formación en ocupaciones, programas de formación académica en profesiones o disciplinas y programas de especialización. (Ley 30 de 1993).</t>
    </r>
    <r>
      <rPr>
        <b/>
        <i/>
        <sz val="11"/>
        <color theme="1"/>
        <rFont val="Arial Narrow"/>
        <family val="2"/>
      </rPr>
      <t xml:space="preserve">
8. Universitario:</t>
    </r>
    <r>
      <rPr>
        <sz val="11"/>
        <color theme="1"/>
        <rFont val="Arial Narrow"/>
        <family val="2"/>
      </rPr>
      <t xml:space="preserve"> La educación profesional forma parte de la educación formal y está dirigida a los procesos de formación que conducen al desarrollo de profesiones.
</t>
    </r>
    <r>
      <rPr>
        <b/>
        <i/>
        <sz val="11"/>
        <color theme="1"/>
        <rFont val="Arial Narrow"/>
        <family val="2"/>
      </rPr>
      <t>9. Posgrado:</t>
    </r>
    <r>
      <rPr>
        <sz val="11"/>
        <color theme="1"/>
        <rFont val="Arial Narrow"/>
        <family val="2"/>
      </rPr>
      <t xml:space="preserve"> Hace referencia al ciclo de estudios posteriores al grado profesional, e incluyen las especializaciones, las maestrías y los doctorados.</t>
    </r>
  </si>
  <si>
    <t>Hace alusión al monto económico producto de los ingresos mensuales promedio independientemente de la actividad principal que desarrolle. En caso de que no cuente con ingresos diligencie No aplica</t>
  </si>
  <si>
    <r>
      <t xml:space="preserve">Si el integrante del hogar se encuentra trabajando, seleccione entre estas opciones:
</t>
    </r>
    <r>
      <rPr>
        <b/>
        <i/>
        <sz val="11"/>
        <color theme="1"/>
        <rFont val="Arial Narrow"/>
        <family val="2"/>
      </rPr>
      <t>1. Empleado con contrato laboral:</t>
    </r>
    <r>
      <rPr>
        <sz val="11"/>
        <color theme="1"/>
        <rFont val="Arial Narrow"/>
        <family val="2"/>
      </rPr>
      <t xml:space="preserve"> Contrato de trabajo es aquel por el cual una persona natural se obliga a prestar un servicio personal a otra persona, natural o jurídica, bajo la continuada dependencia o subordinación de la segunda y mediante remuneración. Código Sustantivo del trabajo. Artículo 22. 
</t>
    </r>
    <r>
      <rPr>
        <b/>
        <i/>
        <sz val="11"/>
        <color theme="1"/>
        <rFont val="Arial Narrow"/>
        <family val="2"/>
      </rPr>
      <t>2. Independiente:</t>
    </r>
    <r>
      <rPr>
        <sz val="11"/>
        <color theme="1"/>
        <rFont val="Arial Narrow"/>
        <family val="2"/>
      </rPr>
      <t xml:space="preserve"> son personas que trabajan sin estar vinculadas a una empresa, es decir, no gozan de un contrato de trabajo sino de servicios
</t>
    </r>
    <r>
      <rPr>
        <b/>
        <i/>
        <sz val="11"/>
        <color theme="1"/>
        <rFont val="Arial Narrow"/>
        <family val="2"/>
      </rPr>
      <t xml:space="preserve">3. No aplica: </t>
    </r>
    <r>
      <rPr>
        <sz val="11"/>
        <color theme="1"/>
        <rFont val="Arial Narrow"/>
        <family val="2"/>
      </rPr>
      <t xml:space="preserve"> Esta opción será utilizada o seleccionada, cuando la mujer gestante referencia que se encuentra en alguna de las situaciones de la pregunta anterior ubicadas en la lista desde el punto 2 hasta el 10.
</t>
    </r>
  </si>
  <si>
    <r>
      <t xml:space="preserve">Seleccione de la opción que corresponda.
</t>
    </r>
    <r>
      <rPr>
        <b/>
        <i/>
        <sz val="11"/>
        <color theme="1"/>
        <rFont val="Arial Narrow"/>
        <family val="2"/>
      </rPr>
      <t>1. Trabajando:</t>
    </r>
    <r>
      <rPr>
        <sz val="11"/>
        <color theme="1"/>
        <rFont val="Arial Narrow"/>
        <family val="2"/>
      </rPr>
      <t xml:space="preserve"> Se define que la persona se encuentra trabajando cuando dedica la mayor parte de su tiempo a desarrollar una actividad relacionada con el intercambio de tiempo, conocimiento y/o fuerza por dinero.
</t>
    </r>
    <r>
      <rPr>
        <b/>
        <i/>
        <sz val="11"/>
        <color theme="1"/>
        <rFont val="Arial Narrow"/>
        <family val="2"/>
      </rPr>
      <t>2. Buscando Trabajo:</t>
    </r>
    <r>
      <rPr>
        <sz val="11"/>
        <color theme="1"/>
        <rFont val="Arial Narrow"/>
        <family val="2"/>
      </rPr>
      <t xml:space="preserve"> Son las personas que habían tomado medidas concretas para buscar un empleo asalariado o independiente en las últimas cuatro semanas.</t>
    </r>
    <r>
      <rPr>
        <b/>
        <i/>
        <sz val="11"/>
        <color theme="1"/>
        <rFont val="Arial Narrow"/>
        <family val="2"/>
      </rPr>
      <t/>
    </r>
  </si>
  <si>
    <r>
      <rPr>
        <b/>
        <i/>
        <sz val="11"/>
        <color theme="1"/>
        <rFont val="Arial Narrow"/>
        <family val="2"/>
      </rPr>
      <t xml:space="preserve">3. Oficios del hogar: </t>
    </r>
    <r>
      <rPr>
        <sz val="11"/>
        <color theme="1"/>
        <rFont val="Arial Narrow"/>
        <family val="2"/>
      </rPr>
      <t xml:space="preserve">el o la integrante del hogar dedica la mayor parte de su tiempo a realizar actividades relacionadas con la limpieza de la vivienda, la preparación de alimentos y el cuidado de niños-as y/o adultos.
</t>
    </r>
    <r>
      <rPr>
        <b/>
        <i/>
        <sz val="11"/>
        <color theme="1"/>
        <rFont val="Arial Narrow"/>
        <family val="2"/>
      </rPr>
      <t xml:space="preserve">4. Estudiando: </t>
    </r>
    <r>
      <rPr>
        <sz val="11"/>
        <color theme="1"/>
        <rFont val="Arial Narrow"/>
        <family val="2"/>
      </rPr>
      <t xml:space="preserve">una persona se considera asistiendo a la escuela u otra institución de enseñanza formal, cuando está matriculada en un centro de educación formal regular o para adultos y no se ha retirado, aún cuando esté ausente temporalmente por enfermedad, vacaciones u otra causa, aunque asista solamente parte del día.
</t>
    </r>
    <r>
      <rPr>
        <b/>
        <i/>
        <sz val="11"/>
        <color theme="1"/>
        <rFont val="Arial Narrow"/>
        <family val="2"/>
      </rPr>
      <t>5. Rentista:</t>
    </r>
    <r>
      <rPr>
        <sz val="11"/>
        <color theme="1"/>
        <rFont val="Arial Narrow"/>
        <family val="2"/>
      </rPr>
      <t xml:space="preserve"> Persona que cobra una renta por bienes que posee.
</t>
    </r>
    <r>
      <rPr>
        <b/>
        <i/>
        <sz val="11"/>
        <color theme="1"/>
        <rFont val="Arial Narrow"/>
        <family val="2"/>
      </rPr>
      <t xml:space="preserve">6. Jubilado-a/pensionado-a: </t>
    </r>
    <r>
      <rPr>
        <sz val="11"/>
        <color theme="1"/>
        <rFont val="Arial Narrow"/>
        <family val="2"/>
      </rPr>
      <t xml:space="preserve">trabajador jubilado que recibe las prestaciones correspondientes de acuerdo con la legislación de cada país.
</t>
    </r>
    <r>
      <rPr>
        <b/>
        <sz val="11"/>
        <color theme="1"/>
        <rFont val="Arial Narrow"/>
        <family val="2"/>
      </rPr>
      <t>7. Cuidador-a:</t>
    </r>
    <r>
      <rPr>
        <sz val="11"/>
        <color theme="1"/>
        <rFont val="Arial Narrow"/>
        <family val="2"/>
      </rPr>
      <t xml:space="preserve"> Persona que ejerce el cuidado de un tercero.
</t>
    </r>
    <r>
      <rPr>
        <b/>
        <i/>
        <sz val="11"/>
        <color theme="1"/>
        <rFont val="Arial Narrow"/>
        <family val="2"/>
      </rPr>
      <t>8. Privada de la libertad:</t>
    </r>
    <r>
      <rPr>
        <sz val="11"/>
        <color theme="1"/>
        <rFont val="Arial Narrow"/>
        <family val="2"/>
      </rPr>
      <t xml:space="preserve"> Cuando una persona es encarcelada, puede decirse que se la ha privado de su libertad. La privación, en este caso, es legal. 
</t>
    </r>
    <r>
      <rPr>
        <b/>
        <sz val="11"/>
        <color theme="1"/>
        <rFont val="Arial Narrow"/>
        <family val="2"/>
      </rPr>
      <t>9. Sin actividad</t>
    </r>
    <r>
      <rPr>
        <sz val="11"/>
        <color theme="1"/>
        <rFont val="Arial Narrow"/>
        <family val="2"/>
      </rPr>
      <t xml:space="preserve">
</t>
    </r>
    <r>
      <rPr>
        <b/>
        <sz val="11"/>
        <color theme="1"/>
        <rFont val="Arial Narrow"/>
        <family val="2"/>
      </rPr>
      <t>10. Otro</t>
    </r>
    <r>
      <rPr>
        <sz val="11"/>
        <color theme="1"/>
        <rFont val="Arial Narrow"/>
        <family val="2"/>
      </rPr>
      <t xml:space="preserve">
</t>
    </r>
  </si>
  <si>
    <t xml:space="preserve">Observaciones: </t>
  </si>
  <si>
    <t>Estas observaciones hacen referencia a situaciones de riesgo, amenaza o vulnerabilidad del integrante del hogar asociado a las siguientes problemáticas u otras que se consideren, por ejemplo: permanencia en calle, prostitución (mayores de edad) explotación sexual comercial en niñas, niños y adolescentes, adicciones, etc.</t>
  </si>
  <si>
    <t xml:space="preserve">Clase de ubicación de la vivienda: </t>
  </si>
  <si>
    <r>
      <t xml:space="preserve">Seleccione la opción de acuerdo con la ubicación de la vivienda donde reside el usuario-a, las opciones son las siguientes:
</t>
    </r>
    <r>
      <rPr>
        <b/>
        <i/>
        <sz val="11"/>
        <color theme="1"/>
        <rFont val="Arial Narrow"/>
        <family val="2"/>
      </rPr>
      <t>1. Cabecera municipal:</t>
    </r>
    <r>
      <rPr>
        <sz val="11"/>
        <color theme="1"/>
        <rFont val="Arial Narrow"/>
        <family val="2"/>
      </rPr>
      <t xml:space="preserve"> Delimitación geográfica definida por el DANE para fines estadísticos, alusiva al área geográfica delimitada por el perímetro censal. A su interior se localiza la sede administrativa del municipio, es decir la alcaldía. 
</t>
    </r>
    <r>
      <rPr>
        <b/>
        <i/>
        <sz val="11"/>
        <color theme="1"/>
        <rFont val="Arial Narrow"/>
        <family val="2"/>
      </rPr>
      <t xml:space="preserve">2. Centro poblado: </t>
    </r>
    <r>
      <rPr>
        <sz val="11"/>
        <color theme="1"/>
        <rFont val="Arial Narrow"/>
        <family val="2"/>
      </rPr>
      <t xml:space="preserve">Concepto construido por el DANE con fines estadísticos, para la identificación y localización geográfica de núcleos o asentamientos de población. Se define como una concentración mínima de veinte (20) viviendas contiguas, vecinas o adosadas entre sí, ubicada en el área resto municipal o en un área no municipalizada (corregimiento departamental). Contempla los núcleos de población de los corregimientos municipales, inspecciones de policía y caseríos. (DANE, 2018). Dicha concentración presenta características tales como la delimitación de vías vehiculares y peatonales. 
</t>
    </r>
    <r>
      <rPr>
        <b/>
        <i/>
        <sz val="11"/>
        <color theme="1"/>
        <rFont val="Arial Narrow"/>
        <family val="2"/>
      </rPr>
      <t xml:space="preserve">3. Rural disperso: </t>
    </r>
    <r>
      <rPr>
        <sz val="11"/>
        <color theme="1"/>
        <rFont val="Arial Narrow"/>
        <family val="2"/>
      </rPr>
      <t xml:space="preserve">Delimitación geográfica definida por el DANE para fines estadísticos, comprendida entre el perímetro censal de las cabeceras municipales y de los centros poblados, y el límite municipal. Se caracteriza por la disposición dispersa de viviendas y de explotaciones agropecuarias existentes en ella. Se caracteriza por objetos y elementos relacionados con la agricultura, predios de descanso o recreo, usos mineros o extractivos. El número de unidades residenciales por área es menor a las zonas urbanas. </t>
    </r>
  </si>
  <si>
    <t xml:space="preserve">Territorio étnico: </t>
  </si>
  <si>
    <t xml:space="preserve">Si la respuesta anterior fue Si, a qué territorio étnico pertenece: </t>
  </si>
  <si>
    <r>
      <t xml:space="preserve">Seleccione </t>
    </r>
    <r>
      <rPr>
        <b/>
        <sz val="11"/>
        <color theme="1"/>
        <rFont val="Arial Narrow"/>
        <family val="2"/>
      </rPr>
      <t>SI/NO</t>
    </r>
    <r>
      <rPr>
        <sz val="11"/>
        <color theme="1"/>
        <rFont val="Arial Narrow"/>
        <family val="2"/>
      </rPr>
      <t xml:space="preserve"> la vivienda del hogar se encuentra en un territorio étnico.
</t>
    </r>
    <r>
      <rPr>
        <u/>
        <sz val="11"/>
        <color theme="1"/>
        <rFont val="Arial Narrow"/>
        <family val="2"/>
      </rPr>
      <t/>
    </r>
  </si>
  <si>
    <r>
      <t xml:space="preserve">Si en la respuesta anterior la elección a la pregunta fue SI, seleccione: 
</t>
    </r>
    <r>
      <rPr>
        <b/>
        <i/>
        <sz val="11"/>
        <color theme="1"/>
        <rFont val="Arial Narrow"/>
        <family val="2"/>
      </rPr>
      <t>1. Resguardo Indígena:</t>
    </r>
    <r>
      <rPr>
        <sz val="11"/>
        <color theme="1"/>
        <rFont val="Arial Narrow"/>
        <family val="2"/>
      </rPr>
      <t xml:space="preserve"> Institución legal y sociopolítica de carácter especial indivisible, inalienable, imprescriptible e inembargable; está conformada por una o varias comunidades de ascendencia amerindia, que con un título de propiedad colectiva o comunitaria, posee un territorio y se rige para el manejo de este y de su vida interna por una organización social ajustada al fuero indígena, el cabildo o a sus pautas y tradiciones culturales. Poseen resolución o acuerdo de creación emitido por el INCORA o el INCODER o la Agencia Nacional de Tierras 
</t>
    </r>
    <r>
      <rPr>
        <b/>
        <i/>
        <sz val="11"/>
        <color theme="1"/>
        <rFont val="Arial Narrow"/>
        <family val="2"/>
      </rPr>
      <t xml:space="preserve">2. Territorios Colectivos de Comunidades Negras TCCN: </t>
    </r>
    <r>
      <rPr>
        <sz val="11"/>
        <color theme="1"/>
        <rFont val="Arial Narrow"/>
        <family val="2"/>
      </rPr>
      <t xml:space="preserve">Son los terrenos de ocupación histórica de comunidades negras sobre los cuales se ha reconocido el derecho a la propiedad y han sido adjudicados de manera colectiva mediante resolución del Instituto Colombiano de Reforma Agraria (INCORA) o por el Instituto Colombiano de Desarrollo Rural (INCODER), en la que habitan o realizan actividades sociales, económicas y culturales las comunidades negras del país. 
</t>
    </r>
    <r>
      <rPr>
        <b/>
        <i/>
        <sz val="11"/>
        <color theme="1"/>
        <rFont val="Arial Narrow"/>
        <family val="2"/>
      </rPr>
      <t>3. No aplica:</t>
    </r>
    <r>
      <rPr>
        <sz val="11"/>
        <color theme="1"/>
        <rFont val="Arial Narrow"/>
        <family val="2"/>
      </rPr>
      <t xml:space="preserve"> Si seleccionó NO en la pregunta anterior.</t>
    </r>
  </si>
  <si>
    <t xml:space="preserve">Indique el nombre de la comunidad en la que habita: </t>
  </si>
  <si>
    <t>Nombre del lugar en donde se encuentra la vivienda. Puede ser una comunidad en un resguardo indígena o en un territorio colectivo de comunidad negra – consejo comunitario.</t>
  </si>
  <si>
    <t xml:space="preserve">Tipo de Vivienda: </t>
  </si>
  <si>
    <r>
      <t xml:space="preserve">Seleccione la opción que corresponde, de acuerdo con los siguientes criterios:
</t>
    </r>
    <r>
      <rPr>
        <b/>
        <i/>
        <sz val="11"/>
        <color theme="1"/>
        <rFont val="Arial Narrow"/>
        <family val="2"/>
      </rPr>
      <t>1. Casa:</t>
    </r>
    <r>
      <rPr>
        <sz val="11"/>
        <color theme="1"/>
        <rFont val="Arial Narrow"/>
        <family val="2"/>
      </rPr>
      <t xml:space="preserve"> Es la edificación constituida por una sola unidad cuyo uso es el de vivienda, con acceso directo desde la vía pública o desde el exterior de la edificación. El servicio sanitario y la cocina pueden estar o no dentro de ella. También se consideran casas aquellas en donde el garaje, la sala o alguna habitación se destinan para uso comercial o económico.
</t>
    </r>
    <r>
      <rPr>
        <b/>
        <i/>
        <sz val="11"/>
        <color theme="1"/>
        <rFont val="Arial Narrow"/>
        <family val="2"/>
      </rPr>
      <t xml:space="preserve">2. Cambuche: </t>
    </r>
    <r>
      <rPr>
        <sz val="11"/>
        <color theme="1"/>
        <rFont val="Arial Narrow"/>
        <family val="2"/>
      </rPr>
      <t xml:space="preserve">Vivienda improvisada construida con material que está al alcance, para pasar la noche.
</t>
    </r>
    <r>
      <rPr>
        <b/>
        <i/>
        <sz val="11"/>
        <color theme="1"/>
        <rFont val="Arial Narrow"/>
        <family val="2"/>
      </rPr>
      <t xml:space="preserve">3. Apartamento: </t>
    </r>
    <r>
      <rPr>
        <sz val="11"/>
        <color theme="1"/>
        <rFont val="Arial Narrow"/>
        <family val="2"/>
      </rPr>
      <t xml:space="preserve">Es una unidad de vivienda que hace parte de una edificación, en la cual hay otra(s) unidad(es) que generalmente es (son) de vivienda. Tiene acceso directo desde el exterior o por pasillos, patios, corredores, escaleras o ascensores. Dispone de servicio sanitario y cocina en su interior.
</t>
    </r>
    <r>
      <rPr>
        <b/>
        <i/>
        <sz val="11"/>
        <color theme="1"/>
        <rFont val="Arial Narrow"/>
        <family val="2"/>
      </rPr>
      <t>4. Vivienda tradicional indígena:</t>
    </r>
    <r>
      <rPr>
        <sz val="11"/>
        <color theme="1"/>
        <rFont val="Arial Narrow"/>
        <family val="2"/>
      </rPr>
      <t xml:space="preserve"> Es la edificación constituida por una sola unidad cuyo uso es el de vivienda, construida según la costumbre de cada grupo étnico conservando la estructura tradicional.
</t>
    </r>
    <r>
      <rPr>
        <b/>
        <i/>
        <sz val="11"/>
        <color theme="1"/>
        <rFont val="Arial Narrow"/>
        <family val="2"/>
      </rPr>
      <t>5. Tipo cuarto:</t>
    </r>
    <r>
      <rPr>
        <sz val="11"/>
        <color theme="1"/>
        <rFont val="Arial Narrow"/>
        <family val="2"/>
      </rPr>
      <t xml:space="preserve"> Es una unidad de vivienda que forma parte de una casa o apartamento que dispone un solo espacio para zona social y dormitorio. Tiene acceso desde el exterior por pasillos, patios, zaguanes u otros espacios de circulación común.
</t>
    </r>
    <r>
      <rPr>
        <b/>
        <i/>
        <sz val="11"/>
        <color theme="1"/>
        <rFont val="Arial Narrow"/>
        <family val="2"/>
      </rPr>
      <t>6. Rancho:</t>
    </r>
    <r>
      <rPr>
        <sz val="11"/>
        <color theme="1"/>
        <rFont val="Arial Narrow"/>
        <family val="2"/>
      </rPr>
      <t xml:space="preserve"> Unidad habitacional en la que los integrantes del hogar residen en una vivienda construida en condiciones precarias, con materiales de desecho, como paroid (tela asfáltica), lata y/o madera
</t>
    </r>
    <r>
      <rPr>
        <b/>
        <i/>
        <sz val="11"/>
        <color theme="1"/>
        <rFont val="Arial Narrow"/>
        <family val="2"/>
      </rPr>
      <t>7. Finca:</t>
    </r>
    <r>
      <rPr>
        <sz val="11"/>
        <color theme="1"/>
        <rFont val="Arial Narrow"/>
        <family val="2"/>
      </rPr>
      <t xml:space="preserve"> Unidad habitacional que aplica para personas u hogares que residen en un inmueble destinado para la vivienda de los integrantes del hogar, pero que también tiene como uso la agricultura o la ganadería y se ubica en el área rural y rural dispersa.</t>
    </r>
  </si>
  <si>
    <r>
      <rPr>
        <b/>
        <i/>
        <sz val="11"/>
        <color theme="1"/>
        <rFont val="Arial Narrow"/>
        <family val="2"/>
      </rPr>
      <t>8. Casalote:</t>
    </r>
    <r>
      <rPr>
        <sz val="11"/>
        <color theme="1"/>
        <rFont val="Arial Narrow"/>
        <family val="2"/>
      </rPr>
      <t xml:space="preserve"> Es un predio conformado por un lote o porción de terreno y una edificación, comúnmente una casa, usada para vivienda. Puede tener acceso a la vía pública y/o colindar con otros predios de naturaleza similar
</t>
    </r>
    <r>
      <rPr>
        <b/>
        <i/>
        <sz val="11"/>
        <color theme="1"/>
        <rFont val="Arial Narrow"/>
        <family val="2"/>
      </rPr>
      <t>9. Establecimiento de reclusión:</t>
    </r>
    <r>
      <rPr>
        <sz val="11"/>
        <color theme="1"/>
        <rFont val="Arial Narrow"/>
        <family val="2"/>
      </rPr>
      <t xml:space="preserve"> Denominación genérica para alojar a infractores de la Ley Penal., Aplica en el caso que la mujer gestante o el niño o niña sea usuario-a del servicio DIER de la modalidad institucional 
</t>
    </r>
    <r>
      <rPr>
        <b/>
        <i/>
        <sz val="11"/>
        <color theme="1"/>
        <rFont val="Arial Narrow"/>
        <family val="2"/>
      </rPr>
      <t>10. Otra:</t>
    </r>
    <r>
      <rPr>
        <sz val="11"/>
        <color theme="1"/>
        <rFont val="Arial Narrow"/>
        <family val="2"/>
      </rPr>
      <t xml:space="preserve"> Es un espacio adaptado para vivienda donde habitan personas. Por lo general carece de servicio sanitario y cocina. Se consideran en esta categoría: los vagones de trenes, los contenedores, las embarcaciones, las carpas, las cuevas, los puentes, las casetas, entre otros. (DANE,2015).
En caso de seleccionar la opción "10. Otra", describa el tipo de vivienda, en el campo habilitado para ello.</t>
    </r>
  </si>
  <si>
    <t xml:space="preserve">Tipo de tenencia de la vivienda: </t>
  </si>
  <si>
    <r>
      <t xml:space="preserve">De acuerdo con la relación que exista entre el grupo familiar con la propiedad de la vivienda donde habitan, seleccione la opción que corresponde, con base en los siguientes criterios:
</t>
    </r>
    <r>
      <rPr>
        <b/>
        <i/>
        <sz val="11"/>
        <color theme="1"/>
        <rFont val="Arial Narrow"/>
        <family val="2"/>
      </rPr>
      <t xml:space="preserve">1. Propia: </t>
    </r>
    <r>
      <rPr>
        <sz val="11"/>
        <color theme="1"/>
        <rFont val="Arial Narrow"/>
        <family val="2"/>
      </rPr>
      <t xml:space="preserve">Aquella que ha sido comprada por parte de uno o varios miembros del hogar; puede estar totalmente paga, o la pueden estar pagando y adeudar alguna parte de su valor; o ser producto de una herencia.
</t>
    </r>
    <r>
      <rPr>
        <b/>
        <i/>
        <sz val="11"/>
        <color theme="1"/>
        <rFont val="Arial Narrow"/>
        <family val="2"/>
      </rPr>
      <t>2. Familiar:</t>
    </r>
    <r>
      <rPr>
        <sz val="11"/>
        <color theme="1"/>
        <rFont val="Arial Narrow"/>
        <family val="2"/>
      </rPr>
      <t xml:space="preserve"> Hace referencia al habitar en algún tipo de vivienda de propiedad de un familiar de otro grupo de hogar.
</t>
    </r>
    <r>
      <rPr>
        <b/>
        <i/>
        <sz val="11"/>
        <color theme="1"/>
        <rFont val="Arial Narrow"/>
        <family val="2"/>
      </rPr>
      <t xml:space="preserve">3. En arriendo: </t>
    </r>
    <r>
      <rPr>
        <sz val="11"/>
        <color theme="1"/>
        <rFont val="Arial Narrow"/>
        <family val="2"/>
      </rPr>
      <t xml:space="preserve">Cuando se realiza un pago periódico por la habitabilidad sin tener propiedad sobre el bien raíz, este pago puede ser mensual, semanal, quincenal ó diario.
</t>
    </r>
    <r>
      <rPr>
        <b/>
        <i/>
        <sz val="11"/>
        <color theme="1"/>
        <rFont val="Arial Narrow"/>
        <family val="2"/>
      </rPr>
      <t>4. Ocupante de hecho o poseedor:</t>
    </r>
    <r>
      <rPr>
        <sz val="11"/>
        <color theme="1"/>
        <rFont val="Arial Narrow"/>
        <family val="2"/>
      </rPr>
      <t xml:space="preserve"> cuando el hogar habita en una vivienda que ha sido construida sobre un lote que no es de su propiedad o cuando el hogar ocupa una vivienda sin ser dueño de esta y sin autorización del propietario-a o administrador-a.
</t>
    </r>
    <r>
      <rPr>
        <b/>
        <i/>
        <sz val="11"/>
        <color theme="1"/>
        <rFont val="Arial Narrow"/>
        <family val="2"/>
      </rPr>
      <t>5. En concesión:</t>
    </r>
    <r>
      <rPr>
        <sz val="11"/>
        <color theme="1"/>
        <rFont val="Arial Narrow"/>
        <family val="2"/>
      </rPr>
      <t xml:space="preserve"> es el otorgamiento del derecho de explotación, por un período determinado. Titulación comunitaria: Procedimiento por medio del cual se reconoce la propiedad colectiva de unas tierras baldías, propias o adquiridas por la Agencia Nacional de tierras dentro del programa de dotación de tierras a las Comunidades Étnicas.
</t>
    </r>
    <r>
      <rPr>
        <b/>
        <i/>
        <sz val="11"/>
        <color theme="1"/>
        <rFont val="Arial Narrow"/>
        <family val="2"/>
      </rPr>
      <t xml:space="preserve">6. Otra: </t>
    </r>
    <r>
      <rPr>
        <sz val="11"/>
        <color theme="1"/>
        <rFont val="Arial Narrow"/>
        <family val="2"/>
      </rPr>
      <t>Se refiere a albergues o cuando viven en casa de algún pariente que no pertenece al grupo familiar sin realizar pago alguno, casa de un amigo o conocido, entre otros.
En caso de seleccionar la opción "6. Otra", describa la tenencia de la vivienda, en el campo habilitado para ello.</t>
    </r>
  </si>
  <si>
    <t xml:space="preserve">¿En dónde preparan los alimentos las personas del hogar? </t>
  </si>
  <si>
    <t>Seleccione la opción que corresponda:
1. En un cuarto usado solo para cocinar
2. En un cuarto usado también para dormir
3. En una sala- comedor con lavaplatos
4. En una sala -comedor u otro espacio de la vivienda sin lavaplatos
5. En un patio, corredor, enramada, aire libre
6. No preparan alimentos en la vivienda</t>
  </si>
  <si>
    <t>¿El lugar donde viven cuenta con espacios independientes para dormitorio, cocina y baños?</t>
  </si>
  <si>
    <r>
      <t xml:space="preserve">De acuerdo con la distribución de la vivienda, seleccione:
</t>
    </r>
    <r>
      <rPr>
        <b/>
        <sz val="11"/>
        <color theme="1"/>
        <rFont val="Arial Narrow"/>
        <family val="2"/>
      </rPr>
      <t>SI</t>
    </r>
    <r>
      <rPr>
        <sz val="11"/>
        <color theme="1"/>
        <rFont val="Arial Narrow"/>
        <family val="2"/>
      </rPr>
      <t xml:space="preserve"> corresponde a contar con espacios independientes para habitación, cocina y baño.
</t>
    </r>
    <r>
      <rPr>
        <b/>
        <sz val="11"/>
        <color theme="1"/>
        <rFont val="Arial Narrow"/>
        <family val="2"/>
      </rPr>
      <t>NO</t>
    </r>
    <r>
      <rPr>
        <sz val="11"/>
        <color theme="1"/>
        <rFont val="Arial Narrow"/>
        <family val="2"/>
      </rPr>
      <t xml:space="preserve"> cuando las habitaciones, la cocina y el baño se encuentran en un mismo espacio o se comparten espacios.</t>
    </r>
  </si>
  <si>
    <t xml:space="preserve">¿Con qué energía o combustible utilizan principalmente para cocinar? </t>
  </si>
  <si>
    <r>
      <t xml:space="preserve">Seleccione la opción que corresponda:
</t>
    </r>
    <r>
      <rPr>
        <b/>
        <i/>
        <sz val="11"/>
        <color theme="1"/>
        <rFont val="Arial Narrow"/>
        <family val="2"/>
      </rPr>
      <t xml:space="preserve">1. Electricidad: </t>
    </r>
    <r>
      <rPr>
        <sz val="11"/>
        <color theme="1"/>
        <rFont val="Arial Narrow"/>
        <family val="2"/>
      </rPr>
      <t xml:space="preserve">Cuando el hogar utiliza energía eléctrica para cocinar los alimentos.
</t>
    </r>
    <r>
      <rPr>
        <b/>
        <i/>
        <sz val="11"/>
        <color theme="1"/>
        <rFont val="Arial Narrow"/>
        <family val="2"/>
      </rPr>
      <t xml:space="preserve">2. Gas natural: conectado a red pública (Gas domiciliario): </t>
    </r>
    <r>
      <rPr>
        <sz val="11"/>
        <color theme="1"/>
        <rFont val="Arial Narrow"/>
        <family val="2"/>
      </rPr>
      <t xml:space="preserve">Cuando se utiliza gas natural que
proviene de una red exterior para cocinar los alimentos.
</t>
    </r>
    <r>
      <rPr>
        <b/>
        <i/>
        <sz val="11"/>
        <color theme="1"/>
        <rFont val="Arial Narrow"/>
        <family val="2"/>
      </rPr>
      <t xml:space="preserve">3. Gas Propano "Cilindro": </t>
    </r>
    <r>
      <rPr>
        <sz val="11"/>
        <color theme="1"/>
        <rFont val="Arial Narrow"/>
        <family val="2"/>
      </rPr>
      <t xml:space="preserve">Envases donde se almacena y se transporta gas licuado de petróleo
</t>
    </r>
    <r>
      <rPr>
        <b/>
        <i/>
        <sz val="11"/>
        <color theme="1"/>
        <rFont val="Arial Narrow"/>
        <family val="2"/>
      </rPr>
      <t xml:space="preserve">4. Petróleo, gasolina, kerosene, alcohol, cocinol: </t>
    </r>
    <r>
      <rPr>
        <sz val="11"/>
        <color theme="1"/>
        <rFont val="Arial Narrow"/>
        <family val="2"/>
      </rPr>
      <t xml:space="preserve">Cuando se utilizan combustibles inflamables como el kerosene, petróleo, gasolina, o alcohol para cocinar los alimentos.
</t>
    </r>
    <r>
      <rPr>
        <b/>
        <i/>
        <sz val="11"/>
        <color theme="1"/>
        <rFont val="Arial Narrow"/>
        <family val="2"/>
      </rPr>
      <t xml:space="preserve">5. Carbón mineral: </t>
    </r>
    <r>
      <rPr>
        <sz val="11"/>
        <color theme="1"/>
        <rFont val="Arial Narrow"/>
        <family val="2"/>
      </rPr>
      <t xml:space="preserve">Cuando se utiliza carbón de origen mineral extraído de minas ya sean de socavón o a cielo abierto, tecnificadas o artesanales para cocinar los alimentos (DANE, 2015).
</t>
    </r>
    <r>
      <rPr>
        <b/>
        <i/>
        <sz val="11"/>
        <color theme="1"/>
        <rFont val="Arial Narrow"/>
        <family val="2"/>
      </rPr>
      <t>6. Leña, madera, o carbón de leña:</t>
    </r>
    <r>
      <rPr>
        <i/>
        <sz val="11"/>
        <color theme="1"/>
        <rFont val="Arial Narrow"/>
        <family val="2"/>
      </rPr>
      <t xml:space="preserve"> </t>
    </r>
    <r>
      <rPr>
        <sz val="11"/>
        <color theme="1"/>
        <rFont val="Arial Narrow"/>
        <family val="2"/>
      </rPr>
      <t xml:space="preserve">Cuando se utilizan materiales de combustión de origen vegetal como leña, madera o carbón de leña para cocinar los alimentos.
</t>
    </r>
    <r>
      <rPr>
        <b/>
        <i/>
        <sz val="11"/>
        <color theme="1"/>
        <rFont val="Arial Narrow"/>
        <family val="2"/>
      </rPr>
      <t>7. Material de desecho:</t>
    </r>
    <r>
      <rPr>
        <sz val="11"/>
        <color theme="1"/>
        <rFont val="Arial Narrow"/>
        <family val="2"/>
      </rPr>
      <t xml:space="preserve"> Cuando se utilizan desechos como cáscaras secas de frutas y verduras, papel.
</t>
    </r>
    <r>
      <rPr>
        <b/>
        <i/>
        <sz val="11"/>
        <color theme="1"/>
        <rFont val="Arial Narrow"/>
        <family val="2"/>
      </rPr>
      <t>8. Ninguno</t>
    </r>
  </si>
  <si>
    <t xml:space="preserve">¿Qué tipo de servicio sanitario (inodoro) tiene la vivienda donde habita el hogar? </t>
  </si>
  <si>
    <r>
      <t xml:space="preserve">Seleccione la opción que corresponda para el tipo de sanitario con el que cuenta la vivienda del hogar de acuerdo con los siguientes criterios: 
</t>
    </r>
    <r>
      <rPr>
        <b/>
        <i/>
        <sz val="11"/>
        <color theme="1"/>
        <rFont val="Arial Narrow"/>
        <family val="2"/>
      </rPr>
      <t xml:space="preserve">1. Inodoro conectado a alcantarillado: </t>
    </r>
    <r>
      <rPr>
        <sz val="11"/>
        <color theme="1"/>
        <rFont val="Arial Narrow"/>
        <family val="2"/>
      </rPr>
      <t xml:space="preserve">Corresponde a un servicio sanitario que descarga a una red de alcantarillado, usualmente de servicio público.
</t>
    </r>
    <r>
      <rPr>
        <b/>
        <i/>
        <sz val="11"/>
        <color theme="1"/>
        <rFont val="Arial Narrow"/>
        <family val="2"/>
      </rPr>
      <t>2. Inodoro conectado a pozo séptico:</t>
    </r>
    <r>
      <rPr>
        <sz val="11"/>
        <color theme="1"/>
        <rFont val="Arial Narrow"/>
        <family val="2"/>
      </rPr>
      <t xml:space="preserve"> Es un pozo subterráneo al que están conectados uno varios sanitarios y en el cual quedan depositados los excrementos. Funciona mediante un sistema de agua corriente absorbida por la tierra.
</t>
    </r>
    <r>
      <rPr>
        <b/>
        <i/>
        <sz val="11"/>
        <color theme="1"/>
        <rFont val="Arial Narrow"/>
        <family val="2"/>
      </rPr>
      <t>3. Inodoro sin conexión:</t>
    </r>
    <r>
      <rPr>
        <sz val="11"/>
        <color theme="1"/>
        <rFont val="Arial Narrow"/>
        <family val="2"/>
      </rPr>
      <t xml:space="preserve"> Servicio sanitario que no cuenta con alcantarillado y en el cual las excretas son conducidas por arrastre de agua a otro sitio (calle, potrero, etc.) fuera de la vivienda.
</t>
    </r>
    <r>
      <rPr>
        <b/>
        <i/>
        <sz val="11"/>
        <color theme="1"/>
        <rFont val="Arial Narrow"/>
        <family val="2"/>
      </rPr>
      <t>4. Letrina:</t>
    </r>
    <r>
      <rPr>
        <sz val="11"/>
        <color theme="1"/>
        <rFont val="Arial Narrow"/>
        <family val="2"/>
      </rPr>
      <t xml:space="preserve"> Es un pozo o hueco subterráneo para la acumulación y eliminación de excretas en el cual no interviene un sistema de agua corriente.
</t>
    </r>
    <r>
      <rPr>
        <b/>
        <i/>
        <sz val="11"/>
        <color theme="1"/>
        <rFont val="Arial Narrow"/>
        <family val="2"/>
      </rPr>
      <t>5. Inodoro con descarga directa a fuentes de agua (bajamar):</t>
    </r>
    <r>
      <rPr>
        <sz val="11"/>
        <color theme="1"/>
        <rFont val="Arial Narrow"/>
        <family val="2"/>
      </rPr>
      <t xml:space="preserve"> Es un servicio sanitario en que las excretas caen de forma directa desde la tasa asiento a un sitio donde son arrastradas por el agua (mar, río, quebrada, arroyo, etc.).
</t>
    </r>
    <r>
      <rPr>
        <b/>
        <i/>
        <sz val="11"/>
        <color theme="1"/>
        <rFont val="Arial Narrow"/>
        <family val="2"/>
      </rPr>
      <t xml:space="preserve">6. La vivienda no tiene servicio sanitario: </t>
    </r>
    <r>
      <rPr>
        <sz val="11"/>
        <color theme="1"/>
        <rFont val="Arial Narrow"/>
        <family val="2"/>
      </rPr>
      <t>Se registra esta alternativa cuando el hogar no cuenta con ninguno de los sistemas de eliminación de excretas descritos en las alternativas anteriores y por lo tanto las personas excretan en tierra o en las fuentes hídricas como ríos, quebradas o mar.</t>
    </r>
  </si>
  <si>
    <t xml:space="preserve">El grupo familiar del usuario-a tiene acceso a los siguientes servicios domiciliarios: </t>
  </si>
  <si>
    <r>
      <t xml:space="preserve">Seleccione la opción u opciones que correspondan, de acuerdo con los criterios que se describen a continuación:
</t>
    </r>
    <r>
      <rPr>
        <b/>
        <i/>
        <sz val="11"/>
        <color theme="1"/>
        <rFont val="Arial Narrow"/>
        <family val="2"/>
      </rPr>
      <t xml:space="preserve">1. Energía Eléctrica: </t>
    </r>
    <r>
      <rPr>
        <sz val="11"/>
        <color theme="1"/>
        <rFont val="Arial Narrow"/>
        <family val="2"/>
      </rPr>
      <t xml:space="preserve">Servicio Público de energía eléctrica suministrada por una empresa especializada en brindar servicios domiciliarios.
</t>
    </r>
    <r>
      <rPr>
        <b/>
        <i/>
        <sz val="11"/>
        <color theme="1"/>
        <rFont val="Arial Narrow"/>
        <family val="2"/>
      </rPr>
      <t xml:space="preserve">2. Acueducto: </t>
    </r>
    <r>
      <rPr>
        <sz val="11"/>
        <color theme="1"/>
        <rFont val="Arial Narrow"/>
        <family val="2"/>
      </rPr>
      <t xml:space="preserve">Servicio público de agua por tubería u otro ducto que está conectado a una red y cuyo suministro es relativamente permanente. Este servicio debe estar dado por una empresa especializada.
</t>
    </r>
    <r>
      <rPr>
        <b/>
        <i/>
        <sz val="11"/>
        <color theme="1"/>
        <rFont val="Arial Narrow"/>
        <family val="2"/>
      </rPr>
      <t xml:space="preserve">3. Alcantarillado: </t>
    </r>
    <r>
      <rPr>
        <sz val="11"/>
        <color theme="1"/>
        <rFont val="Arial Narrow"/>
        <family val="2"/>
      </rPr>
      <t xml:space="preserve">Servicio público domiciliario su función específica, es la filtración para la eliminación de excretas (materias fecales y orines) y aguas servidas (agua del lavaplatos, etc.) mediante un sistema de desagüe por tuberías, prestado por una empresa especializada.
</t>
    </r>
    <r>
      <rPr>
        <b/>
        <i/>
        <sz val="11"/>
        <color theme="1"/>
        <rFont val="Arial Narrow"/>
        <family val="2"/>
      </rPr>
      <t xml:space="preserve">4. Gas natural: </t>
    </r>
    <r>
      <rPr>
        <sz val="11"/>
        <color theme="1"/>
        <rFont val="Arial Narrow"/>
        <family val="2"/>
      </rPr>
      <t xml:space="preserve">Servicio público domiciliario de gas natural, generado para la elaboración de alimentos y/o calentar, por medio de estufa adaptada a una red exterior. No es el caso de las pipetas de gas propano.
</t>
    </r>
    <r>
      <rPr>
        <b/>
        <i/>
        <sz val="11"/>
        <color theme="1"/>
        <rFont val="Arial Narrow"/>
        <family val="2"/>
      </rPr>
      <t xml:space="preserve">5. Telefonía fija: </t>
    </r>
    <r>
      <rPr>
        <sz val="11"/>
        <color theme="1"/>
        <rFont val="Arial Narrow"/>
        <family val="2"/>
      </rPr>
      <t xml:space="preserve">Conocido también como línea fija, línea principal, teléfono de casa o línea por cable, la telefonía fija a diferencia de la telefonía celular se puede manejar por cableado o inalámbrica.
</t>
    </r>
    <r>
      <rPr>
        <b/>
        <i/>
        <sz val="11"/>
        <color theme="1"/>
        <rFont val="Arial Narrow"/>
        <family val="2"/>
      </rPr>
      <t>6. Todas las anteriores</t>
    </r>
  </si>
  <si>
    <r>
      <t xml:space="preserve">Seleccione la opción u opciones que correspondan, de acuerdo con los criterios que se describen a continuación:
</t>
    </r>
    <r>
      <rPr>
        <b/>
        <i/>
        <sz val="11"/>
        <color theme="1"/>
        <rFont val="Arial Narrow"/>
        <family val="2"/>
      </rPr>
      <t xml:space="preserve">1. La recogen los servicios del aseo: </t>
    </r>
    <r>
      <rPr>
        <sz val="11"/>
        <color theme="1"/>
        <rFont val="Arial Narrow"/>
        <family val="2"/>
      </rPr>
      <t xml:space="preserve">Se considera que una vivienda cuenta con recolección de basuras cuando una entidad pública, privada o comunal legalmente establecida, le presta este servicio en forma regular o esporádica, en carretas, zorras, etc., destinados para este fin. Si la basura es recogida en carretas, zorras u otro medio, por personas que no están constituidas en empresas o en sociedades legalmente establecidas, se considera que la vivienda NO cuenta con servicio de recolección de basuras (DANE, 2015).
</t>
    </r>
    <r>
      <rPr>
        <b/>
        <i/>
        <sz val="11"/>
        <color theme="1"/>
        <rFont val="Arial Narrow"/>
        <family val="2"/>
      </rPr>
      <t xml:space="preserve">2. La tiran a un río, quebrada, caño o laguna: </t>
    </r>
    <r>
      <rPr>
        <sz val="11"/>
        <color theme="1"/>
        <rFont val="Arial Narrow"/>
        <family val="2"/>
      </rPr>
      <t xml:space="preserve">Si las basuras son arrojadas directamente a corrientes de agua como ríos, quebradas o caños de aguas negras o fuentes estancadas como lagos y lagunas.
</t>
    </r>
    <r>
      <rPr>
        <b/>
        <i/>
        <sz val="11"/>
        <color theme="1"/>
        <rFont val="Arial Narrow"/>
        <family val="2"/>
      </rPr>
      <t>3. La tiran a un patio, lote, zanja o baldío:</t>
    </r>
    <r>
      <rPr>
        <sz val="11"/>
        <color theme="1"/>
        <rFont val="Arial Narrow"/>
        <family val="2"/>
      </rPr>
      <t xml:space="preserve"> Cuando la basura es tirada directamente a un patio, al interior de la vivienda o a un lote abandonado cercano a ella</t>
    </r>
  </si>
  <si>
    <t xml:space="preserve">¿Cómo eliminan principalmente la basura en este hogar?: </t>
  </si>
  <si>
    <r>
      <rPr>
        <b/>
        <i/>
        <sz val="11"/>
        <color theme="1"/>
        <rFont val="Arial Narrow"/>
        <family val="2"/>
      </rPr>
      <t xml:space="preserve">4. La queman: </t>
    </r>
    <r>
      <rPr>
        <sz val="11"/>
        <color theme="1"/>
        <rFont val="Arial Narrow"/>
        <family val="2"/>
      </rPr>
      <t xml:space="preserve">Si la basura es incinerada o usada como combustible.
</t>
    </r>
    <r>
      <rPr>
        <b/>
        <i/>
        <sz val="11"/>
        <color theme="1"/>
        <rFont val="Arial Narrow"/>
        <family val="2"/>
      </rPr>
      <t xml:space="preserve">5. La entierran: </t>
    </r>
    <r>
      <rPr>
        <sz val="11"/>
        <color theme="1"/>
        <rFont val="Arial Narrow"/>
        <family val="2"/>
      </rPr>
      <t xml:space="preserve">Si la basura es depositada en un agujero en el suelo y luego tapada con tierra.
</t>
    </r>
    <r>
      <rPr>
        <b/>
        <i/>
        <sz val="11"/>
        <color theme="1"/>
        <rFont val="Arial Narrow"/>
        <family val="2"/>
      </rPr>
      <t>6. La recoge un servicio informal (zorra, carreta, etc.):</t>
    </r>
    <r>
      <rPr>
        <sz val="11"/>
        <color theme="1"/>
        <rFont val="Arial Narrow"/>
        <family val="2"/>
      </rPr>
      <t xml:space="preserve"> Se refiere al servicio informal que prestan personas particulares, que de manera personal se dedican a la recolección de basuras y desechos, es decir, no son empresas ni sociedades legalmente establecidas y acuerdan de palabra la forma de pago con las personas que requieren sus servicios.
</t>
    </r>
    <r>
      <rPr>
        <b/>
        <i/>
        <sz val="11"/>
        <color theme="1"/>
        <rFont val="Arial Narrow"/>
        <family val="2"/>
      </rPr>
      <t>7. La reciclan:</t>
    </r>
    <r>
      <rPr>
        <sz val="11"/>
        <color theme="1"/>
        <rFont val="Arial Narrow"/>
        <family val="2"/>
      </rPr>
      <t xml:space="preserve"> Cuando la basura se somete a un proceso de transformación o aprovechamiento para que puedan ser nuevamente utilizados.
</t>
    </r>
    <r>
      <rPr>
        <b/>
        <i/>
        <sz val="11"/>
        <color theme="1"/>
        <rFont val="Arial Narrow"/>
        <family val="2"/>
      </rPr>
      <t xml:space="preserve">8. La elimina de otra forma: </t>
    </r>
    <r>
      <rPr>
        <sz val="11"/>
        <color theme="1"/>
        <rFont val="Arial Narrow"/>
        <family val="2"/>
      </rPr>
      <t>Se refiere a la eliminación de basura, cuando la opción no contemple ninguna de las anteriores alternativas.</t>
    </r>
  </si>
  <si>
    <t>La vivienda está ubicada en o cerca de…</t>
  </si>
  <si>
    <r>
      <t xml:space="preserve">Seleccione la opción u opciones que correspondan, de acuerdo con los criterios que se describen a continuación:
</t>
    </r>
    <r>
      <rPr>
        <b/>
        <i/>
        <sz val="11"/>
        <color theme="1"/>
        <rFont val="Arial Narrow"/>
        <family val="2"/>
      </rPr>
      <t>1. Área de deslizamiento de tierra:</t>
    </r>
    <r>
      <rPr>
        <sz val="11"/>
        <color theme="1"/>
        <rFont val="Arial Narrow"/>
        <family val="2"/>
      </rPr>
      <t xml:space="preserve"> Vivienda situada en un lugar susceptible a movimientos en masa de la tierra provocados por la inestabilidad de la misma. 
</t>
    </r>
    <r>
      <rPr>
        <b/>
        <i/>
        <sz val="11"/>
        <color theme="1"/>
        <rFont val="Arial Narrow"/>
        <family val="2"/>
      </rPr>
      <t>2. Zona propensa a las inundaciones:</t>
    </r>
    <r>
      <rPr>
        <sz val="11"/>
        <color theme="1"/>
        <rFont val="Arial Narrow"/>
        <family val="2"/>
      </rPr>
      <t xml:space="preserve"> Vivienda ubicada cerca a ríos, quebradas, canales, fuentes de agua que pueden afectarlas por su desbordamiento. 
</t>
    </r>
    <r>
      <rPr>
        <b/>
        <i/>
        <sz val="11"/>
        <color theme="1"/>
        <rFont val="Arial Narrow"/>
        <family val="2"/>
      </rPr>
      <t xml:space="preserve">3. Orilla de río: </t>
    </r>
    <r>
      <rPr>
        <sz val="11"/>
        <color theme="1"/>
        <rFont val="Arial Narrow"/>
        <family val="2"/>
      </rPr>
      <t xml:space="preserve">Vivienda propensa a verse afectada por el desbordamiento de este. 
</t>
    </r>
    <r>
      <rPr>
        <b/>
        <i/>
        <sz val="11"/>
        <color theme="1"/>
        <rFont val="Arial Narrow"/>
        <family val="2"/>
      </rPr>
      <t>4. Colina empinada:</t>
    </r>
    <r>
      <rPr>
        <sz val="11"/>
        <color theme="1"/>
        <rFont val="Arial Narrow"/>
        <family val="2"/>
      </rPr>
      <t xml:space="preserve"> Vivienda situada en cerros o picos del terreno. 
</t>
    </r>
    <r>
      <rPr>
        <b/>
        <i/>
        <sz val="11"/>
        <color theme="1"/>
        <rFont val="Arial Narrow"/>
        <family val="2"/>
      </rPr>
      <t>5. Montaña/pila de basura:</t>
    </r>
    <r>
      <rPr>
        <sz val="11"/>
        <color theme="1"/>
        <rFont val="Arial Narrow"/>
        <family val="2"/>
      </rPr>
      <t xml:space="preserve"> Vivienda ubicada cerca de entornos de disposición de residuos. 
</t>
    </r>
    <r>
      <rPr>
        <b/>
        <i/>
        <sz val="11"/>
        <color theme="1"/>
        <rFont val="Arial Narrow"/>
        <family val="2"/>
      </rPr>
      <t xml:space="preserve">6. Área de contaminación industrial: </t>
    </r>
    <r>
      <rPr>
        <sz val="11"/>
        <color theme="1"/>
        <rFont val="Arial Narrow"/>
        <family val="2"/>
      </rPr>
      <t xml:space="preserve">Vivienda ubicada en zona de altas descargas de contaminantes sin control y de diferente composición química.  
</t>
    </r>
    <r>
      <rPr>
        <b/>
        <i/>
        <sz val="11"/>
        <color theme="1"/>
        <rFont val="Arial Narrow"/>
        <family val="2"/>
      </rPr>
      <t>7. Ferrocarril:</t>
    </r>
    <r>
      <rPr>
        <sz val="11"/>
        <color theme="1"/>
        <rFont val="Arial Narrow"/>
        <family val="2"/>
      </rPr>
      <t xml:space="preserve"> Vivienda situada cerca a la vía que permite la circulación del tren. 
</t>
    </r>
    <r>
      <rPr>
        <b/>
        <i/>
        <sz val="11"/>
        <rFont val="Arial Narrow"/>
        <family val="2"/>
      </rPr>
      <t xml:space="preserve">8. Central eléctrica: </t>
    </r>
    <r>
      <rPr>
        <sz val="11"/>
        <color theme="1"/>
        <rFont val="Arial Narrow"/>
        <family val="2"/>
      </rPr>
      <t xml:space="preserve">Vivienda ubicada cerca a cables de alta tensión. 
</t>
    </r>
    <r>
      <rPr>
        <b/>
        <i/>
        <sz val="11"/>
        <color theme="1"/>
        <rFont val="Arial Narrow"/>
        <family val="2"/>
      </rPr>
      <t>9. Paso elevado:</t>
    </r>
    <r>
      <rPr>
        <sz val="11"/>
        <color theme="1"/>
        <rFont val="Arial Narrow"/>
        <family val="2"/>
      </rPr>
      <t xml:space="preserve"> Viviendas situadas en zonas elevadas susceptibles a deslizamientos. 
</t>
    </r>
    <r>
      <rPr>
        <b/>
        <i/>
        <sz val="11"/>
        <color theme="1"/>
        <rFont val="Arial Narrow"/>
        <family val="2"/>
      </rPr>
      <t xml:space="preserve">10. Ninguna de las anteriores
11. Otra
</t>
    </r>
    <r>
      <rPr>
        <sz val="11"/>
        <color theme="1"/>
        <rFont val="Arial Narrow"/>
        <family val="2"/>
      </rPr>
      <t>En caso de seleccionar la opción "11. Otra", describa los riesgos en el entorno de la vivienda, en el campo habilitado para ello.</t>
    </r>
  </si>
  <si>
    <t xml:space="preserve">Riesgos de accidentes dentro del hogar para la niña o niño: </t>
  </si>
  <si>
    <r>
      <t xml:space="preserve">Seleccione la opción u opciones que correspondan, de acuerdo con los criterios que se describen a continuación:
</t>
    </r>
    <r>
      <rPr>
        <b/>
        <i/>
        <sz val="11"/>
        <color theme="1"/>
        <rFont val="Arial Narrow"/>
        <family val="2"/>
      </rPr>
      <t xml:space="preserve">1. Objetos cortantes o punzantes al alcance de niñas y niños: </t>
    </r>
    <r>
      <rPr>
        <sz val="11"/>
        <color theme="1"/>
        <rFont val="Arial Narrow"/>
        <family val="2"/>
      </rPr>
      <t xml:space="preserve">Objetos puntiagudos como puntas de lápices, pinceles, tijeras, bisturís, entre otros objetos, falta de percepción de riesgos.
</t>
    </r>
    <r>
      <rPr>
        <b/>
        <sz val="11"/>
        <color theme="1"/>
        <rFont val="Arial Narrow"/>
        <family val="2"/>
      </rPr>
      <t>2. Fármacos con fácil acceso o mal identificados:</t>
    </r>
    <r>
      <rPr>
        <sz val="11"/>
        <color theme="1"/>
        <rFont val="Arial Narrow"/>
        <family val="2"/>
      </rPr>
      <t xml:space="preserve"> Dejar al alcance de las niñas y los niños medicamentos. 
</t>
    </r>
    <r>
      <rPr>
        <b/>
        <i/>
        <sz val="11"/>
        <color theme="1"/>
        <rFont val="Arial Narrow"/>
        <family val="2"/>
      </rPr>
      <t>3. Fósforos o encendedores o similares al alcance los niñas y las niños</t>
    </r>
    <r>
      <rPr>
        <sz val="11"/>
        <color theme="1"/>
        <rFont val="Arial Narrow"/>
        <family val="2"/>
      </rPr>
      <t xml:space="preserve">
</t>
    </r>
    <r>
      <rPr>
        <b/>
        <i/>
        <sz val="11"/>
        <color theme="1"/>
        <rFont val="Arial Narrow"/>
        <family val="2"/>
      </rPr>
      <t xml:space="preserve">4. Recipientes con querosene, alcohol industrial, bebidas alcohólicas u otras sustancias tóxicas al alcance de las niñas y los niños: </t>
    </r>
    <r>
      <rPr>
        <sz val="11"/>
        <color theme="1"/>
        <rFont val="Arial Narrow"/>
        <family val="2"/>
      </rPr>
      <t xml:space="preserve">Productos que generan con mayor frecuencia intoxicaciones en las niñas y los niños productos de limpieza, cosméticos o productos de aseo personal, plaguicidas. 
</t>
    </r>
    <r>
      <rPr>
        <b/>
        <i/>
        <sz val="11"/>
        <color theme="1"/>
        <rFont val="Arial Narrow"/>
        <family val="2"/>
      </rPr>
      <t xml:space="preserve">5. Escaleras, azoteas o balcones sin barandas o barandas inseguras: </t>
    </r>
    <r>
      <rPr>
        <sz val="11"/>
        <color theme="1"/>
        <rFont val="Arial Narrow"/>
        <family val="2"/>
      </rPr>
      <t xml:space="preserve"> Riesgo de sufrir caídas por acceso a escaleras, Zonas elevadas como azoteas, balcones, paredes elevadas, ventanas cornisas, entre otros. Las caídas también son generadas desde la propia altura, falta de percepción de riesgos.
</t>
    </r>
    <r>
      <rPr>
        <b/>
        <i/>
        <sz val="11"/>
        <color theme="1"/>
        <rFont val="Arial Narrow"/>
        <family val="2"/>
      </rPr>
      <t xml:space="preserve">6. Depósitos de agua destapados: </t>
    </r>
    <r>
      <rPr>
        <sz val="11"/>
        <color theme="1"/>
        <rFont val="Arial Narrow"/>
        <family val="2"/>
      </rPr>
      <t>Riesgo de ahogamiento por acceso a cualquier almacenamiento de como mínimo 5 cm3 de agua (bañeras, baldes, albercas, piscinas, lagos, lagunas, humedales, tanques, entre otros), falta de percepción de riesgos.</t>
    </r>
    <r>
      <rPr>
        <b/>
        <i/>
        <sz val="11"/>
        <color theme="1"/>
        <rFont val="Arial Narrow"/>
        <family val="2"/>
      </rPr>
      <t/>
    </r>
  </si>
  <si>
    <r>
      <rPr>
        <b/>
        <i/>
        <sz val="11"/>
        <color theme="1"/>
        <rFont val="Arial Narrow"/>
        <family val="2"/>
      </rPr>
      <t>8. Hacinamiento:</t>
    </r>
    <r>
      <rPr>
        <sz val="11"/>
        <color theme="1"/>
        <rFont val="Arial Narrow"/>
        <family val="2"/>
      </rPr>
      <t xml:space="preserve"> Riesgo de violencia intrafamiliar por las condiciones de habitabilidad. 
</t>
    </r>
    <r>
      <rPr>
        <b/>
        <i/>
        <sz val="11"/>
        <color theme="1"/>
        <rFont val="Arial Narrow"/>
        <family val="2"/>
      </rPr>
      <t>9. Quemaduras:</t>
    </r>
    <r>
      <rPr>
        <sz val="11"/>
        <color theme="1"/>
        <rFont val="Arial Narrow"/>
        <family val="2"/>
      </rPr>
      <t xml:space="preserve"> Exposición de las niñas y los niños a agentes externos, ya sean físicos (sólidos calientes como planchas y estufas o, líquidos como aceite o agua, por larga exposición al sol o, por fuego), químicos (ácidos como el clorhídrico, sulfúrico, muriático, por álcalis como la soda cáustica ó quemadura de las vías respiratorias por inhalación de sus vapores), eléctricos (descargas eléctricas a diferentes voltajes) y/o cualquiera de sus combinaciones, falta de percepción de riesgos.
</t>
    </r>
    <r>
      <rPr>
        <b/>
        <sz val="11"/>
        <color theme="1"/>
        <rFont val="Arial Narrow"/>
        <family val="2"/>
      </rPr>
      <t>10. Ninguno de las anteriores</t>
    </r>
    <r>
      <rPr>
        <sz val="11"/>
        <color theme="1"/>
        <rFont val="Arial Narrow"/>
        <family val="2"/>
      </rPr>
      <t xml:space="preserve">
</t>
    </r>
    <r>
      <rPr>
        <b/>
        <i/>
        <sz val="11"/>
        <color theme="1"/>
        <rFont val="Arial Narrow"/>
        <family val="2"/>
      </rPr>
      <t xml:space="preserve">11. Otro
</t>
    </r>
    <r>
      <rPr>
        <sz val="11"/>
        <color theme="1"/>
        <rFont val="Arial Narrow"/>
        <family val="2"/>
      </rPr>
      <t>En caso de seleccionar la opción "11. Otra", describa los riesgos de accidentes en el hogar, en el campo habilitado para ello.</t>
    </r>
  </si>
  <si>
    <t>¿En el grupo familiar la fuente principal para el consumo del agua es?:</t>
  </si>
  <si>
    <r>
      <t xml:space="preserve">Seleccione la opción que correspondan, de acuerdo con los criterios que se describen a continuación:
</t>
    </r>
    <r>
      <rPr>
        <b/>
        <i/>
        <sz val="11"/>
        <color theme="1"/>
        <rFont val="Arial Narrow"/>
        <family val="2"/>
      </rPr>
      <t xml:space="preserve">1. Acueducto: </t>
    </r>
    <r>
      <rPr>
        <sz val="11"/>
        <color theme="1"/>
        <rFont val="Arial Narrow"/>
        <family val="2"/>
      </rPr>
      <t xml:space="preserve">Servicio público de agua por tubería u otro ducto que está conectado a una red y cuyo suministro es relativamente permanente. Este servicio debe estar dado por una empresa especializada.
</t>
    </r>
    <r>
      <rPr>
        <b/>
        <i/>
        <sz val="11"/>
        <color theme="1"/>
        <rFont val="Arial Narrow"/>
        <family val="2"/>
      </rPr>
      <t>2. Aguatero y/o carrotanque:</t>
    </r>
    <r>
      <rPr>
        <sz val="11"/>
        <color theme="1"/>
        <rFont val="Arial Narrow"/>
        <family val="2"/>
      </rPr>
      <t xml:space="preserve"> Servicio que prestan llevando hasta las viviendas o en sitios centrales el agua por medio de carros que almacenan agua o por medio de recipientes, puede ser un servicio público o privado.
</t>
    </r>
    <r>
      <rPr>
        <b/>
        <i/>
        <sz val="11"/>
        <color theme="1"/>
        <rFont val="Arial Narrow"/>
        <family val="2"/>
      </rPr>
      <t>3. Pozo-Aljibe- Jagüey:</t>
    </r>
    <r>
      <rPr>
        <sz val="11"/>
        <color theme="1"/>
        <rFont val="Arial Narrow"/>
        <family val="2"/>
      </rPr>
      <t xml:space="preserve"> Agua obtenida de un hoyo profundo cavado en la tierra, que sirve como depósito de agua lluvia o de nacimiento, donde el agua recolectada no circula
</t>
    </r>
    <r>
      <rPr>
        <b/>
        <i/>
        <sz val="11"/>
        <color theme="1"/>
        <rFont val="Arial Narrow"/>
        <family val="2"/>
      </rPr>
      <t xml:space="preserve">4. Agua Lluvia: </t>
    </r>
    <r>
      <rPr>
        <sz val="11"/>
        <color theme="1"/>
        <rFont val="Arial Narrow"/>
        <family val="2"/>
      </rPr>
      <t xml:space="preserve">Agua recolectada en recipientes la cual cae de la atmósfera.
</t>
    </r>
    <r>
      <rPr>
        <b/>
        <i/>
        <sz val="11"/>
        <color theme="1"/>
        <rFont val="Arial Narrow"/>
        <family val="2"/>
      </rPr>
      <t xml:space="preserve">5. Rio, quebrada, manantial: </t>
    </r>
    <r>
      <rPr>
        <sz val="11"/>
        <color theme="1"/>
        <rFont val="Arial Narrow"/>
        <family val="2"/>
      </rPr>
      <t xml:space="preserve">Agua que proviene directamente de una fuente natural como río, quebrada, manantial o nacimiento.
</t>
    </r>
    <r>
      <rPr>
        <b/>
        <i/>
        <sz val="11"/>
        <color theme="1"/>
        <rFont val="Arial Narrow"/>
        <family val="2"/>
      </rPr>
      <t xml:space="preserve">6. Agua embotellada o en bolsa: </t>
    </r>
    <r>
      <rPr>
        <sz val="11"/>
        <color theme="1"/>
        <rFont val="Arial Narrow"/>
        <family val="2"/>
      </rPr>
      <t xml:space="preserve">Agua que ha tenido un tratamiento previo de purificación realizado por empresas comerciales la misma es comercializada en garrafones, botellas o bolsas.
</t>
    </r>
    <r>
      <rPr>
        <b/>
        <i/>
        <sz val="11"/>
        <color theme="1"/>
        <rFont val="Arial Narrow"/>
        <family val="2"/>
      </rPr>
      <t xml:space="preserve">7. Pila pública: </t>
    </r>
    <r>
      <rPr>
        <sz val="11"/>
        <color theme="1"/>
        <rFont val="Arial Narrow"/>
        <family val="2"/>
      </rPr>
      <t>Agua obtenida de surtidores comunitarios ubicados, en algún sitio del barrio, localidad o comunidad, fuera de la vivienda.</t>
    </r>
  </si>
  <si>
    <t xml:space="preserve">¿Con qué frecuencia el grupo familiar dispone del agua para el consumo humano? </t>
  </si>
  <si>
    <t>De acuerdo con la frecuencia con la cual el grupo familiar cuenta con el agua para consumo humano seleccione: 
1. Nunca
2.Todos los días
3. Semanal
4. Quincenal
5. Mensual</t>
  </si>
  <si>
    <t xml:space="preserve">39. ¿Al agua que se usa para consumo humano en el hogar, se le realiza algún tratamiento para que sea apta para el consumo?: </t>
  </si>
  <si>
    <t>Responsa si el hogar usa algún tratamiento para el agua con el fin de que sea apta para consumo humano:
1. Si
2. No
3. No sabe</t>
  </si>
  <si>
    <t xml:space="preserve"> Si la respuesta anterior es SI ¿Qué tratamiento usa?: </t>
  </si>
  <si>
    <r>
      <t xml:space="preserve">Seleccione la opción que correspondan, de acuerdo con los criterios que se describen a continuación:
</t>
    </r>
    <r>
      <rPr>
        <b/>
        <i/>
        <sz val="11"/>
        <color theme="1"/>
        <rFont val="Arial Narrow"/>
        <family val="2"/>
      </rPr>
      <t xml:space="preserve">1. Filtro casero: </t>
    </r>
    <r>
      <rPr>
        <sz val="11"/>
        <color theme="1"/>
        <rFont val="Arial Narrow"/>
        <family val="2"/>
      </rPr>
      <t>Un filtro de agua casero es un aparato compuesto generalmente de un material poroso y carbón activo, que permite purificar este líquido que viene directamente del acueducto y llega a través de los grifos. Al pasar por el filtro, este atrapa las partículas que el agua trae y pueden ser tóxicas o perjudiciales para la salud, algunos de estos elementos son arena, barro, oxido, polvo, hierro, altas cantidades de cloro y bacterias, entre otros.</t>
    </r>
  </si>
  <si>
    <r>
      <rPr>
        <b/>
        <i/>
        <sz val="11"/>
        <color theme="1"/>
        <rFont val="Arial Narrow"/>
        <family val="2"/>
      </rPr>
      <t xml:space="preserve">2. Filtro OMS: </t>
    </r>
    <r>
      <rPr>
        <sz val="11"/>
        <color theme="1"/>
        <rFont val="Arial Narrow"/>
        <family val="2"/>
      </rPr>
      <t xml:space="preserve">Son dispositivos diseñados con los parámetros de la Organización Mundial de la Salud que eliminan el riesgo de enfermedades relacionadas con el consumo de agua no apta para el consumo humano, estos filtros van unidos a unos contenedores que tienen una capacidad de filtración de 12 litros de agua por hora y una vida útil hasta de 100000 litros, lo que representa el consumo de 100 personas durante 3 años, se coloca el agua en la parte superior de los dispositivos se espera que la fuerza de gravedad haga su efecto a través de los filtros de malla y automáticamente se obtiene agua segura .
</t>
    </r>
    <r>
      <rPr>
        <b/>
        <i/>
        <sz val="11"/>
        <color theme="1"/>
        <rFont val="Arial Narrow"/>
        <family val="2"/>
      </rPr>
      <t xml:space="preserve">3. Agua hervida: </t>
    </r>
    <r>
      <rPr>
        <sz val="11"/>
        <color theme="1"/>
        <rFont val="Arial Narrow"/>
        <family val="2"/>
      </rPr>
      <t xml:space="preserve">Llevar el agua en un recipiente a punto de ebullición por más de un minuto para la destrucción de agentes patógenos. 
</t>
    </r>
    <r>
      <rPr>
        <b/>
        <i/>
        <sz val="11"/>
        <color theme="1"/>
        <rFont val="Arial Narrow"/>
        <family val="2"/>
      </rPr>
      <t>4. Agua lluvia tratada:</t>
    </r>
    <r>
      <rPr>
        <sz val="11"/>
        <color theme="1"/>
        <rFont val="Arial Narrow"/>
        <family val="2"/>
      </rPr>
      <t xml:space="preserve"> Almacenamiento y recolección de agua proveniente de lluvias y posteriormente tratada mediante filtración y desinfección. 
</t>
    </r>
    <r>
      <rPr>
        <b/>
        <i/>
        <sz val="11"/>
        <color theme="1"/>
        <rFont val="Arial Narrow"/>
        <family val="2"/>
      </rPr>
      <t xml:space="preserve">5. Agua embotellada o en bolsa: </t>
    </r>
    <r>
      <rPr>
        <sz val="11"/>
        <color theme="1"/>
        <rFont val="Arial Narrow"/>
        <family val="2"/>
      </rPr>
      <t xml:space="preserve">Agua que ha tenido un tratamiento previo de purificación realizado por empresas comerciales la misma es comercializada en garrafones, botellas o bolsas.
</t>
    </r>
    <r>
      <rPr>
        <b/>
        <i/>
        <sz val="11"/>
        <color theme="1"/>
        <rFont val="Arial Narrow"/>
        <family val="2"/>
      </rPr>
      <t xml:space="preserve">6. Carro tanque: </t>
    </r>
    <r>
      <rPr>
        <sz val="11"/>
        <color theme="1"/>
        <rFont val="Arial Narrow"/>
        <family val="2"/>
      </rPr>
      <t xml:space="preserve">Servicio que prestan llevando hasta las viviendas o en sitios centrales el agua por medio de carros que almacenan agua, puede ser un servicio público o privado.
</t>
    </r>
    <r>
      <rPr>
        <b/>
        <i/>
        <sz val="11"/>
        <color theme="1"/>
        <rFont val="Arial Narrow"/>
        <family val="2"/>
      </rPr>
      <t xml:space="preserve">7. Pastillas potabilizadoras de agua: </t>
    </r>
    <r>
      <rPr>
        <sz val="11"/>
        <color theme="1"/>
        <rFont val="Arial Narrow"/>
        <family val="2"/>
      </rPr>
      <t xml:space="preserve">Tabletas efervescentes, purificadoras y desinfectantes de agua y alimentos de rápida dilución; comprende amplios escenarios de acción contra organismos patógenos causantes de enfermedades que se transmiten a través del agua. 
</t>
    </r>
    <r>
      <rPr>
        <b/>
        <i/>
        <sz val="11"/>
        <color theme="1"/>
        <rFont val="Arial Narrow"/>
        <family val="2"/>
      </rPr>
      <t>8. Otro.</t>
    </r>
    <r>
      <rPr>
        <sz val="11"/>
        <color theme="1"/>
        <rFont val="Arial Narrow"/>
        <family val="2"/>
      </rPr>
      <t xml:space="preserve">
En caso de seleccionar la opción "8. Otro", describa el tratamiento de agua utilizado, en el campo habilitado para ello.</t>
    </r>
  </si>
  <si>
    <r>
      <t xml:space="preserve">Seleccione la opción que corresponda, teniendo en cuenta que los lazos afectivos son los vínculos de confianza, cariño y amor que se establecen con otras personas. 
Para la selección tenga en cuenta las opciones de respuesta desarrolladas en el apartado </t>
    </r>
    <r>
      <rPr>
        <b/>
        <i/>
        <sz val="11"/>
        <color theme="1"/>
        <rFont val="Arial Narrow"/>
        <family val="2"/>
      </rPr>
      <t xml:space="preserve">P. Variables básicas de Composición del Hogar y estructura familiar </t>
    </r>
    <r>
      <rPr>
        <sz val="11"/>
        <color theme="1"/>
        <rFont val="Arial Narrow"/>
        <family val="2"/>
      </rPr>
      <t xml:space="preserve"> en la preguna 4. Parentesco</t>
    </r>
  </si>
  <si>
    <t>Seleccione la opción que corresponde a las actividades que principalmente se desarrollan en la familia.
 Las opciones son las siguientes:
1. Pasear
2. Ver TV
3. Juegos
4. Leer
5.Eventos religiosos
6.Otra
7. Ninguna
En caso de seleccionar la opción "6. Otra", describa  otras actividades como hacer deporte, ejemplo ir al rio, pescar, jugar con los animales, ir a la maloca, coger las frutas ,visitar a los familiares, visitar a los amigos, juegos de mesa o cantar, en el campo habilitado para ello.</t>
  </si>
  <si>
    <t xml:space="preserve">¿Quién toma las decisiones en la familia del usuario-a?: </t>
  </si>
  <si>
    <r>
      <t xml:space="preserve">Hace referencia a la persona del hogar es quien tiene mayor peso en la toma de decisiones que se adoptan dentro del grupo familiar y es quien asume la mayor responsabilidad.
Para la selección tenga en cuenta las opciones de respuesta desarrolladas en el apartado </t>
    </r>
    <r>
      <rPr>
        <b/>
        <i/>
        <sz val="11"/>
        <color theme="1"/>
        <rFont val="Arial Narrow"/>
        <family val="2"/>
      </rPr>
      <t xml:space="preserve">P. Variables básicas de Composición del Hogar y estructura familiar </t>
    </r>
    <r>
      <rPr>
        <sz val="11"/>
        <color theme="1"/>
        <rFont val="Arial Narrow"/>
        <family val="2"/>
      </rPr>
      <t>en la preguna 4. Parentesco</t>
    </r>
  </si>
  <si>
    <t>Seleccione la opción que corresponda teniendo en cuenta los siguientes criterios: 
1. Reconocimiento del liderazgo familiar
2. Edad
3. Proveedor-a económico
4. Otro.
En caso de seleccionar la opción "4. Otro", describa el criterio de liderazgo, en el campo habilitado para ello.</t>
  </si>
  <si>
    <t xml:space="preserve">¿De qué manera resuelven los conflictos en la familia?: </t>
  </si>
  <si>
    <t>¿Bajo qué criterio principal se fundamenta el liderazgo en la toma de decisiones?:</t>
  </si>
  <si>
    <t>¿Qué actividad principal realizan como familia?:</t>
  </si>
  <si>
    <t>¿Con qué integrante del grupo familiar el niño, niña o mujer gestante tiene un lazo afectivo más fuerte?:</t>
  </si>
  <si>
    <t>Escriba de manera textual y manera concisa de acuerdo con lo reportado en la entrevista sin dar lugar a interpretaciones por parte de quien diligencia la ficha.
Pregunta abierta</t>
  </si>
  <si>
    <t>¿Cómo corrigen principalmente en la familia a la niña o el niño?:</t>
  </si>
  <si>
    <t xml:space="preserve">¿Quién corrige principalmente a la niña o el niño?: </t>
  </si>
  <si>
    <r>
      <t xml:space="preserve">Seleccione la opción de quien principalmente ejerce la corrección con el niño y la niña.  
Para la selección tenga en cuenta las opciones de respuesta desarrolladas en el apartado </t>
    </r>
    <r>
      <rPr>
        <b/>
        <i/>
        <sz val="11"/>
        <color theme="1"/>
        <rFont val="Arial Narrow"/>
        <family val="2"/>
      </rPr>
      <t xml:space="preserve">P. Variables básicas de Composición del Hogar y estructura familiar </t>
    </r>
    <r>
      <rPr>
        <sz val="11"/>
        <color theme="1"/>
        <rFont val="Arial Narrow"/>
        <family val="2"/>
      </rPr>
      <t xml:space="preserve"> en la preguna 4. Parentesco</t>
    </r>
  </si>
  <si>
    <t xml:space="preserve">De los siguientes eventos ¿cuál se han presentado o presenta en el hogar?: </t>
  </si>
  <si>
    <t>Seleccione el evento que se han presentado o se presenta actualmente en el hogar asociado a las violencias. 
Los criterios son los siguientes:
1.Violencia sexual
2.Violencia psicológica
3.Violencia física
4.Violencia por conflicto armado
5.Castigo físico: Contiene dos elementos: “El primero consiste en la intención de corregir, disciplinar o castigar el comportamiento de la niña, niño o adolescente. El segundo elemento de carácter objetivo se configura con el uso de la fuerza física. “El Castigo Corporal parte de la falsa idea de que contribuye a la formación de los niños, niñas y adolescentes, siendo que por el contrario es una expresión de violencia”. Lineamiento técnico atención NNA con derechos inobservados, amenazados y vulnerados a causa de la violencia. ICBF.
6. Ninguna
7. Otra
En caso de seleccionar la opción "7. Otra", describa otro evento, en el campo habilitado para ello.</t>
  </si>
  <si>
    <t xml:space="preserve">Hace referencia a la principal forma de disciplina que la familia utiliza con los niños y las niñas.  Los criterios son los siguientes:
1. Palmadas, pellizcos, etc
2. Gritos
3. Hablando
4. Diálogo
5. Buen ejemplo
6. Otro
En caso de seleccionar la opción "6. Otro", describa otra forma de corregir por ejemplo ignorando la situación o no se habla del tema, en el campo habilitado para ello.
</t>
  </si>
  <si>
    <t>¿Con qué frecuencia el usuario-a es tenido en cuenta para la toma de decisiones que afectan a la familia?:</t>
  </si>
  <si>
    <t>Hace referencia a la frecuencia en el proceso mediante el cual se toman en cuentas las opiniones, consideraciones, intereses, necesidades y expectativas de los usuarios-as (niños/niñas y mujeres gestantes) en la toman decisiones que involucra todo el hogar. Las opciones son las siguientes:
1. Ocasionalmente
2. Diario
3. Nunca</t>
  </si>
  <si>
    <r>
      <t xml:space="preserve">Seleccione </t>
    </r>
    <r>
      <rPr>
        <b/>
        <sz val="11"/>
        <color theme="1"/>
        <rFont val="Arial Narrow"/>
        <family val="2"/>
      </rPr>
      <t>SI/NO</t>
    </r>
    <r>
      <rPr>
        <sz val="11"/>
        <color theme="1"/>
        <rFont val="Arial Narrow"/>
        <family val="2"/>
      </rPr>
      <t xml:space="preserve"> ante alguna crisis presente en el hogar del usuario-a, se cuenta con algún tipo de apoyo del estado, de la comunidad o de la familia.</t>
    </r>
  </si>
  <si>
    <t xml:space="preserve">51. Si respondió si, indique ¿De quién?: </t>
  </si>
  <si>
    <r>
      <t xml:space="preserve"> Si en la pregunta anterior la respuesta fue SI, seleccione:
</t>
    </r>
    <r>
      <rPr>
        <b/>
        <i/>
        <sz val="11"/>
        <color theme="1"/>
        <rFont val="Arial Narrow"/>
        <family val="2"/>
      </rPr>
      <t xml:space="preserve">1. Estado: </t>
    </r>
    <r>
      <rPr>
        <sz val="11"/>
        <color theme="1"/>
        <rFont val="Arial Narrow"/>
        <family val="2"/>
      </rPr>
      <t xml:space="preserve">Hace referencia a los apoyos o subsidios suministrados por una entidad pública del orden distrital, departamental o nacional, en efectivo o especie, representado en alimentación, educación, salud, vivienda recreación, deporte, cultura, de forma esporádica o permanente.
</t>
    </r>
    <r>
      <rPr>
        <b/>
        <i/>
        <sz val="11"/>
        <color theme="1"/>
        <rFont val="Arial Narrow"/>
        <family val="2"/>
      </rPr>
      <t xml:space="preserve">2. Comunidad: </t>
    </r>
    <r>
      <rPr>
        <sz val="11"/>
        <color theme="1"/>
        <rFont val="Arial Narrow"/>
        <family val="2"/>
      </rPr>
      <t xml:space="preserve">Alude a los apoyos o subsidios suministrados por una organización social y/o comunitaria en efectivo o especie, representado en alimentación, educación, salud, vivienda recreación, deporte, cultura, de forma esporádica o permanente.
</t>
    </r>
    <r>
      <rPr>
        <b/>
        <i/>
        <sz val="11"/>
        <color theme="1"/>
        <rFont val="Arial Narrow"/>
        <family val="2"/>
      </rPr>
      <t>3. Familia:</t>
    </r>
    <r>
      <rPr>
        <sz val="11"/>
        <color theme="1"/>
        <rFont val="Arial Narrow"/>
        <family val="2"/>
      </rPr>
      <t xml:space="preserve"> Apoyo económico, en especie, moral, entre otros, por alguna persona del sistema familiar.
</t>
    </r>
  </si>
  <si>
    <t>V. Variables de familia específicas con el niño o la niña</t>
  </si>
  <si>
    <t>Aplica solo para registro de niñas y niños</t>
  </si>
  <si>
    <t>Escriba el nombre completo de la persona quien principalmente ejerce el cuidado de la niña o el niño, puede ser integrante de su hogar o no.</t>
  </si>
  <si>
    <t>Hace referencia al parentesco o afinidad que tiene el cuidador-a con el niño o la niña que tiene a su cuidado. 
1. Familiar
2. Social
3. Comunitario
4. Institucional</t>
  </si>
  <si>
    <t>Escriba la edad del cuidador-a principal del niño o niña en años. (Ejemplo: 25 años)</t>
  </si>
  <si>
    <t>8. Sin actividad</t>
  </si>
  <si>
    <t>9. Privada de la libertad</t>
  </si>
  <si>
    <r>
      <t xml:space="preserve">Seleccione de la opción que corresponda.
</t>
    </r>
    <r>
      <rPr>
        <b/>
        <i/>
        <sz val="11"/>
        <color theme="1"/>
        <rFont val="Arial Narrow"/>
        <family val="2"/>
      </rPr>
      <t>1. Trabajando:</t>
    </r>
    <r>
      <rPr>
        <sz val="11"/>
        <color theme="1"/>
        <rFont val="Arial Narrow"/>
        <family val="2"/>
      </rPr>
      <t xml:space="preserve"> se define que la persona se encuentra trabajando cuando dedica la mayor parte de su tiempo a desarrollar una actividad relacionada con el intercambio de tiempo, conocimiento y/o fuerza por dinero.
</t>
    </r>
    <r>
      <rPr>
        <b/>
        <i/>
        <sz val="11"/>
        <color theme="1"/>
        <rFont val="Arial Narrow"/>
        <family val="2"/>
      </rPr>
      <t>2. Buscando Trabajo:</t>
    </r>
    <r>
      <rPr>
        <sz val="11"/>
        <color theme="1"/>
        <rFont val="Arial Narrow"/>
        <family val="2"/>
      </rPr>
      <t xml:space="preserve"> son las personas que habían tomado medidas concretas para buscar un empleo asalariado o independiente en las últimas cuatro semanas.
</t>
    </r>
    <r>
      <rPr>
        <b/>
        <i/>
        <sz val="11"/>
        <color theme="1"/>
        <rFont val="Arial Narrow"/>
        <family val="2"/>
      </rPr>
      <t xml:space="preserve">3. Oficios del hogar: </t>
    </r>
    <r>
      <rPr>
        <sz val="11"/>
        <color theme="1"/>
        <rFont val="Arial Narrow"/>
        <family val="2"/>
      </rPr>
      <t xml:space="preserve">el o la integrante del hogar dedica la mayor parte de su tiempo a realizar actividades relacionadas con la limpieza de la vivienda, la preparación de alimentos y el cuidado de niños-as y/o adultos.
</t>
    </r>
    <r>
      <rPr>
        <b/>
        <i/>
        <sz val="11"/>
        <color theme="1"/>
        <rFont val="Arial Narrow"/>
        <family val="2"/>
      </rPr>
      <t xml:space="preserve">4. Estudiando: </t>
    </r>
    <r>
      <rPr>
        <sz val="11"/>
        <color theme="1"/>
        <rFont val="Arial Narrow"/>
        <family val="2"/>
      </rPr>
      <t xml:space="preserve">una persona se considera asistiendo a la escuela u otra institución de enseñanza formal, cuando está matriculada en un centro de educación formal regular o para adultos y no se ha retirado, aún cuando esté ausente temporalmente por enfermedad, vacaciones u otra causa, aunque asista solamente parte del día.
</t>
    </r>
    <r>
      <rPr>
        <b/>
        <i/>
        <sz val="11"/>
        <color theme="1"/>
        <rFont val="Arial Narrow"/>
        <family val="2"/>
      </rPr>
      <t>5. Rentista:</t>
    </r>
    <r>
      <rPr>
        <sz val="11"/>
        <color theme="1"/>
        <rFont val="Arial Narrow"/>
        <family val="2"/>
      </rPr>
      <t xml:space="preserve"> Persona que cobra una renta por bienes que posee.
</t>
    </r>
    <r>
      <rPr>
        <b/>
        <i/>
        <sz val="11"/>
        <color theme="1"/>
        <rFont val="Arial Narrow"/>
        <family val="2"/>
      </rPr>
      <t xml:space="preserve">6. Jubilado-a/pensionado-a: </t>
    </r>
    <r>
      <rPr>
        <sz val="11"/>
        <color theme="1"/>
        <rFont val="Arial Narrow"/>
        <family val="2"/>
      </rPr>
      <t xml:space="preserve">trabajador jubilado que recibe las prestaciones correspondientes de acuerdo con la legislación de cada país.
</t>
    </r>
    <r>
      <rPr>
        <b/>
        <sz val="11"/>
        <color theme="1"/>
        <rFont val="Arial Narrow"/>
        <family val="2"/>
      </rPr>
      <t>7. Cuidador-a:</t>
    </r>
    <r>
      <rPr>
        <sz val="11"/>
        <color theme="1"/>
        <rFont val="Arial Narrow"/>
        <family val="2"/>
      </rPr>
      <t xml:space="preserve"> Persona que ejerce el cuidado de un tercero.
</t>
    </r>
    <r>
      <rPr>
        <b/>
        <i/>
        <sz val="11"/>
        <color theme="1"/>
        <rFont val="Arial Narrow"/>
        <family val="2"/>
      </rPr>
      <t>8. Sin actividad
9. Privada de la libertad:</t>
    </r>
    <r>
      <rPr>
        <sz val="11"/>
        <color theme="1"/>
        <rFont val="Arial Narrow"/>
        <family val="2"/>
      </rPr>
      <t xml:space="preserve"> Cuando una persona es encarcelada, puede decirse que se la ha privado de su libertad. La privación, en este caso, es legal. 
</t>
    </r>
    <r>
      <rPr>
        <b/>
        <sz val="11"/>
        <color theme="1"/>
        <rFont val="Arial Narrow"/>
        <family val="2"/>
      </rPr>
      <t>10. Otro</t>
    </r>
    <r>
      <rPr>
        <sz val="11"/>
        <color theme="1"/>
        <rFont val="Arial Narrow"/>
        <family val="2"/>
      </rPr>
      <t xml:space="preserve">
En caso de seleccionar la opción "10. Otro", describa la actividad principal del cuidador, en el campo habilitado para ello.</t>
    </r>
  </si>
  <si>
    <r>
      <t xml:space="preserve">Si el cuidador se encuentra trabajando, seleccione entre estas opciones:
</t>
    </r>
    <r>
      <rPr>
        <b/>
        <i/>
        <sz val="11"/>
        <color theme="1"/>
        <rFont val="Arial Narrow"/>
        <family val="2"/>
      </rPr>
      <t>1. Empleado con contrato laboral:</t>
    </r>
    <r>
      <rPr>
        <sz val="11"/>
        <color theme="1"/>
        <rFont val="Arial Narrow"/>
        <family val="2"/>
      </rPr>
      <t xml:space="preserve"> Contrato de trabajo es aquel por el cual una persona natural se obliga a prestar un servicio personal a otra persona, natural o jurídica, bajo la continuada dependencia o subordinación de la segunda y mediante remuneración. Código Sustantivo del trabajo. Artículo 22. 
</t>
    </r>
    <r>
      <rPr>
        <b/>
        <i/>
        <sz val="11"/>
        <color theme="1"/>
        <rFont val="Arial Narrow"/>
        <family val="2"/>
      </rPr>
      <t>2. Independiente:</t>
    </r>
    <r>
      <rPr>
        <sz val="11"/>
        <color theme="1"/>
        <rFont val="Arial Narrow"/>
        <family val="2"/>
      </rPr>
      <t xml:space="preserve"> son personas que trabajan sin estar vinculadas a una empresa, es decir, no gozan de un contrato de trabajo sino de servicios
</t>
    </r>
    <r>
      <rPr>
        <b/>
        <i/>
        <sz val="11"/>
        <color theme="1"/>
        <rFont val="Arial Narrow"/>
        <family val="2"/>
      </rPr>
      <t xml:space="preserve">3. No aplica: </t>
    </r>
    <r>
      <rPr>
        <sz val="11"/>
        <color theme="1"/>
        <rFont val="Arial Narrow"/>
        <family val="2"/>
      </rPr>
      <t xml:space="preserve"> Esta opción será utilizada o seleccionada, cuando la mujer gestante referencia que se encuentra en alguna de las situaciones de la pregunta anterior ubicadas en la lista desde el punto 2 hasta el 10.
</t>
    </r>
  </si>
  <si>
    <t xml:space="preserve">Seleccione el promedio diario de cuidado con el niño o la niña. Las opciones son los siguientes:
1. Entre una hora a dos diarias
2. Entre dos a cuatro horas diarias
3. Más de 4 horas diarias 
</t>
  </si>
  <si>
    <t>¿Cuánto tiempo pasa el cuidador-a con el niño o la niña al día?:</t>
  </si>
  <si>
    <t>¿Si se encuentra trabajando, qué tipo de situación laboral presenta?:</t>
  </si>
  <si>
    <t>¿Cuál es la actividad principal del cuidador en este momento?:</t>
  </si>
  <si>
    <t>¿Qué edad tiene el cuidador-a principal?:</t>
  </si>
  <si>
    <t>¿Cuál es el tipo de parentesco o afinidad con el niño o la niña?:</t>
  </si>
  <si>
    <t xml:space="preserve">¿Nombre del cuidador-a principal del niño o la niña?: </t>
  </si>
  <si>
    <t>¿Cuenta con algún tipo de apoyo cuando se encuentra en crisis (económica, afectiva, social, entre otras) el hogar?:</t>
  </si>
  <si>
    <t>¿La niña o el niño queda en algún momento solo-a?:</t>
  </si>
  <si>
    <r>
      <t>Seleccione</t>
    </r>
    <r>
      <rPr>
        <b/>
        <sz val="11"/>
        <color theme="1"/>
        <rFont val="Arial Narrow"/>
        <family val="2"/>
      </rPr>
      <t xml:space="preserve"> SI/NO</t>
    </r>
    <r>
      <rPr>
        <sz val="11"/>
        <color theme="1"/>
        <rFont val="Arial Narrow"/>
        <family val="2"/>
      </rPr>
      <t xml:space="preserve"> en algún momento del día la niña o el niño se queda sin el cuidado de alguna persona adulta responsable. </t>
    </r>
  </si>
  <si>
    <t>Si queda solo-a, ¿Cuánto tiempo queda solo- a?:</t>
  </si>
  <si>
    <t>Si la respuesta a la pregunta anterior fue Si, seleccione el tiempo en número de horas que el niño o la niña se queda solo-a:
1. Menos de una hora
2. Entre una y tres horas
3. Más de tres horas
4. No aplica</t>
  </si>
  <si>
    <t>En los pasados tres días(3) usted o alguien de su hogar mayor de 15 años de edad, ¿Qué actividades realizó con la niña o el niño?:</t>
  </si>
  <si>
    <t xml:space="preserve">Seleccione una o varias actividades que ha realizado el grupo familiar con el niño o la niña en los últimos 3 días:
1. Leer un libro o ver las imágenes de un libro con él/ella      
2. Contarle historias y cuentos         
3. Cantar canciones con él o ella         
4. Llevarlo-a afuera de la casa a un patio u otro lugar abierto    
5. Pasar tiempo con él o ella nombrando cosas, contando, pintando, adivinando o repitiendo trabalenguas cortos.          
6. Mirando en la  TV o en el celular un programa infantil
7. Jugar con él/ella con diversos objetos.
8. Explorar con él/ella en el jardín, parque, museo, biblioteca infantil, sala de lectura
9. Baila con él/ella en algunos momentos del día
10. Ninguna 
</t>
  </si>
  <si>
    <t>Si en la pregunta anterior se seleccionó una o algunas actividades, seleccione el o los integrantes del hogar que participaron.</t>
  </si>
  <si>
    <t>Escriba / digite el número de libros infantiles acordes con el sentido de la educación inicial con los que cuenta el niño y la niña.</t>
  </si>
  <si>
    <r>
      <t xml:space="preserve">Seleccione </t>
    </r>
    <r>
      <rPr>
        <b/>
        <sz val="11"/>
        <color theme="1"/>
        <rFont val="Arial Narrow"/>
        <family val="2"/>
      </rPr>
      <t>SI/NO</t>
    </r>
    <r>
      <rPr>
        <sz val="11"/>
        <color theme="1"/>
        <rFont val="Arial Narrow"/>
        <family val="2"/>
      </rPr>
      <t xml:space="preserve"> el niño o a la niña tiene juguetes en su vivienda. Estos no solo se refieren a juguetes comprados sino aquellos construidos con materiales reutilizables o elementos propios de la vivienda.</t>
    </r>
  </si>
  <si>
    <t>Escriba textualmente según lo manifestado por el entrevistador los objetos o elementos, con los cuales el niño a el niño juega en el hogar.</t>
  </si>
  <si>
    <t>¿Qué tipo de reconocimientos le dan a la niña o el niño por sus logros?:</t>
  </si>
  <si>
    <t>¿Con qué cosas juega la niña o el niño cuando está en casa?:</t>
  </si>
  <si>
    <t>¿La niña o el niño tiene juguetes en el hogar?:</t>
  </si>
  <si>
    <t>¿Cuántos libros infantiles para niñas y niños tiene en el hogar?:</t>
  </si>
  <si>
    <t>¿Quién o quiénes realizaron la actividad?:</t>
  </si>
  <si>
    <t xml:space="preserve">Seleccione de la lista desplegable los incentivos o reconocimientos que utilizan con el niño o la niña por algún logro, las opciones son las siguientes:
Opciones de respuesta:
1. Le da un regalo
2. Lo dejan salir a jugar
3. Lo felicitan verbalmente
4. Otro
En caso de seleccionar la opción "4. Otro", describa el tipo de reconocimiento, en el campo habilitado para ello.
</t>
  </si>
  <si>
    <t>Escriba las principales normas, reglas o límites que se establecen en el hogar en relación con la niña o el niño. De no establecerse ninguna norma escriba Ninguna. 
Pregunta abierta.</t>
  </si>
  <si>
    <t>¿Cuál o cuáles son las principales normas y límites establecidas en la familia para la niña y el niño?:</t>
  </si>
  <si>
    <t xml:space="preserve">¿Cuál o cuáles son los gustos e intereses de la niña o el niño? </t>
  </si>
  <si>
    <t>Escriba los principales gustos e intereses identificados en las familias que tenga el niño o la niña. 
Pregunta abierta</t>
  </si>
  <si>
    <t>CONTROL DE CAMBIOS</t>
  </si>
  <si>
    <t>Fecha</t>
  </si>
  <si>
    <t>Descripción del cambio</t>
  </si>
  <si>
    <t>Página 37 de 37</t>
  </si>
  <si>
    <t>Página 36 de 37</t>
  </si>
  <si>
    <t>Página 35 de 37</t>
  </si>
  <si>
    <t>Página 34 de 37</t>
  </si>
  <si>
    <t>Página 33 de 37</t>
  </si>
  <si>
    <t>Página 32 de 37</t>
  </si>
  <si>
    <t>Página 31 de 37</t>
  </si>
  <si>
    <t>Página 30 de 37</t>
  </si>
  <si>
    <t>Página 29 de 37</t>
  </si>
  <si>
    <t>Página 28 de 37</t>
  </si>
  <si>
    <t>Página 27 de 37</t>
  </si>
  <si>
    <t>Página 26 de 37</t>
  </si>
  <si>
    <t>Página 25 de 37</t>
  </si>
  <si>
    <t>Página 24 de 37</t>
  </si>
  <si>
    <t>Página 23 de 37</t>
  </si>
  <si>
    <t>Página 22 de 37</t>
  </si>
  <si>
    <t>Página 21 de 37</t>
  </si>
  <si>
    <t>Página 20 de 37</t>
  </si>
  <si>
    <t>Página 19 de 37</t>
  </si>
  <si>
    <t>Página 18 de 37</t>
  </si>
  <si>
    <t>Página 17 de 37</t>
  </si>
  <si>
    <t>Página 16 de 37</t>
  </si>
  <si>
    <t>Página 15 de 37</t>
  </si>
  <si>
    <t>Página 14 de 37</t>
  </si>
  <si>
    <t>Página 13 de 37</t>
  </si>
  <si>
    <t>Página 12 de 37</t>
  </si>
  <si>
    <t>Página 11 de 37</t>
  </si>
  <si>
    <t>Página 10 de 37</t>
  </si>
  <si>
    <t>Página 9 de 37</t>
  </si>
  <si>
    <t>Página 8 de 37</t>
  </si>
  <si>
    <t>Página 7 de 37</t>
  </si>
  <si>
    <t>Página 6 de 37</t>
  </si>
  <si>
    <t>Página 5 de 37</t>
  </si>
  <si>
    <t>Página 4 de 37</t>
  </si>
  <si>
    <t>Página 3 de 37</t>
  </si>
  <si>
    <t>Página 2 de 37</t>
  </si>
  <si>
    <t>Página 1 de 37</t>
  </si>
  <si>
    <t>33. En caso de NO contar con la atención en la salud  auditiva y comunicativa ¿Cuál es el motivo?</t>
  </si>
  <si>
    <t>LA_GUAJIRA</t>
  </si>
  <si>
    <t>PROCESO
PROMOCIÓN Y PREVENCIÓN</t>
  </si>
  <si>
    <t>INSTRUCTIVO</t>
  </si>
  <si>
    <t>FICHA DE CARACTERIZACIÓN PARA LOS SERVICIOS DE ATENCIÓN A LA PRIMERA INFANCIA ICBF
MUJER GESTANTE / FAMILIA</t>
  </si>
  <si>
    <t>FICHA DE CARACTERIZACIÓN PARA LOS SERVICIOS DE ATENCIÓN A LA PRIMERA INFANCIA ICBF
NIÑA Y NIÑO / FAMILIA</t>
  </si>
  <si>
    <t>GRÁFICOS</t>
  </si>
  <si>
    <t>FORMATO FICHA DE CARACTERIZACIÓN PARA LOS SERVICIOS DE ATENCIÓN A LA PRIMERA INFANCIA</t>
  </si>
  <si>
    <t>PROCESO
PROMOCIÓN Y PREVENCIÓN
FORMATO FICHA DE CARACTERIZACIÓN PARA LOS SERVICIOS DE ATENCIÓN A LA PRIMERA INFANCIA</t>
  </si>
  <si>
    <r>
      <t xml:space="preserve">Antes de imprimir este documento… piense en el medio ambiente!
</t>
    </r>
    <r>
      <rPr>
        <b/>
        <sz val="6"/>
        <color theme="1"/>
        <rFont val="Arial"/>
        <family val="2"/>
      </rPr>
      <t>Cualquier copia impresa de este documento se considera como COPIA NO CONTROLADA
 LOS DATOS PROPORCIONADOS SERÁN TRATADOS DE ACUERDO A LA POLÍTICA DE TRATAMIENTO DE DATOS PERSONALES DEL ICBF Y A LA LEY 1581 DE 2012</t>
    </r>
  </si>
  <si>
    <t>36. Si la respuesta anterior es SI, indique el medicamento o alimento al
 cuál es alérgico,</t>
  </si>
  <si>
    <t>PROCESO
PROMOCIÓN Y PREVENCIÓN
FORMATO FICHA DE CARACTERIZACIÓN PARA LOS SERVICIOS DE ATENCIÓN A LA PRIMERA INFANCIA</t>
  </si>
  <si>
    <t>PROCESO 
PROMOCIÓN Y PREVENCIÓN
FORMATO FICHA DE CARACTERIZACIÓN PARA LOS SERVICIOS DE ATENCIÓN A LA PRIMERA INFANCIA</t>
  </si>
  <si>
    <t>F23.MO12.PP</t>
  </si>
  <si>
    <t>SAN LUIS DE PALENQUE</t>
  </si>
  <si>
    <t>Versión 2</t>
  </si>
  <si>
    <t>COLOMBIANA</t>
  </si>
  <si>
    <t>NA</t>
  </si>
  <si>
    <t>JAVIER FRANSICO OTALORA JIMENEZ</t>
  </si>
  <si>
    <t>MARIA MONICA GUEVARA ROJAS</t>
  </si>
  <si>
    <t>DIALOGANDO</t>
  </si>
  <si>
    <t>42 años, 7 meses, 5 días</t>
  </si>
  <si>
    <t>41 años, 3 meses, 12 días</t>
  </si>
  <si>
    <t>125 años, 7 meses, 2 días</t>
  </si>
  <si>
    <t>9009937890-5</t>
  </si>
  <si>
    <t>ALEXANDER DOGARY VALENCIA</t>
  </si>
  <si>
    <t>N/A</t>
  </si>
  <si>
    <t>ZANDER DAVID</t>
  </si>
  <si>
    <t>DOGARY PANESSO</t>
  </si>
  <si>
    <t>2 años, 2 meses, 25 días</t>
  </si>
  <si>
    <t xml:space="preserve">ALEXANDER DOGARY VALENCIA </t>
  </si>
  <si>
    <t xml:space="preserve">MARIA LIGIA PANESSO ROJAS </t>
  </si>
  <si>
    <t>KIPHARA</t>
  </si>
  <si>
    <t xml:space="preserve">20 AÑOS </t>
  </si>
  <si>
    <t xml:space="preserve">CARRITOS </t>
  </si>
  <si>
    <t>HORARIOS PARA DORMIR, RESPETO</t>
  </si>
  <si>
    <t>JUGAR, COMER</t>
  </si>
  <si>
    <t>22 años, 7 meses, 9 días</t>
  </si>
  <si>
    <t>20 años, 10 meses, 12 días</t>
  </si>
  <si>
    <t>126 años, 3 meses, 17 días</t>
  </si>
  <si>
    <t>YURI VANESSA</t>
  </si>
  <si>
    <t>ROJAS FORASTERO</t>
  </si>
  <si>
    <t>SOPA</t>
  </si>
  <si>
    <t>1 años, 2 meses, 20 días</t>
  </si>
  <si>
    <t>PREMICO ROJAS ISABARE</t>
  </si>
  <si>
    <t>RUBIELA FORASTERO FORASTERO</t>
  </si>
  <si>
    <t>DIALOGO</t>
  </si>
  <si>
    <t>RUBOELA FORASTERO FORASTERO</t>
  </si>
  <si>
    <t xml:space="preserve">33 AÑOS </t>
  </si>
  <si>
    <t xml:space="preserve">OBEDIENCA </t>
  </si>
  <si>
    <t>JUGAR</t>
  </si>
  <si>
    <t>35 años, 4 meses, 23 días</t>
  </si>
  <si>
    <t>33 años, 1 meses, 13 días</t>
  </si>
  <si>
    <t>NILIA</t>
  </si>
  <si>
    <t>3 años, 4 meses, 21 días</t>
  </si>
  <si>
    <t>RESPERO</t>
  </si>
  <si>
    <t xml:space="preserve">JUGAR </t>
  </si>
  <si>
    <t>NEYLA</t>
  </si>
  <si>
    <t>ISABARE GARABATO</t>
  </si>
  <si>
    <t>3 años, 8 meses, 26 días</t>
  </si>
  <si>
    <t>MARIA LUISA GARABATO FORASTERO</t>
  </si>
  <si>
    <t xml:space="preserve">32 AÑOS </t>
  </si>
  <si>
    <t>ACOSTARSE A LA HORA INDICADA</t>
  </si>
  <si>
    <t>34 años, 2 meses, 3 días</t>
  </si>
  <si>
    <t>MARIA LIGIA</t>
  </si>
  <si>
    <t xml:space="preserve">PANESSO ROJAS </t>
  </si>
  <si>
    <t xml:space="preserve">17 AÑOS </t>
  </si>
  <si>
    <t>ZANDER DAVID DOGARY PANESSO</t>
  </si>
  <si>
    <t>HABLANDO</t>
  </si>
  <si>
    <t>4 años, 2 meses, 25 días</t>
  </si>
  <si>
    <t>MILEYSA</t>
  </si>
  <si>
    <t>MECHA IZABARE</t>
  </si>
  <si>
    <t>24 años, 9 meses, 0 días</t>
  </si>
  <si>
    <t>DAMANSON AMAGARA PANESSO</t>
  </si>
  <si>
    <t>31 años, 4 meses, 22 días</t>
  </si>
  <si>
    <t xml:space="preserve">MARIELA </t>
  </si>
  <si>
    <t xml:space="preserve">MECHA IZABARE </t>
  </si>
  <si>
    <t>21 años, 5 meses, 26 días</t>
  </si>
  <si>
    <t xml:space="preserve">MILEISA MECHA ISABARE </t>
  </si>
  <si>
    <t>ERNELIA</t>
  </si>
  <si>
    <t>ISARAMA ISARAMA</t>
  </si>
  <si>
    <t>23 años, 11 meses, 27 días</t>
  </si>
  <si>
    <t>CLAUDIA PATRICIA ISABARE IZABARE</t>
  </si>
  <si>
    <t>78 años, 4 meses, 19 días</t>
  </si>
  <si>
    <t xml:space="preserve">LIAM DAVID </t>
  </si>
  <si>
    <t>1 años, 4 meses, 14 días</t>
  </si>
  <si>
    <t xml:space="preserve">34 AÑOS </t>
  </si>
  <si>
    <t>OBEDIENCIA</t>
  </si>
  <si>
    <t xml:space="preserve">COLOMBIA </t>
  </si>
  <si>
    <t>DILAN</t>
  </si>
  <si>
    <t>ISABARE ISABARE</t>
  </si>
  <si>
    <t>0 años, 6 meses, 19 días</t>
  </si>
  <si>
    <t>DELIANA ISABARE ROJAS</t>
  </si>
  <si>
    <t>FABIO ISABARE CAIZAMO</t>
  </si>
  <si>
    <t xml:space="preserve">DILIANA ISABARE ROJAS </t>
  </si>
  <si>
    <t>RESPETO</t>
  </si>
  <si>
    <t>35 años, 4 meses, 2 días</t>
  </si>
  <si>
    <t>20 años, 9 meses, 12 días</t>
  </si>
  <si>
    <t>DANIEL</t>
  </si>
  <si>
    <t>MECHA CAIZAMO</t>
  </si>
  <si>
    <t>4 años, 8 meses, 22 días</t>
  </si>
  <si>
    <t xml:space="preserve">MERINA CAIZAMO ROJAS </t>
  </si>
  <si>
    <t>COLOMBOA</t>
  </si>
  <si>
    <t>PELOTA</t>
  </si>
  <si>
    <t xml:space="preserve">ACOSTARSE A LA HORA INDICADA </t>
  </si>
  <si>
    <t xml:space="preserve">JUGAR CON LOS AMIGUITOS </t>
  </si>
  <si>
    <t>34 años, 3 meses, 14 días</t>
  </si>
  <si>
    <t>COLOMBIAN</t>
  </si>
  <si>
    <t>SHIRLEY LISETH</t>
  </si>
  <si>
    <t>MECHA  CAIZAMO</t>
  </si>
  <si>
    <t>2 años, 10 meses, 0 días</t>
  </si>
  <si>
    <t xml:space="preserve">RESPETAR A LAS PERSONAS </t>
  </si>
  <si>
    <t>YEILER ANDRES</t>
  </si>
  <si>
    <t>ISARAMA ISABARE</t>
  </si>
  <si>
    <t>4 años, 2 meses, 26 días</t>
  </si>
  <si>
    <t xml:space="preserve">MARIA CUDELINA ISABARE ROJAS </t>
  </si>
  <si>
    <t>MARIA CUDELINA ISABARE PEDROZA</t>
  </si>
  <si>
    <t xml:space="preserve">25 AÑOS </t>
  </si>
  <si>
    <t xml:space="preserve">PELOTAS </t>
  </si>
  <si>
    <t>25 años, 1 meses, 9 días</t>
  </si>
  <si>
    <t>N7A</t>
  </si>
  <si>
    <t xml:space="preserve">BREINER </t>
  </si>
  <si>
    <t>OKI ISARAMA</t>
  </si>
  <si>
    <t>1 años, 11 meses, 1 días</t>
  </si>
  <si>
    <t>MARIA LEISA ISAMA HIERRITO</t>
  </si>
  <si>
    <t>MARIA LEIZA ISRAMA HIERRITO</t>
  </si>
  <si>
    <t xml:space="preserve">RESPETAR </t>
  </si>
  <si>
    <t>17 años, 8 meses, 28 días</t>
  </si>
  <si>
    <t xml:space="preserve">WILDAIVER </t>
  </si>
  <si>
    <t xml:space="preserve">MECHA CONDE </t>
  </si>
  <si>
    <t>2 años, 4 meses, 15 días</t>
  </si>
  <si>
    <t>WILBER MECHA ISABARE</t>
  </si>
  <si>
    <t>DEYSI CONDE DUMASA</t>
  </si>
  <si>
    <t>DEYSY CONDE DUMASA</t>
  </si>
  <si>
    <t>31 AÑOS</t>
  </si>
  <si>
    <t>PELOTA, CARRITO</t>
  </si>
  <si>
    <t>33 años, 6 meses, 3 días</t>
  </si>
  <si>
    <t>31 años, 4 meses, 3 días</t>
  </si>
  <si>
    <t xml:space="preserve">YOSELIN YULIEH </t>
  </si>
  <si>
    <t>4 años, 1 meses, 21 días</t>
  </si>
  <si>
    <t>WILBER MECHA IZABARE</t>
  </si>
  <si>
    <t>31 AÑO</t>
  </si>
  <si>
    <t>MUÑECAS</t>
  </si>
  <si>
    <t>SHEILA ANDREA</t>
  </si>
  <si>
    <t>AMAGARA MECHA</t>
  </si>
  <si>
    <t>2 años, 11 meses, 23 días</t>
  </si>
  <si>
    <t xml:space="preserve">ELORIA MECGA ISABARE </t>
  </si>
  <si>
    <t>REINERIO AMAGARA DOGARI</t>
  </si>
  <si>
    <t>DIALGO</t>
  </si>
  <si>
    <t>ELORIA MECHA ISABARE</t>
  </si>
  <si>
    <t xml:space="preserve">30 AÑOS </t>
  </si>
  <si>
    <t>30 años, 2 meses, 5 días</t>
  </si>
  <si>
    <t>38 años, 5 meses, 8 días</t>
  </si>
  <si>
    <t>AMELIA DAHIVANA</t>
  </si>
  <si>
    <t>IBARGUEN CUESTA</t>
  </si>
  <si>
    <t>FORMULA, SOPA</t>
  </si>
  <si>
    <t>0 años, 9 meses, 0 días</t>
  </si>
  <si>
    <t xml:space="preserve">ANGIE VANESSA CUESTA MOSQUERA </t>
  </si>
  <si>
    <t xml:space="preserve">28 AÑOS </t>
  </si>
  <si>
    <t xml:space="preserve">MUÑECAS, MARACAS </t>
  </si>
  <si>
    <t>COMER, JUGAR</t>
  </si>
  <si>
    <t>28 años, 3 meses, 25 días</t>
  </si>
  <si>
    <t>2. Población negra</t>
  </si>
  <si>
    <t>CHEIRA</t>
  </si>
  <si>
    <t>HIERRITO CONDE</t>
  </si>
  <si>
    <t>4 años, 5 meses, 20 días</t>
  </si>
  <si>
    <t>ROGELINA CONDE DUMASA</t>
  </si>
  <si>
    <t xml:space="preserve">CHENAIRA HIERRITO CONDE </t>
  </si>
  <si>
    <t xml:space="preserve">35 AÑOS </t>
  </si>
  <si>
    <t>35 años, 8 meses, 26 días</t>
  </si>
  <si>
    <t>1 años, 7 meses, 0 días</t>
  </si>
  <si>
    <t>126 años, 3 meses, 18 días</t>
  </si>
  <si>
    <t>CHENAIRA</t>
  </si>
  <si>
    <t xml:space="preserve">HIERRITO CONDE </t>
  </si>
  <si>
    <t>CHEIRA HIERRITO CONDE</t>
  </si>
  <si>
    <t>35 AÑOS</t>
  </si>
  <si>
    <t>35 años, 6 meses, 29 días</t>
  </si>
  <si>
    <t xml:space="preserve"> Niña</t>
  </si>
  <si>
    <t>Niña</t>
  </si>
  <si>
    <t xml:space="preserve">Niño </t>
  </si>
  <si>
    <t>Niño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</si>
</sst>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_);_(&quot;$&quot;* \(#,##0\);_(&quot;$&quot;* &quot;-&quot;_);_(@_)"/>
    <numFmt numFmtId="165" formatCode="_(&quot;$&quot;* #,##0.00_);_(&quot;$&quot;* \(#,##0.00\);_(&quot;$&quot;* &quot;-&quot;??_);_(@_)"/>
    <numFmt numFmtId="166" formatCode="_-&quot;$&quot;* #,##0_-;\-&quot;$&quot;* #,##0_-;_-&quot;$&quot;* &quot;-&quot;??_-;_-@_-"/>
  </numFmts>
  <fonts count="64" x14ac:knownFonts="1">
    <font>
      <sz val="11"/>
      <color theme="1"/>
      <name val="Calibri"/>
      <family val="2"/>
      <scheme val="minor"/>
    </font>
    <font>
      <sz val="11"/>
      <color theme="1"/>
      <name val="Arial Narrow"/>
      <family val="2"/>
    </font>
    <font>
      <b/>
      <sz val="16"/>
      <color theme="1"/>
      <name val="Arial Narrow"/>
      <family val="2"/>
    </font>
    <font>
      <sz val="10"/>
      <color theme="1"/>
      <name val="Arial Narrow"/>
      <family val="2"/>
    </font>
    <font>
      <b/>
      <sz val="10"/>
      <color theme="1"/>
      <name val="Arial Narrow"/>
      <family val="2"/>
    </font>
    <font>
      <sz val="8"/>
      <color theme="1"/>
      <name val="Arial Narrow"/>
      <family val="2"/>
    </font>
    <font>
      <b/>
      <sz val="8"/>
      <color theme="1"/>
      <name val="Arial Narrow"/>
      <family val="2"/>
    </font>
    <font>
      <b/>
      <sz val="11"/>
      <color theme="1"/>
      <name val="Arial Narrow"/>
      <family val="2"/>
    </font>
    <font>
      <sz val="10"/>
      <color rgb="FF000000"/>
      <name val="Arial Narrow"/>
      <family val="2"/>
    </font>
    <font>
      <sz val="10"/>
      <color theme="0"/>
      <name val="Arial Narrow"/>
      <family val="2"/>
    </font>
    <font>
      <sz val="11"/>
      <color theme="9" tint="0.79998168889431442"/>
      <name val="Arial Narrow"/>
      <family val="2"/>
    </font>
    <font>
      <sz val="11"/>
      <color theme="0"/>
      <name val="Arial Narrow"/>
      <family val="2"/>
    </font>
    <font>
      <sz val="9"/>
      <color theme="0"/>
      <name val="Arial Narrow"/>
      <family val="2"/>
    </font>
    <font>
      <b/>
      <sz val="9"/>
      <color theme="0"/>
      <name val="Arial Narrow"/>
      <family val="2"/>
    </font>
    <font>
      <sz val="11"/>
      <color theme="1"/>
      <name val="Calibri"/>
      <family val="2"/>
      <scheme val="minor"/>
    </font>
    <font>
      <sz val="8"/>
      <color rgb="FF000000"/>
      <name val="Segoe UI"/>
      <family val="2"/>
    </font>
    <font>
      <i/>
      <sz val="10"/>
      <color theme="0"/>
      <name val="Arial Narrow"/>
      <family val="2"/>
    </font>
    <font>
      <sz val="8"/>
      <name val="Calibri"/>
      <family val="2"/>
      <scheme val="minor"/>
    </font>
    <font>
      <b/>
      <i/>
      <sz val="10"/>
      <color theme="1"/>
      <name val="Arial Narrow"/>
      <family val="2"/>
    </font>
    <font>
      <sz val="10"/>
      <name val="Arial Narrow"/>
      <family val="2"/>
    </font>
    <font>
      <sz val="11"/>
      <color theme="3" tint="-0.249977111117893"/>
      <name val="Arial Narrow"/>
      <family val="2"/>
    </font>
    <font>
      <sz val="10"/>
      <color theme="3" tint="-0.249977111117893"/>
      <name val="Arial Narrow"/>
      <family val="2"/>
    </font>
    <font>
      <b/>
      <sz val="11"/>
      <name val="Arial Narrow"/>
      <family val="2"/>
    </font>
    <font>
      <b/>
      <sz val="12"/>
      <color theme="1"/>
      <name val="Tempus Sans ITC"/>
      <family val="5"/>
    </font>
    <font>
      <sz val="6"/>
      <color theme="1"/>
      <name val="Arial"/>
      <family val="2"/>
    </font>
    <font>
      <sz val="6"/>
      <color theme="1"/>
      <name val="Calibri"/>
      <family val="2"/>
      <scheme val="minor"/>
    </font>
    <font>
      <b/>
      <sz val="11"/>
      <color theme="1"/>
      <name val="Tempus Sans ITC"/>
      <family val="5"/>
    </font>
    <font>
      <b/>
      <sz val="8"/>
      <color theme="0"/>
      <name val="Arial Narrow"/>
      <family val="2"/>
    </font>
    <font>
      <b/>
      <sz val="11"/>
      <color theme="0"/>
      <name val="Arial Narrow"/>
      <family val="2"/>
    </font>
    <font>
      <b/>
      <sz val="12"/>
      <color theme="0"/>
      <name val="Tempus Sans ITC"/>
      <family val="5"/>
    </font>
    <font>
      <sz val="6"/>
      <color theme="0"/>
      <name val="Arial"/>
      <family val="2"/>
    </font>
    <font>
      <sz val="6"/>
      <color theme="0"/>
      <name val="Calibri"/>
      <family val="2"/>
      <scheme val="minor"/>
    </font>
    <font>
      <sz val="11"/>
      <name val="Arial Narrow"/>
      <family val="2"/>
    </font>
    <font>
      <b/>
      <sz val="8"/>
      <name val="Arial Narrow"/>
      <family val="2"/>
    </font>
    <font>
      <sz val="8"/>
      <name val="Arial Narrow"/>
      <family val="2"/>
    </font>
    <font>
      <sz val="11"/>
      <color theme="2" tint="-0.249977111117893"/>
      <name val="Arial Narrow"/>
      <family val="2"/>
    </font>
    <font>
      <sz val="9"/>
      <color theme="1"/>
      <name val="Arial Narrow"/>
      <family val="2"/>
    </font>
    <font>
      <i/>
      <sz val="10"/>
      <color theme="1"/>
      <name val="Arial Narrow"/>
      <family val="2"/>
    </font>
    <font>
      <b/>
      <sz val="12"/>
      <color theme="1"/>
      <name val="Arial Narrow"/>
      <family val="2"/>
    </font>
    <font>
      <sz val="12"/>
      <color theme="1"/>
      <name val="Arial Narrow"/>
      <family val="2"/>
    </font>
    <font>
      <b/>
      <sz val="9"/>
      <name val="Arial Narrow"/>
      <family val="2"/>
    </font>
    <font>
      <sz val="9"/>
      <name val="Arial Narrow"/>
      <family val="2"/>
    </font>
    <font>
      <sz val="11"/>
      <name val="Calibri"/>
      <family val="2"/>
      <scheme val="minor"/>
    </font>
    <font>
      <b/>
      <sz val="12"/>
      <name val="Tempus Sans ITC"/>
      <family val="5"/>
    </font>
    <font>
      <sz val="6"/>
      <name val="Arial"/>
      <family val="2"/>
    </font>
    <font>
      <sz val="6"/>
      <name val="Calibri"/>
      <family val="2"/>
      <scheme val="minor"/>
    </font>
    <font>
      <b/>
      <i/>
      <sz val="11"/>
      <color theme="1"/>
      <name val="Arial Narrow"/>
      <family val="2"/>
    </font>
    <font>
      <b/>
      <i/>
      <sz val="10"/>
      <name val="Arial Narrow"/>
      <family val="2"/>
    </font>
    <font>
      <b/>
      <sz val="12"/>
      <name val="Arial Narrow"/>
      <family val="2"/>
    </font>
    <font>
      <b/>
      <sz val="10"/>
      <color theme="1"/>
      <name val="Arial"/>
      <family val="2"/>
    </font>
    <font>
      <sz val="10"/>
      <color theme="1"/>
      <name val="Arial"/>
      <family val="2"/>
    </font>
    <font>
      <sz val="11"/>
      <color rgb="FF000000"/>
      <name val="Arial"/>
      <family val="2"/>
    </font>
    <font>
      <b/>
      <sz val="10"/>
      <color rgb="FF000000"/>
      <name val="Arial"/>
      <family val="2"/>
    </font>
    <font>
      <sz val="10"/>
      <color rgb="FF000000"/>
      <name val="Arial"/>
      <family val="2"/>
    </font>
    <font>
      <i/>
      <sz val="10"/>
      <color rgb="FF000000"/>
      <name val="Arial"/>
      <family val="2"/>
    </font>
    <font>
      <b/>
      <sz val="11"/>
      <color rgb="FF000000"/>
      <name val="Arial Narrow"/>
      <family val="2"/>
    </font>
    <font>
      <i/>
      <sz val="11"/>
      <color theme="1"/>
      <name val="Arial Narrow"/>
      <family val="2"/>
    </font>
    <font>
      <u/>
      <sz val="11"/>
      <color theme="1"/>
      <name val="Arial Narrow"/>
      <family val="2"/>
    </font>
    <font>
      <u/>
      <sz val="11"/>
      <color theme="8" tint="-0.249977111117893"/>
      <name val="Arial Narrow"/>
      <family val="2"/>
    </font>
    <font>
      <b/>
      <i/>
      <sz val="11"/>
      <name val="Arial Narrow"/>
      <family val="2"/>
    </font>
    <font>
      <b/>
      <sz val="10"/>
      <name val="Arial"/>
      <family val="2"/>
    </font>
    <font>
      <b/>
      <sz val="14"/>
      <color theme="1"/>
      <name val="Arial Narrow"/>
      <family val="2"/>
    </font>
    <font>
      <b/>
      <sz val="6"/>
      <color theme="1"/>
      <name val="Arial"/>
      <family val="2"/>
    </font>
    <font>
      <sz val="11"/>
      <color rgb="FFFF0000"/>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4"/>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rgb="FFFFCCCC"/>
        <bgColor indexed="64"/>
      </patternFill>
    </fill>
    <fill>
      <patternFill patternType="solid">
        <fgColor theme="5" tint="0.79998168889431442"/>
        <bgColor indexed="64"/>
      </patternFill>
    </fill>
    <fill>
      <patternFill patternType="solid">
        <fgColor theme="2" tint="-0.499984740745262"/>
        <bgColor indexed="64"/>
      </patternFill>
    </fill>
    <fill>
      <patternFill patternType="solid">
        <fgColor theme="9"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D9D9D9"/>
        <bgColor indexed="64"/>
      </patternFill>
    </fill>
    <fill>
      <patternFill patternType="solid">
        <fgColor rgb="FFBFBFBF"/>
        <bgColor indexed="64"/>
      </patternFill>
    </fill>
    <fill>
      <patternFill patternType="solid">
        <fgColor theme="0" tint="-0.249977111117893"/>
        <bgColor indexed="64"/>
      </patternFill>
    </fill>
  </fills>
  <borders count="10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uble">
        <color indexed="64"/>
      </bottom>
      <diagonal/>
    </border>
    <border>
      <left/>
      <right style="double">
        <color indexed="64"/>
      </right>
      <top/>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right/>
      <top style="thin">
        <color theme="2" tint="-0.249977111117893"/>
      </top>
      <bottom style="medium">
        <color indexed="64"/>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right style="thin">
        <color theme="2" tint="-0.499984740745262"/>
      </right>
      <top/>
      <bottom style="thin">
        <color theme="2" tint="-0.499984740745262"/>
      </bottom>
      <diagonal/>
    </border>
    <border>
      <left style="thin">
        <color theme="2" tint="-0.249977111117893"/>
      </left>
      <right style="thin">
        <color theme="2" tint="-0.249977111117893"/>
      </right>
      <top style="thin">
        <color theme="2" tint="-0.249977111117893"/>
      </top>
      <bottom style="medium">
        <color indexed="64"/>
      </bottom>
      <diagonal/>
    </border>
    <border>
      <left style="thin">
        <color theme="2" tint="-0.249977111117893"/>
      </left>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2" tint="-0.249977111117893"/>
      </left>
      <right/>
      <top style="thin">
        <color theme="2" tint="-0.249977111117893"/>
      </top>
      <bottom style="medium">
        <color indexed="64"/>
      </bottom>
      <diagonal/>
    </border>
    <border>
      <left/>
      <right style="thin">
        <color theme="2" tint="-0.249977111117893"/>
      </right>
      <top style="thin">
        <color theme="2" tint="-0.249977111117893"/>
      </top>
      <bottom style="medium">
        <color indexed="64"/>
      </bottom>
      <diagonal/>
    </border>
    <border>
      <left style="thin">
        <color theme="2" tint="-0.249977111117893"/>
      </left>
      <right style="thin">
        <color theme="2" tint="-0.249977111117893"/>
      </right>
      <top style="thin">
        <color theme="2" tint="-0.499984740745262"/>
      </top>
      <bottom style="medium">
        <color indexed="64"/>
      </bottom>
      <diagonal/>
    </border>
    <border>
      <left style="thin">
        <color theme="2" tint="-0.249977111117893"/>
      </left>
      <right/>
      <top style="thin">
        <color theme="2" tint="-0.499984740745262"/>
      </top>
      <bottom style="medium">
        <color indexed="64"/>
      </bottom>
      <diagonal/>
    </border>
    <border>
      <left/>
      <right/>
      <top style="thin">
        <color theme="2" tint="-0.499984740745262"/>
      </top>
      <bottom style="medium">
        <color indexed="64"/>
      </bottom>
      <diagonal/>
    </border>
    <border>
      <left/>
      <right style="thin">
        <color theme="2" tint="-0.249977111117893"/>
      </right>
      <top style="thin">
        <color theme="2" tint="-0.499984740745262"/>
      </top>
      <bottom style="medium">
        <color indexed="64"/>
      </bottom>
      <diagonal/>
    </border>
  </borders>
  <cellStyleXfs count="3">
    <xf numFmtId="0" fontId="0" fillId="0" borderId="0"/>
    <xf numFmtId="164" fontId="14" fillId="0" borderId="0" applyFont="0" applyFill="0" applyBorder="0" applyAlignment="0" applyProtection="0"/>
    <xf numFmtId="165" fontId="14" fillId="0" borderId="0" applyFont="0" applyFill="0" applyBorder="0" applyAlignment="0" applyProtection="0"/>
  </cellStyleXfs>
  <cellXfs count="704">
    <xf numFmtId="0" fontId="0" fillId="0" borderId="0" xfId="0"/>
    <xf numFmtId="0" fontId="1" fillId="2" borderId="0" xfId="0" applyFont="1" applyFill="1"/>
    <xf numFmtId="0" fontId="5" fillId="2" borderId="0" xfId="0" applyFont="1" applyFill="1"/>
    <xf numFmtId="0" fontId="6" fillId="2" borderId="0" xfId="0" applyFont="1" applyFill="1" applyAlignment="1">
      <alignment vertical="center" wrapText="1"/>
    </xf>
    <xf numFmtId="0" fontId="7" fillId="0" borderId="0" xfId="0" applyFont="1" applyAlignment="1">
      <alignment vertical="center"/>
    </xf>
    <xf numFmtId="0" fontId="1" fillId="0" borderId="0" xfId="0" applyFont="1"/>
    <xf numFmtId="0" fontId="1" fillId="0" borderId="0" xfId="0" applyFont="1" applyAlignment="1">
      <alignment vertical="center"/>
    </xf>
    <xf numFmtId="0" fontId="3" fillId="0" borderId="0" xfId="0" applyFont="1"/>
    <xf numFmtId="0" fontId="8" fillId="0" borderId="0" xfId="0" applyFont="1" applyAlignment="1">
      <alignment vertical="center"/>
    </xf>
    <xf numFmtId="0" fontId="7" fillId="2" borderId="0" xfId="0" applyFont="1" applyFill="1" applyAlignment="1">
      <alignment vertical="center"/>
    </xf>
    <xf numFmtId="0" fontId="1" fillId="2" borderId="0" xfId="0" applyFont="1" applyFill="1" applyAlignment="1">
      <alignment vertical="center"/>
    </xf>
    <xf numFmtId="0" fontId="4" fillId="0" borderId="0" xfId="0" applyFont="1" applyAlignment="1">
      <alignment horizontal="center"/>
    </xf>
    <xf numFmtId="0" fontId="4" fillId="4" borderId="0" xfId="0" applyFont="1" applyFill="1" applyAlignment="1">
      <alignment horizontal="center"/>
    </xf>
    <xf numFmtId="0" fontId="3" fillId="0" borderId="0" xfId="0" applyFont="1" applyAlignment="1">
      <alignment wrapText="1"/>
    </xf>
    <xf numFmtId="0" fontId="4" fillId="0" borderId="0" xfId="0" applyFont="1"/>
    <xf numFmtId="0" fontId="2" fillId="2" borderId="0" xfId="0" applyFont="1" applyFill="1" applyAlignment="1">
      <alignment vertical="center" wrapText="1"/>
    </xf>
    <xf numFmtId="0" fontId="0" fillId="2" borderId="0" xfId="0" applyFill="1"/>
    <xf numFmtId="0" fontId="1" fillId="5" borderId="2" xfId="0" applyFont="1" applyFill="1" applyBorder="1"/>
    <xf numFmtId="0" fontId="1" fillId="5" borderId="12" xfId="0" applyFont="1" applyFill="1" applyBorder="1"/>
    <xf numFmtId="0" fontId="1" fillId="5" borderId="3" xfId="0" applyFont="1" applyFill="1" applyBorder="1"/>
    <xf numFmtId="0" fontId="1" fillId="5" borderId="0" xfId="0" applyFont="1" applyFill="1" applyAlignment="1">
      <alignment vertical="center"/>
    </xf>
    <xf numFmtId="0" fontId="1" fillId="5" borderId="0" xfId="0" applyFont="1" applyFill="1"/>
    <xf numFmtId="0" fontId="1" fillId="5" borderId="7" xfId="0" applyFont="1" applyFill="1" applyBorder="1"/>
    <xf numFmtId="0" fontId="10" fillId="5" borderId="2" xfId="0" applyFont="1" applyFill="1" applyBorder="1"/>
    <xf numFmtId="0" fontId="10" fillId="5" borderId="0" xfId="0" applyFont="1" applyFill="1" applyAlignment="1">
      <alignment vertical="center"/>
    </xf>
    <xf numFmtId="0" fontId="10" fillId="5" borderId="0" xfId="0" applyFont="1" applyFill="1"/>
    <xf numFmtId="0" fontId="10" fillId="5" borderId="7" xfId="0" applyFont="1" applyFill="1" applyBorder="1"/>
    <xf numFmtId="0" fontId="1" fillId="5" borderId="5" xfId="0" applyFont="1" applyFill="1" applyBorder="1" applyAlignment="1">
      <alignment vertical="center"/>
    </xf>
    <xf numFmtId="0" fontId="1" fillId="5" borderId="5" xfId="0" applyFont="1" applyFill="1" applyBorder="1"/>
    <xf numFmtId="0" fontId="11" fillId="5" borderId="0" xfId="0" applyFont="1" applyFill="1" applyAlignment="1">
      <alignment vertical="center"/>
    </xf>
    <xf numFmtId="0" fontId="11" fillId="5" borderId="13" xfId="0" applyFont="1" applyFill="1" applyBorder="1" applyAlignment="1">
      <alignment vertical="center"/>
    </xf>
    <xf numFmtId="0" fontId="11" fillId="5" borderId="0" xfId="0" applyFont="1" applyFill="1"/>
    <xf numFmtId="0" fontId="1" fillId="5" borderId="8" xfId="0" applyFont="1" applyFill="1" applyBorder="1"/>
    <xf numFmtId="14" fontId="3" fillId="6" borderId="14" xfId="0" applyNumberFormat="1" applyFont="1" applyFill="1" applyBorder="1" applyAlignment="1">
      <alignment horizontal="center" vertical="center"/>
    </xf>
    <xf numFmtId="1" fontId="3" fillId="6" borderId="14" xfId="0" applyNumberFormat="1" applyFont="1" applyFill="1" applyBorder="1" applyAlignment="1">
      <alignment horizontal="center" vertical="center"/>
    </xf>
    <xf numFmtId="0" fontId="1" fillId="5" borderId="4" xfId="0" applyFont="1" applyFill="1" applyBorder="1" applyAlignment="1">
      <alignment vertical="center"/>
    </xf>
    <xf numFmtId="0" fontId="1" fillId="5" borderId="4" xfId="0" applyFont="1" applyFill="1" applyBorder="1"/>
    <xf numFmtId="0" fontId="11" fillId="5" borderId="1" xfId="0" applyFont="1" applyFill="1" applyBorder="1"/>
    <xf numFmtId="0" fontId="11" fillId="5" borderId="2" xfId="0" applyFont="1" applyFill="1" applyBorder="1"/>
    <xf numFmtId="0" fontId="11" fillId="5" borderId="4" xfId="0" applyFont="1" applyFill="1" applyBorder="1" applyAlignment="1">
      <alignment vertical="center"/>
    </xf>
    <xf numFmtId="0" fontId="11" fillId="5" borderId="4" xfId="0" applyFont="1" applyFill="1" applyBorder="1"/>
    <xf numFmtId="0" fontId="11" fillId="5" borderId="7" xfId="0" applyFont="1" applyFill="1" applyBorder="1"/>
    <xf numFmtId="0" fontId="1" fillId="5" borderId="6" xfId="0" applyFont="1" applyFill="1" applyBorder="1"/>
    <xf numFmtId="0" fontId="12" fillId="5" borderId="13" xfId="0" applyFont="1" applyFill="1" applyBorder="1" applyAlignment="1">
      <alignment vertical="center" wrapText="1"/>
    </xf>
    <xf numFmtId="0" fontId="11" fillId="5" borderId="6" xfId="0" applyFont="1" applyFill="1" applyBorder="1"/>
    <xf numFmtId="0" fontId="7" fillId="9" borderId="19" xfId="0" applyFont="1" applyFill="1" applyBorder="1" applyAlignment="1">
      <alignment horizontal="left" vertical="center" indent="4"/>
    </xf>
    <xf numFmtId="0" fontId="7" fillId="9" borderId="20" xfId="0" applyFont="1" applyFill="1" applyBorder="1" applyAlignment="1">
      <alignment horizontal="left" vertical="center" indent="2"/>
    </xf>
    <xf numFmtId="0" fontId="7" fillId="9" borderId="21" xfId="0" applyFont="1" applyFill="1" applyBorder="1" applyAlignment="1">
      <alignment horizontal="left" vertical="center" indent="2"/>
    </xf>
    <xf numFmtId="0" fontId="11" fillId="5" borderId="5" xfId="0" applyFont="1" applyFill="1" applyBorder="1"/>
    <xf numFmtId="0" fontId="11" fillId="5" borderId="8" xfId="0" applyFont="1" applyFill="1" applyBorder="1"/>
    <xf numFmtId="0" fontId="9" fillId="5" borderId="0" xfId="0" applyFont="1" applyFill="1" applyAlignment="1">
      <alignment horizontal="left" vertical="center" wrapText="1"/>
    </xf>
    <xf numFmtId="0" fontId="6" fillId="2" borderId="0" xfId="0" applyFont="1" applyFill="1" applyAlignment="1">
      <alignment vertical="center"/>
    </xf>
    <xf numFmtId="0" fontId="5" fillId="2" borderId="0" xfId="0" applyFont="1" applyFill="1" applyAlignment="1">
      <alignment vertical="center"/>
    </xf>
    <xf numFmtId="0" fontId="7" fillId="2" borderId="0" xfId="0" applyFont="1" applyFill="1" applyAlignment="1">
      <alignment horizontal="center" vertical="center"/>
    </xf>
    <xf numFmtId="14" fontId="1" fillId="2" borderId="0" xfId="0" applyNumberFormat="1" applyFont="1" applyFill="1" applyAlignment="1">
      <alignment horizontal="center" vertical="center"/>
    </xf>
    <xf numFmtId="0" fontId="5" fillId="2" borderId="0" xfId="0" applyFont="1" applyFill="1" applyAlignment="1">
      <alignment horizontal="center" vertical="center"/>
    </xf>
    <xf numFmtId="14" fontId="5" fillId="2" borderId="0" xfId="0" applyNumberFormat="1" applyFont="1" applyFill="1" applyAlignment="1">
      <alignment horizontal="center" vertical="center"/>
    </xf>
    <xf numFmtId="1" fontId="5" fillId="2" borderId="0" xfId="0" applyNumberFormat="1" applyFont="1" applyFill="1" applyAlignment="1">
      <alignment horizontal="center" vertical="center"/>
    </xf>
    <xf numFmtId="0" fontId="9" fillId="5" borderId="0" xfId="0" applyFont="1" applyFill="1" applyAlignment="1">
      <alignment vertical="center" wrapText="1"/>
    </xf>
    <xf numFmtId="0" fontId="11" fillId="5" borderId="13" xfId="0" applyFont="1" applyFill="1" applyBorder="1" applyAlignment="1">
      <alignment vertical="center" wrapText="1"/>
    </xf>
    <xf numFmtId="0" fontId="11" fillId="5" borderId="0" xfId="0" applyFont="1" applyFill="1" applyAlignment="1">
      <alignment vertical="center" wrapText="1"/>
    </xf>
    <xf numFmtId="0" fontId="9" fillId="5" borderId="13" xfId="0" applyFont="1" applyFill="1" applyBorder="1" applyAlignment="1">
      <alignment vertical="center" wrapText="1"/>
    </xf>
    <xf numFmtId="0" fontId="9" fillId="5" borderId="7" xfId="0" applyFont="1" applyFill="1" applyBorder="1" applyAlignment="1">
      <alignment horizontal="left" vertical="center" wrapText="1"/>
    </xf>
    <xf numFmtId="0" fontId="9" fillId="5" borderId="0" xfId="0" applyFont="1" applyFill="1" applyAlignment="1">
      <alignment vertical="center"/>
    </xf>
    <xf numFmtId="0" fontId="12" fillId="5" borderId="0" xfId="0" applyFont="1" applyFill="1" applyAlignment="1">
      <alignment vertical="center"/>
    </xf>
    <xf numFmtId="0" fontId="9" fillId="5" borderId="0" xfId="0" applyFont="1" applyFill="1"/>
    <xf numFmtId="0" fontId="3" fillId="5" borderId="0" xfId="0" applyFont="1" applyFill="1"/>
    <xf numFmtId="0" fontId="9" fillId="5" borderId="0" xfId="0" applyFont="1" applyFill="1" applyAlignment="1">
      <alignment vertical="top" wrapText="1"/>
    </xf>
    <xf numFmtId="0" fontId="9" fillId="5" borderId="13" xfId="0" applyFont="1" applyFill="1" applyBorder="1" applyAlignment="1">
      <alignment vertical="top" wrapText="1"/>
    </xf>
    <xf numFmtId="0" fontId="1" fillId="5" borderId="13" xfId="0" applyFont="1" applyFill="1" applyBorder="1" applyAlignment="1">
      <alignment vertical="center"/>
    </xf>
    <xf numFmtId="0" fontId="9" fillId="5" borderId="7" xfId="0" applyFont="1" applyFill="1" applyBorder="1"/>
    <xf numFmtId="0" fontId="3" fillId="5" borderId="7" xfId="0" applyFont="1" applyFill="1" applyBorder="1"/>
    <xf numFmtId="14" fontId="3" fillId="8" borderId="14" xfId="0" applyNumberFormat="1" applyFont="1" applyFill="1" applyBorder="1" applyAlignment="1">
      <alignment horizontal="center" vertical="center"/>
    </xf>
    <xf numFmtId="3" fontId="3" fillId="8" borderId="14" xfId="0" applyNumberFormat="1" applyFont="1" applyFill="1" applyBorder="1" applyAlignment="1">
      <alignment horizontal="center" vertical="center"/>
    </xf>
    <xf numFmtId="14" fontId="4" fillId="10" borderId="18" xfId="0" applyNumberFormat="1" applyFont="1" applyFill="1" applyBorder="1" applyAlignment="1">
      <alignment horizontal="center" vertical="center" wrapText="1"/>
    </xf>
    <xf numFmtId="0" fontId="4" fillId="10" borderId="18" xfId="0" applyFont="1" applyFill="1" applyBorder="1" applyAlignment="1">
      <alignment horizontal="center" vertical="center" wrapText="1"/>
    </xf>
    <xf numFmtId="1" fontId="4" fillId="10" borderId="18" xfId="0" applyNumberFormat="1" applyFont="1" applyFill="1" applyBorder="1" applyAlignment="1">
      <alignment horizontal="center" vertical="center" wrapText="1"/>
    </xf>
    <xf numFmtId="0" fontId="4" fillId="11" borderId="18" xfId="0" applyFont="1" applyFill="1" applyBorder="1" applyAlignment="1">
      <alignment horizontal="center" vertical="center" wrapText="1"/>
    </xf>
    <xf numFmtId="14" fontId="4" fillId="11" borderId="18" xfId="0" applyNumberFormat="1" applyFont="1" applyFill="1" applyBorder="1" applyAlignment="1">
      <alignment horizontal="center" vertical="center" wrapText="1"/>
    </xf>
    <xf numFmtId="0" fontId="4" fillId="8" borderId="18" xfId="0" applyFont="1" applyFill="1" applyBorder="1" applyAlignment="1">
      <alignment horizontal="center" vertical="center" wrapText="1"/>
    </xf>
    <xf numFmtId="14" fontId="4" fillId="8" borderId="18" xfId="0" applyNumberFormat="1" applyFont="1" applyFill="1" applyBorder="1" applyAlignment="1">
      <alignment horizontal="center" vertical="center" wrapText="1"/>
    </xf>
    <xf numFmtId="0" fontId="1" fillId="0" borderId="0" xfId="0" applyFont="1" applyAlignment="1">
      <alignment horizontal="center" vertical="center"/>
    </xf>
    <xf numFmtId="0" fontId="4" fillId="13" borderId="18" xfId="0" applyFont="1" applyFill="1" applyBorder="1" applyAlignment="1">
      <alignment horizontal="center" vertical="center" wrapText="1"/>
    </xf>
    <xf numFmtId="14" fontId="4" fillId="13" borderId="18" xfId="0" applyNumberFormat="1" applyFont="1" applyFill="1" applyBorder="1" applyAlignment="1">
      <alignment horizontal="center" vertical="center" wrapText="1"/>
    </xf>
    <xf numFmtId="166" fontId="4" fillId="13" borderId="18" xfId="2" applyNumberFormat="1" applyFont="1" applyFill="1" applyBorder="1" applyAlignment="1">
      <alignment horizontal="center" vertical="center" wrapText="1"/>
    </xf>
    <xf numFmtId="0" fontId="9" fillId="5" borderId="0" xfId="0" applyFont="1" applyFill="1" applyAlignment="1">
      <alignment horizontal="left" vertical="top" wrapText="1"/>
    </xf>
    <xf numFmtId="0" fontId="7" fillId="9" borderId="0" xfId="0" applyFont="1" applyFill="1" applyAlignment="1">
      <alignment horizontal="left" vertical="center" indent="2"/>
    </xf>
    <xf numFmtId="1" fontId="3" fillId="8" borderId="18" xfId="0" applyNumberFormat="1" applyFont="1" applyFill="1" applyBorder="1" applyAlignment="1">
      <alignment horizontal="center" vertical="center"/>
    </xf>
    <xf numFmtId="0" fontId="3" fillId="2" borderId="0" xfId="0" applyFont="1" applyFill="1"/>
    <xf numFmtId="0" fontId="7" fillId="5" borderId="0" xfId="0" applyFont="1" applyFill="1" applyAlignment="1">
      <alignment vertical="center"/>
    </xf>
    <xf numFmtId="0" fontId="7" fillId="9" borderId="0" xfId="0" applyFont="1" applyFill="1" applyAlignment="1">
      <alignment horizontal="left" vertical="center" indent="4"/>
    </xf>
    <xf numFmtId="0" fontId="1" fillId="0" borderId="0" xfId="0" applyFont="1" applyAlignment="1">
      <alignment horizontal="center" wrapText="1"/>
    </xf>
    <xf numFmtId="0" fontId="1" fillId="0" borderId="0" xfId="0" applyFont="1" applyAlignment="1">
      <alignment horizontal="center" vertical="center" wrapText="1"/>
    </xf>
    <xf numFmtId="1" fontId="3" fillId="0" borderId="0" xfId="0" applyNumberFormat="1" applyFont="1" applyAlignment="1">
      <alignment horizontal="center"/>
    </xf>
    <xf numFmtId="1" fontId="3" fillId="8" borderId="17" xfId="0" applyNumberFormat="1" applyFont="1" applyFill="1" applyBorder="1" applyAlignment="1">
      <alignment horizontal="center" vertical="center"/>
    </xf>
    <xf numFmtId="0" fontId="1" fillId="5" borderId="1" xfId="0" applyFont="1" applyFill="1" applyBorder="1"/>
    <xf numFmtId="14" fontId="3" fillId="5" borderId="0" xfId="0" applyNumberFormat="1" applyFont="1" applyFill="1" applyAlignment="1">
      <alignment horizontal="center" vertical="center"/>
    </xf>
    <xf numFmtId="3" fontId="3" fillId="5" borderId="0" xfId="0" applyNumberFormat="1" applyFont="1" applyFill="1" applyAlignment="1">
      <alignment horizontal="center" vertical="center"/>
    </xf>
    <xf numFmtId="0" fontId="1" fillId="2" borderId="0" xfId="0" applyFont="1" applyFill="1" applyAlignment="1">
      <alignment horizontal="center" wrapText="1"/>
    </xf>
    <xf numFmtId="0" fontId="20" fillId="5" borderId="4" xfId="0" applyFont="1" applyFill="1" applyBorder="1" applyAlignment="1">
      <alignment horizontal="center" vertical="center" wrapText="1"/>
    </xf>
    <xf numFmtId="0" fontId="1" fillId="5" borderId="5" xfId="0" applyFont="1" applyFill="1" applyBorder="1" applyAlignment="1">
      <alignment horizontal="center" wrapText="1"/>
    </xf>
    <xf numFmtId="3" fontId="21" fillId="5" borderId="4" xfId="0" applyNumberFormat="1" applyFont="1" applyFill="1" applyBorder="1"/>
    <xf numFmtId="0" fontId="3" fillId="5" borderId="5" xfId="0" applyFont="1" applyFill="1" applyBorder="1"/>
    <xf numFmtId="3" fontId="21" fillId="5" borderId="6" xfId="0" applyNumberFormat="1" applyFont="1" applyFill="1" applyBorder="1"/>
    <xf numFmtId="3" fontId="21" fillId="5" borderId="7" xfId="0" applyNumberFormat="1" applyFont="1" applyFill="1" applyBorder="1"/>
    <xf numFmtId="3" fontId="21" fillId="5" borderId="8" xfId="0" applyNumberFormat="1" applyFont="1" applyFill="1" applyBorder="1"/>
    <xf numFmtId="0" fontId="11" fillId="5" borderId="0" xfId="0" applyFont="1" applyFill="1" applyAlignment="1">
      <alignment horizontal="left"/>
    </xf>
    <xf numFmtId="0" fontId="1" fillId="5" borderId="0" xfId="0" applyFont="1" applyFill="1" applyAlignment="1">
      <alignment wrapText="1"/>
    </xf>
    <xf numFmtId="0" fontId="1" fillId="2" borderId="0" xfId="0" applyFont="1" applyFill="1" applyAlignment="1">
      <alignment wrapText="1"/>
    </xf>
    <xf numFmtId="0" fontId="1" fillId="5" borderId="0" xfId="0" applyFont="1" applyFill="1" applyAlignment="1">
      <alignment horizontal="left"/>
    </xf>
    <xf numFmtId="0" fontId="7" fillId="9" borderId="0" xfId="0" applyFont="1" applyFill="1" applyAlignment="1">
      <alignment horizontal="left" vertical="center"/>
    </xf>
    <xf numFmtId="0" fontId="7" fillId="5" borderId="0" xfId="0" applyFont="1" applyFill="1" applyAlignment="1">
      <alignment horizontal="left" vertical="center" indent="2"/>
    </xf>
    <xf numFmtId="0" fontId="11" fillId="5" borderId="0" xfId="0" applyFont="1" applyFill="1" applyAlignment="1">
      <alignment horizontal="left" vertical="center" wrapText="1"/>
    </xf>
    <xf numFmtId="0" fontId="1" fillId="5" borderId="0" xfId="0" applyFont="1" applyFill="1" applyAlignment="1">
      <alignment horizontal="center"/>
    </xf>
    <xf numFmtId="0" fontId="1" fillId="5" borderId="4" xfId="0" applyFont="1" applyFill="1" applyBorder="1" applyAlignment="1">
      <alignment wrapText="1"/>
    </xf>
    <xf numFmtId="0" fontId="1" fillId="5" borderId="5" xfId="0" applyFont="1" applyFill="1" applyBorder="1" applyAlignment="1">
      <alignment wrapText="1"/>
    </xf>
    <xf numFmtId="0" fontId="11" fillId="5" borderId="7" xfId="0" applyFont="1" applyFill="1" applyBorder="1" applyAlignment="1">
      <alignment horizontal="left"/>
    </xf>
    <xf numFmtId="0" fontId="1" fillId="5" borderId="7" xfId="0" applyFont="1" applyFill="1" applyBorder="1" applyAlignment="1">
      <alignment horizontal="left"/>
    </xf>
    <xf numFmtId="0" fontId="7" fillId="5" borderId="1" xfId="0" applyFont="1" applyFill="1" applyBorder="1" applyAlignment="1">
      <alignment horizontal="left" vertical="center" indent="4"/>
    </xf>
    <xf numFmtId="0" fontId="7" fillId="9" borderId="2" xfId="0" applyFont="1" applyFill="1" applyBorder="1" applyAlignment="1">
      <alignment horizontal="left" vertical="center"/>
    </xf>
    <xf numFmtId="0" fontId="7" fillId="9" borderId="2" xfId="0" applyFont="1" applyFill="1" applyBorder="1" applyAlignment="1">
      <alignment horizontal="left" vertical="center" indent="2"/>
    </xf>
    <xf numFmtId="0" fontId="7" fillId="5" borderId="2" xfId="0" applyFont="1" applyFill="1" applyBorder="1" applyAlignment="1">
      <alignment horizontal="left" vertical="center" indent="2"/>
    </xf>
    <xf numFmtId="0" fontId="7" fillId="5" borderId="3" xfId="0" applyFont="1" applyFill="1" applyBorder="1" applyAlignment="1">
      <alignment horizontal="left" vertical="center" indent="2"/>
    </xf>
    <xf numFmtId="0" fontId="7" fillId="5" borderId="4" xfId="0" applyFont="1" applyFill="1" applyBorder="1" applyAlignment="1">
      <alignment vertical="center"/>
    </xf>
    <xf numFmtId="0" fontId="7" fillId="5" borderId="5" xfId="0" applyFont="1" applyFill="1" applyBorder="1" applyAlignment="1">
      <alignment vertical="center"/>
    </xf>
    <xf numFmtId="0" fontId="7" fillId="5" borderId="1" xfId="0" applyFont="1" applyFill="1" applyBorder="1" applyAlignment="1">
      <alignment vertical="center"/>
    </xf>
    <xf numFmtId="0" fontId="7" fillId="9" borderId="2" xfId="0" applyFont="1" applyFill="1" applyBorder="1" applyAlignment="1">
      <alignment horizontal="left" vertical="center" indent="4"/>
    </xf>
    <xf numFmtId="0" fontId="1" fillId="5" borderId="2" xfId="0" applyFont="1" applyFill="1" applyBorder="1" applyAlignment="1">
      <alignment vertical="center"/>
    </xf>
    <xf numFmtId="0" fontId="7" fillId="5" borderId="2" xfId="0" applyFont="1" applyFill="1" applyBorder="1" applyAlignment="1">
      <alignment vertical="center"/>
    </xf>
    <xf numFmtId="0" fontId="7" fillId="5" borderId="3" xfId="0" applyFont="1" applyFill="1" applyBorder="1" applyAlignment="1">
      <alignment vertical="center"/>
    </xf>
    <xf numFmtId="0" fontId="1" fillId="5" borderId="7" xfId="0" applyFont="1" applyFill="1" applyBorder="1" applyAlignment="1">
      <alignment vertical="center"/>
    </xf>
    <xf numFmtId="0" fontId="6" fillId="2" borderId="0" xfId="0" applyFont="1" applyFill="1"/>
    <xf numFmtId="0" fontId="5" fillId="2" borderId="0" xfId="0" applyFont="1" applyFill="1" applyAlignment="1">
      <alignment horizontal="center"/>
    </xf>
    <xf numFmtId="0" fontId="22" fillId="14" borderId="24" xfId="0" applyFont="1" applyFill="1" applyBorder="1" applyAlignment="1">
      <alignment horizontal="center" vertical="center" wrapText="1"/>
    </xf>
    <xf numFmtId="0" fontId="22" fillId="14" borderId="25" xfId="0" applyFont="1" applyFill="1" applyBorder="1" applyAlignment="1">
      <alignment horizontal="center" vertical="center" wrapText="1"/>
    </xf>
    <xf numFmtId="0" fontId="22" fillId="14" borderId="28" xfId="0" applyFont="1" applyFill="1" applyBorder="1" applyAlignment="1">
      <alignment horizontal="center" vertical="center" wrapText="1"/>
    </xf>
    <xf numFmtId="0" fontId="19" fillId="6" borderId="29" xfId="0" applyFont="1" applyFill="1" applyBorder="1" applyAlignment="1">
      <alignment horizontal="center" vertical="center"/>
    </xf>
    <xf numFmtId="0" fontId="19" fillId="6" borderId="31" xfId="0" applyFont="1" applyFill="1" applyBorder="1" applyAlignment="1">
      <alignment horizontal="center" vertical="center"/>
    </xf>
    <xf numFmtId="1" fontId="3" fillId="8" borderId="32" xfId="0" applyNumberFormat="1" applyFont="1" applyFill="1" applyBorder="1" applyAlignment="1">
      <alignment horizontal="center" vertical="center"/>
    </xf>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66" fontId="0" fillId="0" borderId="0" xfId="2" applyNumberFormat="1" applyFont="1" applyAlignment="1">
      <alignment horizontal="center" vertical="center"/>
    </xf>
    <xf numFmtId="0" fontId="1" fillId="0" borderId="1" xfId="0" applyFont="1" applyBorder="1"/>
    <xf numFmtId="0" fontId="1" fillId="2" borderId="4" xfId="0" applyFont="1" applyFill="1" applyBorder="1"/>
    <xf numFmtId="0" fontId="1" fillId="0" borderId="6" xfId="0" applyFont="1" applyBorder="1"/>
    <xf numFmtId="14" fontId="0" fillId="0" borderId="0" xfId="0" applyNumberFormat="1" applyAlignment="1">
      <alignment horizontal="center"/>
    </xf>
    <xf numFmtId="166" fontId="4" fillId="8" borderId="18" xfId="2" applyNumberFormat="1" applyFont="1" applyFill="1" applyBorder="1" applyAlignment="1">
      <alignment horizontal="center" vertical="center" wrapText="1"/>
    </xf>
    <xf numFmtId="0" fontId="1" fillId="2" borderId="1" xfId="0" applyFont="1" applyFill="1" applyBorder="1"/>
    <xf numFmtId="0" fontId="1" fillId="2" borderId="6" xfId="0" applyFont="1" applyFill="1" applyBorder="1"/>
    <xf numFmtId="0" fontId="1" fillId="2" borderId="3" xfId="0" applyFont="1" applyFill="1" applyBorder="1"/>
    <xf numFmtId="0" fontId="1" fillId="2" borderId="5" xfId="0" applyFont="1" applyFill="1" applyBorder="1"/>
    <xf numFmtId="0" fontId="1" fillId="2" borderId="8" xfId="0" applyFont="1" applyFill="1" applyBorder="1"/>
    <xf numFmtId="0" fontId="23" fillId="2" borderId="0" xfId="0" applyFont="1" applyFill="1" applyAlignment="1">
      <alignment vertical="center" wrapText="1"/>
    </xf>
    <xf numFmtId="0" fontId="2" fillId="2" borderId="2" xfId="0" applyFont="1" applyFill="1" applyBorder="1" applyAlignment="1">
      <alignment vertical="center" wrapText="1"/>
    </xf>
    <xf numFmtId="0" fontId="2" fillId="2" borderId="7" xfId="0" applyFont="1" applyFill="1" applyBorder="1" applyAlignment="1">
      <alignment vertical="center" wrapText="1"/>
    </xf>
    <xf numFmtId="0" fontId="24" fillId="2" borderId="0" xfId="0" applyFont="1" applyFill="1" applyAlignment="1">
      <alignment vertical="center" wrapText="1"/>
    </xf>
    <xf numFmtId="0" fontId="1" fillId="2" borderId="2" xfId="0" applyFont="1" applyFill="1" applyBorder="1"/>
    <xf numFmtId="0" fontId="25" fillId="2" borderId="0" xfId="0" applyFont="1" applyFill="1" applyAlignment="1">
      <alignment vertical="center" wrapText="1"/>
    </xf>
    <xf numFmtId="0" fontId="0" fillId="0" borderId="2" xfId="0" applyBorder="1"/>
    <xf numFmtId="0" fontId="1" fillId="2" borderId="7" xfId="0" applyFont="1" applyFill="1" applyBorder="1"/>
    <xf numFmtId="0" fontId="1" fillId="2" borderId="9" xfId="0" applyFont="1" applyFill="1" applyBorder="1"/>
    <xf numFmtId="0" fontId="1" fillId="2" borderId="10" xfId="0" applyFont="1" applyFill="1" applyBorder="1"/>
    <xf numFmtId="0" fontId="1" fillId="2" borderId="11" xfId="0" applyFont="1" applyFill="1" applyBorder="1"/>
    <xf numFmtId="0" fontId="1" fillId="5" borderId="37" xfId="0" applyFont="1" applyFill="1" applyBorder="1"/>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2" xfId="0" applyFont="1" applyFill="1" applyBorder="1" applyAlignment="1">
      <alignment horizontal="center" vertical="center" wrapText="1"/>
    </xf>
    <xf numFmtId="0" fontId="5" fillId="2" borderId="4" xfId="0" applyFont="1" applyFill="1" applyBorder="1" applyAlignment="1">
      <alignment horizontal="center" vertical="center"/>
    </xf>
    <xf numFmtId="0" fontId="6" fillId="2" borderId="0" xfId="0" applyFont="1" applyFill="1" applyAlignment="1">
      <alignment horizontal="center" vertical="center" wrapText="1"/>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6" fillId="2" borderId="7" xfId="0" applyFont="1" applyFill="1" applyBorder="1" applyAlignment="1">
      <alignment horizontal="center" vertical="center" wrapText="1"/>
    </xf>
    <xf numFmtId="0" fontId="12" fillId="5" borderId="0" xfId="0" applyFont="1" applyFill="1" applyAlignment="1">
      <alignment vertical="center" wrapText="1"/>
    </xf>
    <xf numFmtId="0" fontId="27" fillId="2" borderId="0" xfId="0" applyFont="1" applyFill="1" applyAlignment="1">
      <alignment vertical="center" wrapText="1"/>
    </xf>
    <xf numFmtId="0" fontId="11" fillId="2" borderId="0" xfId="0" applyFont="1" applyFill="1"/>
    <xf numFmtId="0" fontId="28" fillId="2" borderId="0" xfId="0" applyFont="1" applyFill="1" applyAlignment="1">
      <alignment vertical="center"/>
    </xf>
    <xf numFmtId="0" fontId="11" fillId="2" borderId="0" xfId="0" applyFont="1" applyFill="1" applyAlignment="1">
      <alignment vertical="center"/>
    </xf>
    <xf numFmtId="14" fontId="11" fillId="2" borderId="0" xfId="0" applyNumberFormat="1" applyFont="1" applyFill="1" applyAlignment="1">
      <alignment horizontal="center" vertical="center"/>
    </xf>
    <xf numFmtId="0" fontId="11" fillId="2" borderId="0" xfId="0" applyFont="1" applyFill="1" applyAlignment="1">
      <alignment horizontal="center" vertical="center"/>
    </xf>
    <xf numFmtId="1" fontId="11" fillId="2" borderId="0" xfId="0" applyNumberFormat="1" applyFont="1" applyFill="1" applyAlignment="1">
      <alignment horizontal="center" vertical="center"/>
    </xf>
    <xf numFmtId="0" fontId="29" fillId="2" borderId="0" xfId="0" applyFont="1" applyFill="1" applyAlignment="1">
      <alignment vertical="center" wrapText="1"/>
    </xf>
    <xf numFmtId="0" fontId="30" fillId="2" borderId="0" xfId="0" applyFont="1" applyFill="1" applyAlignment="1">
      <alignment vertical="center" wrapText="1"/>
    </xf>
    <xf numFmtId="0" fontId="31" fillId="2" borderId="0" xfId="0" applyFont="1" applyFill="1" applyAlignment="1">
      <alignment vertical="center" wrapText="1"/>
    </xf>
    <xf numFmtId="0" fontId="22" fillId="2" borderId="0" xfId="0" applyFont="1" applyFill="1" applyAlignment="1">
      <alignment vertical="center"/>
    </xf>
    <xf numFmtId="14" fontId="3" fillId="6" borderId="14" xfId="0" applyNumberFormat="1" applyFont="1" applyFill="1" applyBorder="1" applyAlignment="1" applyProtection="1">
      <alignment horizontal="center" vertical="center"/>
      <protection locked="0"/>
    </xf>
    <xf numFmtId="14" fontId="3" fillId="6" borderId="14" xfId="0" applyNumberFormat="1" applyFont="1" applyFill="1" applyBorder="1" applyAlignment="1" applyProtection="1">
      <alignment horizontal="center" vertical="center" wrapText="1"/>
      <protection locked="0"/>
    </xf>
    <xf numFmtId="1" fontId="3" fillId="6" borderId="14" xfId="0" applyNumberFormat="1" applyFont="1" applyFill="1" applyBorder="1" applyAlignment="1" applyProtection="1">
      <alignment horizontal="center" vertical="center"/>
      <protection locked="0"/>
    </xf>
    <xf numFmtId="14" fontId="3" fillId="12" borderId="14" xfId="0" applyNumberFormat="1" applyFont="1" applyFill="1" applyBorder="1" applyAlignment="1" applyProtection="1">
      <alignment horizontal="center" vertical="center" wrapText="1"/>
      <protection locked="0"/>
    </xf>
    <xf numFmtId="0" fontId="3" fillId="6" borderId="17" xfId="0" applyFont="1" applyFill="1" applyBorder="1" applyAlignment="1" applyProtection="1">
      <alignment horizontal="center" vertical="center"/>
      <protection locked="0"/>
    </xf>
    <xf numFmtId="14" fontId="3" fillId="12" borderId="14" xfId="0" applyNumberFormat="1" applyFont="1" applyFill="1" applyBorder="1" applyAlignment="1" applyProtection="1">
      <alignment horizontal="center" vertical="center"/>
      <protection locked="0"/>
    </xf>
    <xf numFmtId="14" fontId="3" fillId="6" borderId="18" xfId="0" applyNumberFormat="1" applyFont="1" applyFill="1" applyBorder="1" applyAlignment="1" applyProtection="1">
      <alignment horizontal="left" vertical="center"/>
      <protection locked="0"/>
    </xf>
    <xf numFmtId="0" fontId="19" fillId="12" borderId="18" xfId="0" applyFont="1" applyFill="1" applyBorder="1" applyAlignment="1" applyProtection="1">
      <alignment horizontal="center" vertical="center"/>
      <protection locked="0"/>
    </xf>
    <xf numFmtId="14" fontId="3" fillId="6" borderId="22" xfId="0" applyNumberFormat="1" applyFont="1" applyFill="1" applyBorder="1" applyAlignment="1" applyProtection="1">
      <alignment horizontal="center" vertical="center"/>
      <protection locked="0"/>
    </xf>
    <xf numFmtId="14" fontId="3" fillId="6" borderId="23" xfId="0" applyNumberFormat="1" applyFont="1" applyFill="1" applyBorder="1" applyAlignment="1" applyProtection="1">
      <alignment horizontal="center" vertical="center"/>
      <protection locked="0"/>
    </xf>
    <xf numFmtId="14" fontId="3" fillId="6" borderId="32" xfId="0" applyNumberFormat="1" applyFont="1" applyFill="1" applyBorder="1" applyAlignment="1" applyProtection="1">
      <alignment horizontal="left" vertical="center"/>
      <protection locked="0"/>
    </xf>
    <xf numFmtId="0" fontId="19" fillId="12" borderId="32" xfId="0" applyFont="1" applyFill="1" applyBorder="1" applyAlignment="1" applyProtection="1">
      <alignment horizontal="center" vertical="center"/>
      <protection locked="0"/>
    </xf>
    <xf numFmtId="14" fontId="3" fillId="6" borderId="33" xfId="0" applyNumberFormat="1" applyFont="1" applyFill="1" applyBorder="1" applyAlignment="1" applyProtection="1">
      <alignment horizontal="center" vertical="center"/>
      <protection locked="0"/>
    </xf>
    <xf numFmtId="14" fontId="3" fillId="6" borderId="34" xfId="0" applyNumberFormat="1" applyFont="1" applyFill="1" applyBorder="1" applyAlignment="1" applyProtection="1">
      <alignment horizontal="center" vertical="center"/>
      <protection locked="0"/>
    </xf>
    <xf numFmtId="14" fontId="3" fillId="6" borderId="18" xfId="0" applyNumberFormat="1" applyFont="1" applyFill="1" applyBorder="1" applyAlignment="1" applyProtection="1">
      <alignment horizontal="center" vertical="center"/>
      <protection locked="0"/>
    </xf>
    <xf numFmtId="3" fontId="3" fillId="6" borderId="18" xfId="0" applyNumberFormat="1" applyFont="1" applyFill="1" applyBorder="1" applyAlignment="1" applyProtection="1">
      <alignment horizontal="center" vertical="center"/>
      <protection locked="0"/>
    </xf>
    <xf numFmtId="164" fontId="3" fillId="6" borderId="18" xfId="1" applyFont="1" applyFill="1" applyBorder="1" applyAlignment="1" applyProtection="1">
      <alignment horizontal="center" vertical="center"/>
      <protection locked="0"/>
    </xf>
    <xf numFmtId="0" fontId="3" fillId="6" borderId="30" xfId="0" applyFont="1" applyFill="1" applyBorder="1" applyAlignment="1" applyProtection="1">
      <alignment vertical="center"/>
      <protection locked="0"/>
    </xf>
    <xf numFmtId="14" fontId="3" fillId="6" borderId="32" xfId="0" applyNumberFormat="1" applyFont="1" applyFill="1" applyBorder="1" applyAlignment="1" applyProtection="1">
      <alignment horizontal="center" vertical="center"/>
      <protection locked="0"/>
    </xf>
    <xf numFmtId="3" fontId="3" fillId="6" borderId="32" xfId="0" applyNumberFormat="1" applyFont="1" applyFill="1" applyBorder="1" applyAlignment="1" applyProtection="1">
      <alignment horizontal="center" vertical="center"/>
      <protection locked="0"/>
    </xf>
    <xf numFmtId="164" fontId="3" fillId="6" borderId="32" xfId="1" applyFont="1" applyFill="1" applyBorder="1" applyAlignment="1" applyProtection="1">
      <alignment horizontal="center" vertical="center"/>
      <protection locked="0"/>
    </xf>
    <xf numFmtId="0" fontId="3" fillId="6" borderId="35" xfId="0" applyFont="1" applyFill="1" applyBorder="1" applyAlignment="1" applyProtection="1">
      <alignment vertical="center"/>
      <protection locked="0"/>
    </xf>
    <xf numFmtId="3" fontId="3" fillId="6" borderId="14" xfId="0" applyNumberFormat="1" applyFont="1" applyFill="1" applyBorder="1" applyAlignment="1" applyProtection="1">
      <alignment horizontal="center" vertical="center" wrapText="1"/>
      <protection locked="0"/>
    </xf>
    <xf numFmtId="3" fontId="3" fillId="12" borderId="14" xfId="0" applyNumberFormat="1" applyFont="1" applyFill="1" applyBorder="1" applyAlignment="1" applyProtection="1">
      <alignment horizontal="center" vertical="center" wrapText="1"/>
      <protection locked="0"/>
    </xf>
    <xf numFmtId="3" fontId="3" fillId="6" borderId="14" xfId="0" applyNumberFormat="1" applyFont="1" applyFill="1" applyBorder="1" applyAlignment="1" applyProtection="1">
      <alignment horizontal="center" vertical="center"/>
      <protection locked="0"/>
    </xf>
    <xf numFmtId="3" fontId="3" fillId="12" borderId="14" xfId="0" applyNumberFormat="1" applyFont="1" applyFill="1" applyBorder="1" applyAlignment="1" applyProtection="1">
      <alignment horizontal="center" vertical="center"/>
      <protection locked="0"/>
    </xf>
    <xf numFmtId="0" fontId="1" fillId="12" borderId="14" xfId="0" applyFont="1" applyFill="1" applyBorder="1" applyAlignment="1" applyProtection="1">
      <alignment horizontal="center" vertical="center" wrapText="1"/>
      <protection locked="0"/>
    </xf>
    <xf numFmtId="14" fontId="3" fillId="12" borderId="14" xfId="0" applyNumberFormat="1" applyFont="1" applyFill="1" applyBorder="1" applyAlignment="1" applyProtection="1">
      <alignment horizontal="left" vertical="center"/>
      <protection locked="0"/>
    </xf>
    <xf numFmtId="0" fontId="33" fillId="2" borderId="0" xfId="0" applyFont="1" applyFill="1" applyAlignment="1">
      <alignment horizontal="center" vertical="center"/>
    </xf>
    <xf numFmtId="0" fontId="34" fillId="2" borderId="0" xfId="0" applyFont="1" applyFill="1" applyAlignment="1">
      <alignment horizontal="center" vertical="center"/>
    </xf>
    <xf numFmtId="0" fontId="33" fillId="2" borderId="0" xfId="0" applyFont="1" applyFill="1" applyAlignment="1">
      <alignment horizontal="left"/>
    </xf>
    <xf numFmtId="0" fontId="32" fillId="2" borderId="0" xfId="0" applyFont="1" applyFill="1" applyAlignment="1">
      <alignment horizontal="center" vertical="center"/>
    </xf>
    <xf numFmtId="0" fontId="32" fillId="2" borderId="0" xfId="0" applyFont="1" applyFill="1"/>
    <xf numFmtId="0" fontId="33" fillId="2" borderId="0" xfId="0" applyFont="1" applyFill="1" applyAlignment="1">
      <alignment horizontal="left" vertical="center"/>
    </xf>
    <xf numFmtId="0" fontId="22" fillId="2" borderId="0" xfId="0" applyFont="1" applyFill="1" applyAlignment="1">
      <alignment horizontal="center" vertical="center"/>
    </xf>
    <xf numFmtId="0" fontId="32" fillId="2" borderId="0" xfId="0" applyFont="1" applyFill="1" applyAlignment="1">
      <alignment vertical="center"/>
    </xf>
    <xf numFmtId="0" fontId="33" fillId="2" borderId="0" xfId="0" applyFont="1" applyFill="1" applyAlignment="1">
      <alignment horizontal="left" wrapText="1"/>
    </xf>
    <xf numFmtId="0" fontId="34" fillId="2" borderId="0" xfId="0" applyFont="1" applyFill="1" applyAlignment="1">
      <alignment horizontal="center" vertical="center" wrapText="1"/>
    </xf>
    <xf numFmtId="0" fontId="22" fillId="2" borderId="0" xfId="0" applyFont="1" applyFill="1" applyAlignment="1">
      <alignment horizontal="center" vertical="center" wrapText="1"/>
    </xf>
    <xf numFmtId="0" fontId="32" fillId="2" borderId="0" xfId="0" applyFont="1" applyFill="1" applyAlignment="1">
      <alignment horizontal="center" vertical="center" wrapText="1"/>
    </xf>
    <xf numFmtId="0" fontId="32" fillId="2" borderId="0" xfId="0" applyFont="1" applyFill="1" applyAlignment="1">
      <alignment horizontal="center" wrapText="1"/>
    </xf>
    <xf numFmtId="1" fontId="19" fillId="2" borderId="0" xfId="0" applyNumberFormat="1" applyFont="1" applyFill="1" applyAlignment="1">
      <alignment horizontal="center" vertical="center"/>
    </xf>
    <xf numFmtId="3" fontId="19" fillId="2" borderId="0" xfId="0" applyNumberFormat="1" applyFont="1" applyFill="1" applyAlignment="1">
      <alignment horizontal="center" vertical="center"/>
    </xf>
    <xf numFmtId="0" fontId="19" fillId="2" borderId="0" xfId="0" applyFont="1" applyFill="1" applyAlignment="1">
      <alignment horizontal="center" vertical="center"/>
    </xf>
    <xf numFmtId="14" fontId="19" fillId="2" borderId="0" xfId="0" applyNumberFormat="1" applyFont="1" applyFill="1" applyAlignment="1">
      <alignment horizontal="center" vertical="center"/>
    </xf>
    <xf numFmtId="164" fontId="19" fillId="2" borderId="0" xfId="0" applyNumberFormat="1" applyFont="1" applyFill="1" applyAlignment="1">
      <alignment horizontal="center" vertical="center"/>
    </xf>
    <xf numFmtId="0" fontId="19" fillId="2" borderId="0" xfId="0" applyFont="1" applyFill="1"/>
    <xf numFmtId="1" fontId="34" fillId="2" borderId="0" xfId="0" applyNumberFormat="1" applyFont="1" applyFill="1" applyAlignment="1" applyProtection="1">
      <alignment horizontal="center" vertical="center"/>
      <protection locked="0" hidden="1"/>
    </xf>
    <xf numFmtId="0" fontId="32" fillId="2" borderId="0" xfId="0" applyFont="1" applyFill="1" applyAlignment="1">
      <alignment wrapText="1"/>
    </xf>
    <xf numFmtId="0" fontId="34" fillId="2" borderId="0" xfId="0" applyFont="1" applyFill="1" applyAlignment="1" applyProtection="1">
      <alignment horizontal="center" vertical="center"/>
      <protection locked="0" hidden="1"/>
    </xf>
    <xf numFmtId="14" fontId="34" fillId="2" borderId="0" xfId="0" applyNumberFormat="1" applyFont="1" applyFill="1" applyAlignment="1">
      <alignment horizontal="center" vertical="center"/>
    </xf>
    <xf numFmtId="14" fontId="34" fillId="2" borderId="0" xfId="0" applyNumberFormat="1" applyFont="1" applyFill="1" applyAlignment="1" applyProtection="1">
      <alignment horizontal="center" vertical="center"/>
      <protection locked="0" hidden="1"/>
    </xf>
    <xf numFmtId="0" fontId="33" fillId="2" borderId="0" xfId="0" applyFont="1" applyFill="1" applyAlignment="1" applyProtection="1">
      <alignment horizontal="center" vertical="center"/>
      <protection locked="0" hidden="1"/>
    </xf>
    <xf numFmtId="3" fontId="34" fillId="2" borderId="0" xfId="0" applyNumberFormat="1" applyFont="1" applyFill="1" applyAlignment="1" applyProtection="1">
      <alignment horizontal="center" vertical="center"/>
      <protection locked="0" hidden="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1" fillId="0" borderId="8" xfId="0" applyFont="1" applyBorder="1" applyAlignment="1">
      <alignment horizontal="center" vertical="center"/>
    </xf>
    <xf numFmtId="0" fontId="1" fillId="0" borderId="3" xfId="0" applyFont="1" applyBorder="1" applyAlignment="1">
      <alignment horizontal="center" vertical="center"/>
    </xf>
    <xf numFmtId="0" fontId="35" fillId="0" borderId="22" xfId="0" applyFont="1" applyBorder="1" applyAlignment="1">
      <alignment horizontal="center" vertical="center"/>
    </xf>
    <xf numFmtId="0" fontId="35" fillId="0" borderId="23" xfId="0" applyFont="1" applyBorder="1" applyAlignment="1">
      <alignment horizontal="center" vertical="center"/>
    </xf>
    <xf numFmtId="0" fontId="35" fillId="0" borderId="44" xfId="0" applyFont="1" applyBorder="1" applyAlignment="1">
      <alignment horizontal="center" vertical="center"/>
    </xf>
    <xf numFmtId="0" fontId="1" fillId="0" borderId="22" xfId="0" applyFont="1" applyBorder="1" applyAlignment="1">
      <alignment horizontal="center" vertical="center"/>
    </xf>
    <xf numFmtId="0" fontId="1" fillId="0" borderId="44" xfId="0" applyFont="1" applyBorder="1" applyAlignment="1">
      <alignment horizontal="center" vertical="center"/>
    </xf>
    <xf numFmtId="0" fontId="1" fillId="0" borderId="23" xfId="0" applyFont="1" applyBorder="1" applyAlignment="1">
      <alignment horizontal="center" vertical="center"/>
    </xf>
    <xf numFmtId="0" fontId="1" fillId="0" borderId="22" xfId="0" applyFont="1" applyBorder="1" applyAlignment="1">
      <alignment vertical="center"/>
    </xf>
    <xf numFmtId="0" fontId="1" fillId="0" borderId="44" xfId="0" applyFont="1" applyBorder="1" applyAlignment="1">
      <alignment vertical="center"/>
    </xf>
    <xf numFmtId="0" fontId="1" fillId="0" borderId="23" xfId="0" applyFont="1" applyBorder="1" applyAlignment="1">
      <alignment vertical="center"/>
    </xf>
    <xf numFmtId="0" fontId="36" fillId="0" borderId="0" xfId="0" applyFont="1" applyAlignment="1">
      <alignment horizontal="left" vertical="center"/>
    </xf>
    <xf numFmtId="0" fontId="1" fillId="0" borderId="46" xfId="0" applyFont="1" applyBorder="1" applyAlignment="1">
      <alignment horizontal="center" vertical="center"/>
    </xf>
    <xf numFmtId="0" fontId="36" fillId="0" borderId="47" xfId="0" applyFont="1" applyBorder="1" applyAlignment="1">
      <alignment horizontal="left" vertical="center"/>
    </xf>
    <xf numFmtId="0" fontId="1" fillId="0" borderId="47" xfId="0" applyFont="1" applyBorder="1" applyAlignment="1">
      <alignment horizontal="center" vertical="center"/>
    </xf>
    <xf numFmtId="0" fontId="1" fillId="0" borderId="48"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50" xfId="0" applyFont="1" applyBorder="1" applyAlignment="1">
      <alignment horizontal="center" vertical="center"/>
    </xf>
    <xf numFmtId="0" fontId="36" fillId="0" borderId="51" xfId="0" applyFont="1" applyBorder="1" applyAlignment="1">
      <alignment horizontal="left"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3" fillId="0" borderId="0" xfId="0" applyFont="1" applyAlignment="1">
      <alignment horizontal="left" vertical="center"/>
    </xf>
    <xf numFmtId="0" fontId="36" fillId="0" borderId="47" xfId="0" applyFont="1" applyBorder="1" applyAlignment="1">
      <alignment horizontal="center" vertical="center"/>
    </xf>
    <xf numFmtId="0" fontId="36" fillId="0" borderId="48" xfId="0" applyFont="1" applyBorder="1" applyAlignment="1">
      <alignment horizontal="center" vertical="center"/>
    </xf>
    <xf numFmtId="0" fontId="36" fillId="0" borderId="0" xfId="0" applyFont="1" applyAlignment="1">
      <alignment horizontal="center" vertical="center"/>
    </xf>
    <xf numFmtId="0" fontId="36" fillId="0" borderId="49" xfId="0" applyFont="1" applyBorder="1" applyAlignment="1">
      <alignment horizontal="center" vertical="center"/>
    </xf>
    <xf numFmtId="0" fontId="36" fillId="0" borderId="51" xfId="0" applyFont="1" applyBorder="1" applyAlignment="1">
      <alignment horizontal="center" vertical="center"/>
    </xf>
    <xf numFmtId="0" fontId="36" fillId="0" borderId="52" xfId="0" applyFont="1" applyBorder="1" applyAlignment="1">
      <alignment horizontal="center" vertical="center"/>
    </xf>
    <xf numFmtId="0" fontId="36" fillId="0" borderId="46" xfId="0" applyFont="1" applyBorder="1" applyAlignment="1">
      <alignment horizontal="center" vertical="center"/>
    </xf>
    <xf numFmtId="0" fontId="36" fillId="0" borderId="50" xfId="0" applyFont="1" applyBorder="1" applyAlignment="1">
      <alignment horizontal="center" vertical="center"/>
    </xf>
    <xf numFmtId="0" fontId="39" fillId="0" borderId="0" xfId="0" applyFont="1" applyAlignment="1">
      <alignment horizontal="center" vertical="center"/>
    </xf>
    <xf numFmtId="0" fontId="3" fillId="0" borderId="0" xfId="0" applyFont="1" applyAlignment="1">
      <alignment vertical="top" wrapText="1"/>
    </xf>
    <xf numFmtId="0" fontId="3" fillId="0" borderId="0" xfId="0" applyFont="1" applyAlignment="1">
      <alignment vertical="top"/>
    </xf>
    <xf numFmtId="0" fontId="5" fillId="0" borderId="47" xfId="0" applyFont="1" applyBorder="1" applyAlignment="1">
      <alignment horizontal="left" vertical="center"/>
    </xf>
    <xf numFmtId="0" fontId="5" fillId="0" borderId="51" xfId="0" applyFont="1" applyBorder="1" applyAlignment="1">
      <alignment horizontal="left" vertical="center"/>
    </xf>
    <xf numFmtId="0" fontId="38" fillId="17" borderId="4" xfId="0" applyFont="1" applyFill="1" applyBorder="1" applyAlignment="1">
      <alignment horizontal="left" vertical="center"/>
    </xf>
    <xf numFmtId="0" fontId="39" fillId="17" borderId="0" xfId="0" applyFont="1" applyFill="1" applyAlignment="1">
      <alignment horizontal="center" vertical="center"/>
    </xf>
    <xf numFmtId="0" fontId="39" fillId="17" borderId="5" xfId="0" applyFont="1" applyFill="1" applyBorder="1" applyAlignment="1">
      <alignment horizontal="center" vertical="center"/>
    </xf>
    <xf numFmtId="0" fontId="3" fillId="0" borderId="4" xfId="0" applyFont="1" applyBorder="1" applyAlignment="1">
      <alignment vertical="center"/>
    </xf>
    <xf numFmtId="0" fontId="3" fillId="0" borderId="0" xfId="0" applyFont="1" applyAlignment="1">
      <alignment vertical="center"/>
    </xf>
    <xf numFmtId="0" fontId="7" fillId="16" borderId="4" xfId="0" applyFont="1" applyFill="1" applyBorder="1" applyAlignment="1">
      <alignment horizontal="left" vertical="center"/>
    </xf>
    <xf numFmtId="0" fontId="1" fillId="16" borderId="0" xfId="0" applyFont="1" applyFill="1" applyAlignment="1">
      <alignment horizontal="center" vertical="center"/>
    </xf>
    <xf numFmtId="0" fontId="1" fillId="16" borderId="5" xfId="0" applyFont="1" applyFill="1" applyBorder="1" applyAlignment="1">
      <alignment horizontal="center" vertical="center"/>
    </xf>
    <xf numFmtId="0" fontId="1" fillId="0" borderId="53" xfId="0" applyFont="1" applyBorder="1" applyAlignment="1">
      <alignment vertical="center"/>
    </xf>
    <xf numFmtId="0" fontId="36" fillId="0" borderId="4" xfId="0" applyFont="1" applyBorder="1" applyAlignment="1">
      <alignment horizontal="left" vertical="center"/>
    </xf>
    <xf numFmtId="0" fontId="1" fillId="0" borderId="53" xfId="0" applyFont="1" applyBorder="1" applyAlignment="1">
      <alignment horizontal="center" vertical="center"/>
    </xf>
    <xf numFmtId="0" fontId="3" fillId="0" borderId="4" xfId="0" applyFont="1" applyBorder="1" applyAlignment="1">
      <alignment horizontal="left" vertical="center"/>
    </xf>
    <xf numFmtId="0" fontId="3" fillId="0" borderId="0" xfId="0" applyFont="1" applyAlignment="1">
      <alignment horizontal="left" vertical="top"/>
    </xf>
    <xf numFmtId="0" fontId="1" fillId="0" borderId="54" xfId="0" applyFont="1" applyBorder="1" applyAlignment="1">
      <alignment horizontal="center" vertical="center"/>
    </xf>
    <xf numFmtId="0" fontId="1" fillId="0" borderId="55" xfId="0" applyFont="1" applyBorder="1" applyAlignment="1">
      <alignment horizontal="center" vertical="center"/>
    </xf>
    <xf numFmtId="0" fontId="36" fillId="0" borderId="54" xfId="0" applyFont="1" applyBorder="1" applyAlignment="1">
      <alignment horizontal="center" vertical="center"/>
    </xf>
    <xf numFmtId="0" fontId="36" fillId="0" borderId="55" xfId="0" applyFont="1" applyBorder="1" applyAlignment="1">
      <alignment horizontal="center" vertical="center"/>
    </xf>
    <xf numFmtId="0" fontId="7" fillId="15" borderId="4" xfId="0" applyFont="1" applyFill="1" applyBorder="1" applyAlignment="1">
      <alignment horizontal="left" vertical="center"/>
    </xf>
    <xf numFmtId="0" fontId="1" fillId="15" borderId="0" xfId="0" applyFont="1" applyFill="1" applyAlignment="1">
      <alignment horizontal="center" vertical="center"/>
    </xf>
    <xf numFmtId="0" fontId="1" fillId="15" borderId="5" xfId="0" applyFont="1" applyFill="1" applyBorder="1" applyAlignment="1">
      <alignment horizontal="center" vertical="center"/>
    </xf>
    <xf numFmtId="0" fontId="36" fillId="0" borderId="48" xfId="0" applyFont="1" applyBorder="1" applyAlignment="1">
      <alignment horizontal="left" vertical="center"/>
    </xf>
    <xf numFmtId="0" fontId="36" fillId="0" borderId="52" xfId="0" applyFont="1" applyBorder="1" applyAlignment="1">
      <alignment horizontal="left" vertical="center"/>
    </xf>
    <xf numFmtId="0" fontId="36" fillId="0" borderId="45" xfId="0" applyFont="1" applyBorder="1" applyAlignment="1">
      <alignment horizontal="center" vertical="center"/>
    </xf>
    <xf numFmtId="0" fontId="3" fillId="0" borderId="47" xfId="0" applyFont="1" applyBorder="1" applyAlignment="1">
      <alignment vertical="center"/>
    </xf>
    <xf numFmtId="0" fontId="3" fillId="0" borderId="51" xfId="0" applyFont="1" applyBorder="1" applyAlignment="1">
      <alignment vertical="center"/>
    </xf>
    <xf numFmtId="0" fontId="33" fillId="2" borderId="0" xfId="0" applyFont="1" applyFill="1" applyAlignment="1">
      <alignment vertical="center" wrapText="1"/>
    </xf>
    <xf numFmtId="0" fontId="34" fillId="2" borderId="0" xfId="0" applyFont="1" applyFill="1" applyAlignment="1">
      <alignment horizontal="center"/>
    </xf>
    <xf numFmtId="0" fontId="34" fillId="2" borderId="0" xfId="0" applyFont="1" applyFill="1"/>
    <xf numFmtId="0" fontId="33" fillId="2" borderId="0" xfId="0" applyFont="1" applyFill="1"/>
    <xf numFmtId="0" fontId="33" fillId="2" borderId="0" xfId="0" applyFont="1" applyFill="1" applyAlignment="1">
      <alignment vertical="center"/>
    </xf>
    <xf numFmtId="1" fontId="32" fillId="2" borderId="0" xfId="0" applyNumberFormat="1" applyFont="1" applyFill="1"/>
    <xf numFmtId="1" fontId="32" fillId="2" borderId="0" xfId="0" applyNumberFormat="1" applyFont="1" applyFill="1" applyAlignment="1">
      <alignment vertical="center"/>
    </xf>
    <xf numFmtId="3" fontId="34" fillId="2" borderId="0" xfId="0" applyNumberFormat="1" applyFont="1" applyFill="1" applyAlignment="1">
      <alignment horizontal="center" vertical="center"/>
    </xf>
    <xf numFmtId="14" fontId="34" fillId="2" borderId="0" xfId="0" applyNumberFormat="1" applyFont="1" applyFill="1" applyAlignment="1">
      <alignment horizontal="center"/>
    </xf>
    <xf numFmtId="3" fontId="34" fillId="2" borderId="0" xfId="0" applyNumberFormat="1" applyFont="1" applyFill="1" applyAlignment="1">
      <alignment horizontal="center"/>
    </xf>
    <xf numFmtId="0" fontId="22" fillId="2" borderId="18" xfId="0" applyFont="1" applyFill="1" applyBorder="1" applyAlignment="1">
      <alignment horizontal="center" vertical="center"/>
    </xf>
    <xf numFmtId="0" fontId="32" fillId="0" borderId="0" xfId="0" applyFont="1" applyAlignment="1">
      <alignment vertical="center"/>
    </xf>
    <xf numFmtId="0" fontId="22" fillId="0" borderId="0" xfId="0" applyFont="1" applyAlignment="1">
      <alignment vertical="center"/>
    </xf>
    <xf numFmtId="0" fontId="22" fillId="2" borderId="18" xfId="0" applyFont="1" applyFill="1" applyBorder="1" applyAlignment="1">
      <alignment vertical="center"/>
    </xf>
    <xf numFmtId="0" fontId="32" fillId="2" borderId="0" xfId="0" applyFont="1" applyFill="1" applyAlignment="1">
      <alignment horizontal="center"/>
    </xf>
    <xf numFmtId="0" fontId="42" fillId="0" borderId="0" xfId="0" applyFont="1"/>
    <xf numFmtId="0" fontId="43" fillId="2" borderId="0" xfId="0" applyFont="1" applyFill="1" applyAlignment="1">
      <alignment vertical="center" wrapText="1"/>
    </xf>
    <xf numFmtId="0" fontId="44" fillId="2" borderId="0" xfId="0" applyFont="1" applyFill="1" applyAlignment="1">
      <alignment vertical="center" wrapText="1"/>
    </xf>
    <xf numFmtId="0" fontId="45" fillId="2" borderId="0" xfId="0" applyFont="1" applyFill="1" applyAlignment="1">
      <alignment vertical="center" wrapText="1"/>
    </xf>
    <xf numFmtId="0" fontId="37" fillId="0" borderId="4" xfId="0" applyFont="1" applyBorder="1" applyAlignment="1">
      <alignment horizontal="left" vertical="center"/>
    </xf>
    <xf numFmtId="0" fontId="1" fillId="0" borderId="0" xfId="0" applyFont="1" applyAlignment="1">
      <alignment horizontal="left" vertical="center"/>
    </xf>
    <xf numFmtId="0" fontId="5" fillId="0" borderId="0" xfId="0" applyFont="1" applyAlignment="1">
      <alignment horizontal="center" vertical="center"/>
    </xf>
    <xf numFmtId="0" fontId="5" fillId="15" borderId="18" xfId="0" applyFont="1" applyFill="1" applyBorder="1" applyAlignment="1">
      <alignment horizontal="center" vertical="center"/>
    </xf>
    <xf numFmtId="0" fontId="1" fillId="0" borderId="18" xfId="0" applyFont="1" applyBorder="1" applyAlignment="1">
      <alignment vertical="center"/>
    </xf>
    <xf numFmtId="0" fontId="1" fillId="0" borderId="4" xfId="0" applyFont="1" applyBorder="1" applyAlignment="1">
      <alignment horizontal="left" vertical="center"/>
    </xf>
    <xf numFmtId="0" fontId="1" fillId="0" borderId="5" xfId="0" applyFont="1" applyBorder="1" applyAlignment="1">
      <alignment horizontal="left" vertical="center"/>
    </xf>
    <xf numFmtId="0" fontId="5" fillId="0" borderId="56" xfId="0" applyFont="1" applyBorder="1" applyAlignment="1">
      <alignment horizontal="center" vertical="center"/>
    </xf>
    <xf numFmtId="0" fontId="5" fillId="0" borderId="58" xfId="0" applyFont="1" applyBorder="1" applyAlignment="1">
      <alignment horizontal="center" vertical="center"/>
    </xf>
    <xf numFmtId="0" fontId="1" fillId="0" borderId="59" xfId="0" applyFont="1" applyBorder="1" applyAlignment="1">
      <alignment vertical="center"/>
    </xf>
    <xf numFmtId="0" fontId="3" fillId="0" borderId="47" xfId="0" applyFont="1" applyBorder="1" applyAlignment="1">
      <alignment horizontal="left" vertical="center"/>
    </xf>
    <xf numFmtId="0" fontId="3" fillId="0" borderId="51" xfId="0" applyFont="1" applyBorder="1" applyAlignment="1">
      <alignment horizontal="left" vertical="center"/>
    </xf>
    <xf numFmtId="0" fontId="3" fillId="0" borderId="44" xfId="0" applyFont="1" applyBorder="1" applyAlignment="1">
      <alignment vertical="top" wrapText="1"/>
    </xf>
    <xf numFmtId="0" fontId="7" fillId="15" borderId="0" xfId="0" applyFont="1" applyFill="1" applyAlignment="1">
      <alignment horizontal="left" vertical="center"/>
    </xf>
    <xf numFmtId="0" fontId="36" fillId="0" borderId="47" xfId="0" applyFont="1" applyBorder="1" applyAlignment="1">
      <alignment vertical="center"/>
    </xf>
    <xf numFmtId="0" fontId="36" fillId="0" borderId="0" xfId="0" applyFont="1" applyAlignment="1">
      <alignment vertical="center"/>
    </xf>
    <xf numFmtId="0" fontId="36" fillId="0" borderId="51" xfId="0" applyFont="1" applyBorder="1" applyAlignment="1">
      <alignment vertical="center"/>
    </xf>
    <xf numFmtId="0" fontId="3" fillId="0" borderId="5" xfId="0" applyFont="1" applyBorder="1" applyAlignment="1">
      <alignment vertical="top"/>
    </xf>
    <xf numFmtId="0" fontId="3" fillId="0" borderId="53" xfId="0" applyFont="1" applyBorder="1" applyAlignment="1">
      <alignment vertical="top" wrapText="1"/>
    </xf>
    <xf numFmtId="0" fontId="1" fillId="0" borderId="61" xfId="0"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3" fillId="0" borderId="47" xfId="0" applyFont="1" applyBorder="1" applyAlignment="1">
      <alignment vertical="center" wrapText="1"/>
    </xf>
    <xf numFmtId="0" fontId="3" fillId="0" borderId="0" xfId="0" applyFont="1" applyAlignment="1">
      <alignment vertical="center" wrapText="1"/>
    </xf>
    <xf numFmtId="0" fontId="1" fillId="0" borderId="45" xfId="0" applyFont="1" applyBorder="1" applyAlignment="1">
      <alignment vertical="center"/>
    </xf>
    <xf numFmtId="0" fontId="1" fillId="0" borderId="46" xfId="0" applyFont="1" applyBorder="1" applyAlignment="1">
      <alignment vertical="center"/>
    </xf>
    <xf numFmtId="0" fontId="1" fillId="0" borderId="47" xfId="0" applyFont="1" applyBorder="1" applyAlignment="1">
      <alignment vertical="center"/>
    </xf>
    <xf numFmtId="0" fontId="3" fillId="0" borderId="4" xfId="0" applyFont="1" applyBorder="1" applyAlignment="1">
      <alignment horizontal="left" vertical="top"/>
    </xf>
    <xf numFmtId="0" fontId="7" fillId="16" borderId="0" xfId="0" applyFont="1" applyFill="1" applyAlignment="1">
      <alignment horizontal="left" vertical="center"/>
    </xf>
    <xf numFmtId="0" fontId="37" fillId="0" borderId="0" xfId="0" applyFont="1" applyAlignment="1">
      <alignment horizontal="left" vertical="center"/>
    </xf>
    <xf numFmtId="0" fontId="1" fillId="0" borderId="1" xfId="0" applyFont="1" applyBorder="1" applyAlignment="1">
      <alignment horizontal="left"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14" fontId="34" fillId="2" borderId="0" xfId="0" applyNumberFormat="1" applyFont="1" applyFill="1" applyAlignment="1" applyProtection="1">
      <alignment horizontal="center" vertical="center"/>
      <protection locked="0"/>
    </xf>
    <xf numFmtId="3" fontId="34" fillId="2" borderId="0" xfId="0" applyNumberFormat="1" applyFont="1" applyFill="1" applyAlignment="1" applyProtection="1">
      <alignment horizontal="center" vertical="center"/>
      <protection locked="0"/>
    </xf>
    <xf numFmtId="164" fontId="34" fillId="2" borderId="0" xfId="0" applyNumberFormat="1" applyFont="1" applyFill="1" applyAlignment="1" applyProtection="1">
      <alignment horizontal="center" vertical="center"/>
      <protection locked="0"/>
    </xf>
    <xf numFmtId="1" fontId="34" fillId="2" borderId="0" xfId="0" applyNumberFormat="1" applyFont="1" applyFill="1" applyAlignment="1" applyProtection="1">
      <alignment horizontal="center" vertical="center"/>
      <protection locked="0"/>
    </xf>
    <xf numFmtId="1" fontId="34" fillId="2" borderId="0" xfId="0" applyNumberFormat="1" applyFont="1" applyFill="1" applyAlignment="1">
      <alignment horizontal="center" vertical="center"/>
    </xf>
    <xf numFmtId="0" fontId="7" fillId="18" borderId="0" xfId="0" applyFont="1" applyFill="1" applyAlignment="1">
      <alignment horizontal="center" vertical="center"/>
    </xf>
    <xf numFmtId="0" fontId="38" fillId="16" borderId="0" xfId="0" applyFont="1" applyFill="1" applyAlignment="1">
      <alignment horizontal="left" vertical="center"/>
    </xf>
    <xf numFmtId="0" fontId="1" fillId="2" borderId="0" xfId="0" applyFont="1" applyFill="1" applyAlignment="1">
      <alignment horizontal="center" vertical="center"/>
    </xf>
    <xf numFmtId="0" fontId="7" fillId="18" borderId="0" xfId="0" applyFont="1" applyFill="1" applyAlignment="1">
      <alignment horizontal="left" vertical="center"/>
    </xf>
    <xf numFmtId="0" fontId="39" fillId="2" borderId="0" xfId="0" applyFont="1" applyFill="1" applyAlignment="1">
      <alignment horizontal="left" vertical="center"/>
    </xf>
    <xf numFmtId="0" fontId="1" fillId="2" borderId="0" xfId="0" applyFont="1" applyFill="1" applyAlignment="1">
      <alignment horizontal="left" vertical="center"/>
    </xf>
    <xf numFmtId="0" fontId="49" fillId="19" borderId="18" xfId="0" applyFont="1" applyFill="1" applyBorder="1" applyAlignment="1">
      <alignment horizontal="center" vertical="center" wrapText="1"/>
    </xf>
    <xf numFmtId="0" fontId="50" fillId="0" borderId="18" xfId="0" applyFont="1" applyBorder="1" applyAlignment="1">
      <alignment horizontal="center" vertical="center" wrapText="1"/>
    </xf>
    <xf numFmtId="0" fontId="51" fillId="0" borderId="18" xfId="0" applyFont="1" applyBorder="1" applyAlignment="1">
      <alignment horizontal="center" vertical="center" wrapText="1"/>
    </xf>
    <xf numFmtId="0" fontId="52" fillId="19" borderId="18" xfId="0" applyFont="1" applyFill="1" applyBorder="1" applyAlignment="1">
      <alignment horizontal="center" vertical="center" wrapText="1"/>
    </xf>
    <xf numFmtId="0" fontId="53" fillId="0" borderId="18" xfId="0" applyFont="1" applyBorder="1" applyAlignment="1">
      <alignment horizontal="center" vertical="center" wrapText="1"/>
    </xf>
    <xf numFmtId="0" fontId="7" fillId="2" borderId="0" xfId="0" applyFont="1" applyFill="1" applyAlignment="1">
      <alignment horizontal="center" vertical="top"/>
    </xf>
    <xf numFmtId="0" fontId="7" fillId="2" borderId="0" xfId="0" applyFont="1" applyFill="1" applyAlignment="1">
      <alignment vertical="top"/>
    </xf>
    <xf numFmtId="0" fontId="7" fillId="2" borderId="68" xfId="0" applyFont="1" applyFill="1" applyBorder="1" applyAlignment="1">
      <alignment horizontal="center" vertical="top"/>
    </xf>
    <xf numFmtId="0" fontId="7" fillId="2" borderId="68" xfId="0" applyFont="1" applyFill="1" applyBorder="1" applyAlignment="1">
      <alignment vertical="top"/>
    </xf>
    <xf numFmtId="0" fontId="7" fillId="2" borderId="68" xfId="0" applyFont="1" applyFill="1" applyBorder="1" applyAlignment="1">
      <alignment vertical="top" wrapText="1"/>
    </xf>
    <xf numFmtId="0" fontId="7" fillId="2" borderId="0" xfId="0" applyFont="1" applyFill="1"/>
    <xf numFmtId="0" fontId="8" fillId="0" borderId="18" xfId="0" applyFont="1" applyBorder="1" applyAlignment="1">
      <alignment horizontal="center" vertical="center" wrapText="1"/>
    </xf>
    <xf numFmtId="0" fontId="55" fillId="14" borderId="18" xfId="0" applyFont="1" applyFill="1" applyBorder="1" applyAlignment="1">
      <alignment horizontal="center" vertical="center" wrapText="1"/>
    </xf>
    <xf numFmtId="0" fontId="1" fillId="2" borderId="65" xfId="0" applyFont="1" applyFill="1" applyBorder="1"/>
    <xf numFmtId="0" fontId="7" fillId="2" borderId="70" xfId="0" applyFont="1" applyFill="1" applyBorder="1" applyAlignment="1">
      <alignment horizontal="center" vertical="top"/>
    </xf>
    <xf numFmtId="0" fontId="7" fillId="2" borderId="71" xfId="0" applyFont="1" applyFill="1" applyBorder="1" applyAlignment="1">
      <alignment horizontal="center" vertical="top"/>
    </xf>
    <xf numFmtId="0" fontId="7" fillId="2" borderId="70" xfId="0" applyFont="1" applyFill="1" applyBorder="1" applyAlignment="1">
      <alignment vertical="top" wrapText="1"/>
    </xf>
    <xf numFmtId="0" fontId="7" fillId="2" borderId="71" xfId="0" applyFont="1" applyFill="1" applyBorder="1" applyAlignment="1">
      <alignment vertical="top" wrapText="1"/>
    </xf>
    <xf numFmtId="0" fontId="7" fillId="2" borderId="78" xfId="0" applyFont="1" applyFill="1" applyBorder="1" applyAlignment="1">
      <alignment horizontal="center" vertical="top"/>
    </xf>
    <xf numFmtId="0" fontId="1" fillId="2" borderId="79" xfId="0" applyFont="1" applyFill="1" applyBorder="1"/>
    <xf numFmtId="0" fontId="7" fillId="2" borderId="78" xfId="0" applyFont="1" applyFill="1" applyBorder="1" applyAlignment="1">
      <alignment vertical="top" wrapText="1"/>
    </xf>
    <xf numFmtId="0" fontId="1" fillId="2" borderId="83" xfId="0" applyFont="1" applyFill="1" applyBorder="1" applyAlignment="1">
      <alignment vertical="top" wrapText="1"/>
    </xf>
    <xf numFmtId="0" fontId="1" fillId="2" borderId="84" xfId="0" applyFont="1" applyFill="1" applyBorder="1" applyAlignment="1">
      <alignment vertical="top" wrapText="1"/>
    </xf>
    <xf numFmtId="0" fontId="1" fillId="2" borderId="84" xfId="0" applyFont="1" applyFill="1" applyBorder="1" applyAlignment="1">
      <alignment vertical="top"/>
    </xf>
    <xf numFmtId="0" fontId="1" fillId="2" borderId="85" xfId="0" applyFont="1" applyFill="1" applyBorder="1"/>
    <xf numFmtId="0" fontId="7" fillId="2" borderId="86" xfId="0" applyFont="1" applyFill="1" applyBorder="1" applyAlignment="1">
      <alignment horizontal="center" vertical="top"/>
    </xf>
    <xf numFmtId="0" fontId="7" fillId="2" borderId="86" xfId="0" applyFont="1" applyFill="1" applyBorder="1" applyAlignment="1">
      <alignment vertical="top" wrapText="1"/>
    </xf>
    <xf numFmtId="0" fontId="1" fillId="0" borderId="7" xfId="0" applyFont="1" applyBorder="1"/>
    <xf numFmtId="0" fontId="1" fillId="0" borderId="69" xfId="0" applyFont="1" applyBorder="1"/>
    <xf numFmtId="0" fontId="7" fillId="2" borderId="70" xfId="0" applyFont="1" applyFill="1" applyBorder="1" applyAlignment="1">
      <alignment vertical="top"/>
    </xf>
    <xf numFmtId="0" fontId="7" fillId="2" borderId="79" xfId="0" applyFont="1" applyFill="1" applyBorder="1" applyAlignment="1">
      <alignment horizontal="center" vertical="top"/>
    </xf>
    <xf numFmtId="0" fontId="7" fillId="2" borderId="78" xfId="0" applyFont="1" applyFill="1" applyBorder="1" applyAlignment="1">
      <alignment vertical="top"/>
    </xf>
    <xf numFmtId="0" fontId="7" fillId="2" borderId="79" xfId="0" applyFont="1" applyFill="1" applyBorder="1" applyAlignment="1">
      <alignment vertical="top"/>
    </xf>
    <xf numFmtId="0" fontId="1" fillId="2" borderId="69" xfId="0" applyFont="1" applyFill="1" applyBorder="1"/>
    <xf numFmtId="0" fontId="7" fillId="2" borderId="90" xfId="0" applyFont="1" applyFill="1" applyBorder="1" applyAlignment="1">
      <alignment horizontal="center" vertical="top"/>
    </xf>
    <xf numFmtId="0" fontId="7" fillId="2" borderId="91" xfId="0" applyFont="1" applyFill="1" applyBorder="1" applyAlignment="1">
      <alignment horizontal="center" vertical="top"/>
    </xf>
    <xf numFmtId="0" fontId="7" fillId="2" borderId="90" xfId="0" applyFont="1" applyFill="1" applyBorder="1" applyAlignment="1">
      <alignment vertical="top" wrapText="1"/>
    </xf>
    <xf numFmtId="0" fontId="7" fillId="2" borderId="91" xfId="0" applyFont="1" applyFill="1" applyBorder="1" applyAlignment="1">
      <alignment vertical="top" wrapText="1"/>
    </xf>
    <xf numFmtId="0" fontId="7" fillId="2" borderId="100" xfId="0" applyFont="1" applyFill="1" applyBorder="1" applyAlignment="1">
      <alignment horizontal="center" vertical="top"/>
    </xf>
    <xf numFmtId="0" fontId="7" fillId="2" borderId="100" xfId="0" applyFont="1" applyFill="1" applyBorder="1" applyAlignment="1">
      <alignment vertical="top" wrapText="1"/>
    </xf>
    <xf numFmtId="0" fontId="7" fillId="0" borderId="0" xfId="0" applyFont="1"/>
    <xf numFmtId="0" fontId="7" fillId="0" borderId="0" xfId="0" applyFont="1" applyAlignment="1">
      <alignment horizontal="center"/>
    </xf>
    <xf numFmtId="0" fontId="7" fillId="2" borderId="0" xfId="0" applyFont="1" applyFill="1" applyAlignment="1">
      <alignment horizontal="center"/>
    </xf>
    <xf numFmtId="0" fontId="7" fillId="0" borderId="18" xfId="0" applyFont="1" applyBorder="1" applyAlignment="1">
      <alignment horizontal="center"/>
    </xf>
    <xf numFmtId="0" fontId="7" fillId="16" borderId="18" xfId="0" applyFont="1" applyFill="1" applyBorder="1" applyAlignment="1">
      <alignment horizontal="center"/>
    </xf>
    <xf numFmtId="0" fontId="49" fillId="2" borderId="43" xfId="0" applyFont="1" applyFill="1" applyBorder="1" applyAlignment="1">
      <alignment horizontal="center" vertical="center" wrapText="1"/>
    </xf>
    <xf numFmtId="0" fontId="60" fillId="2" borderId="43" xfId="0" applyFont="1" applyFill="1" applyBorder="1" applyAlignment="1">
      <alignment horizontal="center" vertical="center" wrapText="1"/>
    </xf>
    <xf numFmtId="0" fontId="60" fillId="2" borderId="11" xfId="0" applyFont="1" applyFill="1" applyBorder="1" applyAlignment="1">
      <alignment horizontal="center" vertical="center" wrapText="1"/>
    </xf>
    <xf numFmtId="14" fontId="60" fillId="2" borderId="11" xfId="0" applyNumberFormat="1" applyFont="1" applyFill="1" applyBorder="1" applyAlignment="1">
      <alignment horizontal="center" vertical="center"/>
    </xf>
    <xf numFmtId="0" fontId="49" fillId="2" borderId="11" xfId="0" applyFont="1" applyFill="1" applyBorder="1" applyAlignment="1">
      <alignment horizontal="center" vertical="center" wrapText="1"/>
    </xf>
    <xf numFmtId="0" fontId="49" fillId="2" borderId="11" xfId="0" applyFont="1" applyFill="1" applyBorder="1" applyAlignment="1">
      <alignment horizontal="center" vertical="center"/>
    </xf>
    <xf numFmtId="0" fontId="23" fillId="2" borderId="9" xfId="0" applyFont="1" applyFill="1" applyBorder="1" applyAlignment="1">
      <alignment horizontal="center" vertical="center" wrapText="1"/>
    </xf>
    <xf numFmtId="0" fontId="23" fillId="2" borderId="10" xfId="0" applyFont="1" applyFill="1" applyBorder="1" applyAlignment="1">
      <alignment horizontal="center" vertical="center" wrapText="1"/>
    </xf>
    <xf numFmtId="0" fontId="23" fillId="2" borderId="11"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0" xfId="0" applyFont="1" applyFill="1" applyAlignment="1">
      <alignment horizontal="center"/>
    </xf>
    <xf numFmtId="0" fontId="1" fillId="2" borderId="4" xfId="0" applyFont="1" applyFill="1" applyBorder="1" applyAlignment="1">
      <alignment horizontal="center"/>
    </xf>
    <xf numFmtId="0" fontId="1" fillId="2" borderId="6" xfId="0" applyFont="1" applyFill="1" applyBorder="1" applyAlignment="1">
      <alignment horizontal="center"/>
    </xf>
    <xf numFmtId="0" fontId="1" fillId="2" borderId="7" xfId="0" applyFont="1" applyFill="1" applyBorder="1" applyAlignment="1">
      <alignment horizontal="center"/>
    </xf>
    <xf numFmtId="0" fontId="49" fillId="2" borderId="10" xfId="0" applyFont="1" applyFill="1" applyBorder="1" applyAlignment="1">
      <alignment horizontal="center" vertical="center" wrapText="1"/>
    </xf>
    <xf numFmtId="0" fontId="49" fillId="2" borderId="11" xfId="0" applyFont="1" applyFill="1" applyBorder="1" applyAlignment="1">
      <alignment horizontal="center" vertical="center" wrapText="1"/>
    </xf>
    <xf numFmtId="0" fontId="49" fillId="2" borderId="1" xfId="0" applyFont="1" applyFill="1" applyBorder="1" applyAlignment="1">
      <alignment horizontal="center" vertical="center" wrapText="1"/>
    </xf>
    <xf numFmtId="0" fontId="49" fillId="2" borderId="2" xfId="0" applyFont="1" applyFill="1" applyBorder="1" applyAlignment="1">
      <alignment horizontal="center" vertical="center" wrapText="1"/>
    </xf>
    <xf numFmtId="0" fontId="49" fillId="2" borderId="3" xfId="0" applyFont="1" applyFill="1" applyBorder="1" applyAlignment="1">
      <alignment horizontal="center" vertical="center" wrapText="1"/>
    </xf>
    <xf numFmtId="0" fontId="49" fillId="2" borderId="4" xfId="0" applyFont="1" applyFill="1" applyBorder="1" applyAlignment="1">
      <alignment horizontal="center" vertical="center" wrapText="1"/>
    </xf>
    <xf numFmtId="0" fontId="49" fillId="2" borderId="0" xfId="0" applyFont="1" applyFill="1" applyAlignment="1">
      <alignment horizontal="center" vertical="center" wrapText="1"/>
    </xf>
    <xf numFmtId="0" fontId="49" fillId="2" borderId="5" xfId="0" applyFont="1" applyFill="1" applyBorder="1" applyAlignment="1">
      <alignment horizontal="center" vertical="center" wrapText="1"/>
    </xf>
    <xf numFmtId="0" fontId="49" fillId="2" borderId="6" xfId="0" applyFont="1" applyFill="1" applyBorder="1" applyAlignment="1">
      <alignment horizontal="center" vertical="center" wrapText="1"/>
    </xf>
    <xf numFmtId="0" fontId="49" fillId="2" borderId="7" xfId="0" applyFont="1" applyFill="1" applyBorder="1" applyAlignment="1">
      <alignment horizontal="center" vertical="center" wrapText="1"/>
    </xf>
    <xf numFmtId="0" fontId="49" fillId="2" borderId="8" xfId="0" applyFont="1" applyFill="1" applyBorder="1" applyAlignment="1">
      <alignment horizontal="center" vertical="center" wrapText="1"/>
    </xf>
    <xf numFmtId="0" fontId="1" fillId="2" borderId="87" xfId="0" applyFont="1" applyFill="1" applyBorder="1" applyAlignment="1">
      <alignment horizontal="justify" vertical="top" wrapText="1"/>
    </xf>
    <xf numFmtId="0" fontId="1" fillId="2" borderId="88" xfId="0" applyFont="1" applyFill="1" applyBorder="1" applyAlignment="1">
      <alignment horizontal="justify" vertical="top"/>
    </xf>
    <xf numFmtId="0" fontId="1" fillId="2" borderId="89" xfId="0" applyFont="1" applyFill="1" applyBorder="1" applyAlignment="1">
      <alignment horizontal="justify" vertical="top"/>
    </xf>
    <xf numFmtId="0" fontId="1" fillId="2" borderId="92" xfId="0" applyFont="1" applyFill="1" applyBorder="1" applyAlignment="1">
      <alignment horizontal="justify" vertical="top" wrapText="1"/>
    </xf>
    <xf numFmtId="0" fontId="1" fillId="2" borderId="93" xfId="0" applyFont="1" applyFill="1" applyBorder="1" applyAlignment="1">
      <alignment horizontal="justify" vertical="top"/>
    </xf>
    <xf numFmtId="0" fontId="1" fillId="2" borderId="94" xfId="0" applyFont="1" applyFill="1" applyBorder="1" applyAlignment="1">
      <alignment horizontal="justify" vertical="top"/>
    </xf>
    <xf numFmtId="0" fontId="1" fillId="2" borderId="95" xfId="0" applyFont="1" applyFill="1" applyBorder="1" applyAlignment="1">
      <alignment horizontal="justify" vertical="top" wrapText="1"/>
    </xf>
    <xf numFmtId="0" fontId="1" fillId="2" borderId="96" xfId="0" applyFont="1" applyFill="1" applyBorder="1" applyAlignment="1">
      <alignment horizontal="justify" vertical="top"/>
    </xf>
    <xf numFmtId="0" fontId="1" fillId="2" borderId="97" xfId="0" applyFont="1" applyFill="1" applyBorder="1" applyAlignment="1">
      <alignment horizontal="justify" vertical="top"/>
    </xf>
    <xf numFmtId="0" fontId="7" fillId="2" borderId="0" xfId="0" applyFont="1" applyFill="1" applyAlignment="1">
      <alignment horizontal="left"/>
    </xf>
    <xf numFmtId="0" fontId="1" fillId="2" borderId="98" xfId="0" applyFont="1" applyFill="1" applyBorder="1" applyAlignment="1">
      <alignment horizontal="justify" vertical="top" wrapText="1"/>
    </xf>
    <xf numFmtId="0" fontId="1" fillId="2" borderId="69" xfId="0" applyFont="1" applyFill="1" applyBorder="1" applyAlignment="1">
      <alignment horizontal="justify" vertical="top"/>
    </xf>
    <xf numFmtId="0" fontId="1" fillId="2" borderId="99" xfId="0" applyFont="1" applyFill="1" applyBorder="1" applyAlignment="1">
      <alignment horizontal="justify" vertical="top"/>
    </xf>
    <xf numFmtId="0" fontId="23" fillId="2" borderId="0" xfId="0" applyFont="1" applyFill="1" applyAlignment="1">
      <alignment horizontal="center" vertical="center" wrapText="1"/>
    </xf>
    <xf numFmtId="0" fontId="24" fillId="2" borderId="0" xfId="0" applyFont="1" applyFill="1" applyAlignment="1">
      <alignment horizontal="center" vertical="center" wrapText="1"/>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4" xfId="0" applyFont="1" applyFill="1" applyBorder="1" applyAlignment="1">
      <alignment horizontal="center"/>
    </xf>
    <xf numFmtId="0" fontId="5" fillId="2" borderId="0" xfId="0" applyFont="1" applyFill="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14" fontId="60" fillId="2" borderId="9" xfId="0" applyNumberFormat="1" applyFont="1" applyFill="1" applyBorder="1" applyAlignment="1">
      <alignment horizontal="center" vertical="center" wrapText="1"/>
    </xf>
    <xf numFmtId="0" fontId="60" fillId="2" borderId="11" xfId="0" applyFont="1" applyFill="1" applyBorder="1" applyAlignment="1">
      <alignment horizontal="center" vertical="center" wrapText="1"/>
    </xf>
    <xf numFmtId="0" fontId="49" fillId="2" borderId="9" xfId="0" applyFont="1" applyFill="1" applyBorder="1" applyAlignment="1">
      <alignment horizontal="center" vertical="center" wrapText="1"/>
    </xf>
    <xf numFmtId="0" fontId="55" fillId="14" borderId="18" xfId="0" applyFont="1" applyFill="1" applyBorder="1" applyAlignment="1">
      <alignment horizontal="center" vertical="center" wrapText="1"/>
    </xf>
    <xf numFmtId="0" fontId="8" fillId="0" borderId="18" xfId="0" applyFont="1" applyBorder="1" applyAlignment="1">
      <alignment horizontal="justify" vertical="center" wrapText="1"/>
    </xf>
    <xf numFmtId="0" fontId="3" fillId="2" borderId="47" xfId="0" applyFont="1" applyFill="1" applyBorder="1" applyAlignment="1">
      <alignment horizontal="left" vertical="top" wrapText="1"/>
    </xf>
    <xf numFmtId="0" fontId="1" fillId="2" borderId="72" xfId="0" applyFont="1" applyFill="1" applyBorder="1" applyAlignment="1">
      <alignment horizontal="justify" vertical="top" wrapText="1"/>
    </xf>
    <xf numFmtId="0" fontId="1" fillId="2" borderId="73" xfId="0" applyFont="1" applyFill="1" applyBorder="1" applyAlignment="1">
      <alignment horizontal="justify" vertical="top"/>
    </xf>
    <xf numFmtId="0" fontId="1" fillId="2" borderId="74" xfId="0" applyFont="1" applyFill="1" applyBorder="1" applyAlignment="1">
      <alignment horizontal="justify" vertical="top"/>
    </xf>
    <xf numFmtId="0" fontId="1" fillId="2" borderId="75" xfId="0" applyFont="1" applyFill="1" applyBorder="1" applyAlignment="1">
      <alignment horizontal="justify" vertical="top" wrapText="1"/>
    </xf>
    <xf numFmtId="0" fontId="1" fillId="2" borderId="76" xfId="0" applyFont="1" applyFill="1" applyBorder="1" applyAlignment="1">
      <alignment horizontal="justify" vertical="top"/>
    </xf>
    <xf numFmtId="0" fontId="1" fillId="2" borderId="77" xfId="0" applyFont="1" applyFill="1" applyBorder="1" applyAlignment="1">
      <alignment horizontal="justify" vertical="top"/>
    </xf>
    <xf numFmtId="0" fontId="49" fillId="19" borderId="18" xfId="0" applyFont="1" applyFill="1" applyBorder="1" applyAlignment="1">
      <alignment horizontal="center" vertical="center" wrapText="1"/>
    </xf>
    <xf numFmtId="0" fontId="50" fillId="0" borderId="18" xfId="0" applyFont="1" applyBorder="1" applyAlignment="1">
      <alignment horizontal="left" vertical="center" wrapText="1"/>
    </xf>
    <xf numFmtId="0" fontId="48" fillId="3" borderId="0" xfId="0" applyFont="1" applyFill="1" applyAlignment="1">
      <alignment horizontal="left" vertical="center"/>
    </xf>
    <xf numFmtId="2" fontId="32" fillId="0" borderId="0" xfId="0" applyNumberFormat="1" applyFont="1" applyAlignment="1">
      <alignment horizontal="justify" vertical="center" wrapText="1"/>
    </xf>
    <xf numFmtId="0" fontId="38" fillId="2" borderId="2" xfId="0" applyFont="1" applyFill="1" applyBorder="1" applyAlignment="1">
      <alignment horizontal="center" vertical="center"/>
    </xf>
    <xf numFmtId="0" fontId="52" fillId="20" borderId="18" xfId="0" applyFont="1" applyFill="1" applyBorder="1" applyAlignment="1">
      <alignment horizontal="center" vertical="center" wrapText="1"/>
    </xf>
    <xf numFmtId="0" fontId="52" fillId="19" borderId="18" xfId="0" applyFont="1" applyFill="1" applyBorder="1" applyAlignment="1">
      <alignment horizontal="center" vertical="center" wrapText="1"/>
    </xf>
    <xf numFmtId="0" fontId="53" fillId="0" borderId="18" xfId="0" applyFont="1" applyBorder="1" applyAlignment="1">
      <alignment horizontal="left" vertical="center" wrapText="1"/>
    </xf>
    <xf numFmtId="2" fontId="22" fillId="0" borderId="0" xfId="0" applyNumberFormat="1" applyFont="1" applyAlignment="1">
      <alignment horizontal="justify" vertical="center" wrapText="1"/>
    </xf>
    <xf numFmtId="0" fontId="54" fillId="0" borderId="18" xfId="0" applyFont="1" applyBorder="1" applyAlignment="1">
      <alignment horizontal="left" vertical="center" wrapText="1"/>
    </xf>
    <xf numFmtId="0" fontId="7" fillId="21" borderId="0" xfId="0" applyFont="1" applyFill="1" applyAlignment="1">
      <alignment horizontal="center" vertical="center"/>
    </xf>
    <xf numFmtId="0" fontId="1" fillId="2" borderId="68" xfId="0" applyFont="1" applyFill="1" applyBorder="1" applyAlignment="1">
      <alignment horizontal="justify" vertical="top"/>
    </xf>
    <xf numFmtId="0" fontId="26" fillId="2" borderId="69" xfId="0" applyFont="1" applyFill="1" applyBorder="1" applyAlignment="1">
      <alignment horizontal="center" vertical="center" wrapText="1"/>
    </xf>
    <xf numFmtId="0" fontId="1" fillId="2" borderId="0" xfId="0" applyFont="1" applyFill="1" applyAlignment="1">
      <alignment horizontal="justify" vertical="center"/>
    </xf>
    <xf numFmtId="0" fontId="1" fillId="2" borderId="68" xfId="0" applyFont="1" applyFill="1" applyBorder="1" applyAlignment="1">
      <alignment horizontal="justify" vertical="top" wrapText="1"/>
    </xf>
    <xf numFmtId="0" fontId="1" fillId="2" borderId="80" xfId="0" applyFont="1" applyFill="1" applyBorder="1" applyAlignment="1">
      <alignment horizontal="justify" vertical="top" wrapText="1"/>
    </xf>
    <xf numFmtId="0" fontId="1" fillId="2" borderId="81" xfId="0" applyFont="1" applyFill="1" applyBorder="1" applyAlignment="1">
      <alignment horizontal="justify" vertical="top"/>
    </xf>
    <xf numFmtId="0" fontId="1" fillId="2" borderId="82" xfId="0" applyFont="1" applyFill="1" applyBorder="1" applyAlignment="1">
      <alignment horizontal="justify" vertical="top"/>
    </xf>
    <xf numFmtId="0" fontId="1" fillId="2" borderId="84" xfId="0" applyFont="1" applyFill="1" applyBorder="1" applyAlignment="1">
      <alignment horizontal="left" vertical="top" wrapText="1"/>
    </xf>
    <xf numFmtId="0" fontId="1" fillId="2" borderId="84" xfId="0" applyFont="1" applyFill="1" applyBorder="1" applyAlignment="1">
      <alignment horizontal="left" vertical="top"/>
    </xf>
    <xf numFmtId="0" fontId="1" fillId="2" borderId="86" xfId="0" applyFont="1" applyFill="1" applyBorder="1" applyAlignment="1">
      <alignment horizontal="justify" vertical="top" wrapText="1"/>
    </xf>
    <xf numFmtId="0" fontId="1" fillId="2" borderId="86" xfId="0" applyFont="1" applyFill="1" applyBorder="1" applyAlignment="1">
      <alignment horizontal="justify" vertical="top"/>
    </xf>
    <xf numFmtId="0" fontId="1" fillId="2" borderId="70" xfId="0" applyFont="1" applyFill="1" applyBorder="1" applyAlignment="1">
      <alignment horizontal="justify" vertical="top" wrapText="1"/>
    </xf>
    <xf numFmtId="0" fontId="1" fillId="2" borderId="70" xfId="0" applyFont="1" applyFill="1" applyBorder="1" applyAlignment="1">
      <alignment horizontal="justify" vertical="top"/>
    </xf>
    <xf numFmtId="0" fontId="1" fillId="2" borderId="83" xfId="0" applyFont="1" applyFill="1" applyBorder="1" applyAlignment="1">
      <alignment horizontal="justify" vertical="top" wrapText="1"/>
    </xf>
    <xf numFmtId="0" fontId="1" fillId="2" borderId="84" xfId="0" applyFont="1" applyFill="1" applyBorder="1" applyAlignment="1">
      <alignment horizontal="justify" vertical="top"/>
    </xf>
    <xf numFmtId="0" fontId="1" fillId="2" borderId="85" xfId="0" applyFont="1" applyFill="1" applyBorder="1" applyAlignment="1">
      <alignment horizontal="justify" vertical="top"/>
    </xf>
    <xf numFmtId="0" fontId="1" fillId="2" borderId="87" xfId="0" applyFont="1" applyFill="1" applyBorder="1" applyAlignment="1">
      <alignment horizontal="justify" vertical="top"/>
    </xf>
    <xf numFmtId="0" fontId="1" fillId="2" borderId="101" xfId="0" applyFont="1" applyFill="1" applyBorder="1" applyAlignment="1">
      <alignment horizontal="justify" vertical="top" wrapText="1"/>
    </xf>
    <xf numFmtId="0" fontId="1" fillId="2" borderId="102" xfId="0" applyFont="1" applyFill="1" applyBorder="1" applyAlignment="1">
      <alignment horizontal="justify" vertical="top"/>
    </xf>
    <xf numFmtId="0" fontId="1" fillId="2" borderId="103" xfId="0" applyFont="1" applyFill="1" applyBorder="1" applyAlignment="1">
      <alignment horizontal="justify" vertical="top"/>
    </xf>
    <xf numFmtId="0" fontId="1" fillId="2" borderId="0" xfId="0" applyFont="1" applyFill="1" applyAlignment="1">
      <alignment horizontal="left"/>
    </xf>
    <xf numFmtId="0" fontId="7" fillId="16" borderId="18" xfId="0" applyFont="1" applyFill="1" applyBorder="1" applyAlignment="1">
      <alignment horizontal="center"/>
    </xf>
    <xf numFmtId="0" fontId="7" fillId="0" borderId="18" xfId="0" applyFont="1" applyBorder="1" applyAlignment="1">
      <alignment horizontal="center"/>
    </xf>
    <xf numFmtId="0" fontId="3" fillId="0" borderId="0" xfId="0" applyFont="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1" fillId="0" borderId="22" xfId="0" applyFont="1" applyBorder="1" applyAlignment="1">
      <alignment horizontal="center" vertical="center"/>
    </xf>
    <xf numFmtId="0" fontId="1" fillId="0" borderId="44" xfId="0" applyFont="1" applyBorder="1" applyAlignment="1">
      <alignment horizontal="center" vertical="center"/>
    </xf>
    <xf numFmtId="0" fontId="1" fillId="0" borderId="23" xfId="0" applyFont="1" applyBorder="1" applyAlignment="1">
      <alignment horizontal="center" vertical="center"/>
    </xf>
    <xf numFmtId="0" fontId="3" fillId="0" borderId="4" xfId="0" applyFont="1" applyBorder="1" applyAlignment="1">
      <alignment horizontal="left" vertical="center"/>
    </xf>
    <xf numFmtId="0" fontId="3" fillId="0" borderId="0" xfId="0" applyFont="1" applyAlignment="1">
      <alignment horizontal="left" vertical="center"/>
    </xf>
    <xf numFmtId="0" fontId="3" fillId="0" borderId="4" xfId="0" applyFont="1" applyBorder="1" applyAlignment="1">
      <alignment horizontal="left" vertical="center" wrapText="1"/>
    </xf>
    <xf numFmtId="0" fontId="3" fillId="0" borderId="0" xfId="0" applyFont="1" applyAlignment="1">
      <alignment horizontal="left" vertical="center" wrapText="1"/>
    </xf>
    <xf numFmtId="0" fontId="26" fillId="2" borderId="0" xfId="0" applyFont="1" applyFill="1" applyAlignment="1">
      <alignment horizontal="center" vertic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60" fillId="0" borderId="10" xfId="0" applyFont="1" applyBorder="1" applyAlignment="1">
      <alignment horizontal="center" vertical="center"/>
    </xf>
    <xf numFmtId="0" fontId="60" fillId="0" borderId="11" xfId="0" applyFont="1" applyBorder="1" applyAlignment="1">
      <alignment horizontal="center" vertical="center"/>
    </xf>
    <xf numFmtId="14" fontId="60" fillId="0" borderId="9" xfId="0" applyNumberFormat="1" applyFont="1" applyBorder="1" applyAlignment="1">
      <alignment horizontal="center" vertical="center"/>
    </xf>
    <xf numFmtId="0" fontId="60" fillId="0" borderId="9" xfId="0" applyFont="1" applyBorder="1" applyAlignment="1">
      <alignment horizontal="center" vertical="center"/>
    </xf>
    <xf numFmtId="0" fontId="60" fillId="0" borderId="10" xfId="0" applyFont="1" applyBorder="1" applyAlignment="1">
      <alignment horizontal="center" vertical="center" wrapText="1"/>
    </xf>
    <xf numFmtId="0" fontId="49" fillId="0" borderId="1" xfId="0" applyFont="1" applyBorder="1" applyAlignment="1">
      <alignment horizontal="center" vertical="center" wrapText="1"/>
    </xf>
    <xf numFmtId="0" fontId="49" fillId="0" borderId="2" xfId="0" applyFont="1" applyBorder="1" applyAlignment="1">
      <alignment horizontal="center" vertical="center" wrapText="1"/>
    </xf>
    <xf numFmtId="0" fontId="49" fillId="0" borderId="3" xfId="0" applyFont="1" applyBorder="1" applyAlignment="1">
      <alignment horizontal="center" vertical="center" wrapText="1"/>
    </xf>
    <xf numFmtId="0" fontId="49" fillId="0" borderId="4" xfId="0" applyFont="1" applyBorder="1" applyAlignment="1">
      <alignment horizontal="center" vertical="center" wrapText="1"/>
    </xf>
    <xf numFmtId="0" fontId="49" fillId="0" borderId="0" xfId="0" applyFont="1" applyAlignment="1">
      <alignment horizontal="center" vertical="center" wrapText="1"/>
    </xf>
    <xf numFmtId="0" fontId="49" fillId="0" borderId="5" xfId="0" applyFont="1" applyBorder="1" applyAlignment="1">
      <alignment horizontal="center" vertical="center" wrapText="1"/>
    </xf>
    <xf numFmtId="0" fontId="49" fillId="0" borderId="6" xfId="0" applyFont="1" applyBorder="1" applyAlignment="1">
      <alignment horizontal="center" vertical="center" wrapText="1"/>
    </xf>
    <xf numFmtId="0" fontId="49" fillId="0" borderId="7" xfId="0" applyFont="1" applyBorder="1" applyAlignment="1">
      <alignment horizontal="center" vertical="center" wrapText="1"/>
    </xf>
    <xf numFmtId="0" fontId="49" fillId="0" borderId="8" xfId="0" applyFont="1" applyBorder="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center" vertical="center"/>
    </xf>
    <xf numFmtId="0" fontId="36" fillId="0" borderId="0" xfId="0" applyFont="1" applyAlignment="1">
      <alignment horizontal="left" vertical="center" wrapText="1"/>
    </xf>
    <xf numFmtId="0" fontId="36" fillId="0" borderId="51" xfId="0" applyFont="1" applyBorder="1" applyAlignment="1">
      <alignment horizontal="left" vertical="center" wrapText="1"/>
    </xf>
    <xf numFmtId="0" fontId="3" fillId="0" borderId="51" xfId="0" applyFont="1" applyBorder="1" applyAlignment="1">
      <alignment horizontal="left" vertical="center" wrapText="1"/>
    </xf>
    <xf numFmtId="0" fontId="5" fillId="15" borderId="56" xfId="0" applyFont="1" applyFill="1" applyBorder="1" applyAlignment="1">
      <alignment horizontal="center" vertical="center"/>
    </xf>
    <xf numFmtId="0" fontId="5" fillId="15" borderId="18" xfId="0" applyFont="1" applyFill="1" applyBorder="1" applyAlignment="1">
      <alignment horizontal="center" vertical="center"/>
    </xf>
    <xf numFmtId="0" fontId="5" fillId="15" borderId="18" xfId="0" applyFont="1" applyFill="1" applyBorder="1" applyAlignment="1">
      <alignment horizontal="center" vertical="center" wrapText="1"/>
    </xf>
    <xf numFmtId="0" fontId="5" fillId="15" borderId="57" xfId="0" applyFont="1" applyFill="1" applyBorder="1" applyAlignment="1">
      <alignment horizontal="center" vertical="center"/>
    </xf>
    <xf numFmtId="0" fontId="1" fillId="0" borderId="18" xfId="0" applyFont="1" applyBorder="1" applyAlignment="1">
      <alignment horizontal="center" vertical="center"/>
    </xf>
    <xf numFmtId="0" fontId="5" fillId="15" borderId="18" xfId="0" applyFont="1" applyFill="1" applyBorder="1" applyAlignment="1">
      <alignment horizontal="center" vertical="center" textRotation="90" wrapText="1"/>
    </xf>
    <xf numFmtId="0" fontId="1" fillId="0" borderId="57" xfId="0" applyFont="1" applyBorder="1" applyAlignment="1">
      <alignment horizontal="center" vertical="center"/>
    </xf>
    <xf numFmtId="0" fontId="1" fillId="0" borderId="59" xfId="0" applyFont="1" applyBorder="1" applyAlignment="1">
      <alignment horizontal="center" vertical="center"/>
    </xf>
    <xf numFmtId="0" fontId="1" fillId="0" borderId="60" xfId="0" applyFont="1" applyBorder="1" applyAlignment="1">
      <alignment horizontal="center" vertical="center"/>
    </xf>
    <xf numFmtId="0" fontId="3" fillId="0" borderId="49" xfId="0" applyFont="1" applyBorder="1" applyAlignment="1">
      <alignment horizontal="left" vertical="top" wrapText="1"/>
    </xf>
    <xf numFmtId="0" fontId="36" fillId="0" borderId="0" xfId="0" applyFont="1" applyAlignment="1">
      <alignment horizontal="left" vertical="top" wrapText="1"/>
    </xf>
    <xf numFmtId="0" fontId="36" fillId="0" borderId="51" xfId="0" applyFont="1" applyBorder="1" applyAlignment="1">
      <alignment horizontal="left" vertical="top" wrapText="1"/>
    </xf>
    <xf numFmtId="0" fontId="36" fillId="0" borderId="51" xfId="0" applyFont="1" applyBorder="1" applyAlignment="1">
      <alignment horizontal="center" vertical="center" wrapText="1"/>
    </xf>
    <xf numFmtId="0" fontId="36" fillId="0" borderId="55" xfId="0" applyFont="1" applyBorder="1" applyAlignment="1">
      <alignment horizontal="center" vertical="center" wrapText="1"/>
    </xf>
    <xf numFmtId="0" fontId="36" fillId="0" borderId="47" xfId="0" applyFont="1" applyBorder="1" applyAlignment="1">
      <alignment horizontal="left" vertical="top" wrapText="1"/>
    </xf>
    <xf numFmtId="0" fontId="36" fillId="0" borderId="54" xfId="0" applyFont="1" applyBorder="1" applyAlignment="1">
      <alignment horizontal="left" vertical="top" wrapText="1"/>
    </xf>
    <xf numFmtId="0" fontId="36" fillId="0" borderId="5" xfId="0" applyFont="1" applyBorder="1" applyAlignment="1">
      <alignment horizontal="left" vertical="top" wrapText="1"/>
    </xf>
    <xf numFmtId="0" fontId="3" fillId="0" borderId="51" xfId="0" applyFont="1" applyBorder="1" applyAlignment="1">
      <alignment horizontal="left" vertical="top" wrapText="1"/>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7" xfId="0" applyFont="1" applyBorder="1" applyAlignment="1">
      <alignment horizontal="center" vertical="center"/>
    </xf>
    <xf numFmtId="0" fontId="1" fillId="0" borderId="66" xfId="0" applyFont="1" applyBorder="1" applyAlignment="1">
      <alignment horizontal="center" vertical="center"/>
    </xf>
    <xf numFmtId="0" fontId="5" fillId="0" borderId="4" xfId="0" applyFont="1" applyBorder="1" applyAlignment="1">
      <alignment horizontal="left" vertical="top" wrapText="1"/>
    </xf>
    <xf numFmtId="0" fontId="5" fillId="0" borderId="0" xfId="0" applyFont="1" applyAlignment="1">
      <alignment horizontal="left" vertical="top" wrapText="1"/>
    </xf>
    <xf numFmtId="0" fontId="5" fillId="0" borderId="47" xfId="0" applyFont="1" applyBorder="1" applyAlignment="1">
      <alignment horizontal="center" vertical="center" wrapText="1"/>
    </xf>
    <xf numFmtId="0" fontId="5" fillId="0" borderId="54" xfId="0" applyFont="1" applyBorder="1" applyAlignment="1">
      <alignment horizontal="center" vertical="center" wrapText="1"/>
    </xf>
    <xf numFmtId="0" fontId="23" fillId="2" borderId="1" xfId="0" applyFont="1" applyFill="1" applyBorder="1" applyAlignment="1">
      <alignment horizontal="center" vertical="center" wrapText="1"/>
    </xf>
    <xf numFmtId="0" fontId="23" fillId="2" borderId="2" xfId="0" applyFont="1" applyFill="1" applyBorder="1" applyAlignment="1">
      <alignment horizontal="center" vertical="center" wrapText="1"/>
    </xf>
    <xf numFmtId="0" fontId="23" fillId="2" borderId="3" xfId="0" applyFont="1" applyFill="1" applyBorder="1" applyAlignment="1">
      <alignment horizontal="center" vertical="center" wrapText="1"/>
    </xf>
    <xf numFmtId="0" fontId="24" fillId="2" borderId="4" xfId="0" applyFont="1" applyFill="1" applyBorder="1" applyAlignment="1">
      <alignment horizontal="center" vertical="center" wrapText="1"/>
    </xf>
    <xf numFmtId="0" fontId="24" fillId="2" borderId="5" xfId="0" applyFont="1" applyFill="1" applyBorder="1" applyAlignment="1">
      <alignment horizontal="center" vertical="center" wrapText="1"/>
    </xf>
    <xf numFmtId="0" fontId="24" fillId="2" borderId="6" xfId="0" applyFont="1" applyFill="1" applyBorder="1" applyAlignment="1">
      <alignment horizontal="center" vertical="center" wrapText="1"/>
    </xf>
    <xf numFmtId="0" fontId="24" fillId="2" borderId="7" xfId="0" applyFont="1" applyFill="1" applyBorder="1" applyAlignment="1">
      <alignment horizontal="center" vertical="center" wrapText="1"/>
    </xf>
    <xf numFmtId="0" fontId="24" fillId="2" borderId="8" xfId="0" applyFont="1" applyFill="1" applyBorder="1" applyAlignment="1">
      <alignment horizontal="center" vertical="center" wrapText="1"/>
    </xf>
    <xf numFmtId="0" fontId="7" fillId="3" borderId="9" xfId="0" applyFont="1" applyFill="1" applyBorder="1" applyAlignment="1">
      <alignment horizontal="left" vertical="center" indent="11"/>
    </xf>
    <xf numFmtId="0" fontId="7" fillId="3" borderId="10" xfId="0" applyFont="1" applyFill="1" applyBorder="1" applyAlignment="1">
      <alignment horizontal="left" vertical="center" indent="11"/>
    </xf>
    <xf numFmtId="0" fontId="7" fillId="3" borderId="11" xfId="0" applyFont="1" applyFill="1" applyBorder="1" applyAlignment="1">
      <alignment horizontal="left" vertical="center" indent="11"/>
    </xf>
    <xf numFmtId="14" fontId="3" fillId="6" borderId="15" xfId="0" applyNumberFormat="1" applyFont="1" applyFill="1" applyBorder="1" applyAlignment="1" applyProtection="1">
      <alignment horizontal="center" vertical="center"/>
      <protection locked="0"/>
    </xf>
    <xf numFmtId="14" fontId="3" fillId="6" borderId="17" xfId="0" applyNumberFormat="1" applyFont="1" applyFill="1" applyBorder="1" applyAlignment="1" applyProtection="1">
      <alignment horizontal="center" vertical="center"/>
      <protection locked="0"/>
    </xf>
    <xf numFmtId="1" fontId="3" fillId="6" borderId="15" xfId="0" applyNumberFormat="1" applyFont="1" applyFill="1" applyBorder="1" applyAlignment="1" applyProtection="1">
      <alignment horizontal="center" vertical="center"/>
      <protection locked="0"/>
    </xf>
    <xf numFmtId="1" fontId="3" fillId="6" borderId="17" xfId="0" applyNumberFormat="1" applyFont="1" applyFill="1" applyBorder="1" applyAlignment="1" applyProtection="1">
      <alignment horizontal="center" vertical="center"/>
      <protection locked="0"/>
    </xf>
    <xf numFmtId="0" fontId="1" fillId="6" borderId="0" xfId="0" applyFont="1" applyFill="1" applyAlignment="1" applyProtection="1">
      <alignment horizontal="center" vertical="center"/>
      <protection locked="0"/>
    </xf>
    <xf numFmtId="14" fontId="60" fillId="2" borderId="11" xfId="0" applyNumberFormat="1" applyFont="1" applyFill="1" applyBorder="1" applyAlignment="1">
      <alignment horizontal="center" vertical="center" wrapText="1"/>
    </xf>
    <xf numFmtId="14" fontId="3" fillId="6" borderId="15" xfId="0" applyNumberFormat="1" applyFont="1" applyFill="1" applyBorder="1" applyAlignment="1" applyProtection="1">
      <alignment horizontal="center" vertical="center" wrapText="1"/>
      <protection locked="0"/>
    </xf>
    <xf numFmtId="14" fontId="3" fillId="6" borderId="17" xfId="0" applyNumberFormat="1" applyFont="1" applyFill="1" applyBorder="1" applyAlignment="1" applyProtection="1">
      <alignment horizontal="center" vertical="center" wrapText="1"/>
      <protection locked="0"/>
    </xf>
    <xf numFmtId="0" fontId="1" fillId="12" borderId="15" xfId="0" applyFont="1" applyFill="1" applyBorder="1" applyAlignment="1" applyProtection="1">
      <alignment horizontal="left" vertical="center"/>
      <protection locked="0"/>
    </xf>
    <xf numFmtId="0" fontId="1" fillId="12" borderId="16" xfId="0" applyFont="1" applyFill="1" applyBorder="1" applyAlignment="1" applyProtection="1">
      <alignment horizontal="left" vertical="center"/>
      <protection locked="0"/>
    </xf>
    <xf numFmtId="0" fontId="1" fillId="12" borderId="17" xfId="0" applyFont="1" applyFill="1" applyBorder="1" applyAlignment="1" applyProtection="1">
      <alignment horizontal="left" vertical="center"/>
      <protection locked="0"/>
    </xf>
    <xf numFmtId="14" fontId="3" fillId="12" borderId="15" xfId="0" applyNumberFormat="1" applyFont="1" applyFill="1" applyBorder="1" applyAlignment="1" applyProtection="1">
      <alignment horizontal="center" vertical="center" wrapText="1"/>
      <protection locked="0"/>
    </xf>
    <xf numFmtId="14" fontId="3" fillId="12" borderId="17" xfId="0" applyNumberFormat="1" applyFont="1" applyFill="1" applyBorder="1" applyAlignment="1" applyProtection="1">
      <alignment horizontal="center" vertical="center" wrapText="1"/>
      <protection locked="0"/>
    </xf>
    <xf numFmtId="3" fontId="3" fillId="12" borderId="15" xfId="0" applyNumberFormat="1" applyFont="1" applyFill="1" applyBorder="1" applyAlignment="1" applyProtection="1">
      <alignment horizontal="center" vertical="center"/>
      <protection locked="0"/>
    </xf>
    <xf numFmtId="3" fontId="3" fillId="12" borderId="17" xfId="0" applyNumberFormat="1" applyFont="1" applyFill="1" applyBorder="1" applyAlignment="1" applyProtection="1">
      <alignment horizontal="center" vertical="center"/>
      <protection locked="0"/>
    </xf>
    <xf numFmtId="0" fontId="7" fillId="7" borderId="10" xfId="0" applyFont="1" applyFill="1" applyBorder="1" applyAlignment="1">
      <alignment horizontal="left" vertical="center" indent="2"/>
    </xf>
    <xf numFmtId="0" fontId="7" fillId="7" borderId="11" xfId="0" applyFont="1" applyFill="1" applyBorder="1" applyAlignment="1">
      <alignment horizontal="left" vertical="center" indent="2"/>
    </xf>
    <xf numFmtId="3" fontId="3" fillId="12" borderId="15" xfId="0" applyNumberFormat="1" applyFont="1" applyFill="1" applyBorder="1" applyAlignment="1" applyProtection="1">
      <alignment horizontal="left" vertical="center" wrapText="1"/>
      <protection locked="0"/>
    </xf>
    <xf numFmtId="3" fontId="3" fillId="12" borderId="17" xfId="0" applyNumberFormat="1" applyFont="1" applyFill="1" applyBorder="1" applyAlignment="1" applyProtection="1">
      <alignment horizontal="left" vertical="center" wrapText="1"/>
      <protection locked="0"/>
    </xf>
    <xf numFmtId="3" fontId="3" fillId="6" borderId="15" xfId="0" applyNumberFormat="1" applyFont="1" applyFill="1" applyBorder="1" applyAlignment="1" applyProtection="1">
      <alignment horizontal="center" vertical="center" wrapText="1"/>
      <protection locked="0"/>
    </xf>
    <xf numFmtId="3" fontId="3" fillId="6" borderId="17" xfId="0" applyNumberFormat="1" applyFont="1" applyFill="1" applyBorder="1" applyAlignment="1" applyProtection="1">
      <alignment horizontal="center" vertical="center" wrapText="1"/>
      <protection locked="0"/>
    </xf>
    <xf numFmtId="0" fontId="1" fillId="12" borderId="15" xfId="0" applyFont="1" applyFill="1" applyBorder="1" applyAlignment="1" applyProtection="1">
      <alignment horizontal="left" vertical="center" wrapText="1"/>
      <protection locked="0"/>
    </xf>
    <xf numFmtId="0" fontId="1" fillId="12" borderId="16" xfId="0" applyFont="1" applyFill="1" applyBorder="1" applyAlignment="1" applyProtection="1">
      <alignment horizontal="left" vertical="center" wrapText="1"/>
      <protection locked="0"/>
    </xf>
    <xf numFmtId="0" fontId="1" fillId="12" borderId="17" xfId="0" applyFont="1" applyFill="1" applyBorder="1" applyAlignment="1" applyProtection="1">
      <alignment horizontal="left" vertical="center" wrapText="1"/>
      <protection locked="0"/>
    </xf>
    <xf numFmtId="0" fontId="32" fillId="2" borderId="18" xfId="0" applyFont="1" applyFill="1" applyBorder="1" applyAlignment="1">
      <alignment horizontal="center" vertical="center"/>
    </xf>
    <xf numFmtId="0" fontId="11" fillId="5" borderId="0" xfId="0" applyFont="1" applyFill="1" applyAlignment="1">
      <alignment horizontal="left" vertical="center" wrapText="1"/>
    </xf>
    <xf numFmtId="0" fontId="1" fillId="6" borderId="15" xfId="0" applyFont="1" applyFill="1" applyBorder="1" applyAlignment="1" applyProtection="1">
      <alignment horizontal="left" vertical="center"/>
      <protection locked="0"/>
    </xf>
    <xf numFmtId="0" fontId="1" fillId="6" borderId="16" xfId="0" applyFont="1" applyFill="1" applyBorder="1" applyAlignment="1" applyProtection="1">
      <alignment horizontal="left" vertical="center"/>
      <protection locked="0"/>
    </xf>
    <xf numFmtId="0" fontId="1" fillId="6" borderId="17" xfId="0" applyFont="1" applyFill="1" applyBorder="1" applyAlignment="1" applyProtection="1">
      <alignment horizontal="left" vertical="center"/>
      <protection locked="0"/>
    </xf>
    <xf numFmtId="0" fontId="7" fillId="3" borderId="9" xfId="0" applyFont="1" applyFill="1" applyBorder="1" applyAlignment="1">
      <alignment horizontal="left" vertical="center" indent="10"/>
    </xf>
    <xf numFmtId="0" fontId="7" fillId="3" borderId="10" xfId="0" applyFont="1" applyFill="1" applyBorder="1" applyAlignment="1">
      <alignment horizontal="left" vertical="center" indent="10"/>
    </xf>
    <xf numFmtId="0" fontId="7" fillId="3" borderId="11" xfId="0" applyFont="1" applyFill="1" applyBorder="1" applyAlignment="1">
      <alignment horizontal="left" vertical="center" indent="10"/>
    </xf>
    <xf numFmtId="0" fontId="3" fillId="6" borderId="15" xfId="0" applyFont="1" applyFill="1" applyBorder="1" applyAlignment="1" applyProtection="1">
      <alignment horizontal="center" vertical="center"/>
      <protection locked="0"/>
    </xf>
    <xf numFmtId="0" fontId="3" fillId="6" borderId="17" xfId="0" applyFont="1" applyFill="1" applyBorder="1" applyAlignment="1" applyProtection="1">
      <alignment horizontal="center" vertical="center"/>
      <protection locked="0"/>
    </xf>
    <xf numFmtId="0" fontId="3" fillId="12" borderId="15" xfId="0" applyFont="1" applyFill="1" applyBorder="1" applyAlignment="1" applyProtection="1">
      <alignment horizontal="center" vertical="center"/>
      <protection locked="0"/>
    </xf>
    <xf numFmtId="0" fontId="3" fillId="12" borderId="17" xfId="0" applyFont="1" applyFill="1" applyBorder="1" applyAlignment="1" applyProtection="1">
      <alignment horizontal="center" vertical="center"/>
      <protection locked="0"/>
    </xf>
    <xf numFmtId="3" fontId="3" fillId="6" borderId="15" xfId="0" applyNumberFormat="1" applyFont="1" applyFill="1" applyBorder="1" applyAlignment="1" applyProtection="1">
      <alignment horizontal="center" vertical="center"/>
      <protection locked="0"/>
    </xf>
    <xf numFmtId="3" fontId="3" fillId="6" borderId="17" xfId="0" applyNumberFormat="1" applyFont="1" applyFill="1" applyBorder="1" applyAlignment="1" applyProtection="1">
      <alignment horizontal="center" vertical="center"/>
      <protection locked="0"/>
    </xf>
    <xf numFmtId="1" fontId="3" fillId="8" borderId="15" xfId="0" applyNumberFormat="1" applyFont="1" applyFill="1" applyBorder="1" applyAlignment="1">
      <alignment horizontal="center" vertical="center"/>
    </xf>
    <xf numFmtId="1" fontId="3" fillId="8" borderId="17" xfId="0" applyNumberFormat="1" applyFont="1" applyFill="1" applyBorder="1" applyAlignment="1">
      <alignment horizontal="center" vertical="center"/>
    </xf>
    <xf numFmtId="0" fontId="9" fillId="5" borderId="13" xfId="0" applyFont="1" applyFill="1" applyBorder="1" applyAlignment="1">
      <alignment horizontal="left" vertical="top" wrapText="1"/>
    </xf>
    <xf numFmtId="0" fontId="9" fillId="5" borderId="0" xfId="0" applyFont="1" applyFill="1" applyAlignment="1">
      <alignment horizontal="left" vertical="top" wrapText="1"/>
    </xf>
    <xf numFmtId="1" fontId="3" fillId="12" borderId="15" xfId="0" applyNumberFormat="1" applyFont="1" applyFill="1" applyBorder="1" applyAlignment="1" applyProtection="1">
      <alignment horizontal="center" vertical="center"/>
      <protection locked="0"/>
    </xf>
    <xf numFmtId="1" fontId="3" fillId="12" borderId="17" xfId="0" applyNumberFormat="1" applyFont="1" applyFill="1" applyBorder="1" applyAlignment="1" applyProtection="1">
      <alignment horizontal="center" vertical="center"/>
      <protection locked="0"/>
    </xf>
    <xf numFmtId="0" fontId="11" fillId="5" borderId="0" xfId="0" applyFont="1" applyFill="1" applyAlignment="1">
      <alignment horizontal="left" vertical="top" wrapText="1"/>
    </xf>
    <xf numFmtId="0" fontId="9" fillId="5" borderId="0" xfId="0" applyFont="1" applyFill="1" applyAlignment="1">
      <alignment horizontal="left" vertical="center" wrapText="1"/>
    </xf>
    <xf numFmtId="0" fontId="11" fillId="6" borderId="15" xfId="0" applyFont="1" applyFill="1" applyBorder="1" applyAlignment="1" applyProtection="1">
      <alignment horizontal="center"/>
      <protection locked="0"/>
    </xf>
    <xf numFmtId="0" fontId="11" fillId="6" borderId="16" xfId="0" applyFont="1" applyFill="1" applyBorder="1" applyAlignment="1" applyProtection="1">
      <alignment horizontal="center"/>
      <protection locked="0"/>
    </xf>
    <xf numFmtId="0" fontId="11" fillId="6" borderId="17" xfId="0" applyFont="1" applyFill="1" applyBorder="1" applyAlignment="1" applyProtection="1">
      <alignment horizontal="center"/>
      <protection locked="0"/>
    </xf>
    <xf numFmtId="164" fontId="3" fillId="6" borderId="15" xfId="1" applyFont="1" applyFill="1" applyBorder="1" applyAlignment="1" applyProtection="1">
      <alignment horizontal="center" vertical="center"/>
      <protection locked="0"/>
    </xf>
    <xf numFmtId="164" fontId="3" fillId="6" borderId="17" xfId="1" applyFont="1" applyFill="1" applyBorder="1" applyAlignment="1" applyProtection="1">
      <alignment horizontal="center" vertical="center"/>
      <protection locked="0"/>
    </xf>
    <xf numFmtId="1" fontId="3" fillId="6" borderId="42" xfId="0" applyNumberFormat="1" applyFont="1" applyFill="1" applyBorder="1" applyAlignment="1" applyProtection="1">
      <alignment horizontal="center" vertical="center"/>
      <protection locked="0"/>
    </xf>
    <xf numFmtId="1" fontId="3" fillId="6" borderId="0" xfId="0" applyNumberFormat="1" applyFont="1" applyFill="1" applyAlignment="1" applyProtection="1">
      <alignment horizontal="center" vertical="center"/>
      <protection locked="0"/>
    </xf>
    <xf numFmtId="1" fontId="3" fillId="12" borderId="16" xfId="0" applyNumberFormat="1" applyFont="1" applyFill="1" applyBorder="1" applyAlignment="1" applyProtection="1">
      <alignment horizontal="center" vertical="center"/>
      <protection locked="0"/>
    </xf>
    <xf numFmtId="1" fontId="3" fillId="6" borderId="15" xfId="0" applyNumberFormat="1" applyFont="1" applyFill="1" applyBorder="1" applyAlignment="1" applyProtection="1">
      <alignment horizontal="center" vertical="center" wrapText="1"/>
      <protection locked="0"/>
    </xf>
    <xf numFmtId="1" fontId="3" fillId="6" borderId="17" xfId="0" applyNumberFormat="1" applyFont="1" applyFill="1" applyBorder="1" applyAlignment="1" applyProtection="1">
      <alignment horizontal="center" vertical="center" wrapText="1"/>
      <protection locked="0"/>
    </xf>
    <xf numFmtId="0" fontId="11" fillId="5" borderId="13" xfId="0" applyFont="1" applyFill="1" applyBorder="1" applyAlignment="1">
      <alignment horizontal="left" vertical="center" wrapText="1"/>
    </xf>
    <xf numFmtId="0" fontId="11" fillId="5" borderId="0" xfId="0" applyFont="1" applyFill="1" applyAlignment="1">
      <alignment horizontal="center"/>
    </xf>
    <xf numFmtId="0" fontId="19" fillId="6" borderId="18" xfId="0" applyFont="1" applyFill="1" applyBorder="1" applyAlignment="1" applyProtection="1">
      <alignment horizontal="left" vertical="center"/>
      <protection locked="0"/>
    </xf>
    <xf numFmtId="0" fontId="7" fillId="7" borderId="9" xfId="0" applyFont="1" applyFill="1" applyBorder="1" applyAlignment="1">
      <alignment horizontal="left" vertical="center" indent="11"/>
    </xf>
    <xf numFmtId="0" fontId="7" fillId="7" borderId="10" xfId="0" applyFont="1" applyFill="1" applyBorder="1" applyAlignment="1">
      <alignment horizontal="left" vertical="center" indent="11"/>
    </xf>
    <xf numFmtId="0" fontId="7" fillId="7" borderId="11" xfId="0" applyFont="1" applyFill="1" applyBorder="1" applyAlignment="1">
      <alignment horizontal="left" vertical="center" indent="11"/>
    </xf>
    <xf numFmtId="3" fontId="3" fillId="6" borderId="33" xfId="0" applyNumberFormat="1" applyFont="1" applyFill="1" applyBorder="1" applyAlignment="1" applyProtection="1">
      <alignment horizontal="center" vertical="center"/>
      <protection locked="0"/>
    </xf>
    <xf numFmtId="3" fontId="3" fillId="6" borderId="34" xfId="0" applyNumberFormat="1" applyFont="1" applyFill="1" applyBorder="1" applyAlignment="1" applyProtection="1">
      <alignment horizontal="center" vertical="center"/>
      <protection locked="0"/>
    </xf>
    <xf numFmtId="0" fontId="11" fillId="5" borderId="0" xfId="0" applyFont="1" applyFill="1" applyAlignment="1">
      <alignment horizontal="left" vertical="center"/>
    </xf>
    <xf numFmtId="0" fontId="22" fillId="14" borderId="26" xfId="0" applyFont="1" applyFill="1" applyBorder="1" applyAlignment="1">
      <alignment horizontal="center" vertical="center" wrapText="1"/>
    </xf>
    <xf numFmtId="0" fontId="22" fillId="14" borderId="27" xfId="0" applyFont="1" applyFill="1" applyBorder="1" applyAlignment="1">
      <alignment horizontal="center" vertical="center" wrapText="1"/>
    </xf>
    <xf numFmtId="14" fontId="3" fillId="6" borderId="22" xfId="0" applyNumberFormat="1" applyFont="1" applyFill="1" applyBorder="1" applyAlignment="1" applyProtection="1">
      <alignment horizontal="center" vertical="center"/>
      <protection locked="0"/>
    </xf>
    <xf numFmtId="14" fontId="3" fillId="6" borderId="23" xfId="0" applyNumberFormat="1" applyFont="1" applyFill="1" applyBorder="1" applyAlignment="1" applyProtection="1">
      <alignment horizontal="center" vertical="center"/>
      <protection locked="0"/>
    </xf>
    <xf numFmtId="0" fontId="22" fillId="14" borderId="25" xfId="0" applyFont="1" applyFill="1" applyBorder="1" applyAlignment="1">
      <alignment horizontal="center" vertical="center" wrapText="1"/>
    </xf>
    <xf numFmtId="3" fontId="3" fillId="6" borderId="22" xfId="0" applyNumberFormat="1" applyFont="1" applyFill="1" applyBorder="1" applyAlignment="1" applyProtection="1">
      <alignment horizontal="center" vertical="center"/>
      <protection locked="0"/>
    </xf>
    <xf numFmtId="3" fontId="3" fillId="6" borderId="23" xfId="0" applyNumberFormat="1" applyFont="1" applyFill="1" applyBorder="1" applyAlignment="1" applyProtection="1">
      <alignment horizontal="center" vertical="center"/>
      <protection locked="0"/>
    </xf>
    <xf numFmtId="3" fontId="3" fillId="6" borderId="36" xfId="0" applyNumberFormat="1" applyFont="1" applyFill="1" applyBorder="1" applyAlignment="1" applyProtection="1">
      <alignment horizontal="center" vertical="center"/>
      <protection locked="0"/>
    </xf>
    <xf numFmtId="3" fontId="3" fillId="6" borderId="37" xfId="0" applyNumberFormat="1" applyFont="1" applyFill="1" applyBorder="1" applyAlignment="1" applyProtection="1">
      <alignment horizontal="center" vertical="center"/>
      <protection locked="0"/>
    </xf>
    <xf numFmtId="3" fontId="3" fillId="6" borderId="38" xfId="0" applyNumberFormat="1" applyFont="1" applyFill="1" applyBorder="1" applyAlignment="1" applyProtection="1">
      <alignment horizontal="center" vertical="center"/>
      <protection locked="0"/>
    </xf>
    <xf numFmtId="3" fontId="3" fillId="6" borderId="39" xfId="0" applyNumberFormat="1" applyFont="1" applyFill="1" applyBorder="1" applyAlignment="1" applyProtection="1">
      <alignment horizontal="center" vertical="center"/>
      <protection locked="0"/>
    </xf>
    <xf numFmtId="3" fontId="3" fillId="6" borderId="40" xfId="0" applyNumberFormat="1" applyFont="1" applyFill="1" applyBorder="1" applyAlignment="1" applyProtection="1">
      <alignment horizontal="center" vertical="center"/>
      <protection locked="0"/>
    </xf>
    <xf numFmtId="3" fontId="3" fillId="6" borderId="41" xfId="0" applyNumberFormat="1" applyFont="1" applyFill="1" applyBorder="1" applyAlignment="1" applyProtection="1">
      <alignment horizontal="center" vertical="center"/>
      <protection locked="0"/>
    </xf>
    <xf numFmtId="14" fontId="3" fillId="6" borderId="33" xfId="0" applyNumberFormat="1" applyFont="1" applyFill="1" applyBorder="1" applyAlignment="1" applyProtection="1">
      <alignment horizontal="center" vertical="center"/>
      <protection locked="0"/>
    </xf>
    <xf numFmtId="14" fontId="3" fillId="6" borderId="34" xfId="0" applyNumberFormat="1" applyFont="1" applyFill="1" applyBorder="1" applyAlignment="1" applyProtection="1">
      <alignment horizontal="center" vertical="center"/>
      <protection locked="0"/>
    </xf>
    <xf numFmtId="0" fontId="7" fillId="7" borderId="1" xfId="0" applyFont="1" applyFill="1" applyBorder="1" applyAlignment="1">
      <alignment horizontal="left" vertical="center" indent="11"/>
    </xf>
    <xf numFmtId="0" fontId="7" fillId="7" borderId="2" xfId="0" applyFont="1" applyFill="1" applyBorder="1" applyAlignment="1">
      <alignment horizontal="left" vertical="center" indent="11"/>
    </xf>
    <xf numFmtId="0" fontId="7" fillId="7" borderId="3" xfId="0" applyFont="1" applyFill="1" applyBorder="1" applyAlignment="1">
      <alignment horizontal="left" vertical="center" indent="11"/>
    </xf>
    <xf numFmtId="0" fontId="7" fillId="7" borderId="6" xfId="0" applyFont="1" applyFill="1" applyBorder="1" applyAlignment="1">
      <alignment horizontal="left" vertical="center" indent="11"/>
    </xf>
    <xf numFmtId="0" fontId="7" fillId="7" borderId="7" xfId="0" applyFont="1" applyFill="1" applyBorder="1" applyAlignment="1">
      <alignment horizontal="left" vertical="center" indent="11"/>
    </xf>
    <xf numFmtId="0" fontId="7" fillId="7" borderId="8" xfId="0" applyFont="1" applyFill="1" applyBorder="1" applyAlignment="1">
      <alignment horizontal="left" vertical="center" indent="11"/>
    </xf>
    <xf numFmtId="0" fontId="7" fillId="7" borderId="9" xfId="0" applyFont="1" applyFill="1" applyBorder="1" applyAlignment="1">
      <alignment horizontal="left" vertical="center" wrapText="1" indent="11"/>
    </xf>
    <xf numFmtId="14" fontId="3" fillId="6" borderId="15" xfId="0" applyNumberFormat="1" applyFont="1" applyFill="1" applyBorder="1" applyAlignment="1" applyProtection="1">
      <alignment horizontal="left" vertical="center"/>
      <protection locked="0"/>
    </xf>
    <xf numFmtId="14" fontId="3" fillId="6" borderId="17" xfId="0" applyNumberFormat="1" applyFont="1" applyFill="1" applyBorder="1" applyAlignment="1" applyProtection="1">
      <alignment horizontal="left" vertical="center"/>
      <protection locked="0"/>
    </xf>
    <xf numFmtId="0" fontId="9" fillId="5" borderId="13" xfId="0" applyFont="1" applyFill="1" applyBorder="1" applyAlignment="1">
      <alignment horizontal="left" vertical="center" wrapText="1"/>
    </xf>
    <xf numFmtId="0" fontId="1" fillId="6" borderId="36" xfId="0" applyFont="1" applyFill="1" applyBorder="1" applyAlignment="1" applyProtection="1">
      <alignment horizontal="center" wrapText="1"/>
      <protection locked="0"/>
    </xf>
    <xf numFmtId="0" fontId="1" fillId="6" borderId="37" xfId="0" applyFont="1" applyFill="1" applyBorder="1" applyAlignment="1" applyProtection="1">
      <alignment horizontal="center" wrapText="1"/>
      <protection locked="0"/>
    </xf>
    <xf numFmtId="0" fontId="1" fillId="6" borderId="38" xfId="0" applyFont="1" applyFill="1" applyBorder="1" applyAlignment="1" applyProtection="1">
      <alignment horizontal="center" wrapText="1"/>
      <protection locked="0"/>
    </xf>
    <xf numFmtId="0" fontId="1" fillId="6" borderId="42" xfId="0" applyFont="1" applyFill="1" applyBorder="1" applyAlignment="1" applyProtection="1">
      <alignment horizontal="center" wrapText="1"/>
      <protection locked="0"/>
    </xf>
    <xf numFmtId="0" fontId="1" fillId="6" borderId="0" xfId="0" applyFont="1" applyFill="1" applyAlignment="1" applyProtection="1">
      <alignment horizontal="center" wrapText="1"/>
      <protection locked="0"/>
    </xf>
    <xf numFmtId="0" fontId="1" fillId="6" borderId="13" xfId="0" applyFont="1" applyFill="1" applyBorder="1" applyAlignment="1" applyProtection="1">
      <alignment horizontal="center" wrapText="1"/>
      <protection locked="0"/>
    </xf>
    <xf numFmtId="0" fontId="1" fillId="6" borderId="39" xfId="0" applyFont="1" applyFill="1" applyBorder="1" applyAlignment="1" applyProtection="1">
      <alignment horizontal="center" wrapText="1"/>
      <protection locked="0"/>
    </xf>
    <xf numFmtId="0" fontId="1" fillId="6" borderId="40" xfId="0" applyFont="1" applyFill="1" applyBorder="1" applyAlignment="1" applyProtection="1">
      <alignment horizontal="center" wrapText="1"/>
      <protection locked="0"/>
    </xf>
    <xf numFmtId="0" fontId="1" fillId="6" borderId="41" xfId="0" applyFont="1" applyFill="1" applyBorder="1" applyAlignment="1" applyProtection="1">
      <alignment horizontal="center" wrapText="1"/>
      <protection locked="0"/>
    </xf>
    <xf numFmtId="14" fontId="3" fillId="12" borderId="16" xfId="0" applyNumberFormat="1" applyFont="1" applyFill="1" applyBorder="1" applyAlignment="1" applyProtection="1">
      <alignment horizontal="center" vertical="center" wrapText="1"/>
      <protection locked="0"/>
    </xf>
    <xf numFmtId="0" fontId="60" fillId="2" borderId="9" xfId="0" applyFont="1" applyFill="1" applyBorder="1" applyAlignment="1">
      <alignment horizontal="center" vertical="center"/>
    </xf>
    <xf numFmtId="0" fontId="60" fillId="2" borderId="11" xfId="0" applyFont="1" applyFill="1" applyBorder="1" applyAlignment="1">
      <alignment horizontal="center" vertical="center"/>
    </xf>
    <xf numFmtId="14" fontId="60" fillId="2" borderId="9" xfId="0" applyNumberFormat="1" applyFont="1" applyFill="1" applyBorder="1" applyAlignment="1">
      <alignment horizontal="center" vertical="center"/>
    </xf>
    <xf numFmtId="0" fontId="60" fillId="2" borderId="9" xfId="0" applyFont="1" applyFill="1" applyBorder="1" applyAlignment="1">
      <alignment horizontal="center" vertical="center" wrapText="1"/>
    </xf>
    <xf numFmtId="0" fontId="60" fillId="2" borderId="10"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1" fillId="6" borderId="15" xfId="0" applyFont="1" applyFill="1" applyBorder="1" applyAlignment="1" applyProtection="1">
      <alignment horizontal="left" vertical="center" wrapText="1"/>
      <protection locked="0"/>
    </xf>
    <xf numFmtId="0" fontId="1" fillId="6" borderId="16" xfId="0" applyFont="1" applyFill="1" applyBorder="1" applyAlignment="1" applyProtection="1">
      <alignment horizontal="left" vertical="center" wrapText="1"/>
      <protection locked="0"/>
    </xf>
    <xf numFmtId="0" fontId="1" fillId="6" borderId="17" xfId="0" applyFont="1" applyFill="1" applyBorder="1" applyAlignment="1" applyProtection="1">
      <alignment horizontal="left" vertical="center" wrapText="1"/>
      <protection locked="0"/>
    </xf>
    <xf numFmtId="0" fontId="49" fillId="0" borderId="10" xfId="0" applyFont="1" applyBorder="1" applyAlignment="1">
      <alignment horizontal="center" vertical="center"/>
    </xf>
    <xf numFmtId="0" fontId="49" fillId="0" borderId="11" xfId="0" applyFont="1" applyBorder="1" applyAlignment="1">
      <alignment horizontal="center" vertical="center"/>
    </xf>
    <xf numFmtId="0" fontId="49" fillId="0" borderId="9" xfId="0" applyFont="1" applyBorder="1" applyAlignment="1">
      <alignment horizontal="center" vertical="center"/>
    </xf>
    <xf numFmtId="0" fontId="49" fillId="0" borderId="10" xfId="0" applyFont="1" applyBorder="1" applyAlignment="1">
      <alignment horizontal="center" vertical="center" wrapText="1"/>
    </xf>
    <xf numFmtId="0" fontId="4" fillId="2" borderId="0" xfId="0" applyFont="1" applyFill="1" applyAlignment="1">
      <alignment horizontal="right" vertical="center"/>
    </xf>
    <xf numFmtId="0" fontId="4" fillId="2" borderId="0" xfId="0" applyFont="1" applyFill="1" applyAlignment="1">
      <alignment horizontal="center" vertical="center"/>
    </xf>
    <xf numFmtId="0" fontId="7" fillId="3" borderId="9" xfId="0" applyFont="1" applyFill="1" applyBorder="1" applyAlignment="1">
      <alignment horizontal="center" vertical="top"/>
    </xf>
    <xf numFmtId="0" fontId="7" fillId="3" borderId="10" xfId="0" applyFont="1" applyFill="1" applyBorder="1" applyAlignment="1">
      <alignment horizontal="center" vertical="top"/>
    </xf>
    <xf numFmtId="0" fontId="7" fillId="3" borderId="11" xfId="0" applyFont="1" applyFill="1" applyBorder="1" applyAlignment="1">
      <alignment horizontal="center" vertical="top"/>
    </xf>
    <xf numFmtId="0" fontId="61" fillId="2" borderId="0" xfId="0" applyFont="1" applyFill="1" applyAlignment="1">
      <alignment horizontal="center" vertical="center"/>
    </xf>
    <xf numFmtId="0" fontId="63" fillId="0" borderId="0" xfId="0" applyFont="1" applyAlignment="1">
      <alignment horizontal="center" vertical="center"/>
    </xf>
  </cellXfs>
  <cellStyles count="3">
    <cellStyle name="Moneda" xfId="2" builtinId="4"/>
    <cellStyle name="Moneda [0]" xfId="1" builtinId="7"/>
    <cellStyle name="Normal" xfId="0" builtinId="0"/>
  </cellStyles>
  <dxfs count="97">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theme="2" tint="-0.499984740745262"/>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rgb="FFFFCCCC"/>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2" tint="-0.499984740745262"/>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rgb="FFFFCCCC"/>
        </patternFill>
      </fill>
    </dxf>
    <dxf>
      <fill>
        <patternFill>
          <bgColor theme="9" tint="0.59996337778862885"/>
        </patternFill>
      </fill>
    </dxf>
    <dxf>
      <fill>
        <patternFill>
          <bgColor rgb="FFFFCCCC"/>
        </patternFill>
      </fill>
    </dxf>
    <dxf>
      <fill>
        <patternFill>
          <bgColor theme="3" tint="0.79998168889431442"/>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rgb="FFFFCCCC"/>
        </patternFill>
      </fill>
    </dxf>
    <dxf>
      <fill>
        <patternFill>
          <bgColor theme="2" tint="-0.499984740745262"/>
        </patternFill>
      </fill>
    </dxf>
    <dxf>
      <fill>
        <patternFill>
          <bgColor theme="9" tint="0.59996337778862885"/>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ill>
        <patternFill>
          <bgColor rgb="FFFFCCCC"/>
        </patternFill>
      </fill>
    </dxf>
    <dxf>
      <fill>
        <patternFill>
          <bgColor theme="2" tint="-0.499984740745262"/>
        </patternFill>
      </fill>
    </dxf>
    <dxf>
      <fill>
        <patternFill>
          <bgColor theme="9" tint="0.59996337778862885"/>
        </patternFill>
      </fill>
    </dxf>
    <dxf>
      <fill>
        <patternFill>
          <bgColor theme="2" tint="-0.499984740745262"/>
        </patternFill>
      </fill>
    </dxf>
    <dxf>
      <fill>
        <patternFill>
          <bgColor theme="9" tint="0.59996337778862885"/>
        </patternFill>
      </fill>
    </dxf>
    <dxf>
      <fill>
        <patternFill>
          <bgColor rgb="FFFFCCCC"/>
        </patternFill>
      </fill>
    </dxf>
    <dxf>
      <fill>
        <patternFill>
          <bgColor theme="2" tint="-0.499984740745262"/>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2" tint="-0.499984740745262"/>
        </patternFill>
      </fill>
    </dxf>
    <dxf>
      <fill>
        <patternFill>
          <bgColor theme="9" tint="0.59996337778862885"/>
        </patternFill>
      </fill>
    </dxf>
    <dxf>
      <fill>
        <patternFill>
          <bgColor theme="9" tint="0.59996337778862885"/>
        </patternFill>
      </fill>
    </dxf>
    <dxf>
      <fill>
        <patternFill>
          <bgColor theme="2" tint="-0.49998474074526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color rgb="FFFF9999"/>
      <color rgb="FF808000"/>
      <color rgb="FFE2E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Narrow" panose="020B060602020203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GRAFICOS!$BI$9:$BI$12</c:f>
              <c:strCache>
                <c:ptCount val="4"/>
                <c:pt idx="0">
                  <c:v>Niñas</c:v>
                </c:pt>
                <c:pt idx="1">
                  <c:v>Niños</c:v>
                </c:pt>
                <c:pt idx="2">
                  <c:v>Niñas y Niños Intersexuales</c:v>
                </c:pt>
                <c:pt idx="3">
                  <c:v>Mujeres Gestantes</c:v>
                </c:pt>
              </c:strCache>
            </c:strRef>
          </c:cat>
          <c:val>
            <c:numRef>
              <c:f>GRAFICOS!$BJ$9:$BJ$12</c:f>
              <c:numCache>
                <c:formatCode>General</c:formatCode>
                <c:ptCount val="4"/>
                <c:pt idx="0">
                  <c:v>9</c:v>
                </c:pt>
                <c:pt idx="1">
                  <c:v>7</c:v>
                </c:pt>
                <c:pt idx="2">
                  <c:v>0</c:v>
                </c:pt>
                <c:pt idx="3">
                  <c:v>4</c:v>
                </c:pt>
              </c:numCache>
            </c:numRef>
          </c:val>
          <c:extLst>
            <c:ext xmlns:c16="http://schemas.microsoft.com/office/drawing/2014/chart" uri="{C3380CC4-5D6E-409C-BE32-E72D297353CC}">
              <c16:uniqueId val="{00000000-A2E3-41F5-9A7C-F9297285A47D}"/>
            </c:ext>
          </c:extLst>
        </c:ser>
        <c:dLbls>
          <c:dLblPos val="inEnd"/>
          <c:showLegendKey val="0"/>
          <c:showVal val="1"/>
          <c:showCatName val="0"/>
          <c:showSerName val="0"/>
          <c:showPercent val="0"/>
          <c:showBubbleSize val="0"/>
        </c:dLbls>
        <c:gapWidth val="164"/>
        <c:overlap val="-22"/>
        <c:axId val="545790976"/>
        <c:axId val="545793328"/>
      </c:barChart>
      <c:catAx>
        <c:axId val="54579097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CO"/>
          </a:p>
        </c:txPr>
        <c:crossAx val="545793328"/>
        <c:crosses val="autoZero"/>
        <c:auto val="1"/>
        <c:lblAlgn val="ctr"/>
        <c:lblOffset val="100"/>
        <c:noMultiLvlLbl val="0"/>
      </c:catAx>
      <c:valAx>
        <c:axId val="545793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CO"/>
          </a:p>
        </c:txPr>
        <c:crossAx val="545790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Narrow" panose="020B060602020203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GRAFICOS!$BL$9:$BL$12</c:f>
              <c:strCache>
                <c:ptCount val="4"/>
                <c:pt idx="0">
                  <c:v>Niñas con discapacidad</c:v>
                </c:pt>
                <c:pt idx="1">
                  <c:v>Niños con discapacidad</c:v>
                </c:pt>
                <c:pt idx="2">
                  <c:v>Niñas y Niños Intersexuales con discapacidad</c:v>
                </c:pt>
                <c:pt idx="3">
                  <c:v>Mujeres Gestantes con discapacidad</c:v>
                </c:pt>
              </c:strCache>
            </c:strRef>
          </c:cat>
          <c:val>
            <c:numRef>
              <c:f>GRAFICOS!$BM$9:$BM$12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AE5D-4805-AB06-461CAC42F0E7}"/>
            </c:ext>
          </c:extLst>
        </c:ser>
        <c:dLbls>
          <c:dLblPos val="inEnd"/>
          <c:showLegendKey val="0"/>
          <c:showVal val="1"/>
          <c:showCatName val="0"/>
          <c:showSerName val="0"/>
          <c:showPercent val="0"/>
          <c:showBubbleSize val="0"/>
        </c:dLbls>
        <c:gapWidth val="164"/>
        <c:overlap val="-22"/>
        <c:axId val="545791760"/>
        <c:axId val="545795288"/>
      </c:barChart>
      <c:catAx>
        <c:axId val="54579176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5288"/>
        <c:crosses val="autoZero"/>
        <c:auto val="1"/>
        <c:lblAlgn val="ctr"/>
        <c:lblOffset val="100"/>
        <c:noMultiLvlLbl val="0"/>
      </c:catAx>
      <c:valAx>
        <c:axId val="545795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1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5"/>
          <c:order val="5"/>
          <c:tx>
            <c:strRef>
              <c:f>GRAFICOS!$BO$15</c:f>
              <c:strCache>
                <c:ptCount val="1"/>
                <c:pt idx="0">
                  <c:v>SI</c:v>
                </c:pt>
              </c:strCache>
            </c:strRef>
          </c:tx>
          <c:spPr>
            <a:pattFill prst="narVert">
              <a:fgClr>
                <a:schemeClr val="accent6">
                  <a:lumMod val="60000"/>
                  <a:lumOff val="40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GRAFICOS!$BP$9:$BT$9</c15:sqref>
                  </c15:fullRef>
                </c:ext>
              </c:extLst>
              <c:f>GRAFICOS!$BQ$9:$BT$9</c:f>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GRAFICOS!$BP$15:$BT$15</c15:sqref>
                  </c15:fullRef>
                </c:ext>
              </c:extLst>
              <c:f>GRAFICOS!$BQ$15:$BT$15</c:f>
              <c:numCache>
                <c:formatCode>General</c:formatCode>
                <c:ptCount val="4"/>
                <c:pt idx="0">
                  <c:v>16</c:v>
                </c:pt>
                <c:pt idx="1">
                  <c:v>16</c:v>
                </c:pt>
                <c:pt idx="2">
                  <c:v>13</c:v>
                </c:pt>
                <c:pt idx="3">
                  <c:v>5</c:v>
                </c:pt>
              </c:numCache>
            </c:numRef>
          </c:val>
          <c:extLst>
            <c:ext xmlns:c16="http://schemas.microsoft.com/office/drawing/2014/chart" uri="{C3380CC4-5D6E-409C-BE32-E72D297353CC}">
              <c16:uniqueId val="{00000005-1F9A-4460-B501-79AE3746D1A3}"/>
            </c:ext>
          </c:extLst>
        </c:ser>
        <c:ser>
          <c:idx val="6"/>
          <c:order val="6"/>
          <c:tx>
            <c:strRef>
              <c:f>GRAFICOS!$BO$16</c:f>
              <c:strCache>
                <c:ptCount val="1"/>
                <c:pt idx="0">
                  <c:v>NO</c:v>
                </c:pt>
              </c:strCache>
            </c:strRef>
          </c:tx>
          <c:spPr>
            <a:pattFill prst="narVert">
              <a:fgClr>
                <a:srgbClr val="0070C0"/>
              </a:fgClr>
              <a:bgClr>
                <a:schemeClr val="bg1"/>
              </a:bgClr>
            </a:pattFill>
            <a:ln>
              <a:noFill/>
            </a:ln>
            <a:effectLst/>
          </c:spPr>
          <c:invertIfNegative val="0"/>
          <c:dLbls>
            <c:delete val="1"/>
          </c:dLbls>
          <c:cat>
            <c:strRef>
              <c:extLst>
                <c:ext xmlns:c15="http://schemas.microsoft.com/office/drawing/2012/chart" uri="{02D57815-91ED-43cb-92C2-25804820EDAC}">
                  <c15:fullRef>
                    <c15:sqref>GRAFICOS!$BP$9:$BT$9</c15:sqref>
                  </c15:fullRef>
                </c:ext>
              </c:extLst>
              <c:f>GRAFICOS!$BQ$9:$BT$9</c:f>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GRAFICOS!$BP$16:$BT$16</c15:sqref>
                  </c15:fullRef>
                </c:ext>
              </c:extLst>
              <c:f>GRAFICOS!$BQ$16:$BT$16</c:f>
              <c:numCache>
                <c:formatCode>General</c:formatCode>
                <c:ptCount val="4"/>
                <c:pt idx="0">
                  <c:v>0</c:v>
                </c:pt>
                <c:pt idx="1">
                  <c:v>0</c:v>
                </c:pt>
                <c:pt idx="2">
                  <c:v>3</c:v>
                </c:pt>
                <c:pt idx="3">
                  <c:v>11</c:v>
                </c:pt>
              </c:numCache>
            </c:numRef>
          </c:val>
          <c:extLst>
            <c:ext xmlns:c16="http://schemas.microsoft.com/office/drawing/2014/chart" uri="{C3380CC4-5D6E-409C-BE32-E72D297353CC}">
              <c16:uniqueId val="{00000006-1F9A-4460-B501-79AE3746D1A3}"/>
            </c:ext>
          </c:extLst>
        </c:ser>
        <c:dLbls>
          <c:dLblPos val="ctr"/>
          <c:showLegendKey val="0"/>
          <c:showVal val="1"/>
          <c:showCatName val="0"/>
          <c:showSerName val="0"/>
          <c:showPercent val="0"/>
          <c:showBubbleSize val="0"/>
        </c:dLbls>
        <c:gapWidth val="75"/>
        <c:overlap val="100"/>
        <c:axId val="545789016"/>
        <c:axId val="545792152"/>
        <c:extLst>
          <c:ext xmlns:c15="http://schemas.microsoft.com/office/drawing/2012/chart" uri="{02D57815-91ED-43cb-92C2-25804820EDAC}">
            <c15:filteredBarSeries>
              <c15:ser>
                <c:idx val="0"/>
                <c:order val="0"/>
                <c:tx>
                  <c:strRef>
                    <c:extLst>
                      <c:ext uri="{02D57815-91ED-43cb-92C2-25804820EDAC}">
                        <c15:formulaRef>
                          <c15:sqref>GRAFICOS!$BO$10</c15:sqref>
                        </c15:formulaRef>
                      </c:ext>
                    </c:extLst>
                    <c:strCache>
                      <c:ptCount val="1"/>
                      <c:pt idx="0">
                        <c:v>Registro Civil</c:v>
                      </c:pt>
                    </c:strCache>
                  </c:strRef>
                </c:tx>
                <c:spPr>
                  <a:pattFill prst="dkDnDiag">
                    <a:fgClr>
                      <a:schemeClr val="accent2">
                        <a:lumMod val="75000"/>
                      </a:schemeClr>
                    </a:fgClr>
                    <a:bgClr>
                      <a:schemeClr val="bg1"/>
                    </a:bgClr>
                  </a:pattFill>
                  <a:ln>
                    <a:solidFill>
                      <a:schemeClr val="accent2">
                        <a:lumMod val="75000"/>
                      </a:schemeClr>
                    </a:solidFill>
                  </a:ln>
                  <a:effectLst/>
                </c:spPr>
                <c:invertIfNegative val="0"/>
                <c:dLbls>
                  <c:delete val="1"/>
                </c:dLbls>
                <c:cat>
                  <c:strRef>
                    <c:extLst>
                      <c:ex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uri="{02D57815-91ED-43cb-92C2-25804820EDAC}">
                        <c15:fullRef>
                          <c15:sqref>GRAFICOS!$BP$10:$BT$10</c15:sqref>
                        </c15:fullRef>
                        <c15:formulaRef>
                          <c15:sqref>GRAFICOS!$BQ$10:$BT$10</c15:sqref>
                        </c15:formulaRef>
                      </c:ext>
                    </c:extLst>
                    <c:numCache>
                      <c:formatCode>General</c:formatCode>
                      <c:ptCount val="4"/>
                    </c:numCache>
                  </c:numRef>
                </c:val>
                <c:extLst>
                  <c:ext xmlns:c16="http://schemas.microsoft.com/office/drawing/2014/chart" uri="{C3380CC4-5D6E-409C-BE32-E72D297353CC}">
                    <c16:uniqueId val="{00000000-1F9A-4460-B501-79AE3746D1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GRAFICOS!$BO$11</c15:sqref>
                        </c15:formulaRef>
                      </c:ext>
                    </c:extLst>
                    <c:strCache>
                      <c:ptCount val="1"/>
                      <c:pt idx="0">
                        <c:v>Tarjeta de Identidad</c:v>
                      </c:pt>
                    </c:strCache>
                  </c:strRef>
                </c:tx>
                <c:spPr>
                  <a:pattFill prst="dkDnDiag">
                    <a:fgClr>
                      <a:schemeClr val="accent4">
                        <a:lumMod val="60000"/>
                        <a:lumOff val="40000"/>
                      </a:schemeClr>
                    </a:fgClr>
                    <a:bgClr>
                      <a:schemeClr val="bg1"/>
                    </a:bgClr>
                  </a:pattFill>
                  <a:ln>
                    <a:solidFill>
                      <a:schemeClr val="accent4">
                        <a:lumMod val="75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GRAFICOS!$BP$11:$BT$11</c15:sqref>
                        </c15:fullRef>
                        <c15:formulaRef>
                          <c15:sqref>GRAFICOS!$BQ$11:$BT$11</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1-1F9A-4460-B501-79AE3746D1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GRAFICOS!$BO$12</c15:sqref>
                        </c15:formulaRef>
                      </c:ext>
                    </c:extLst>
                    <c:strCache>
                      <c:ptCount val="1"/>
                      <c:pt idx="0">
                        <c:v>Pasaporte</c:v>
                      </c:pt>
                    </c:strCache>
                  </c:strRef>
                </c:tx>
                <c:spPr>
                  <a:pattFill prst="dkDnDiag">
                    <a:fgClr>
                      <a:schemeClr val="accent5">
                        <a:lumMod val="60000"/>
                        <a:lumOff val="40000"/>
                      </a:schemeClr>
                    </a:fgClr>
                    <a:bgClr>
                      <a:schemeClr val="bg1"/>
                    </a:bgClr>
                  </a:pattFill>
                  <a:ln>
                    <a:solidFill>
                      <a:schemeClr val="accent5">
                        <a:lumMod val="50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GRAFICOS!$BP$12:$BT$12</c15:sqref>
                        </c15:fullRef>
                        <c15:formulaRef>
                          <c15:sqref>GRAFICOS!$BQ$12:$BT$12</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2-1F9A-4460-B501-79AE3746D1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GRAFICOS!$BO$13</c15:sqref>
                        </c15:formulaRef>
                      </c:ext>
                    </c:extLst>
                    <c:strCache>
                      <c:ptCount val="1"/>
                      <c:pt idx="0">
                        <c:v>PEP</c:v>
                      </c:pt>
                    </c:strCache>
                  </c:strRef>
                </c:tx>
                <c:spPr>
                  <a:pattFill prst="dkDnDiag">
                    <a:fgClr>
                      <a:schemeClr val="accent6">
                        <a:lumMod val="75000"/>
                      </a:schemeClr>
                    </a:fgClr>
                    <a:bgClr>
                      <a:schemeClr val="bg1"/>
                    </a:bgClr>
                  </a:pattFill>
                  <a:ln>
                    <a:solidFill>
                      <a:schemeClr val="accent6">
                        <a:lumMod val="50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GRAFICOS!$BP$13:$BT$13</c15:sqref>
                        </c15:fullRef>
                        <c15:formulaRef>
                          <c15:sqref>GRAFICOS!$BQ$13:$BT$13</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3-1F9A-4460-B501-79AE3746D1A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GRAFICOS!$BO$14</c15:sqref>
                        </c15:formulaRef>
                      </c:ext>
                    </c:extLst>
                    <c:strCache>
                      <c:ptCount val="1"/>
                      <c:pt idx="0">
                        <c:v>No tiene</c:v>
                      </c:pt>
                    </c:strCache>
                  </c:strRef>
                </c:tx>
                <c:spPr>
                  <a:pattFill prst="dkDnDiag">
                    <a:fgClr>
                      <a:schemeClr val="bg2">
                        <a:lumMod val="50000"/>
                      </a:schemeClr>
                    </a:fgClr>
                    <a:bgClr>
                      <a:schemeClr val="bg1"/>
                    </a:bgClr>
                  </a:pattFill>
                  <a:ln>
                    <a:solidFill>
                      <a:schemeClr val="bg2">
                        <a:lumMod val="50000"/>
                      </a:schemeClr>
                    </a:solidFill>
                  </a:ln>
                  <a:effectLst/>
                </c:spPr>
                <c:invertIfNegative val="0"/>
                <c:dLbls>
                  <c:delete val="1"/>
                </c:dLbls>
                <c:cat>
                  <c:strRef>
                    <c:extLst>
                      <c:ext xmlns:c15="http://schemas.microsoft.com/office/drawing/2012/chart" uri="{02D57815-91ED-43cb-92C2-25804820EDAC}">
                        <c15:fullRef>
                          <c15:sqref>GRAFICOS!$BP$9:$BT$9</c15:sqref>
                        </c15:fullRef>
                        <c15:formulaRef>
                          <c15:sqref>GRAFICOS!$BQ$9:$BT$9</c15:sqref>
                        </c15:formulaRef>
                      </c:ext>
                    </c:extLst>
                    <c:strCache>
                      <c:ptCount val="4"/>
                      <c:pt idx="0">
                        <c:v>Afiliación al Sistema General de Salud</c:v>
                      </c:pt>
                      <c:pt idx="1">
                        <c:v>Esquema completo de vacunación</c:v>
                      </c:pt>
                      <c:pt idx="2">
                        <c:v>Valoración integral en salud</c:v>
                      </c:pt>
                      <c:pt idx="3">
                        <c:v>Acceso a libros</c:v>
                      </c:pt>
                    </c:strCache>
                  </c:strRef>
                </c:cat>
                <c:val>
                  <c:numRef>
                    <c:extLst>
                      <c:ext xmlns:c15="http://schemas.microsoft.com/office/drawing/2012/chart" uri="{02D57815-91ED-43cb-92C2-25804820EDAC}">
                        <c15:fullRef>
                          <c15:sqref>GRAFICOS!$BP$14:$BT$14</c15:sqref>
                        </c15:fullRef>
                        <c15:formulaRef>
                          <c15:sqref>GRAFICOS!$BQ$14:$BT$14</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4-1F9A-4460-B501-79AE3746D1A3}"/>
                  </c:ext>
                </c:extLst>
              </c15:ser>
            </c15:filteredBarSeries>
          </c:ext>
        </c:extLst>
      </c:barChart>
      <c:catAx>
        <c:axId val="545789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2152"/>
        <c:crosses val="autoZero"/>
        <c:auto val="1"/>
        <c:lblAlgn val="ctr"/>
        <c:lblOffset val="100"/>
        <c:noMultiLvlLbl val="0"/>
      </c:catAx>
      <c:valAx>
        <c:axId val="545792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890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6"/>
          <c:order val="6"/>
          <c:tx>
            <c:strRef>
              <c:f>GRAFICOS!$BO$27</c:f>
              <c:strCache>
                <c:ptCount val="1"/>
                <c:pt idx="0">
                  <c:v>SI</c:v>
                </c:pt>
              </c:strCache>
            </c:strRef>
          </c:tx>
          <c:spPr>
            <a:pattFill prst="narVert">
              <a:fgClr>
                <a:schemeClr val="accent6">
                  <a:lumMod val="60000"/>
                  <a:lumOff val="40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ext>
              </c:extLst>
              <c:f>GRAFICOS!$BQ$20:$BR$20</c:f>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GRAFICOS!$BP$27:$BR$27</c15:sqref>
                  </c15:fullRef>
                </c:ext>
              </c:extLst>
              <c:f>GRAFICOS!$BQ$27:$BR$27</c:f>
              <c:numCache>
                <c:formatCode>General</c:formatCode>
                <c:ptCount val="2"/>
                <c:pt idx="0">
                  <c:v>4</c:v>
                </c:pt>
                <c:pt idx="1">
                  <c:v>4</c:v>
                </c:pt>
              </c:numCache>
            </c:numRef>
          </c:val>
          <c:extLst>
            <c:ext xmlns:c16="http://schemas.microsoft.com/office/drawing/2014/chart" uri="{C3380CC4-5D6E-409C-BE32-E72D297353CC}">
              <c16:uniqueId val="{00000006-019C-4568-BDBF-88E1B12FA943}"/>
            </c:ext>
          </c:extLst>
        </c:ser>
        <c:ser>
          <c:idx val="7"/>
          <c:order val="7"/>
          <c:tx>
            <c:strRef>
              <c:f>GRAFICOS!$BO$28</c:f>
              <c:strCache>
                <c:ptCount val="1"/>
                <c:pt idx="0">
                  <c:v>NO</c:v>
                </c:pt>
              </c:strCache>
            </c:strRef>
          </c:tx>
          <c:spPr>
            <a:pattFill prst="narVert">
              <a:fgClr>
                <a:schemeClr val="accent1">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ext>
              </c:extLst>
              <c:f>GRAFICOS!$BQ$20:$BR$20</c:f>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GRAFICOS!$BP$28:$BR$28</c15:sqref>
                  </c15:fullRef>
                </c:ext>
              </c:extLst>
              <c:f>GRAFICOS!$BQ$28:$BR$28</c:f>
              <c:numCache>
                <c:formatCode>General</c:formatCode>
                <c:ptCount val="2"/>
                <c:pt idx="0">
                  <c:v>0</c:v>
                </c:pt>
                <c:pt idx="1">
                  <c:v>0</c:v>
                </c:pt>
              </c:numCache>
            </c:numRef>
          </c:val>
          <c:extLst>
            <c:ext xmlns:c16="http://schemas.microsoft.com/office/drawing/2014/chart" uri="{C3380CC4-5D6E-409C-BE32-E72D297353CC}">
              <c16:uniqueId val="{00000007-019C-4568-BDBF-88E1B12FA943}"/>
            </c:ext>
          </c:extLst>
        </c:ser>
        <c:dLbls>
          <c:dLblPos val="ctr"/>
          <c:showLegendKey val="0"/>
          <c:showVal val="1"/>
          <c:showCatName val="0"/>
          <c:showSerName val="0"/>
          <c:showPercent val="0"/>
          <c:showBubbleSize val="0"/>
        </c:dLbls>
        <c:gapWidth val="75"/>
        <c:overlap val="100"/>
        <c:axId val="545794112"/>
        <c:axId val="545791368"/>
        <c:extLst>
          <c:ext xmlns:c15="http://schemas.microsoft.com/office/drawing/2012/chart" uri="{02D57815-91ED-43cb-92C2-25804820EDAC}">
            <c15:filteredBarSeries>
              <c15:ser>
                <c:idx val="0"/>
                <c:order val="0"/>
                <c:tx>
                  <c:strRef>
                    <c:extLst>
                      <c:ext uri="{02D57815-91ED-43cb-92C2-25804820EDAC}">
                        <c15:formulaRef>
                          <c15:sqref>GRAFICOS!$BO$21</c15:sqref>
                        </c15:formulaRef>
                      </c:ext>
                    </c:extLst>
                    <c:strCache>
                      <c:ptCount val="1"/>
                      <c:pt idx="0">
                        <c:v>Tarjeta de Identidad</c:v>
                      </c:pt>
                    </c:strCache>
                  </c:strRef>
                </c:tx>
                <c:spPr>
                  <a:pattFill prst="dkDnDiag">
                    <a:fgClr>
                      <a:schemeClr val="accent4">
                        <a:lumMod val="75000"/>
                      </a:schemeClr>
                    </a:fgClr>
                    <a:bgClr>
                      <a:schemeClr val="bg1"/>
                    </a:bgClr>
                  </a:pattFill>
                  <a:ln>
                    <a:noFill/>
                  </a:ln>
                  <a:effectLst/>
                </c:spPr>
                <c:invertIfNegative val="0"/>
                <c:dLbls>
                  <c:delete val="1"/>
                </c:dLbls>
                <c:cat>
                  <c:strRef>
                    <c:extLst>
                      <c:ex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uri="{02D57815-91ED-43cb-92C2-25804820EDAC}">
                        <c15:fullRef>
                          <c15:sqref>GRAFICOS!$BP$21:$BR$21</c15:sqref>
                        </c15:fullRef>
                        <c15:formulaRef>
                          <c15:sqref>GRAFICOS!$BQ$21:$BR$21</c15:sqref>
                        </c15:formulaRef>
                      </c:ext>
                    </c:extLst>
                    <c:numCache>
                      <c:formatCode>General</c:formatCode>
                      <c:ptCount val="2"/>
                    </c:numCache>
                  </c:numRef>
                </c:val>
                <c:extLst>
                  <c:ext xmlns:c16="http://schemas.microsoft.com/office/drawing/2014/chart" uri="{C3380CC4-5D6E-409C-BE32-E72D297353CC}">
                    <c16:uniqueId val="{00000000-019C-4568-BDBF-88E1B12FA94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GRAFICOS!$BO$22</c15:sqref>
                        </c15:formulaRef>
                      </c:ext>
                    </c:extLst>
                    <c:strCache>
                      <c:ptCount val="1"/>
                      <c:pt idx="0">
                        <c:v>Cédula ciudadanía</c:v>
                      </c:pt>
                    </c:strCache>
                  </c:strRef>
                </c:tx>
                <c:spPr>
                  <a:pattFill prst="dkDnDiag">
                    <a:fgClr>
                      <a:schemeClr val="accent2">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GRAFICOS!$BP$22:$BR$22</c15:sqref>
                        </c15:fullRef>
                        <c15:formulaRef>
                          <c15:sqref>GRAFICOS!$BQ$22:$BR$22</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1-019C-4568-BDBF-88E1B12FA94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GRAFICOS!$BO$23</c15:sqref>
                        </c15:formulaRef>
                      </c:ext>
                    </c:extLst>
                    <c:strCache>
                      <c:ptCount val="1"/>
                      <c:pt idx="0">
                        <c:v>Cedula de extranjería</c:v>
                      </c:pt>
                    </c:strCache>
                  </c:strRef>
                </c:tx>
                <c:spPr>
                  <a:solidFill>
                    <a:schemeClr val="accent3"/>
                  </a:solid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GRAFICOS!$BP$23:$BR$23</c15:sqref>
                        </c15:fullRef>
                        <c15:formulaRef>
                          <c15:sqref>GRAFICOS!$BQ$23:$BR$23</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2-019C-4568-BDBF-88E1B12FA94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GRAFICOS!$BO$24</c15:sqref>
                        </c15:formulaRef>
                      </c:ext>
                    </c:extLst>
                    <c:strCache>
                      <c:ptCount val="1"/>
                      <c:pt idx="0">
                        <c:v>Pasaporte</c:v>
                      </c:pt>
                    </c:strCache>
                  </c:strRef>
                </c:tx>
                <c:spPr>
                  <a:pattFill prst="dkDnDiag">
                    <a:fgClr>
                      <a:schemeClr val="accent5">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GRAFICOS!$BP$24:$BR$24</c15:sqref>
                        </c15:fullRef>
                        <c15:formulaRef>
                          <c15:sqref>GRAFICOS!$BQ$24:$BR$24</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3-019C-4568-BDBF-88E1B12FA94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GRAFICOS!$BO$25</c15:sqref>
                        </c15:formulaRef>
                      </c:ext>
                    </c:extLst>
                    <c:strCache>
                      <c:ptCount val="1"/>
                      <c:pt idx="0">
                        <c:v>PEP</c:v>
                      </c:pt>
                    </c:strCache>
                  </c:strRef>
                </c:tx>
                <c:spPr>
                  <a:pattFill prst="dkDnDiag">
                    <a:fgClr>
                      <a:schemeClr val="accent6">
                        <a:lumMod val="60000"/>
                        <a:lumOff val="40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GRAFICOS!$BP$25:$BR$25</c15:sqref>
                        </c15:fullRef>
                        <c15:formulaRef>
                          <c15:sqref>GRAFICOS!$BQ$25:$BR$25</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4-019C-4568-BDBF-88E1B12FA94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GRAFICOS!$BO$26</c15:sqref>
                        </c15:formulaRef>
                      </c:ext>
                    </c:extLst>
                    <c:strCache>
                      <c:ptCount val="1"/>
                      <c:pt idx="0">
                        <c:v>Sin información</c:v>
                      </c:pt>
                    </c:strCache>
                  </c:strRef>
                </c:tx>
                <c:spPr>
                  <a:pattFill prst="dkDnDiag">
                    <a:fgClr>
                      <a:schemeClr val="bg2">
                        <a:lumMod val="75000"/>
                      </a:schemeClr>
                    </a:fgClr>
                    <a:bgClr>
                      <a:schemeClr val="bg1"/>
                    </a:bgClr>
                  </a:pattFill>
                  <a:ln>
                    <a:noFill/>
                  </a:ln>
                  <a:effectLst/>
                </c:spPr>
                <c:invertIfNegative val="0"/>
                <c:dLbls>
                  <c:delete val="1"/>
                </c:dLbls>
                <c:cat>
                  <c:strRef>
                    <c:extLst>
                      <c:ext xmlns:c15="http://schemas.microsoft.com/office/drawing/2012/chart" uri="{02D57815-91ED-43cb-92C2-25804820EDAC}">
                        <c15:fullRef>
                          <c15:sqref>GRAFICOS!$BP$20:$BR$20</c15:sqref>
                        </c15:fullRef>
                        <c15:formulaRef>
                          <c15:sqref>GRAFICOS!$BQ$20:$BR$20</c15:sqref>
                        </c15:formulaRef>
                      </c:ext>
                    </c:extLst>
                    <c:strCache>
                      <c:ptCount val="2"/>
                      <c:pt idx="0">
                        <c:v>Afiliación al Sistema General de Salud</c:v>
                      </c:pt>
                      <c:pt idx="1">
                        <c:v>Esquema completo de vacunación</c:v>
                      </c:pt>
                    </c:strCache>
                  </c:strRef>
                </c:cat>
                <c:val>
                  <c:numRef>
                    <c:extLst>
                      <c:ext xmlns:c15="http://schemas.microsoft.com/office/drawing/2012/chart" uri="{02D57815-91ED-43cb-92C2-25804820EDAC}">
                        <c15:fullRef>
                          <c15:sqref>GRAFICOS!$BP$26:$BR$26</c15:sqref>
                        </c15:fullRef>
                        <c15:formulaRef>
                          <c15:sqref>GRAFICOS!$BQ$26:$BR$26</c15:sqref>
                        </c15:formulaRef>
                      </c:ext>
                    </c:extLst>
                    <c:numCache>
                      <c:formatCode>General</c:formatCode>
                      <c:ptCount val="2"/>
                    </c:numCache>
                  </c:numRef>
                </c:val>
                <c:extLst xmlns:c15="http://schemas.microsoft.com/office/drawing/2012/chart">
                  <c:ext xmlns:c16="http://schemas.microsoft.com/office/drawing/2014/chart" uri="{C3380CC4-5D6E-409C-BE32-E72D297353CC}">
                    <c16:uniqueId val="{00000005-019C-4568-BDBF-88E1B12FA943}"/>
                  </c:ext>
                </c:extLst>
              </c15:ser>
            </c15:filteredBarSeries>
          </c:ext>
        </c:extLst>
      </c:barChart>
      <c:catAx>
        <c:axId val="545794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1368"/>
        <c:crosses val="autoZero"/>
        <c:auto val="1"/>
        <c:lblAlgn val="ctr"/>
        <c:lblOffset val="100"/>
        <c:noMultiLvlLbl val="0"/>
      </c:catAx>
      <c:valAx>
        <c:axId val="545791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57941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s-CO" sz="1400"/>
              <a:t>Documento de Identidad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pieChart>
        <c:varyColors val="1"/>
        <c:ser>
          <c:idx val="0"/>
          <c:order val="0"/>
          <c:spPr>
            <a:ln>
              <a:solidFill>
                <a:schemeClr val="bg2">
                  <a:lumMod val="90000"/>
                </a:schemeClr>
              </a:solidFill>
            </a:ln>
          </c:spPr>
          <c:dPt>
            <c:idx val="0"/>
            <c:bubble3D val="0"/>
            <c:spPr>
              <a:solidFill>
                <a:schemeClr val="accent1"/>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5F0-4BF8-865E-685877D8F8C2}"/>
              </c:ext>
            </c:extLst>
          </c:dPt>
          <c:dPt>
            <c:idx val="1"/>
            <c:bubble3D val="0"/>
            <c:spPr>
              <a:solidFill>
                <a:schemeClr val="accent2"/>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5F0-4BF8-865E-685877D8F8C2}"/>
              </c:ext>
            </c:extLst>
          </c:dPt>
          <c:dPt>
            <c:idx val="2"/>
            <c:bubble3D val="0"/>
            <c:spPr>
              <a:solidFill>
                <a:schemeClr val="accent3"/>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5F0-4BF8-865E-685877D8F8C2}"/>
              </c:ext>
            </c:extLst>
          </c:dPt>
          <c:dPt>
            <c:idx val="3"/>
            <c:bubble3D val="0"/>
            <c:spPr>
              <a:solidFill>
                <a:schemeClr val="accent4"/>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5F0-4BF8-865E-685877D8F8C2}"/>
              </c:ext>
            </c:extLst>
          </c:dPt>
          <c:dPt>
            <c:idx val="4"/>
            <c:bubble3D val="0"/>
            <c:spPr>
              <a:solidFill>
                <a:schemeClr val="accent5"/>
              </a:solidFill>
              <a:ln>
                <a:solidFill>
                  <a:schemeClr val="bg2">
                    <a:lumMod val="9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5F0-4BF8-865E-685877D8F8C2}"/>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GRAFICOS!$BO$10:$BO$14</c:f>
              <c:strCache>
                <c:ptCount val="5"/>
                <c:pt idx="0">
                  <c:v>Registro Civil</c:v>
                </c:pt>
                <c:pt idx="1">
                  <c:v>Tarjeta de Identidad</c:v>
                </c:pt>
                <c:pt idx="2">
                  <c:v>Pasaporte</c:v>
                </c:pt>
                <c:pt idx="3">
                  <c:v>PEP</c:v>
                </c:pt>
                <c:pt idx="4">
                  <c:v>No tiene</c:v>
                </c:pt>
              </c:strCache>
            </c:strRef>
          </c:cat>
          <c:val>
            <c:numRef>
              <c:f>GRAFICOS!$BP$10:$BP$14</c:f>
              <c:numCache>
                <c:formatCode>General</c:formatCode>
                <c:ptCount val="5"/>
                <c:pt idx="0">
                  <c:v>16</c:v>
                </c:pt>
                <c:pt idx="1">
                  <c:v>0</c:v>
                </c:pt>
                <c:pt idx="2">
                  <c:v>0</c:v>
                </c:pt>
                <c:pt idx="3">
                  <c:v>0</c:v>
                </c:pt>
                <c:pt idx="4">
                  <c:v>0</c:v>
                </c:pt>
              </c:numCache>
            </c:numRef>
          </c:val>
          <c:extLst>
            <c:ext xmlns:c16="http://schemas.microsoft.com/office/drawing/2014/chart" uri="{C3380CC4-5D6E-409C-BE32-E72D297353CC}">
              <c16:uniqueId val="{00000000-58AC-47DB-9958-C6633B1F859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s-CO" sz="1400"/>
              <a:t>Documento de Identidad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pieChart>
        <c:varyColors val="1"/>
        <c:ser>
          <c:idx val="0"/>
          <c:order val="0"/>
          <c:tx>
            <c:strRef>
              <c:f>GRAFICOS!$BP$20</c:f>
              <c:strCache>
                <c:ptCount val="1"/>
                <c:pt idx="0">
                  <c:v>Documento de Identidad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48B-4625-A680-F103691D959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48B-4625-A680-F103691D959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48B-4625-A680-F103691D959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48B-4625-A680-F103691D959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48B-4625-A680-F103691D959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D43-4147-8D75-9CD6A74F7B35}"/>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GRAFICOS!$BO$21:$BO$26</c:f>
              <c:strCache>
                <c:ptCount val="6"/>
                <c:pt idx="0">
                  <c:v>Tarjeta de Identidad</c:v>
                </c:pt>
                <c:pt idx="1">
                  <c:v>Cédula ciudadanía</c:v>
                </c:pt>
                <c:pt idx="2">
                  <c:v>Cedula de extranjería</c:v>
                </c:pt>
                <c:pt idx="3">
                  <c:v>Pasaporte</c:v>
                </c:pt>
                <c:pt idx="4">
                  <c:v>PEP</c:v>
                </c:pt>
                <c:pt idx="5">
                  <c:v>Sin información</c:v>
                </c:pt>
              </c:strCache>
            </c:strRef>
          </c:cat>
          <c:val>
            <c:numRef>
              <c:f>GRAFICOS!$BP$21:$BP$26</c:f>
              <c:numCache>
                <c:formatCode>General</c:formatCode>
                <c:ptCount val="6"/>
                <c:pt idx="0">
                  <c:v>0</c:v>
                </c:pt>
                <c:pt idx="1">
                  <c:v>4</c:v>
                </c:pt>
                <c:pt idx="2">
                  <c:v>0</c:v>
                </c:pt>
                <c:pt idx="3">
                  <c:v>0</c:v>
                </c:pt>
                <c:pt idx="4">
                  <c:v>0</c:v>
                </c:pt>
                <c:pt idx="5">
                  <c:v>0</c:v>
                </c:pt>
              </c:numCache>
            </c:numRef>
          </c:val>
          <c:extLst>
            <c:ext xmlns:c16="http://schemas.microsoft.com/office/drawing/2014/chart" uri="{C3380CC4-5D6E-409C-BE32-E72D297353CC}">
              <c16:uniqueId val="{0000000A-548B-4625-A680-F103691D959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A86-4333-A29A-24C4EA9A99D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A86-4333-A29A-24C4EA9A99D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A86-4333-A29A-24C4EA9A99D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A86-4333-A29A-24C4EA9A99D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A86-4333-A29A-24C4EA9A99D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A86-4333-A29A-24C4EA9A99D2}"/>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GRAFICOS!$BJ$80:$BJ$85</c:f>
              <c:strCache>
                <c:ptCount val="6"/>
                <c:pt idx="0">
                  <c:v>1. Energía</c:v>
                </c:pt>
                <c:pt idx="1">
                  <c:v>2. Acueducto</c:v>
                </c:pt>
                <c:pt idx="2">
                  <c:v>3. Alcantarillado</c:v>
                </c:pt>
                <c:pt idx="3">
                  <c:v>4. Gas natural</c:v>
                </c:pt>
                <c:pt idx="4">
                  <c:v>5. Telefonía fija</c:v>
                </c:pt>
                <c:pt idx="5">
                  <c:v>6. Todas las anteriores</c:v>
                </c:pt>
              </c:strCache>
            </c:strRef>
          </c:cat>
          <c:val>
            <c:numRef>
              <c:f>GRAFICOS!$BK$80:$BK$85</c:f>
              <c:numCache>
                <c:formatCode>General</c:formatCode>
                <c:ptCount val="6"/>
                <c:pt idx="0">
                  <c:v>20</c:v>
                </c:pt>
                <c:pt idx="1">
                  <c:v>0</c:v>
                </c:pt>
                <c:pt idx="2">
                  <c:v>0</c:v>
                </c:pt>
                <c:pt idx="3">
                  <c:v>0</c:v>
                </c:pt>
                <c:pt idx="4">
                  <c:v>0</c:v>
                </c:pt>
                <c:pt idx="5">
                  <c:v>0</c:v>
                </c:pt>
              </c:numCache>
            </c:numRef>
          </c:val>
          <c:extLst>
            <c:ext xmlns:c16="http://schemas.microsoft.com/office/drawing/2014/chart" uri="{C3380CC4-5D6E-409C-BE32-E72D297353CC}">
              <c16:uniqueId val="{0000000C-FA86-4333-A29A-24C4EA9A99D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GRAFICOS!$BM$80:$BM$90</c:f>
              <c:strCache>
                <c:ptCount val="11"/>
                <c:pt idx="0">
                  <c:v>11. Otra</c:v>
                </c:pt>
                <c:pt idx="1">
                  <c:v>10. Ninguna de las anteriores</c:v>
                </c:pt>
                <c:pt idx="2">
                  <c:v>9. Paso elevado</c:v>
                </c:pt>
                <c:pt idx="3">
                  <c:v>8. Central eléctrica</c:v>
                </c:pt>
                <c:pt idx="4">
                  <c:v>7. Ferrocarril</c:v>
                </c:pt>
                <c:pt idx="5">
                  <c:v>6. Área de contaminación industrial</c:v>
                </c:pt>
                <c:pt idx="6">
                  <c:v>5. Montaña/pila de basura</c:v>
                </c:pt>
                <c:pt idx="7">
                  <c:v>4. Colina empinada</c:v>
                </c:pt>
                <c:pt idx="8">
                  <c:v>3. Orilla de río</c:v>
                </c:pt>
                <c:pt idx="9">
                  <c:v>2. Zona propensa a las inundaciones</c:v>
                </c:pt>
                <c:pt idx="10">
                  <c:v>1. Área de deslizamiento de tierra</c:v>
                </c:pt>
              </c:strCache>
            </c:strRef>
          </c:cat>
          <c:val>
            <c:numRef>
              <c:f>GRAFICOS!$BN$80:$BN$90</c:f>
              <c:numCache>
                <c:formatCode>General</c:formatCode>
                <c:ptCount val="11"/>
                <c:pt idx="0">
                  <c:v>0</c:v>
                </c:pt>
                <c:pt idx="1">
                  <c:v>20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51B-445B-AD58-A1C0B5343DE8}"/>
            </c:ext>
          </c:extLst>
        </c:ser>
        <c:dLbls>
          <c:showLegendKey val="0"/>
          <c:showVal val="0"/>
          <c:showCatName val="0"/>
          <c:showSerName val="0"/>
          <c:showPercent val="0"/>
          <c:showBubbleSize val="0"/>
        </c:dLbls>
        <c:gapWidth val="75"/>
        <c:overlap val="-48"/>
        <c:axId val="546488056"/>
        <c:axId val="546487664"/>
      </c:barChart>
      <c:catAx>
        <c:axId val="546488056"/>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7664"/>
        <c:crosses val="autoZero"/>
        <c:auto val="1"/>
        <c:lblAlgn val="ctr"/>
        <c:lblOffset val="100"/>
        <c:noMultiLvlLbl val="0"/>
      </c:catAx>
      <c:valAx>
        <c:axId val="546487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8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GRAFICOS!$BM$100:$BM$110</c:f>
              <c:strCache>
                <c:ptCount val="11"/>
                <c:pt idx="0">
                  <c:v>11. Otro</c:v>
                </c:pt>
                <c:pt idx="1">
                  <c:v>10. Ninguno de las anteriores</c:v>
                </c:pt>
                <c:pt idx="2">
                  <c:v>9. Quemaduras</c:v>
                </c:pt>
                <c:pt idx="3">
                  <c:v>8. Hacinamiento </c:v>
                </c:pt>
                <c:pt idx="4">
                  <c:v>7. Bolsas de plástico al alcance de la niña o el niño</c:v>
                </c:pt>
                <c:pt idx="5">
                  <c:v>6. Depósitos de agua destapados</c:v>
                </c:pt>
                <c:pt idx="6">
                  <c:v>5. Escaleras, azoteas o balcones inseguras</c:v>
                </c:pt>
                <c:pt idx="7">
                  <c:v>4. Recipientes con sustancias toxicas</c:v>
                </c:pt>
                <c:pt idx="8">
                  <c:v>3. Fósforos- encendedores</c:v>
                </c:pt>
                <c:pt idx="9">
                  <c:v>2. Fármacos</c:v>
                </c:pt>
                <c:pt idx="10">
                  <c:v>1. Objetos cortantes</c:v>
                </c:pt>
              </c:strCache>
            </c:strRef>
          </c:cat>
          <c:val>
            <c:numRef>
              <c:f>GRAFICOS!$BN$100:$BN$110</c:f>
              <c:numCache>
                <c:formatCode>General</c:formatCode>
                <c:ptCount val="11"/>
                <c:pt idx="0">
                  <c:v>0</c:v>
                </c:pt>
                <c:pt idx="1">
                  <c:v>0</c:v>
                </c:pt>
                <c:pt idx="2">
                  <c:v>20</c:v>
                </c:pt>
                <c:pt idx="3">
                  <c:v>0</c:v>
                </c:pt>
                <c:pt idx="4">
                  <c:v>0</c:v>
                </c:pt>
                <c:pt idx="5">
                  <c:v>0</c:v>
                </c:pt>
                <c:pt idx="6">
                  <c:v>20</c:v>
                </c:pt>
                <c:pt idx="7">
                  <c:v>0</c:v>
                </c:pt>
                <c:pt idx="8">
                  <c:v>0</c:v>
                </c:pt>
                <c:pt idx="9">
                  <c:v>0</c:v>
                </c:pt>
                <c:pt idx="10">
                  <c:v>0</c:v>
                </c:pt>
              </c:numCache>
            </c:numRef>
          </c:val>
          <c:extLst>
            <c:ext xmlns:c16="http://schemas.microsoft.com/office/drawing/2014/chart" uri="{C3380CC4-5D6E-409C-BE32-E72D297353CC}">
              <c16:uniqueId val="{00000000-389F-4BEF-BC67-DB4CE0ECE2D0}"/>
            </c:ext>
          </c:extLst>
        </c:ser>
        <c:dLbls>
          <c:showLegendKey val="0"/>
          <c:showVal val="0"/>
          <c:showCatName val="0"/>
          <c:showSerName val="0"/>
          <c:showPercent val="0"/>
          <c:showBubbleSize val="0"/>
        </c:dLbls>
        <c:gapWidth val="75"/>
        <c:overlap val="-48"/>
        <c:axId val="546485704"/>
        <c:axId val="546490016"/>
      </c:barChart>
      <c:catAx>
        <c:axId val="546485704"/>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90016"/>
        <c:crosses val="autoZero"/>
        <c:auto val="1"/>
        <c:lblAlgn val="ctr"/>
        <c:lblOffset val="100"/>
        <c:noMultiLvlLbl val="0"/>
      </c:catAx>
      <c:valAx>
        <c:axId val="5464900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5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00D-4620-9116-EE8264E17C5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00D-4620-9116-EE8264E17C5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00D-4620-9116-EE8264E17C5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00D-4620-9116-EE8264E17C5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00D-4620-9116-EE8264E17C5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300D-4620-9116-EE8264E17C5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GRAFICOS!$BP$100:$BP$105</c:f>
              <c:strCache>
                <c:ptCount val="6"/>
                <c:pt idx="0">
                  <c:v>1. Violencia sexual</c:v>
                </c:pt>
                <c:pt idx="1">
                  <c:v>2. Violencia psicológica</c:v>
                </c:pt>
                <c:pt idx="2">
                  <c:v>3. Violencia en el conflicto armado</c:v>
                </c:pt>
                <c:pt idx="3">
                  <c:v>4. Violencia económica y patrimonial</c:v>
                </c:pt>
                <c:pt idx="4">
                  <c:v>6. Violencia Física</c:v>
                </c:pt>
                <c:pt idx="5">
                  <c:v>7. Ninguna</c:v>
                </c:pt>
              </c:strCache>
            </c:strRef>
          </c:cat>
          <c:val>
            <c:numRef>
              <c:f>GRAFICOS!$BQ$100:$BQ$105</c:f>
              <c:numCache>
                <c:formatCode>General</c:formatCode>
                <c:ptCount val="6"/>
                <c:pt idx="0">
                  <c:v>0</c:v>
                </c:pt>
                <c:pt idx="1">
                  <c:v>0</c:v>
                </c:pt>
                <c:pt idx="2">
                  <c:v>0</c:v>
                </c:pt>
                <c:pt idx="3">
                  <c:v>0</c:v>
                </c:pt>
                <c:pt idx="4">
                  <c:v>0</c:v>
                </c:pt>
                <c:pt idx="5">
                  <c:v>4</c:v>
                </c:pt>
              </c:numCache>
            </c:numRef>
          </c:val>
          <c:extLst>
            <c:ext xmlns:c16="http://schemas.microsoft.com/office/drawing/2014/chart" uri="{C3380CC4-5D6E-409C-BE32-E72D297353CC}">
              <c16:uniqueId val="{0000001B-9AFB-45DD-B380-83888B927808}"/>
            </c:ext>
          </c:extLst>
        </c:ser>
        <c:ser>
          <c:idx val="0"/>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AFB-45DD-B380-83888B92780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9AFB-45DD-B380-83888B92780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9AFB-45DD-B380-83888B92780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9AFB-45DD-B380-83888B92780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9AFB-45DD-B380-83888B92780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9AFB-45DD-B380-83888B927808}"/>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GRAFICOS!$BP$100:$BP$105</c:f>
              <c:strCache>
                <c:ptCount val="6"/>
                <c:pt idx="0">
                  <c:v>1. Violencia sexual</c:v>
                </c:pt>
                <c:pt idx="1">
                  <c:v>2. Violencia psicológica</c:v>
                </c:pt>
                <c:pt idx="2">
                  <c:v>3. Violencia en el conflicto armado</c:v>
                </c:pt>
                <c:pt idx="3">
                  <c:v>4. Violencia económica y patrimonial</c:v>
                </c:pt>
                <c:pt idx="4">
                  <c:v>6. Violencia Física</c:v>
                </c:pt>
                <c:pt idx="5">
                  <c:v>7. Ninguna</c:v>
                </c:pt>
              </c:strCache>
            </c:strRef>
          </c:cat>
          <c:val>
            <c:numRef>
              <c:f>GRAFICOS!$BQ$100:$BQ$105</c:f>
              <c:numCache>
                <c:formatCode>General</c:formatCode>
                <c:ptCount val="6"/>
                <c:pt idx="0">
                  <c:v>0</c:v>
                </c:pt>
                <c:pt idx="1">
                  <c:v>0</c:v>
                </c:pt>
                <c:pt idx="2">
                  <c:v>0</c:v>
                </c:pt>
                <c:pt idx="3">
                  <c:v>0</c:v>
                </c:pt>
                <c:pt idx="4">
                  <c:v>0</c:v>
                </c:pt>
                <c:pt idx="5">
                  <c:v>4</c:v>
                </c:pt>
              </c:numCache>
            </c:numRef>
          </c:val>
          <c:extLst>
            <c:ext xmlns:c16="http://schemas.microsoft.com/office/drawing/2014/chart" uri="{C3380CC4-5D6E-409C-BE32-E72D297353CC}">
              <c16:uniqueId val="{0000001A-9AFB-45DD-B380-83888B92780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GRAFICOS!$BM$120:$BM$125</c:f>
              <c:strCache>
                <c:ptCount val="6"/>
                <c:pt idx="0">
                  <c:v>6. Otro</c:v>
                </c:pt>
                <c:pt idx="1">
                  <c:v>5. Buen ejemplo</c:v>
                </c:pt>
                <c:pt idx="2">
                  <c:v>4. Diálogo</c:v>
                </c:pt>
                <c:pt idx="3">
                  <c:v>3. Hablando</c:v>
                </c:pt>
                <c:pt idx="4">
                  <c:v>2. Gritos</c:v>
                </c:pt>
                <c:pt idx="5">
                  <c:v>1. Palmadas, pellizcos, etc.</c:v>
                </c:pt>
              </c:strCache>
            </c:strRef>
          </c:cat>
          <c:val>
            <c:numRef>
              <c:f>GRAFICOS!$BN$120:$BN$125</c:f>
              <c:numCache>
                <c:formatCode>General</c:formatCode>
                <c:ptCount val="6"/>
                <c:pt idx="0">
                  <c:v>0</c:v>
                </c:pt>
                <c:pt idx="1">
                  <c:v>11</c:v>
                </c:pt>
                <c:pt idx="2">
                  <c:v>5</c:v>
                </c:pt>
                <c:pt idx="3">
                  <c:v>4</c:v>
                </c:pt>
                <c:pt idx="4">
                  <c:v>0</c:v>
                </c:pt>
                <c:pt idx="5">
                  <c:v>0</c:v>
                </c:pt>
              </c:numCache>
            </c:numRef>
          </c:val>
          <c:extLst>
            <c:ext xmlns:c16="http://schemas.microsoft.com/office/drawing/2014/chart" uri="{C3380CC4-5D6E-409C-BE32-E72D297353CC}">
              <c16:uniqueId val="{00000000-7326-415D-96BC-605A9E148285}"/>
            </c:ext>
          </c:extLst>
        </c:ser>
        <c:dLbls>
          <c:dLblPos val="outEnd"/>
          <c:showLegendKey val="0"/>
          <c:showVal val="1"/>
          <c:showCatName val="0"/>
          <c:showSerName val="0"/>
          <c:showPercent val="0"/>
          <c:showBubbleSize val="0"/>
        </c:dLbls>
        <c:gapWidth val="75"/>
        <c:overlap val="-48"/>
        <c:axId val="546488448"/>
        <c:axId val="546487272"/>
      </c:barChart>
      <c:catAx>
        <c:axId val="546488448"/>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7272"/>
        <c:crosses val="autoZero"/>
        <c:auto val="1"/>
        <c:lblAlgn val="ctr"/>
        <c:lblOffset val="100"/>
        <c:noMultiLvlLbl val="0"/>
      </c:catAx>
      <c:valAx>
        <c:axId val="5464872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88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252-4EA6-B923-4A42C347B03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252-4EA6-B923-4A42C347B03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252-4EA6-B923-4A42C347B03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252-4EA6-B923-4A42C347B03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252-4EA6-B923-4A42C347B03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252-4EA6-B923-4A42C347B03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872-494E-8668-C45475A406C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GRAFICOS!$BP$120:$BP$126</c:f>
              <c:strCache>
                <c:ptCount val="7"/>
                <c:pt idx="0">
                  <c:v>1. Violencia sexual</c:v>
                </c:pt>
                <c:pt idx="1">
                  <c:v>2. Violencia psicológica</c:v>
                </c:pt>
                <c:pt idx="2">
                  <c:v>3. Violencia física</c:v>
                </c:pt>
                <c:pt idx="3">
                  <c:v>4. Violencia por conflicto armado</c:v>
                </c:pt>
                <c:pt idx="4">
                  <c:v>5. Castigo físico</c:v>
                </c:pt>
                <c:pt idx="5">
                  <c:v>6. Ninguna</c:v>
                </c:pt>
                <c:pt idx="6">
                  <c:v>7. Otra</c:v>
                </c:pt>
              </c:strCache>
            </c:strRef>
          </c:cat>
          <c:val>
            <c:numRef>
              <c:f>GRAFICOS!$BQ$120:$BQ$126</c:f>
              <c:numCache>
                <c:formatCode>General</c:formatCode>
                <c:ptCount val="7"/>
                <c:pt idx="0">
                  <c:v>0</c:v>
                </c:pt>
                <c:pt idx="1">
                  <c:v>0</c:v>
                </c:pt>
                <c:pt idx="2">
                  <c:v>0</c:v>
                </c:pt>
                <c:pt idx="3">
                  <c:v>0</c:v>
                </c:pt>
                <c:pt idx="4">
                  <c:v>0</c:v>
                </c:pt>
                <c:pt idx="5">
                  <c:v>20</c:v>
                </c:pt>
                <c:pt idx="6">
                  <c:v>0</c:v>
                </c:pt>
              </c:numCache>
            </c:numRef>
          </c:val>
          <c:extLst>
            <c:ext xmlns:c16="http://schemas.microsoft.com/office/drawing/2014/chart" uri="{C3380CC4-5D6E-409C-BE32-E72D297353CC}">
              <c16:uniqueId val="{0000000C-F252-4EA6-B923-4A42C347B03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extLst/>
  </c:chart>
  <c:spPr>
    <a:noFill/>
    <a:ln w="9525" cap="flat" cmpd="sng" algn="ctr">
      <a:solidFill>
        <a:schemeClr val="bg2">
          <a:lumMod val="90000"/>
        </a:schemeClr>
      </a:solid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GRAFICOS!$BM$139:$BM$148</c:f>
              <c:strCache>
                <c:ptCount val="10"/>
                <c:pt idx="0">
                  <c:v>1. Leer un libro </c:v>
                </c:pt>
                <c:pt idx="1">
                  <c:v>2. Contarle historias y cuentos</c:v>
                </c:pt>
                <c:pt idx="2">
                  <c:v>3. Cantar canciones</c:v>
                </c:pt>
                <c:pt idx="3">
                  <c:v>4. Llevarlo-a afuera de la casa</c:v>
                </c:pt>
                <c:pt idx="4">
                  <c:v>5. Pasar tiempo con él o ella</c:v>
                </c:pt>
                <c:pt idx="5">
                  <c:v>6. Mirando en la  TV o en el celular</c:v>
                </c:pt>
                <c:pt idx="6">
                  <c:v>7. Jugar con él/ella</c:v>
                </c:pt>
                <c:pt idx="7">
                  <c:v>8. Explorar con él/ella </c:v>
                </c:pt>
                <c:pt idx="8">
                  <c:v>9. Baila con él/ella</c:v>
                </c:pt>
                <c:pt idx="9">
                  <c:v>10. Ninguna</c:v>
                </c:pt>
              </c:strCache>
            </c:strRef>
          </c:cat>
          <c:val>
            <c:numRef>
              <c:f>GRAFICOS!$BN$139:$BN$148</c:f>
              <c:numCache>
                <c:formatCode>General</c:formatCode>
                <c:ptCount val="10"/>
                <c:pt idx="0">
                  <c:v>0</c:v>
                </c:pt>
                <c:pt idx="1">
                  <c:v>0</c:v>
                </c:pt>
                <c:pt idx="2">
                  <c:v>20</c:v>
                </c:pt>
                <c:pt idx="3">
                  <c:v>0</c:v>
                </c:pt>
                <c:pt idx="4">
                  <c:v>0</c:v>
                </c:pt>
                <c:pt idx="5">
                  <c:v>0</c:v>
                </c:pt>
                <c:pt idx="6">
                  <c:v>10</c:v>
                </c:pt>
                <c:pt idx="7">
                  <c:v>20</c:v>
                </c:pt>
                <c:pt idx="8">
                  <c:v>0</c:v>
                </c:pt>
                <c:pt idx="9">
                  <c:v>0</c:v>
                </c:pt>
              </c:numCache>
            </c:numRef>
          </c:val>
          <c:extLst>
            <c:ext xmlns:c16="http://schemas.microsoft.com/office/drawing/2014/chart" uri="{C3380CC4-5D6E-409C-BE32-E72D297353CC}">
              <c16:uniqueId val="{00000000-C14C-4E71-B999-3EFF16C13492}"/>
            </c:ext>
          </c:extLst>
        </c:ser>
        <c:dLbls>
          <c:dLblPos val="outEnd"/>
          <c:showLegendKey val="0"/>
          <c:showVal val="1"/>
          <c:showCatName val="0"/>
          <c:showSerName val="0"/>
          <c:showPercent val="0"/>
          <c:showBubbleSize val="0"/>
        </c:dLbls>
        <c:gapWidth val="164"/>
        <c:overlap val="-22"/>
        <c:axId val="546491192"/>
        <c:axId val="546491584"/>
      </c:barChart>
      <c:catAx>
        <c:axId val="54649119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91584"/>
        <c:crosses val="autoZero"/>
        <c:auto val="1"/>
        <c:lblAlgn val="ctr"/>
        <c:lblOffset val="100"/>
        <c:noMultiLvlLbl val="0"/>
      </c:catAx>
      <c:valAx>
        <c:axId val="54649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46491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K$36" lockText="1" noThreeD="1"/>
</file>

<file path=xl/ctrlProps/ctrlProp3.xml><?xml version="1.0" encoding="utf-8"?>
<formControlPr xmlns="http://schemas.microsoft.com/office/spreadsheetml/2009/9/main" objectType="CheckBox" fmlaLink="$K$37" lockText="1" noThreeD="1"/>
</file>

<file path=xl/ctrlProps/ctrlProp4.xml><?xml version="1.0" encoding="utf-8"?>
<formControlPr xmlns="http://schemas.microsoft.com/office/spreadsheetml/2009/9/main" objectType="CheckBox" fmlaLink="$K$38" lockText="1" noThreeD="1"/>
</file>

<file path=xl/ctrlProps/ctrlProp5.xml><?xml version="1.0" encoding="utf-8"?>
<formControlPr xmlns="http://schemas.microsoft.com/office/spreadsheetml/2009/9/main" objectType="CheckBox" fmlaLink="$K$39" lockText="1" noThreeD="1"/>
</file>

<file path=xl/ctrlProps/ctrlProp6.xml><?xml version="1.0" encoding="utf-8"?>
<formControlPr xmlns="http://schemas.microsoft.com/office/spreadsheetml/2009/9/main" objectType="CheckBox" fmlaLink="$K$40" lockText="1" noThreeD="1"/>
</file>

<file path=xl/ctrlProps/ctrlProp7.xml><?xml version="1.0" encoding="utf-8"?>
<formControlPr xmlns="http://schemas.microsoft.com/office/spreadsheetml/2009/9/main" objectType="CheckBox" checked="Checked" fmlaLink="$K$41"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K$45" lockText="1" noThreeD="1"/>
</file>

<file path=xl/ctrlProps/ctrlProp10.xml><?xml version="1.0" encoding="utf-8"?>
<formControlPr xmlns="http://schemas.microsoft.com/office/spreadsheetml/2009/9/main" objectType="CheckBox" fmlaLink="$K$46" lockText="1" noThreeD="1"/>
</file>

<file path=xl/ctrlProps/ctrlProp11.xml><?xml version="1.0" encoding="utf-8"?>
<formControlPr xmlns="http://schemas.microsoft.com/office/spreadsheetml/2009/9/main" objectType="CheckBox" fmlaLink="$K$47" lockText="1" noThreeD="1"/>
</file>

<file path=xl/ctrlProps/ctrlProp12.xml><?xml version="1.0" encoding="utf-8"?>
<formControlPr xmlns="http://schemas.microsoft.com/office/spreadsheetml/2009/9/main" objectType="CheckBox" fmlaLink="$K$48" lockText="1" noThreeD="1"/>
</file>

<file path=xl/ctrlProps/ctrlProp13.xml><?xml version="1.0" encoding="utf-8"?>
<formControlPr xmlns="http://schemas.microsoft.com/office/spreadsheetml/2009/9/main" objectType="CheckBox" checked="Checked" fmlaLink="$K$49" lockText="1"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CheckBox" fmlaLink="$K$60" lockText="1" noThreeD="1"/>
</file>

<file path=xl/ctrlProps/ctrlProp16.xml><?xml version="1.0" encoding="utf-8"?>
<formControlPr xmlns="http://schemas.microsoft.com/office/spreadsheetml/2009/9/main" objectType="CheckBox" fmlaLink="$K$61" lockText="1" noThreeD="1"/>
</file>

<file path=xl/ctrlProps/ctrlProp17.xml><?xml version="1.0" encoding="utf-8"?>
<formControlPr xmlns="http://schemas.microsoft.com/office/spreadsheetml/2009/9/main" objectType="CheckBox" fmlaLink="$K$62"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CheckBox" fmlaLink="$K$67" lockText="1" noThreeD="1"/>
</file>

<file path=xl/ctrlProps/ctrlProp20.xml><?xml version="1.0" encoding="utf-8"?>
<formControlPr xmlns="http://schemas.microsoft.com/office/spreadsheetml/2009/9/main" objectType="CheckBox" fmlaLink="$K$68" lockText="1" noThreeD="1"/>
</file>

<file path=xl/ctrlProps/ctrlProp21.xml><?xml version="1.0" encoding="utf-8"?>
<formControlPr xmlns="http://schemas.microsoft.com/office/spreadsheetml/2009/9/main" objectType="CheckBox" fmlaLink="$K$69"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CheckBox" checked="Checked" fmlaLink="$AC$48" lockText="1" noThreeD="1"/>
</file>

<file path=xl/ctrlProps/ctrlProp24.xml><?xml version="1.0" encoding="utf-8"?>
<formControlPr xmlns="http://schemas.microsoft.com/office/spreadsheetml/2009/9/main" objectType="CheckBox" fmlaLink="$AC$49" lockText="1" noThreeD="1"/>
</file>

<file path=xl/ctrlProps/ctrlProp25.xml><?xml version="1.0" encoding="utf-8"?>
<formControlPr xmlns="http://schemas.microsoft.com/office/spreadsheetml/2009/9/main" objectType="CheckBox" fmlaLink="$AC$50" lockText="1" noThreeD="1"/>
</file>

<file path=xl/ctrlProps/ctrlProp26.xml><?xml version="1.0" encoding="utf-8"?>
<formControlPr xmlns="http://schemas.microsoft.com/office/spreadsheetml/2009/9/main" objectType="CheckBox" fmlaLink="$AC$51" lockText="1" noThreeD="1"/>
</file>

<file path=xl/ctrlProps/ctrlProp27.xml><?xml version="1.0" encoding="utf-8"?>
<formControlPr xmlns="http://schemas.microsoft.com/office/spreadsheetml/2009/9/main" objectType="CheckBox" fmlaLink="$AC$52" lockText="1" noThreeD="1"/>
</file>

<file path=xl/ctrlProps/ctrlProp28.xml><?xml version="1.0" encoding="utf-8"?>
<formControlPr xmlns="http://schemas.microsoft.com/office/spreadsheetml/2009/9/main" objectType="CheckBox" fmlaLink="$AC$53" lockText="1" noThreeD="1"/>
</file>

<file path=xl/ctrlProps/ctrlProp29.xml><?xml version="1.0" encoding="utf-8"?>
<formControlPr xmlns="http://schemas.microsoft.com/office/spreadsheetml/2009/9/main" objectType="CheckBox" fmlaLink="$AC$54" lockText="1" noThreeD="1"/>
</file>

<file path=xl/ctrlProps/ctrlProp30.xml><?xml version="1.0" encoding="utf-8"?>
<formControlPr xmlns="http://schemas.microsoft.com/office/spreadsheetml/2009/9/main" objectType="CheckBox" fmlaLink="$AC$55"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CheckBox" checked="Checked" fmlaLink="$AC$42" lockText="1" noThreeD="1"/>
</file>

<file path=xl/ctrlProps/ctrlProp33.xml><?xml version="1.0" encoding="utf-8"?>
<formControlPr xmlns="http://schemas.microsoft.com/office/spreadsheetml/2009/9/main" objectType="CheckBox" fmlaLink="$AC$43" lockText="1" noThreeD="1"/>
</file>

<file path=xl/ctrlProps/ctrlProp34.xml><?xml version="1.0" encoding="utf-8"?>
<formControlPr xmlns="http://schemas.microsoft.com/office/spreadsheetml/2009/9/main" objectType="CheckBox" fmlaLink="$AC$44" lockText="1" noThreeD="1"/>
</file>

<file path=xl/ctrlProps/ctrlProp35.xml><?xml version="1.0" encoding="utf-8"?>
<formControlPr xmlns="http://schemas.microsoft.com/office/spreadsheetml/2009/9/main" objectType="CheckBox" fmlaLink="$AC$45" lockText="1" noThreeD="1"/>
</file>

<file path=xl/ctrlProps/ctrlProp36.xml><?xml version="1.0" encoding="utf-8"?>
<formControlPr xmlns="http://schemas.microsoft.com/office/spreadsheetml/2009/9/main" objectType="CheckBox" fmlaLink="$AC$46" lockText="1" noThreeD="1"/>
</file>

<file path=xl/ctrlProps/ctrlProp37.xml><?xml version="1.0" encoding="utf-8"?>
<formControlPr xmlns="http://schemas.microsoft.com/office/spreadsheetml/2009/9/main" objectType="CheckBox" fmlaLink="$AC$47" lockText="1"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CheckBox" fmlaLink="$AC$56" lockText="1" noThreeD="1"/>
</file>

<file path=xl/ctrlProps/ctrlProp40.xml><?xml version="1.0" encoding="utf-8"?>
<formControlPr xmlns="http://schemas.microsoft.com/office/spreadsheetml/2009/9/main" objectType="CheckBox" fmlaLink="$AC$57" lockText="1" noThreeD="1"/>
</file>

<file path=xl/ctrlProps/ctrlProp41.xml><?xml version="1.0" encoding="utf-8"?>
<formControlPr xmlns="http://schemas.microsoft.com/office/spreadsheetml/2009/9/main" objectType="CheckBox" fmlaLink="$AC$58" lockText="1" noThreeD="1"/>
</file>

<file path=xl/ctrlProps/ctrlProp42.xml><?xml version="1.0" encoding="utf-8"?>
<formControlPr xmlns="http://schemas.microsoft.com/office/spreadsheetml/2009/9/main" objectType="CheckBox" fmlaLink="$AC$59" lockText="1" noThreeD="1"/>
</file>

<file path=xl/ctrlProps/ctrlProp43.xml><?xml version="1.0" encoding="utf-8"?>
<formControlPr xmlns="http://schemas.microsoft.com/office/spreadsheetml/2009/9/main" objectType="CheckBox" fmlaLink="$AC$60" lockText="1" noThreeD="1"/>
</file>

<file path=xl/ctrlProps/ctrlProp44.xml><?xml version="1.0" encoding="utf-8"?>
<formControlPr xmlns="http://schemas.microsoft.com/office/spreadsheetml/2009/9/main" objectType="CheckBox" fmlaLink="$AC$61" lockText="1" noThreeD="1"/>
</file>

<file path=xl/ctrlProps/ctrlProp45.xml><?xml version="1.0" encoding="utf-8"?>
<formControlPr xmlns="http://schemas.microsoft.com/office/spreadsheetml/2009/9/main" objectType="CheckBox" fmlaLink="$AC$62" lockText="1" noThreeD="1"/>
</file>

<file path=xl/ctrlProps/ctrlProp46.xml><?xml version="1.0" encoding="utf-8"?>
<formControlPr xmlns="http://schemas.microsoft.com/office/spreadsheetml/2009/9/main" objectType="CheckBox" fmlaLink="$AC$63" lockText="1" noThreeD="1"/>
</file>

<file path=xl/ctrlProps/ctrlProp47.xml><?xml version="1.0" encoding="utf-8"?>
<formControlPr xmlns="http://schemas.microsoft.com/office/spreadsheetml/2009/9/main" objectType="CheckBox" fmlaLink="$AC$64" lockText="1" noThreeD="1"/>
</file>

<file path=xl/ctrlProps/ctrlProp48.xml><?xml version="1.0" encoding="utf-8"?>
<formControlPr xmlns="http://schemas.microsoft.com/office/spreadsheetml/2009/9/main" objectType="CheckBox" checked="Checked" fmlaLink="$AC$65" lockText="1" noThreeD="1"/>
</file>

<file path=xl/ctrlProps/ctrlProp49.xml><?xml version="1.0" encoding="utf-8"?>
<formControlPr xmlns="http://schemas.microsoft.com/office/spreadsheetml/2009/9/main" objectType="CheckBox" fmlaLink="$AC$66" lockText="1"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CheckBox" fmlaLink="$AC$112" lockText="1" noThreeD="1"/>
</file>

<file path=xl/ctrlProps/ctrlProp52.xml><?xml version="1.0" encoding="utf-8"?>
<formControlPr xmlns="http://schemas.microsoft.com/office/spreadsheetml/2009/9/main" objectType="CheckBox" fmlaLink="$AC$113" lockText="1" noThreeD="1"/>
</file>

<file path=xl/ctrlProps/ctrlProp53.xml><?xml version="1.0" encoding="utf-8"?>
<formControlPr xmlns="http://schemas.microsoft.com/office/spreadsheetml/2009/9/main" objectType="CheckBox" checked="Checked" fmlaLink="$AC$114" lockText="1" noThreeD="1"/>
</file>

<file path=xl/ctrlProps/ctrlProp54.xml><?xml version="1.0" encoding="utf-8"?>
<formControlPr xmlns="http://schemas.microsoft.com/office/spreadsheetml/2009/9/main" objectType="CheckBox" fmlaLink="$AC$115" lockText="1" noThreeD="1"/>
</file>

<file path=xl/ctrlProps/ctrlProp55.xml><?xml version="1.0" encoding="utf-8"?>
<formControlPr xmlns="http://schemas.microsoft.com/office/spreadsheetml/2009/9/main" objectType="CheckBox" fmlaLink="$AC$117" lockText="1" noThreeD="1"/>
</file>

<file path=xl/ctrlProps/ctrlProp56.xml><?xml version="1.0" encoding="utf-8"?>
<formControlPr xmlns="http://schemas.microsoft.com/office/spreadsheetml/2009/9/main" objectType="CheckBox" fmlaLink="$AC$118" lockText="1" noThreeD="1"/>
</file>

<file path=xl/ctrlProps/ctrlProp57.xml><?xml version="1.0" encoding="utf-8"?>
<formControlPr xmlns="http://schemas.microsoft.com/office/spreadsheetml/2009/9/main" objectType="CheckBox" checked="Checked" fmlaLink="$AC$119" lockText="1" noThreeD="1"/>
</file>

<file path=xl/ctrlProps/ctrlProp58.xml><?xml version="1.0" encoding="utf-8"?>
<formControlPr xmlns="http://schemas.microsoft.com/office/spreadsheetml/2009/9/main" objectType="CheckBox" fmlaLink="$AC$120" lockText="1" noThreeD="1"/>
</file>

<file path=xl/ctrlProps/ctrlProp59.xml><?xml version="1.0" encoding="utf-8"?>
<formControlPr xmlns="http://schemas.microsoft.com/office/spreadsheetml/2009/9/main" objectType="CheckBox" fmlaLink="$AC$121" lockText="1"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CheckBox" fmlaLink="$AC$122" lockText="1" noThreeD="1"/>
</file>

<file path=xl/ctrlProps/ctrlProp62.xml><?xml version="1.0" encoding="utf-8"?>
<formControlPr xmlns="http://schemas.microsoft.com/office/spreadsheetml/2009/9/main" objectType="CheckBox" checked="Checked" fmlaLink="$AC$123" lockText="1" noThreeD="1"/>
</file>

<file path=xl/ctrlProps/ctrlProp63.xml><?xml version="1.0" encoding="utf-8"?>
<formControlPr xmlns="http://schemas.microsoft.com/office/spreadsheetml/2009/9/main" objectType="CheckBox" fmlaLink="$AC$124" lockText="1" noThreeD="1"/>
</file>

<file path=xl/ctrlProps/ctrlProp64.xml><?xml version="1.0" encoding="utf-8"?>
<formControlPr xmlns="http://schemas.microsoft.com/office/spreadsheetml/2009/9/main" objectType="CheckBox" fmlaLink="$AC$125" lockText="1" noThreeD="1"/>
</file>

<file path=xl/ctrlProps/ctrlProp65.xml><?xml version="1.0" encoding="utf-8"?>
<formControlPr xmlns="http://schemas.microsoft.com/office/spreadsheetml/2009/9/main" objectType="CheckBox" fmlaLink="$AC$126" lockText="1" noThreeD="1"/>
</file>

<file path=xl/ctrlProps/ctrlProp66.xml><?xml version="1.0" encoding="utf-8"?>
<formControlPr xmlns="http://schemas.microsoft.com/office/spreadsheetml/2009/9/main" objectType="CheckBox" fmlaLink="$AC$127" lockText="1" noThreeD="1"/>
</file>

<file path=xl/ctrlProps/ctrlProp67.xml><?xml version="1.0" encoding="utf-8"?>
<formControlPr xmlns="http://schemas.microsoft.com/office/spreadsheetml/2009/9/main" objectType="CheckBox" fmlaLink="$AC$128" lockText="1" noThreeD="1"/>
</file>

<file path=xl/ctrlProps/ctrlProp68.xml><?xml version="1.0" encoding="utf-8"?>
<formControlPr xmlns="http://schemas.microsoft.com/office/spreadsheetml/2009/9/main" objectType="CheckBox" fmlaLink="$AC$129" lockText="1" noThreeD="1"/>
</file>

<file path=xl/ctrlProps/ctrlProp69.xml><?xml version="1.0" encoding="utf-8"?>
<formControlPr xmlns="http://schemas.microsoft.com/office/spreadsheetml/2009/9/main" objectType="CheckBox" fmlaLink="$AC$130" lockText="1" noThreeD="1"/>
</file>

<file path=xl/ctrlProps/ctrlProp70.xml><?xml version="1.0" encoding="utf-8"?>
<formControlPr xmlns="http://schemas.microsoft.com/office/spreadsheetml/2009/9/main" objectType="CheckBox" fmlaLink="$AC$131" lockText="1" noThreeD="1"/>
</file>

<file path=xl/ctrlProps/ctrlProp71.xml><?xml version="1.0" encoding="utf-8"?>
<formControlPr xmlns="http://schemas.microsoft.com/office/spreadsheetml/2009/9/main" objectType="CheckBox" fmlaLink="$AC$132" lockText="1" noThreeD="1"/>
</file>

<file path=xl/ctrlProps/ctrlProp72.xml><?xml version="1.0" encoding="utf-8"?>
<formControlPr xmlns="http://schemas.microsoft.com/office/spreadsheetml/2009/9/main" objectType="CheckBox" fmlaLink="$AC$133" lockText="1" noThreeD="1"/>
</file>

<file path=xl/ctrlProps/ctrlProp73.xml><?xml version="1.0" encoding="utf-8"?>
<formControlPr xmlns="http://schemas.microsoft.com/office/spreadsheetml/2009/9/main" objectType="CheckBox" fmlaLink="$AC$134" lockText="1" noThreeD="1"/>
</file>

<file path=xl/ctrlProps/ctrlProp74.xml><?xml version="1.0" encoding="utf-8"?>
<formControlPr xmlns="http://schemas.microsoft.com/office/spreadsheetml/2009/9/main" objectType="CheckBox" fmlaLink="$AC$136" lockText="1" noThreeD="1"/>
</file>

<file path=xl/ctrlProps/ctrlProp75.xml><?xml version="1.0" encoding="utf-8"?>
<formControlPr xmlns="http://schemas.microsoft.com/office/spreadsheetml/2009/9/main" objectType="CheckBox" fmlaLink="$AC$135" lockText="1"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CheckBox" fmlaLink="$AC$140" lockText="1" noThreeD="1"/>
</file>

<file path=xl/ctrlProps/ctrlProp78.xml><?xml version="1.0" encoding="utf-8"?>
<formControlPr xmlns="http://schemas.microsoft.com/office/spreadsheetml/2009/9/main" objectType="CheckBox" fmlaLink="$AC$141" lockText="1" noThreeD="1"/>
</file>

<file path=xl/ctrlProps/ctrlProp79.xml><?xml version="1.0" encoding="utf-8"?>
<formControlPr xmlns="http://schemas.microsoft.com/office/spreadsheetml/2009/9/main" objectType="CheckBox" checked="Checked" fmlaLink="$AC$142" lockText="1" noThreeD="1"/>
</file>

<file path=xl/ctrlProps/ctrlProp80.xml><?xml version="1.0" encoding="utf-8"?>
<formControlPr xmlns="http://schemas.microsoft.com/office/spreadsheetml/2009/9/main" objectType="CheckBox" fmlaLink="$AC$143" lockText="1"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CheckBox" fmlaLink="$AC$68" lockText="1" noThreeD="1"/>
</file>

<file path=xl/ctrlProps/ctrlProp83.xml><?xml version="1.0" encoding="utf-8"?>
<formControlPr xmlns="http://schemas.microsoft.com/office/spreadsheetml/2009/9/main" objectType="CheckBox" fmlaLink="$AC$69" lockText="1" noThreeD="1"/>
</file>

<file path=xl/ctrlProps/ctrlProp84.xml><?xml version="1.0" encoding="utf-8"?>
<formControlPr xmlns="http://schemas.microsoft.com/office/spreadsheetml/2009/9/main" objectType="CheckBox" fmlaLink="$AC$70" lockText="1" noThreeD="1"/>
</file>

<file path=xl/ctrlProps/ctrlProp85.xml><?xml version="1.0" encoding="utf-8"?>
<formControlPr xmlns="http://schemas.microsoft.com/office/spreadsheetml/2009/9/main" objectType="CheckBox" fmlaLink="$AC$71" lockText="1" noThreeD="1"/>
</file>

<file path=xl/ctrlProps/ctrlProp86.xml><?xml version="1.0" encoding="utf-8"?>
<formControlPr xmlns="http://schemas.microsoft.com/office/spreadsheetml/2009/9/main" objectType="CheckBox" checked="Checked" fmlaLink="$AC$72" lockText="1" noThreeD="1"/>
</file>

<file path=xl/ctrlProps/ctrlProp87.xml><?xml version="1.0" encoding="utf-8"?>
<formControlPr xmlns="http://schemas.microsoft.com/office/spreadsheetml/2009/9/main" objectType="CheckBox" fmlaLink="$AC$73" lockText="1" noThreeD="1"/>
</file>

<file path=xl/ctrlProps/ctrlProp88.xml><?xml version="1.0" encoding="utf-8"?>
<formControlPr xmlns="http://schemas.microsoft.com/office/spreadsheetml/2009/9/main" objectType="CheckBox" fmlaLink="$AC$74" lockText="1" noThreeD="1"/>
</file>

<file path=xl/ctrlProps/ctrlProp89.xml><?xml version="1.0" encoding="utf-8"?>
<formControlPr xmlns="http://schemas.microsoft.com/office/spreadsheetml/2009/9/main" objectType="CheckBox" fmlaLink="$AC$75" lockText="1" noThreeD="1"/>
</file>

<file path=xl/ctrlProps/ctrlProp90.xml><?xml version="1.0" encoding="utf-8"?>
<formControlPr xmlns="http://schemas.microsoft.com/office/spreadsheetml/2009/9/main" objectType="CheckBox" checked="Checked" fmlaLink="$AC$76" lockText="1" noThreeD="1"/>
</file>

<file path=xl/ctrlProps/ctrlProp91.xml><?xml version="1.0" encoding="utf-8"?>
<formControlPr xmlns="http://schemas.microsoft.com/office/spreadsheetml/2009/9/main" objectType="CheckBox" fmlaLink="$AC$77" lockText="1" noThreeD="1"/>
</file>

<file path=xl/ctrlProps/ctrlProp92.xml><?xml version="1.0" encoding="utf-8"?>
<formControlPr xmlns="http://schemas.microsoft.com/office/spreadsheetml/2009/9/main" objectType="CheckBox" fmlaLink="$AC$78" lockText="1" noThreeD="1"/>
</file>

<file path=xl/ctrlProps/ctrlProp93.xml><?xml version="1.0" encoding="utf-8"?>
<formControlPr xmlns="http://schemas.microsoft.com/office/spreadsheetml/2009/9/main" objectType="CheckBox" fmlaLink="$AC$116"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6.jpeg"/><Relationship Id="rId7" Type="http://schemas.openxmlformats.org/officeDocument/2006/relationships/image" Target="../media/image20.png"/><Relationship Id="rId2" Type="http://schemas.openxmlformats.org/officeDocument/2006/relationships/image" Target="../media/image15.jpeg"/><Relationship Id="rId1" Type="http://schemas.openxmlformats.org/officeDocument/2006/relationships/image" Target="../media/image14.png"/><Relationship Id="rId6" Type="http://schemas.openxmlformats.org/officeDocument/2006/relationships/image" Target="../media/image19.jpeg"/><Relationship Id="rId5" Type="http://schemas.openxmlformats.org/officeDocument/2006/relationships/image" Target="../media/image18.jpeg"/><Relationship Id="rId4" Type="http://schemas.openxmlformats.org/officeDocument/2006/relationships/image" Target="../media/image17.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22.jpeg"/><Relationship Id="rId1" Type="http://schemas.openxmlformats.org/officeDocument/2006/relationships/image" Target="../media/image21.jpeg"/><Relationship Id="rId6" Type="http://schemas.openxmlformats.org/officeDocument/2006/relationships/image" Target="../media/image20.png"/><Relationship Id="rId5" Type="http://schemas.openxmlformats.org/officeDocument/2006/relationships/image" Target="../media/image24.png"/><Relationship Id="rId4" Type="http://schemas.openxmlformats.org/officeDocument/2006/relationships/image" Target="../media/image2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2.png"/><Relationship Id="rId2" Type="http://schemas.openxmlformats.org/officeDocument/2006/relationships/image" Target="../media/image14.png"/><Relationship Id="rId1" Type="http://schemas.openxmlformats.org/officeDocument/2006/relationships/image" Target="../media/image25.jpeg"/><Relationship Id="rId6" Type="http://schemas.openxmlformats.org/officeDocument/2006/relationships/image" Target="../media/image27.jpeg"/><Relationship Id="rId5" Type="http://schemas.openxmlformats.org/officeDocument/2006/relationships/image" Target="../media/image26.jpeg"/><Relationship Id="rId4" Type="http://schemas.openxmlformats.org/officeDocument/2006/relationships/image" Target="../media/image2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28.jpeg"/><Relationship Id="rId6" Type="http://schemas.openxmlformats.org/officeDocument/2006/relationships/image" Target="../media/image27.jpeg"/><Relationship Id="rId5" Type="http://schemas.openxmlformats.org/officeDocument/2006/relationships/image" Target="../media/image26.jpeg"/><Relationship Id="rId4" Type="http://schemas.openxmlformats.org/officeDocument/2006/relationships/image" Target="../media/image24.png"/></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6.png"/><Relationship Id="rId7" Type="http://schemas.openxmlformats.org/officeDocument/2006/relationships/image" Target="../media/image32.jpeg"/><Relationship Id="rId2" Type="http://schemas.openxmlformats.org/officeDocument/2006/relationships/image" Target="../media/image30.jpeg"/><Relationship Id="rId1" Type="http://schemas.openxmlformats.org/officeDocument/2006/relationships/image" Target="../media/image29.jpeg"/><Relationship Id="rId6" Type="http://schemas.openxmlformats.org/officeDocument/2006/relationships/image" Target="../media/image31.jpeg"/><Relationship Id="rId5" Type="http://schemas.openxmlformats.org/officeDocument/2006/relationships/image" Target="../media/image24.png"/><Relationship Id="rId4" Type="http://schemas.openxmlformats.org/officeDocument/2006/relationships/image" Target="../media/image14.png"/><Relationship Id="rId9" Type="http://schemas.openxmlformats.org/officeDocument/2006/relationships/image" Target="../media/image33.png"/></Relationships>
</file>

<file path=xl/drawings/_rels/drawing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image" Target="../media/image20.png"/><Relationship Id="rId1" Type="http://schemas.openxmlformats.org/officeDocument/2006/relationships/image" Target="../media/image14.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3</xdr:row>
      <xdr:rowOff>19050</xdr:rowOff>
    </xdr:from>
    <xdr:to>
      <xdr:col>11</xdr:col>
      <xdr:colOff>985629</xdr:colOff>
      <xdr:row>15</xdr:row>
      <xdr:rowOff>142874</xdr:rowOff>
    </xdr:to>
    <xdr:pic macro="[0]!Ir_VI_MG">
      <xdr:nvPicPr>
        <xdr:cNvPr id="39" name="Imagen 38">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4" y="1095789"/>
          <a:ext cx="9598301" cy="4795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0</xdr:row>
      <xdr:rowOff>133350</xdr:rowOff>
    </xdr:from>
    <xdr:to>
      <xdr:col>1</xdr:col>
      <xdr:colOff>342900</xdr:colOff>
      <xdr:row>2</xdr:row>
      <xdr:rowOff>227867</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625" y="133350"/>
          <a:ext cx="676275" cy="780317"/>
        </a:xfrm>
        <a:prstGeom prst="rect">
          <a:avLst/>
        </a:prstGeom>
      </xdr:spPr>
    </xdr:pic>
    <xdr:clientData/>
  </xdr:twoCellAnchor>
  <xdr:twoCellAnchor>
    <xdr:from>
      <xdr:col>3</xdr:col>
      <xdr:colOff>474542</xdr:colOff>
      <xdr:row>5</xdr:row>
      <xdr:rowOff>343725</xdr:rowOff>
    </xdr:from>
    <xdr:to>
      <xdr:col>5</xdr:col>
      <xdr:colOff>474542</xdr:colOff>
      <xdr:row>7</xdr:row>
      <xdr:rowOff>343725</xdr:rowOff>
    </xdr:to>
    <xdr:sp macro="[0]!Mod_NN2" textlink="">
      <xdr:nvSpPr>
        <xdr:cNvPr id="4" name="Rectángulo redondeado 3">
          <a:extLst>
            <a:ext uri="{FF2B5EF4-FFF2-40B4-BE49-F238E27FC236}">
              <a16:creationId xmlns:a16="http://schemas.microsoft.com/office/drawing/2014/main" id="{00000000-0008-0000-0000-000004000000}"/>
            </a:ext>
          </a:extLst>
        </xdr:cNvPr>
        <xdr:cNvSpPr/>
      </xdr:nvSpPr>
      <xdr:spPr>
        <a:xfrm>
          <a:off x="2760542" y="2601150"/>
          <a:ext cx="1524000" cy="781050"/>
        </a:xfrm>
        <a:prstGeom prst="roundRect">
          <a:avLst/>
        </a:prstGeom>
        <a:effectLst>
          <a:outerShdw blurRad="50800" dist="38100" algn="l"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II. MÓDULO 1: NIÑA Y NIÑO</a:t>
          </a:r>
        </a:p>
      </xdr:txBody>
    </xdr:sp>
    <xdr:clientData/>
  </xdr:twoCellAnchor>
  <xdr:twoCellAnchor>
    <xdr:from>
      <xdr:col>6</xdr:col>
      <xdr:colOff>438150</xdr:colOff>
      <xdr:row>5</xdr:row>
      <xdr:rowOff>314325</xdr:rowOff>
    </xdr:from>
    <xdr:to>
      <xdr:col>8</xdr:col>
      <xdr:colOff>438150</xdr:colOff>
      <xdr:row>7</xdr:row>
      <xdr:rowOff>314325</xdr:rowOff>
    </xdr:to>
    <xdr:sp macro="[0]!Mod_MG1" textlink="">
      <xdr:nvSpPr>
        <xdr:cNvPr id="23" name="Rectángulo redondeado 22">
          <a:extLst>
            <a:ext uri="{FF2B5EF4-FFF2-40B4-BE49-F238E27FC236}">
              <a16:creationId xmlns:a16="http://schemas.microsoft.com/office/drawing/2014/main" id="{00000000-0008-0000-0000-000017000000}"/>
            </a:ext>
          </a:extLst>
        </xdr:cNvPr>
        <xdr:cNvSpPr/>
      </xdr:nvSpPr>
      <xdr:spPr>
        <a:xfrm>
          <a:off x="5010150" y="2571750"/>
          <a:ext cx="1524000" cy="781050"/>
        </a:xfrm>
        <a:prstGeom prst="roundRect">
          <a:avLst/>
        </a:prstGeom>
        <a:effectLst>
          <a:outerShdw blurRad="50800" dist="38100" algn="l" rotWithShape="0">
            <a:prstClr val="black">
              <a:alpha val="40000"/>
            </a:prstClr>
          </a:outerShdw>
        </a:effectLst>
      </xdr:spPr>
      <xdr:style>
        <a:lnRef idx="0">
          <a:schemeClr val="accent4"/>
        </a:lnRef>
        <a:fillRef idx="3">
          <a:schemeClr val="accent4"/>
        </a:fillRef>
        <a:effectRef idx="3">
          <a:schemeClr val="accent4"/>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III. MÓDULO 2: MUJER GESTANTE</a:t>
          </a:r>
        </a:p>
      </xdr:txBody>
    </xdr:sp>
    <xdr:clientData/>
  </xdr:twoCellAnchor>
  <xdr:twoCellAnchor>
    <xdr:from>
      <xdr:col>9</xdr:col>
      <xdr:colOff>685801</xdr:colOff>
      <xdr:row>5</xdr:row>
      <xdr:rowOff>304800</xdr:rowOff>
    </xdr:from>
    <xdr:to>
      <xdr:col>11</xdr:col>
      <xdr:colOff>600076</xdr:colOff>
      <xdr:row>7</xdr:row>
      <xdr:rowOff>304800</xdr:rowOff>
    </xdr:to>
    <xdr:sp macro="[0]!Mod3_F1" textlink="">
      <xdr:nvSpPr>
        <xdr:cNvPr id="16" name="Rectángulo redondeado 22">
          <a:extLst>
            <a:ext uri="{FF2B5EF4-FFF2-40B4-BE49-F238E27FC236}">
              <a16:creationId xmlns:a16="http://schemas.microsoft.com/office/drawing/2014/main" id="{00000000-0008-0000-0000-000010000000}"/>
            </a:ext>
          </a:extLst>
        </xdr:cNvPr>
        <xdr:cNvSpPr/>
      </xdr:nvSpPr>
      <xdr:spPr>
        <a:xfrm>
          <a:off x="7543801" y="2114550"/>
          <a:ext cx="1562100" cy="781050"/>
        </a:xfrm>
        <a:prstGeom prst="roundRect">
          <a:avLst/>
        </a:prstGeom>
      </xdr:spPr>
      <xdr:style>
        <a:lnRef idx="0">
          <a:schemeClr val="accent6"/>
        </a:lnRef>
        <a:fillRef idx="3">
          <a:schemeClr val="accent6"/>
        </a:fillRef>
        <a:effectRef idx="3">
          <a:schemeClr val="accent6"/>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IV. MÓDULO 3: FAMILIA</a:t>
          </a:r>
        </a:p>
      </xdr:txBody>
    </xdr:sp>
    <xdr:clientData/>
  </xdr:twoCellAnchor>
  <xdr:twoCellAnchor>
    <xdr:from>
      <xdr:col>0</xdr:col>
      <xdr:colOff>666751</xdr:colOff>
      <xdr:row>10</xdr:row>
      <xdr:rowOff>104774</xdr:rowOff>
    </xdr:from>
    <xdr:to>
      <xdr:col>2</xdr:col>
      <xdr:colOff>619125</xdr:colOff>
      <xdr:row>11</xdr:row>
      <xdr:rowOff>152400</xdr:rowOff>
    </xdr:to>
    <xdr:sp macro="[0]!Ir_VImprimible" textlink="">
      <xdr:nvSpPr>
        <xdr:cNvPr id="17" name="Rectángulo redondeado 22">
          <a:extLst>
            <a:ext uri="{FF2B5EF4-FFF2-40B4-BE49-F238E27FC236}">
              <a16:creationId xmlns:a16="http://schemas.microsoft.com/office/drawing/2014/main" id="{00000000-0008-0000-0000-000011000000}"/>
            </a:ext>
          </a:extLst>
        </xdr:cNvPr>
        <xdr:cNvSpPr/>
      </xdr:nvSpPr>
      <xdr:spPr>
        <a:xfrm>
          <a:off x="666751" y="3867149"/>
          <a:ext cx="1476374" cy="438151"/>
        </a:xfrm>
        <a:prstGeom prst="roundRect">
          <a:avLst/>
        </a:prstGeom>
        <a:gradFill flip="none"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18900000" scaled="1"/>
          <a:tileRect/>
        </a:gradFill>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000" b="1">
              <a:solidFill>
                <a:sysClr val="windowText" lastClr="000000"/>
              </a:solidFill>
              <a:latin typeface="Arial Narrow" panose="020B0606020202030204" pitchFamily="34" charset="0"/>
            </a:rPr>
            <a:t>VERSIÓN IMPRIMIBLE Niña</a:t>
          </a:r>
          <a:r>
            <a:rPr lang="es-CO" sz="1000" b="1" baseline="0">
              <a:solidFill>
                <a:sysClr val="windowText" lastClr="000000"/>
              </a:solidFill>
              <a:latin typeface="Arial Narrow" panose="020B0606020202030204" pitchFamily="34" charset="0"/>
            </a:rPr>
            <a:t> y Niño</a:t>
          </a:r>
          <a:endParaRPr lang="es-CO" sz="1000" b="1">
            <a:solidFill>
              <a:sysClr val="windowText" lastClr="000000"/>
            </a:solidFill>
            <a:latin typeface="Arial Narrow" panose="020B0606020202030204" pitchFamily="34" charset="0"/>
          </a:endParaRPr>
        </a:p>
      </xdr:txBody>
    </xdr:sp>
    <xdr:clientData/>
  </xdr:twoCellAnchor>
  <xdr:twoCellAnchor>
    <xdr:from>
      <xdr:col>5</xdr:col>
      <xdr:colOff>685800</xdr:colOff>
      <xdr:row>10</xdr:row>
      <xdr:rowOff>190500</xdr:rowOff>
    </xdr:from>
    <xdr:to>
      <xdr:col>7</xdr:col>
      <xdr:colOff>476250</xdr:colOff>
      <xdr:row>12</xdr:row>
      <xdr:rowOff>171450</xdr:rowOff>
    </xdr:to>
    <xdr:sp macro="[0]!Ir_Gra" textlink="">
      <xdr:nvSpPr>
        <xdr:cNvPr id="19" name="Rectángulo redondeado 22">
          <a:extLst>
            <a:ext uri="{FF2B5EF4-FFF2-40B4-BE49-F238E27FC236}">
              <a16:creationId xmlns:a16="http://schemas.microsoft.com/office/drawing/2014/main" id="{00000000-0008-0000-0000-000013000000}"/>
            </a:ext>
          </a:extLst>
        </xdr:cNvPr>
        <xdr:cNvSpPr/>
      </xdr:nvSpPr>
      <xdr:spPr>
        <a:xfrm>
          <a:off x="4495800" y="4400550"/>
          <a:ext cx="1314450" cy="762000"/>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GRÁFICOS</a:t>
          </a:r>
        </a:p>
      </xdr:txBody>
    </xdr:sp>
    <xdr:clientData/>
  </xdr:twoCellAnchor>
  <xdr:twoCellAnchor>
    <xdr:from>
      <xdr:col>8</xdr:col>
      <xdr:colOff>133350</xdr:colOff>
      <xdr:row>10</xdr:row>
      <xdr:rowOff>200025</xdr:rowOff>
    </xdr:from>
    <xdr:to>
      <xdr:col>9</xdr:col>
      <xdr:colOff>676276</xdr:colOff>
      <xdr:row>12</xdr:row>
      <xdr:rowOff>133350</xdr:rowOff>
    </xdr:to>
    <xdr:sp macro="[0]!ThisWorkbook.GuardarBD_CSV" textlink="">
      <xdr:nvSpPr>
        <xdr:cNvPr id="21" name="Rectángulo redondeado 22">
          <a:extLst>
            <a:ext uri="{FF2B5EF4-FFF2-40B4-BE49-F238E27FC236}">
              <a16:creationId xmlns:a16="http://schemas.microsoft.com/office/drawing/2014/main" id="{00000000-0008-0000-0000-000015000000}"/>
            </a:ext>
          </a:extLst>
        </xdr:cNvPr>
        <xdr:cNvSpPr/>
      </xdr:nvSpPr>
      <xdr:spPr>
        <a:xfrm>
          <a:off x="6229350" y="4410075"/>
          <a:ext cx="1304926" cy="71437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GENERAR REPORTE DE BASE DE DATOS</a:t>
          </a:r>
        </a:p>
      </xdr:txBody>
    </xdr:sp>
    <xdr:clientData/>
  </xdr:twoCellAnchor>
  <xdr:twoCellAnchor>
    <xdr:from>
      <xdr:col>3</xdr:col>
      <xdr:colOff>38100</xdr:colOff>
      <xdr:row>10</xdr:row>
      <xdr:rowOff>190499</xdr:rowOff>
    </xdr:from>
    <xdr:to>
      <xdr:col>4</xdr:col>
      <xdr:colOff>571500</xdr:colOff>
      <xdr:row>12</xdr:row>
      <xdr:rowOff>180974</xdr:rowOff>
    </xdr:to>
    <xdr:sp macro="[0]!Help2" textlink="">
      <xdr:nvSpPr>
        <xdr:cNvPr id="24" name="Rectángulo redondeado 22">
          <a:extLst>
            <a:ext uri="{FF2B5EF4-FFF2-40B4-BE49-F238E27FC236}">
              <a16:creationId xmlns:a16="http://schemas.microsoft.com/office/drawing/2014/main" id="{00000000-0008-0000-0000-000018000000}"/>
            </a:ext>
          </a:extLst>
        </xdr:cNvPr>
        <xdr:cNvSpPr/>
      </xdr:nvSpPr>
      <xdr:spPr>
        <a:xfrm>
          <a:off x="2324100" y="4400549"/>
          <a:ext cx="1295400" cy="771525"/>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5400000" scaled="1"/>
          <a:tileRect/>
        </a:gradFill>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200" b="1">
              <a:solidFill>
                <a:sysClr val="windowText" lastClr="000000"/>
              </a:solidFill>
              <a:latin typeface="Arial Narrow" panose="020B0606020202030204" pitchFamily="34" charset="0"/>
            </a:rPr>
            <a:t>INSTRUCTIVO</a:t>
          </a:r>
        </a:p>
      </xdr:txBody>
    </xdr:sp>
    <xdr:clientData/>
  </xdr:twoCellAnchor>
  <xdr:twoCellAnchor>
    <xdr:from>
      <xdr:col>0</xdr:col>
      <xdr:colOff>0</xdr:colOff>
      <xdr:row>3</xdr:row>
      <xdr:rowOff>247650</xdr:rowOff>
    </xdr:from>
    <xdr:to>
      <xdr:col>9</xdr:col>
      <xdr:colOff>166687</xdr:colOff>
      <xdr:row>4</xdr:row>
      <xdr:rowOff>190500</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0" y="1283494"/>
          <a:ext cx="7024687" cy="33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chemeClr val="bg1"/>
              </a:solidFill>
              <a:latin typeface="Arial Narrow" panose="020B0606020202030204" pitchFamily="34" charset="0"/>
            </a:rPr>
            <a:t>Módulos</a:t>
          </a:r>
          <a:r>
            <a:rPr lang="es-CO" sz="1800" baseline="0">
              <a:solidFill>
                <a:schemeClr val="bg1"/>
              </a:solidFill>
              <a:latin typeface="Arial Narrow" panose="020B0606020202030204" pitchFamily="34" charset="0"/>
            </a:rPr>
            <a:t> Fichas de Caracterización - Herramienta de Registro:</a:t>
          </a:r>
          <a:endParaRPr lang="es-CO" sz="1800">
            <a:solidFill>
              <a:schemeClr val="bg1"/>
            </a:solidFill>
            <a:latin typeface="Arial Narrow" panose="020B0606020202030204" pitchFamily="34" charset="0"/>
          </a:endParaRPr>
        </a:p>
      </xdr:txBody>
    </xdr:sp>
    <xdr:clientData/>
  </xdr:twoCellAnchor>
  <xdr:twoCellAnchor>
    <xdr:from>
      <xdr:col>0</xdr:col>
      <xdr:colOff>1</xdr:colOff>
      <xdr:row>8</xdr:row>
      <xdr:rowOff>171451</xdr:rowOff>
    </xdr:from>
    <xdr:to>
      <xdr:col>4</xdr:col>
      <xdr:colOff>695325</xdr:colOff>
      <xdr:row>9</xdr:row>
      <xdr:rowOff>180976</xdr:rowOff>
    </xdr:to>
    <xdr:sp macro="" textlink="">
      <xdr:nvSpPr>
        <xdr:cNvPr id="27" name="CuadroTexto 26">
          <a:extLst>
            <a:ext uri="{FF2B5EF4-FFF2-40B4-BE49-F238E27FC236}">
              <a16:creationId xmlns:a16="http://schemas.microsoft.com/office/drawing/2014/main" id="{00000000-0008-0000-0000-00001B000000}"/>
            </a:ext>
          </a:extLst>
        </xdr:cNvPr>
        <xdr:cNvSpPr txBox="1"/>
      </xdr:nvSpPr>
      <xdr:spPr>
        <a:xfrm>
          <a:off x="1" y="3600451"/>
          <a:ext cx="37433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baseline="0">
              <a:solidFill>
                <a:schemeClr val="bg1"/>
              </a:solidFill>
              <a:latin typeface="Arial Narrow" panose="020B0606020202030204" pitchFamily="34" charset="0"/>
            </a:rPr>
            <a:t>Ayudas Ficha de Caracterización</a:t>
          </a:r>
          <a:endParaRPr lang="es-CO" sz="1800">
            <a:solidFill>
              <a:schemeClr val="bg1"/>
            </a:solidFill>
            <a:latin typeface="Arial Narrow" panose="020B0606020202030204" pitchFamily="34" charset="0"/>
          </a:endParaRPr>
        </a:p>
      </xdr:txBody>
    </xdr:sp>
    <xdr:clientData/>
  </xdr:twoCellAnchor>
  <xdr:twoCellAnchor>
    <xdr:from>
      <xdr:col>5</xdr:col>
      <xdr:colOff>200026</xdr:colOff>
      <xdr:row>8</xdr:row>
      <xdr:rowOff>190501</xdr:rowOff>
    </xdr:from>
    <xdr:to>
      <xdr:col>10</xdr:col>
      <xdr:colOff>133350</xdr:colOff>
      <xdr:row>9</xdr:row>
      <xdr:rowOff>200026</xdr:rowOff>
    </xdr:to>
    <xdr:sp macro="" textlink="">
      <xdr:nvSpPr>
        <xdr:cNvPr id="28" name="CuadroTexto 27">
          <a:extLst>
            <a:ext uri="{FF2B5EF4-FFF2-40B4-BE49-F238E27FC236}">
              <a16:creationId xmlns:a16="http://schemas.microsoft.com/office/drawing/2014/main" id="{00000000-0008-0000-0000-00001C000000}"/>
            </a:ext>
          </a:extLst>
        </xdr:cNvPr>
        <xdr:cNvSpPr txBox="1"/>
      </xdr:nvSpPr>
      <xdr:spPr>
        <a:xfrm>
          <a:off x="4010026" y="3619501"/>
          <a:ext cx="37433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chemeClr val="bg1"/>
              </a:solidFill>
              <a:latin typeface="Arial Narrow" panose="020B0606020202030204" pitchFamily="34" charset="0"/>
            </a:rPr>
            <a:t>Resultados</a:t>
          </a:r>
        </a:p>
      </xdr:txBody>
    </xdr:sp>
    <xdr:clientData/>
  </xdr:twoCellAnchor>
  <xdr:twoCellAnchor>
    <xdr:from>
      <xdr:col>10</xdr:col>
      <xdr:colOff>371475</xdr:colOff>
      <xdr:row>9</xdr:row>
      <xdr:rowOff>190500</xdr:rowOff>
    </xdr:from>
    <xdr:to>
      <xdr:col>11</xdr:col>
      <xdr:colOff>809625</xdr:colOff>
      <xdr:row>10</xdr:row>
      <xdr:rowOff>114300</xdr:rowOff>
    </xdr:to>
    <xdr:sp macro="[0]!Ir_BD1" textlink="">
      <xdr:nvSpPr>
        <xdr:cNvPr id="32" name="Rectángulo redondeado 22">
          <a:extLst>
            <a:ext uri="{FF2B5EF4-FFF2-40B4-BE49-F238E27FC236}">
              <a16:creationId xmlns:a16="http://schemas.microsoft.com/office/drawing/2014/main" id="{00000000-0008-0000-0000-000020000000}"/>
            </a:ext>
          </a:extLst>
        </xdr:cNvPr>
        <xdr:cNvSpPr/>
      </xdr:nvSpPr>
      <xdr:spPr>
        <a:xfrm>
          <a:off x="7991475" y="3562350"/>
          <a:ext cx="1323975" cy="31432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1</a:t>
          </a:r>
          <a:endParaRPr lang="es-CO" sz="800" b="1">
            <a:solidFill>
              <a:sysClr val="windowText" lastClr="000000"/>
            </a:solidFill>
            <a:latin typeface="Arial Narrow" panose="020B0606020202030204" pitchFamily="34" charset="0"/>
          </a:endParaRPr>
        </a:p>
      </xdr:txBody>
    </xdr:sp>
    <xdr:clientData/>
  </xdr:twoCellAnchor>
  <xdr:twoCellAnchor>
    <xdr:from>
      <xdr:col>0</xdr:col>
      <xdr:colOff>438150</xdr:colOff>
      <xdr:row>5</xdr:row>
      <xdr:rowOff>342899</xdr:rowOff>
    </xdr:from>
    <xdr:to>
      <xdr:col>2</xdr:col>
      <xdr:colOff>438150</xdr:colOff>
      <xdr:row>7</xdr:row>
      <xdr:rowOff>342899</xdr:rowOff>
    </xdr:to>
    <xdr:sp macro="[0]!DATOS_UDS_1" textlink="">
      <xdr:nvSpPr>
        <xdr:cNvPr id="2" name="Rectángulo redondeado 1">
          <a:extLst>
            <a:ext uri="{FF2B5EF4-FFF2-40B4-BE49-F238E27FC236}">
              <a16:creationId xmlns:a16="http://schemas.microsoft.com/office/drawing/2014/main" id="{00000000-0008-0000-0000-000002000000}"/>
            </a:ext>
          </a:extLst>
        </xdr:cNvPr>
        <xdr:cNvSpPr/>
      </xdr:nvSpPr>
      <xdr:spPr>
        <a:xfrm>
          <a:off x="1962150" y="2724149"/>
          <a:ext cx="1524000" cy="781050"/>
        </a:xfrm>
        <a:prstGeom prst="roundRect">
          <a:avLst/>
        </a:prstGeom>
        <a:gradFill flip="none" rotWithShape="1">
          <a:gsLst>
            <a:gs pos="0">
              <a:srgbClr val="FF9999">
                <a:shade val="30000"/>
                <a:satMod val="115000"/>
              </a:srgbClr>
            </a:gs>
            <a:gs pos="50000">
              <a:srgbClr val="FF9999">
                <a:shade val="67500"/>
                <a:satMod val="115000"/>
              </a:srgbClr>
            </a:gs>
            <a:gs pos="100000">
              <a:srgbClr val="FF9999">
                <a:shade val="100000"/>
                <a:satMod val="115000"/>
              </a:srgbClr>
            </a:gs>
          </a:gsLst>
          <a:lin ang="0" scaled="1"/>
          <a:tileRect/>
        </a:gradFill>
        <a:effectLst>
          <a:outerShdw blurRad="50800" dist="38100" algn="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100" b="1">
              <a:solidFill>
                <a:sysClr val="windowText" lastClr="000000"/>
              </a:solidFill>
              <a:latin typeface="Arial Narrow" panose="020B0606020202030204" pitchFamily="34" charset="0"/>
            </a:rPr>
            <a:t>I. INFORMACIÓN</a:t>
          </a:r>
          <a:r>
            <a:rPr lang="es-CO" sz="1100" b="1" baseline="0">
              <a:solidFill>
                <a:sysClr val="windowText" lastClr="000000"/>
              </a:solidFill>
              <a:latin typeface="Arial Narrow" panose="020B0606020202030204" pitchFamily="34" charset="0"/>
            </a:rPr>
            <a:t> UNIDAD DE SERVICIO</a:t>
          </a:r>
          <a:endParaRPr lang="es-CO" sz="1100" b="1">
            <a:solidFill>
              <a:sysClr val="windowText" lastClr="000000"/>
            </a:solidFill>
            <a:latin typeface="Arial Narrow" panose="020B0606020202030204" pitchFamily="34" charset="0"/>
          </a:endParaRPr>
        </a:p>
      </xdr:txBody>
    </xdr:sp>
    <xdr:clientData/>
  </xdr:twoCellAnchor>
  <xdr:twoCellAnchor editAs="oneCell">
    <xdr:from>
      <xdr:col>0</xdr:col>
      <xdr:colOff>0</xdr:colOff>
      <xdr:row>5</xdr:row>
      <xdr:rowOff>102997</xdr:rowOff>
    </xdr:from>
    <xdr:to>
      <xdr:col>1</xdr:col>
      <xdr:colOff>0</xdr:colOff>
      <xdr:row>8</xdr:row>
      <xdr:rowOff>102300</xdr:rowOff>
    </xdr:to>
    <xdr:pic>
      <xdr:nvPicPr>
        <xdr:cNvPr id="40" name="Imagen 39">
          <a:extLst>
            <a:ext uri="{FF2B5EF4-FFF2-40B4-BE49-F238E27FC236}">
              <a16:creationId xmlns:a16="http://schemas.microsoft.com/office/drawing/2014/main" id="{00000000-0008-0000-0000-000028000000}"/>
            </a:ext>
          </a:extLst>
        </xdr:cNvPr>
        <xdr:cNvPicPr>
          <a:picLocks noChangeAspect="1"/>
        </xdr:cNvPicPr>
      </xdr:nvPicPr>
      <xdr:blipFill rotWithShape="1">
        <a:blip xmlns:r="http://schemas.openxmlformats.org/officeDocument/2006/relationships" r:embed="rId3" cstate="print">
          <a:clrChange>
            <a:clrFrom>
              <a:srgbClr val="F6F6F8"/>
            </a:clrFrom>
            <a:clrTo>
              <a:srgbClr val="F6F6F8">
                <a:alpha val="0"/>
              </a:srgbClr>
            </a:clrTo>
          </a:clrChange>
          <a:extLst>
            <a:ext uri="{28A0092B-C50C-407E-A947-70E740481C1C}">
              <a14:useLocalDpi xmlns:a14="http://schemas.microsoft.com/office/drawing/2010/main" val="0"/>
            </a:ext>
          </a:extLst>
        </a:blip>
        <a:srcRect l="23483" t="57653" r="62658" b="6854"/>
        <a:stretch/>
      </xdr:blipFill>
      <xdr:spPr>
        <a:xfrm flipH="1">
          <a:off x="0" y="2360422"/>
          <a:ext cx="762000" cy="1170878"/>
        </a:xfrm>
        <a:prstGeom prst="rect">
          <a:avLst/>
        </a:prstGeom>
      </xdr:spPr>
    </xdr:pic>
    <xdr:clientData/>
  </xdr:twoCellAnchor>
  <xdr:twoCellAnchor editAs="oneCell">
    <xdr:from>
      <xdr:col>3</xdr:col>
      <xdr:colOff>66675</xdr:colOff>
      <xdr:row>5</xdr:row>
      <xdr:rowOff>314325</xdr:rowOff>
    </xdr:from>
    <xdr:to>
      <xdr:col>3</xdr:col>
      <xdr:colOff>598367</xdr:colOff>
      <xdr:row>8</xdr:row>
      <xdr:rowOff>150750</xdr:rowOff>
    </xdr:to>
    <xdr:pic>
      <xdr:nvPicPr>
        <xdr:cNvPr id="41" name="Imagen 40">
          <a:extLst>
            <a:ext uri="{FF2B5EF4-FFF2-40B4-BE49-F238E27FC236}">
              <a16:creationId xmlns:a16="http://schemas.microsoft.com/office/drawing/2014/main" id="{00000000-0008-0000-0000-000029000000}"/>
            </a:ext>
          </a:extLst>
        </xdr:cNvPr>
        <xdr:cNvPicPr>
          <a:picLocks noChangeAspect="1"/>
        </xdr:cNvPicPr>
      </xdr:nvPicPr>
      <xdr:blipFill rotWithShape="1">
        <a:blip xmlns:r="http://schemas.openxmlformats.org/officeDocument/2006/relationships" r:embed="rId4"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2352675" y="2571750"/>
          <a:ext cx="531692" cy="1008000"/>
        </a:xfrm>
        <a:prstGeom prst="rect">
          <a:avLst/>
        </a:prstGeom>
      </xdr:spPr>
    </xdr:pic>
    <xdr:clientData/>
  </xdr:twoCellAnchor>
  <xdr:twoCellAnchor editAs="oneCell">
    <xdr:from>
      <xdr:col>5</xdr:col>
      <xdr:colOff>714375</xdr:colOff>
      <xdr:row>4</xdr:row>
      <xdr:rowOff>142875</xdr:rowOff>
    </xdr:from>
    <xdr:to>
      <xdr:col>7</xdr:col>
      <xdr:colOff>1359</xdr:colOff>
      <xdr:row>8</xdr:row>
      <xdr:rowOff>92775</xdr:rowOff>
    </xdr:to>
    <xdr:pic>
      <xdr:nvPicPr>
        <xdr:cNvPr id="42" name="Imagen 41">
          <a:extLst>
            <a:ext uri="{FF2B5EF4-FFF2-40B4-BE49-F238E27FC236}">
              <a16:creationId xmlns:a16="http://schemas.microsoft.com/office/drawing/2014/main" id="{00000000-0008-0000-0000-00002A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4524375" y="2009775"/>
          <a:ext cx="810984" cy="1512000"/>
        </a:xfrm>
        <a:prstGeom prst="rect">
          <a:avLst/>
        </a:prstGeom>
      </xdr:spPr>
    </xdr:pic>
    <xdr:clientData/>
  </xdr:twoCellAnchor>
  <xdr:twoCellAnchor editAs="oneCell">
    <xdr:from>
      <xdr:col>2</xdr:col>
      <xdr:colOff>638175</xdr:colOff>
      <xdr:row>10</xdr:row>
      <xdr:rowOff>73724</xdr:rowOff>
    </xdr:from>
    <xdr:to>
      <xdr:col>3</xdr:col>
      <xdr:colOff>376006</xdr:colOff>
      <xdr:row>11</xdr:row>
      <xdr:rowOff>181077</xdr:rowOff>
    </xdr:to>
    <xdr:pic>
      <xdr:nvPicPr>
        <xdr:cNvPr id="43" name="Imagen 42" descr="Resultado de imagen de icono de ayuda">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62175" y="4283774"/>
          <a:ext cx="499831" cy="497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57150</xdr:colOff>
      <xdr:row>10</xdr:row>
      <xdr:rowOff>35625</xdr:rowOff>
    </xdr:from>
    <xdr:to>
      <xdr:col>6</xdr:col>
      <xdr:colOff>219075</xdr:colOff>
      <xdr:row>12</xdr:row>
      <xdr:rowOff>330900</xdr:rowOff>
    </xdr:to>
    <xdr:grpSp>
      <xdr:nvGrpSpPr>
        <xdr:cNvPr id="44" name="Grupo 43">
          <a:extLst>
            <a:ext uri="{FF2B5EF4-FFF2-40B4-BE49-F238E27FC236}">
              <a16:creationId xmlns:a16="http://schemas.microsoft.com/office/drawing/2014/main" id="{00000000-0008-0000-0000-00002C000000}"/>
            </a:ext>
          </a:extLst>
        </xdr:cNvPr>
        <xdr:cNvGrpSpPr/>
      </xdr:nvGrpSpPr>
      <xdr:grpSpPr>
        <a:xfrm>
          <a:off x="3867150" y="3855150"/>
          <a:ext cx="923925" cy="1076325"/>
          <a:chOff x="6722770" y="1358722"/>
          <a:chExt cx="2047741" cy="2408349"/>
        </a:xfrm>
      </xdr:grpSpPr>
      <xdr:pic>
        <xdr:nvPicPr>
          <xdr:cNvPr id="45" name="Imagen 44">
            <a:extLst>
              <a:ext uri="{FF2B5EF4-FFF2-40B4-BE49-F238E27FC236}">
                <a16:creationId xmlns:a16="http://schemas.microsoft.com/office/drawing/2014/main" id="{00000000-0008-0000-0000-00002D000000}"/>
              </a:ext>
            </a:extLst>
          </xdr:cNvPr>
          <xdr:cNvPicPr>
            <a:picLocks noChangeAspect="1"/>
          </xdr:cNvPicPr>
        </xdr:nvPicPr>
        <xdr:blipFill rotWithShape="1">
          <a:blip xmlns:r="http://schemas.openxmlformats.org/officeDocument/2006/relationships" r:embed="rId7" cstate="print">
            <a:clrChange>
              <a:clrFrom>
                <a:srgbClr val="F6F6F8"/>
              </a:clrFrom>
              <a:clrTo>
                <a:srgbClr val="F6F6F8">
                  <a:alpha val="0"/>
                </a:srgbClr>
              </a:clrTo>
            </a:clrChange>
            <a:extLst>
              <a:ext uri="{28A0092B-C50C-407E-A947-70E740481C1C}">
                <a14:useLocalDpi xmlns:a14="http://schemas.microsoft.com/office/drawing/2010/main" val="0"/>
              </a:ext>
            </a:extLst>
          </a:blip>
          <a:srcRect l="63146" t="27981" r="24572" b="42536"/>
          <a:stretch/>
        </xdr:blipFill>
        <xdr:spPr>
          <a:xfrm>
            <a:off x="6722770" y="2412897"/>
            <a:ext cx="940160" cy="1354174"/>
          </a:xfrm>
          <a:prstGeom prst="rect">
            <a:avLst/>
          </a:prstGeom>
        </xdr:spPr>
      </xdr:pic>
      <xdr:pic>
        <xdr:nvPicPr>
          <xdr:cNvPr id="46" name="Imagen 45">
            <a:extLst>
              <a:ext uri="{FF2B5EF4-FFF2-40B4-BE49-F238E27FC236}">
                <a16:creationId xmlns:a16="http://schemas.microsoft.com/office/drawing/2014/main" id="{00000000-0008-0000-0000-00002E000000}"/>
              </a:ext>
            </a:extLst>
          </xdr:cNvPr>
          <xdr:cNvPicPr>
            <a:picLocks noChangeAspect="1"/>
          </xdr:cNvPicPr>
        </xdr:nvPicPr>
        <xdr:blipFill rotWithShape="1">
          <a:blip xmlns:r="http://schemas.openxmlformats.org/officeDocument/2006/relationships" r:embed="rId8" cstate="print">
            <a:clrChange>
              <a:clrFrom>
                <a:srgbClr val="F6F6F8"/>
              </a:clrFrom>
              <a:clrTo>
                <a:srgbClr val="F6F6F8">
                  <a:alpha val="0"/>
                </a:srgbClr>
              </a:clrTo>
            </a:clrChange>
            <a:extLst>
              <a:ext uri="{28A0092B-C50C-407E-A947-70E740481C1C}">
                <a14:useLocalDpi xmlns:a14="http://schemas.microsoft.com/office/drawing/2010/main" val="0"/>
              </a:ext>
            </a:extLst>
          </a:blip>
          <a:srcRect l="51202" t="58404" r="37418" b="7981"/>
          <a:stretch/>
        </xdr:blipFill>
        <xdr:spPr>
          <a:xfrm>
            <a:off x="7469744" y="1358722"/>
            <a:ext cx="1300767" cy="2305318"/>
          </a:xfrm>
          <a:prstGeom prst="rect">
            <a:avLst/>
          </a:prstGeom>
        </xdr:spPr>
      </xdr:pic>
    </xdr:grpSp>
    <xdr:clientData/>
  </xdr:twoCellAnchor>
  <xdr:twoCellAnchor>
    <xdr:from>
      <xdr:col>9</xdr:col>
      <xdr:colOff>1</xdr:colOff>
      <xdr:row>5</xdr:row>
      <xdr:rowOff>235650</xdr:rowOff>
    </xdr:from>
    <xdr:to>
      <xdr:col>10</xdr:col>
      <xdr:colOff>209551</xdr:colOff>
      <xdr:row>8</xdr:row>
      <xdr:rowOff>66748</xdr:rowOff>
    </xdr:to>
    <xdr:grpSp>
      <xdr:nvGrpSpPr>
        <xdr:cNvPr id="47" name="Grupo 46">
          <a:extLst>
            <a:ext uri="{FF2B5EF4-FFF2-40B4-BE49-F238E27FC236}">
              <a16:creationId xmlns:a16="http://schemas.microsoft.com/office/drawing/2014/main" id="{00000000-0008-0000-0000-00002F000000}"/>
            </a:ext>
          </a:extLst>
        </xdr:cNvPr>
        <xdr:cNvGrpSpPr/>
      </xdr:nvGrpSpPr>
      <xdr:grpSpPr>
        <a:xfrm>
          <a:off x="6858001" y="2102550"/>
          <a:ext cx="971550" cy="1002673"/>
          <a:chOff x="3522372" y="3966693"/>
          <a:chExt cx="2015543" cy="2240923"/>
        </a:xfrm>
      </xdr:grpSpPr>
      <xdr:pic>
        <xdr:nvPicPr>
          <xdr:cNvPr id="48" name="Imagen 47">
            <a:extLst>
              <a:ext uri="{FF2B5EF4-FFF2-40B4-BE49-F238E27FC236}">
                <a16:creationId xmlns:a16="http://schemas.microsoft.com/office/drawing/2014/main" id="{00000000-0008-0000-0000-000030000000}"/>
              </a:ext>
            </a:extLst>
          </xdr:cNvPr>
          <xdr:cNvPicPr>
            <a:picLocks noChangeAspect="1"/>
          </xdr:cNvPicPr>
        </xdr:nvPicPr>
        <xdr:blipFill rotWithShape="1">
          <a:blip xmlns:r="http://schemas.openxmlformats.org/officeDocument/2006/relationships" r:embed="rId9"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49" name="Imagen 48">
            <a:extLst>
              <a:ext uri="{FF2B5EF4-FFF2-40B4-BE49-F238E27FC236}">
                <a16:creationId xmlns:a16="http://schemas.microsoft.com/office/drawing/2014/main" id="{00000000-0008-0000-0000-000031000000}"/>
              </a:ext>
            </a:extLst>
          </xdr:cNvPr>
          <xdr:cNvPicPr>
            <a:picLocks noChangeAspect="1"/>
          </xdr:cNvPicPr>
        </xdr:nvPicPr>
        <xdr:blipFill rotWithShape="1">
          <a:blip xmlns:r="http://schemas.openxmlformats.org/officeDocument/2006/relationships" r:embed="rId10"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7</xdr:col>
      <xdr:colOff>466726</xdr:colOff>
      <xdr:row>10</xdr:row>
      <xdr:rowOff>102300</xdr:rowOff>
    </xdr:from>
    <xdr:to>
      <xdr:col>8</xdr:col>
      <xdr:colOff>330458</xdr:colOff>
      <xdr:row>12</xdr:row>
      <xdr:rowOff>325576</xdr:rowOff>
    </xdr:to>
    <xdr:pic>
      <xdr:nvPicPr>
        <xdr:cNvPr id="51" name="Imagen 50">
          <a:extLst>
            <a:ext uri="{FF2B5EF4-FFF2-40B4-BE49-F238E27FC236}">
              <a16:creationId xmlns:a16="http://schemas.microsoft.com/office/drawing/2014/main" id="{00000000-0008-0000-0000-000033000000}"/>
            </a:ext>
          </a:extLst>
        </xdr:cNvPr>
        <xdr:cNvPicPr>
          <a:picLocks noChangeAspect="1"/>
        </xdr:cNvPicPr>
      </xdr:nvPicPr>
      <xdr:blipFill rotWithShape="1">
        <a:blip xmlns:r="http://schemas.openxmlformats.org/officeDocument/2006/relationships" r:embed="rId11" cstate="print">
          <a:clrChange>
            <a:clrFrom>
              <a:srgbClr val="F6F6F8"/>
            </a:clrFrom>
            <a:clrTo>
              <a:srgbClr val="F6F6F8">
                <a:alpha val="0"/>
              </a:srgbClr>
            </a:clrTo>
          </a:clrChange>
          <a:extLst>
            <a:ext uri="{28A0092B-C50C-407E-A947-70E740481C1C}">
              <a14:useLocalDpi xmlns:a14="http://schemas.microsoft.com/office/drawing/2010/main" val="0"/>
            </a:ext>
          </a:extLst>
        </a:blip>
        <a:srcRect l="64159" t="58028" r="22432" b="6103"/>
        <a:stretch/>
      </xdr:blipFill>
      <xdr:spPr>
        <a:xfrm flipH="1">
          <a:off x="5800726" y="4312350"/>
          <a:ext cx="625732" cy="1004326"/>
        </a:xfrm>
        <a:prstGeom prst="rect">
          <a:avLst/>
        </a:prstGeom>
      </xdr:spPr>
    </xdr:pic>
    <xdr:clientData/>
  </xdr:twoCellAnchor>
  <xdr:twoCellAnchor>
    <xdr:from>
      <xdr:col>10</xdr:col>
      <xdr:colOff>371475</xdr:colOff>
      <xdr:row>10</xdr:row>
      <xdr:rowOff>152400</xdr:rowOff>
    </xdr:from>
    <xdr:to>
      <xdr:col>11</xdr:col>
      <xdr:colOff>809625</xdr:colOff>
      <xdr:row>11</xdr:row>
      <xdr:rowOff>76200</xdr:rowOff>
    </xdr:to>
    <xdr:sp macro="[0]!Ir_BD2" textlink="">
      <xdr:nvSpPr>
        <xdr:cNvPr id="29" name="Rectángulo redondeado 22">
          <a:extLst>
            <a:ext uri="{FF2B5EF4-FFF2-40B4-BE49-F238E27FC236}">
              <a16:creationId xmlns:a16="http://schemas.microsoft.com/office/drawing/2014/main" id="{00000000-0008-0000-0000-00001D000000}"/>
            </a:ext>
          </a:extLst>
        </xdr:cNvPr>
        <xdr:cNvSpPr/>
      </xdr:nvSpPr>
      <xdr:spPr>
        <a:xfrm>
          <a:off x="7991475" y="3914775"/>
          <a:ext cx="1323975" cy="31432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2</a:t>
          </a:r>
          <a:endParaRPr lang="es-CO" sz="800" b="1">
            <a:solidFill>
              <a:sysClr val="windowText" lastClr="000000"/>
            </a:solidFill>
            <a:latin typeface="Arial Narrow" panose="020B0606020202030204" pitchFamily="34" charset="0"/>
          </a:endParaRPr>
        </a:p>
      </xdr:txBody>
    </xdr:sp>
    <xdr:clientData/>
  </xdr:twoCellAnchor>
  <xdr:twoCellAnchor>
    <xdr:from>
      <xdr:col>10</xdr:col>
      <xdr:colOff>375987</xdr:colOff>
      <xdr:row>11</xdr:row>
      <xdr:rowOff>114300</xdr:rowOff>
    </xdr:from>
    <xdr:to>
      <xdr:col>11</xdr:col>
      <xdr:colOff>814137</xdr:colOff>
      <xdr:row>12</xdr:row>
      <xdr:rowOff>38100</xdr:rowOff>
    </xdr:to>
    <xdr:sp macro="[0]!Ir_BD3" textlink="">
      <xdr:nvSpPr>
        <xdr:cNvPr id="30" name="Rectángulo redondeado 22">
          <a:extLst>
            <a:ext uri="{FF2B5EF4-FFF2-40B4-BE49-F238E27FC236}">
              <a16:creationId xmlns:a16="http://schemas.microsoft.com/office/drawing/2014/main" id="{00000000-0008-0000-0000-00001E000000}"/>
            </a:ext>
          </a:extLst>
        </xdr:cNvPr>
        <xdr:cNvSpPr/>
      </xdr:nvSpPr>
      <xdr:spPr>
        <a:xfrm>
          <a:off x="7995987" y="4265195"/>
          <a:ext cx="1325479" cy="31482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3</a:t>
          </a:r>
          <a:endParaRPr lang="es-CO" sz="800" b="1">
            <a:solidFill>
              <a:sysClr val="windowText" lastClr="000000"/>
            </a:solidFill>
            <a:latin typeface="Arial Narrow" panose="020B0606020202030204" pitchFamily="34" charset="0"/>
          </a:endParaRPr>
        </a:p>
      </xdr:txBody>
    </xdr:sp>
    <xdr:clientData/>
  </xdr:twoCellAnchor>
  <xdr:twoCellAnchor>
    <xdr:from>
      <xdr:col>9</xdr:col>
      <xdr:colOff>666751</xdr:colOff>
      <xdr:row>8</xdr:row>
      <xdr:rowOff>190501</xdr:rowOff>
    </xdr:from>
    <xdr:to>
      <xdr:col>11</xdr:col>
      <xdr:colOff>733425</xdr:colOff>
      <xdr:row>9</xdr:row>
      <xdr:rowOff>200026</xdr:rowOff>
    </xdr:to>
    <xdr:sp macro="" textlink="">
      <xdr:nvSpPr>
        <xdr:cNvPr id="31" name="CuadroTexto 30">
          <a:extLst>
            <a:ext uri="{FF2B5EF4-FFF2-40B4-BE49-F238E27FC236}">
              <a16:creationId xmlns:a16="http://schemas.microsoft.com/office/drawing/2014/main" id="{00000000-0008-0000-0000-00001F000000}"/>
            </a:ext>
          </a:extLst>
        </xdr:cNvPr>
        <xdr:cNvSpPr txBox="1"/>
      </xdr:nvSpPr>
      <xdr:spPr>
        <a:xfrm>
          <a:off x="7524751" y="3171826"/>
          <a:ext cx="1714499"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a:solidFill>
                <a:schemeClr val="bg1"/>
              </a:solidFill>
              <a:latin typeface="Arial Narrow" panose="020B0606020202030204" pitchFamily="34" charset="0"/>
            </a:rPr>
            <a:t>Consultar Datos</a:t>
          </a:r>
        </a:p>
      </xdr:txBody>
    </xdr:sp>
    <xdr:clientData/>
  </xdr:twoCellAnchor>
  <xdr:twoCellAnchor>
    <xdr:from>
      <xdr:col>10</xdr:col>
      <xdr:colOff>365961</xdr:colOff>
      <xdr:row>12</xdr:row>
      <xdr:rowOff>81213</xdr:rowOff>
    </xdr:from>
    <xdr:to>
      <xdr:col>11</xdr:col>
      <xdr:colOff>804111</xdr:colOff>
      <xdr:row>13</xdr:row>
      <xdr:rowOff>5013</xdr:rowOff>
    </xdr:to>
    <xdr:sp macro="[0]!Ir_BD3_I" textlink="">
      <xdr:nvSpPr>
        <xdr:cNvPr id="33" name="Rectángulo redondeado 22">
          <a:extLst>
            <a:ext uri="{FF2B5EF4-FFF2-40B4-BE49-F238E27FC236}">
              <a16:creationId xmlns:a16="http://schemas.microsoft.com/office/drawing/2014/main" id="{00000000-0008-0000-0000-000021000000}"/>
            </a:ext>
          </a:extLst>
        </xdr:cNvPr>
        <xdr:cNvSpPr/>
      </xdr:nvSpPr>
      <xdr:spPr>
        <a:xfrm>
          <a:off x="7985961" y="4623134"/>
          <a:ext cx="1325479" cy="31482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16200000" scaled="1"/>
          <a:tileRect/>
        </a:gradFill>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800" b="1">
              <a:solidFill>
                <a:sysClr val="windowText" lastClr="000000"/>
              </a:solidFill>
              <a:latin typeface="Arial Narrow" panose="020B0606020202030204" pitchFamily="34" charset="0"/>
            </a:rPr>
            <a:t>BD</a:t>
          </a:r>
          <a:r>
            <a:rPr lang="es-CO" sz="800" b="1" baseline="0">
              <a:solidFill>
                <a:sysClr val="windowText" lastClr="000000"/>
              </a:solidFill>
              <a:latin typeface="Arial Narrow" panose="020B0606020202030204" pitchFamily="34" charset="0"/>
            </a:rPr>
            <a:t> - Módulo 3 (Integrantes)</a:t>
          </a:r>
          <a:endParaRPr lang="es-CO" sz="800" b="1">
            <a:solidFill>
              <a:sysClr val="windowText" lastClr="000000"/>
            </a:solidFill>
            <a:latin typeface="Arial Narrow" panose="020B0606020202030204" pitchFamily="34" charset="0"/>
          </a:endParaRPr>
        </a:p>
      </xdr:txBody>
    </xdr:sp>
    <xdr:clientData/>
  </xdr:twoCellAnchor>
  <xdr:twoCellAnchor editAs="oneCell">
    <xdr:from>
      <xdr:col>9</xdr:col>
      <xdr:colOff>676275</xdr:colOff>
      <xdr:row>9</xdr:row>
      <xdr:rowOff>186828</xdr:rowOff>
    </xdr:from>
    <xdr:to>
      <xdr:col>10</xdr:col>
      <xdr:colOff>628650</xdr:colOff>
      <xdr:row>12</xdr:row>
      <xdr:rowOff>292129</xdr:rowOff>
    </xdr:to>
    <xdr:pic>
      <xdr:nvPicPr>
        <xdr:cNvPr id="52" name="Imagen 51">
          <a:extLst>
            <a:ext uri="{FF2B5EF4-FFF2-40B4-BE49-F238E27FC236}">
              <a16:creationId xmlns:a16="http://schemas.microsoft.com/office/drawing/2014/main" id="{00000000-0008-0000-0000-000034000000}"/>
            </a:ext>
          </a:extLst>
        </xdr:cNvPr>
        <xdr:cNvPicPr>
          <a:picLocks noChangeAspect="1"/>
        </xdr:cNvPicPr>
      </xdr:nvPicPr>
      <xdr:blipFill rotWithShape="1">
        <a:blip xmlns:r="http://schemas.openxmlformats.org/officeDocument/2006/relationships" r:embed="rId12" cstate="print">
          <a:clrChange>
            <a:clrFrom>
              <a:srgbClr val="EDEEF0"/>
            </a:clrFrom>
            <a:clrTo>
              <a:srgbClr val="EDEEF0">
                <a:alpha val="0"/>
              </a:srgbClr>
            </a:clrTo>
          </a:clrChange>
          <a:extLst>
            <a:ext uri="{28A0092B-C50C-407E-A947-70E740481C1C}">
              <a14:useLocalDpi xmlns:a14="http://schemas.microsoft.com/office/drawing/2010/main" val="0"/>
            </a:ext>
          </a:extLst>
        </a:blip>
        <a:srcRect l="77230" t="10517" r="8460" b="46854"/>
        <a:stretch/>
      </xdr:blipFill>
      <xdr:spPr>
        <a:xfrm>
          <a:off x="7534275" y="4006353"/>
          <a:ext cx="714375" cy="1276875"/>
        </a:xfrm>
        <a:prstGeom prst="rect">
          <a:avLst/>
        </a:prstGeom>
      </xdr:spPr>
    </xdr:pic>
    <xdr:clientData/>
  </xdr:twoCellAnchor>
  <xdr:twoCellAnchor>
    <xdr:from>
      <xdr:col>0</xdr:col>
      <xdr:colOff>676276</xdr:colOff>
      <xdr:row>11</xdr:row>
      <xdr:rowOff>190499</xdr:rowOff>
    </xdr:from>
    <xdr:to>
      <xdr:col>2</xdr:col>
      <xdr:colOff>628650</xdr:colOff>
      <xdr:row>12</xdr:row>
      <xdr:rowOff>238125</xdr:rowOff>
    </xdr:to>
    <xdr:sp macro="[0]!Ir_VI_MG" textlink="">
      <xdr:nvSpPr>
        <xdr:cNvPr id="34" name="Rectángulo redondeado 22">
          <a:extLst>
            <a:ext uri="{FF2B5EF4-FFF2-40B4-BE49-F238E27FC236}">
              <a16:creationId xmlns:a16="http://schemas.microsoft.com/office/drawing/2014/main" id="{00000000-0008-0000-0000-000022000000}"/>
            </a:ext>
          </a:extLst>
        </xdr:cNvPr>
        <xdr:cNvSpPr/>
      </xdr:nvSpPr>
      <xdr:spPr>
        <a:xfrm>
          <a:off x="676276" y="4343399"/>
          <a:ext cx="1476374" cy="438151"/>
        </a:xfrm>
        <a:prstGeom prst="roundRect">
          <a:avLst/>
        </a:prstGeom>
        <a:gradFill flip="none"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18900000" scaled="1"/>
          <a:tileRect/>
        </a:gradFill>
      </xdr:spPr>
      <xdr:style>
        <a:lnRef idx="0">
          <a:schemeClr val="accent3"/>
        </a:lnRef>
        <a:fillRef idx="3">
          <a:schemeClr val="accent3"/>
        </a:fillRef>
        <a:effectRef idx="3">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000" b="1">
              <a:solidFill>
                <a:sysClr val="windowText" lastClr="000000"/>
              </a:solidFill>
              <a:latin typeface="Arial Narrow" panose="020B0606020202030204" pitchFamily="34" charset="0"/>
            </a:rPr>
            <a:t>VERSIÓN IMPRIMIBLE Mujer Gestante</a:t>
          </a:r>
        </a:p>
      </xdr:txBody>
    </xdr:sp>
    <xdr:clientData/>
  </xdr:twoCellAnchor>
  <xdr:twoCellAnchor editAs="oneCell">
    <xdr:from>
      <xdr:col>0</xdr:col>
      <xdr:colOff>171450</xdr:colOff>
      <xdr:row>10</xdr:row>
      <xdr:rowOff>7049</xdr:rowOff>
    </xdr:from>
    <xdr:to>
      <xdr:col>1</xdr:col>
      <xdr:colOff>120170</xdr:colOff>
      <xdr:row>12</xdr:row>
      <xdr:rowOff>336132</xdr:rowOff>
    </xdr:to>
    <xdr:pic>
      <xdr:nvPicPr>
        <xdr:cNvPr id="50" name="Imagen 49">
          <a:extLst>
            <a:ext uri="{FF2B5EF4-FFF2-40B4-BE49-F238E27FC236}">
              <a16:creationId xmlns:a16="http://schemas.microsoft.com/office/drawing/2014/main" id="{00000000-0008-0000-0000-000032000000}"/>
            </a:ext>
          </a:extLst>
        </xdr:cNvPr>
        <xdr:cNvPicPr>
          <a:picLocks noChangeAspect="1"/>
        </xdr:cNvPicPr>
      </xdr:nvPicPr>
      <xdr:blipFill rotWithShape="1">
        <a:blip xmlns:r="http://schemas.openxmlformats.org/officeDocument/2006/relationships" r:embed="rId13" cstate="print">
          <a:clrChange>
            <a:clrFrom>
              <a:srgbClr val="F6F6F8"/>
            </a:clrFrom>
            <a:clrTo>
              <a:srgbClr val="F6F6F8">
                <a:alpha val="0"/>
              </a:srgbClr>
            </a:clrTo>
          </a:clrChange>
          <a:extLst>
            <a:ext uri="{28A0092B-C50C-407E-A947-70E740481C1C}">
              <a14:useLocalDpi xmlns:a14="http://schemas.microsoft.com/office/drawing/2010/main" val="0"/>
            </a:ext>
          </a:extLst>
        </a:blip>
        <a:srcRect l="78131" t="56526" r="8235" b="7981"/>
        <a:stretch/>
      </xdr:blipFill>
      <xdr:spPr>
        <a:xfrm>
          <a:off x="171450" y="3769424"/>
          <a:ext cx="710720" cy="11101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323341</xdr:colOff>
      <xdr:row>0</xdr:row>
      <xdr:rowOff>139277</xdr:rowOff>
    </xdr:from>
    <xdr:to>
      <xdr:col>9</xdr:col>
      <xdr:colOff>696834</xdr:colOff>
      <xdr:row>1</xdr:row>
      <xdr:rowOff>190499</xdr:rowOff>
    </xdr:to>
    <xdr:sp macro="[0]!Inicio3" textlink="">
      <xdr:nvSpPr>
        <xdr:cNvPr id="10" name="Rectángulo: esquinas redondeadas 9">
          <a:extLst>
            <a:ext uri="{FF2B5EF4-FFF2-40B4-BE49-F238E27FC236}">
              <a16:creationId xmlns:a16="http://schemas.microsoft.com/office/drawing/2014/main" id="{00000000-0008-0000-0100-00000A000000}"/>
            </a:ext>
          </a:extLst>
        </xdr:cNvPr>
        <xdr:cNvSpPr/>
      </xdr:nvSpPr>
      <xdr:spPr>
        <a:xfrm>
          <a:off x="8084145" y="139277"/>
          <a:ext cx="1135493" cy="357679"/>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8</xdr:col>
      <xdr:colOff>58835</xdr:colOff>
      <xdr:row>0</xdr:row>
      <xdr:rowOff>48552</xdr:rowOff>
    </xdr:from>
    <xdr:to>
      <xdr:col>8</xdr:col>
      <xdr:colOff>493406</xdr:colOff>
      <xdr:row>1</xdr:row>
      <xdr:rowOff>109105</xdr:rowOff>
    </xdr:to>
    <xdr:pic>
      <xdr:nvPicPr>
        <xdr:cNvPr id="11" name="Picture 6" descr="Resultado de imagen de icono casa&quot;">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19639" y="48552"/>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402809</xdr:colOff>
      <xdr:row>5</xdr:row>
      <xdr:rowOff>25396</xdr:rowOff>
    </xdr:from>
    <xdr:to>
      <xdr:col>10</xdr:col>
      <xdr:colOff>214595</xdr:colOff>
      <xdr:row>5</xdr:row>
      <xdr:rowOff>432579</xdr:rowOff>
    </xdr:to>
    <xdr:sp macro="[0]!Ir_M1" textlink="">
      <xdr:nvSpPr>
        <xdr:cNvPr id="12" name="Pentágono 2">
          <a:extLst>
            <a:ext uri="{FF2B5EF4-FFF2-40B4-BE49-F238E27FC236}">
              <a16:creationId xmlns:a16="http://schemas.microsoft.com/office/drawing/2014/main" id="{00000000-0008-0000-0100-00000C000000}"/>
            </a:ext>
          </a:extLst>
        </xdr:cNvPr>
        <xdr:cNvSpPr/>
      </xdr:nvSpPr>
      <xdr:spPr>
        <a:xfrm>
          <a:off x="8152695" y="1488782"/>
          <a:ext cx="1335786" cy="407183"/>
        </a:xfrm>
        <a:prstGeom prst="homePlate">
          <a:avLst/>
        </a:prstGeom>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a:t>
          </a:r>
          <a:r>
            <a:rPr lang="es-CO" sz="1100" baseline="0">
              <a:solidFill>
                <a:sysClr val="windowText" lastClr="000000"/>
              </a:solidFill>
              <a:latin typeface="Arial Narrow" panose="020B0606020202030204" pitchFamily="34" charset="0"/>
            </a:rPr>
            <a:t> a Módulo 1</a:t>
          </a:r>
          <a:endParaRPr lang="es-CO" sz="1100">
            <a:solidFill>
              <a:sysClr val="windowText" lastClr="000000"/>
            </a:solidFill>
            <a:latin typeface="Arial Narrow" panose="020B0606020202030204" pitchFamily="34" charset="0"/>
          </a:endParaRPr>
        </a:p>
      </xdr:txBody>
    </xdr:sp>
    <xdr:clientData/>
  </xdr:twoCellAnchor>
  <xdr:twoCellAnchor editAs="oneCell">
    <xdr:from>
      <xdr:col>8</xdr:col>
      <xdr:colOff>133482</xdr:colOff>
      <xdr:row>4</xdr:row>
      <xdr:rowOff>67137</xdr:rowOff>
    </xdr:from>
    <xdr:to>
      <xdr:col>8</xdr:col>
      <xdr:colOff>489769</xdr:colOff>
      <xdr:row>5</xdr:row>
      <xdr:rowOff>500847</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2"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7883368" y="1279410"/>
          <a:ext cx="356287" cy="684824"/>
        </a:xfrm>
        <a:prstGeom prst="rect">
          <a:avLst/>
        </a:prstGeom>
      </xdr:spPr>
    </xdr:pic>
    <xdr:clientData/>
  </xdr:twoCellAnchor>
  <xdr:twoCellAnchor>
    <xdr:from>
      <xdr:col>8</xdr:col>
      <xdr:colOff>357454</xdr:colOff>
      <xdr:row>6</xdr:row>
      <xdr:rowOff>187274</xdr:rowOff>
    </xdr:from>
    <xdr:to>
      <xdr:col>10</xdr:col>
      <xdr:colOff>156616</xdr:colOff>
      <xdr:row>7</xdr:row>
      <xdr:rowOff>371018</xdr:rowOff>
    </xdr:to>
    <xdr:sp macro="[0]!Ir_M2" textlink="">
      <xdr:nvSpPr>
        <xdr:cNvPr id="14" name="Pentágono 14">
          <a:extLst>
            <a:ext uri="{FF2B5EF4-FFF2-40B4-BE49-F238E27FC236}">
              <a16:creationId xmlns:a16="http://schemas.microsoft.com/office/drawing/2014/main" id="{00000000-0008-0000-0100-00000E000000}"/>
            </a:ext>
          </a:extLst>
        </xdr:cNvPr>
        <xdr:cNvSpPr/>
      </xdr:nvSpPr>
      <xdr:spPr>
        <a:xfrm>
          <a:off x="8107340" y="2334729"/>
          <a:ext cx="1323162" cy="434857"/>
        </a:xfrm>
        <a:prstGeom prst="homePlat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 a Módulo 2</a:t>
          </a:r>
        </a:p>
      </xdr:txBody>
    </xdr:sp>
    <xdr:clientData/>
  </xdr:twoCellAnchor>
  <xdr:twoCellAnchor editAs="oneCell">
    <xdr:from>
      <xdr:col>8</xdr:col>
      <xdr:colOff>108062</xdr:colOff>
      <xdr:row>5</xdr:row>
      <xdr:rowOff>515405</xdr:rowOff>
    </xdr:from>
    <xdr:to>
      <xdr:col>8</xdr:col>
      <xdr:colOff>540062</xdr:colOff>
      <xdr:row>7</xdr:row>
      <xdr:rowOff>395420</xdr:rowOff>
    </xdr:to>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3"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7857948" y="1978791"/>
          <a:ext cx="432000" cy="815197"/>
        </a:xfrm>
        <a:prstGeom prst="rect">
          <a:avLst/>
        </a:prstGeom>
      </xdr:spPr>
    </xdr:pic>
    <xdr:clientData/>
  </xdr:twoCellAnchor>
  <xdr:twoCellAnchor>
    <xdr:from>
      <xdr:col>8</xdr:col>
      <xdr:colOff>397051</xdr:colOff>
      <xdr:row>2</xdr:row>
      <xdr:rowOff>144812</xdr:rowOff>
    </xdr:from>
    <xdr:to>
      <xdr:col>10</xdr:col>
      <xdr:colOff>198784</xdr:colOff>
      <xdr:row>4</xdr:row>
      <xdr:rowOff>1</xdr:rowOff>
    </xdr:to>
    <xdr:sp macro="[0]!IrUDS" textlink="">
      <xdr:nvSpPr>
        <xdr:cNvPr id="18" name="Pentágono 14">
          <a:extLst>
            <a:ext uri="{FF2B5EF4-FFF2-40B4-BE49-F238E27FC236}">
              <a16:creationId xmlns:a16="http://schemas.microsoft.com/office/drawing/2014/main" id="{00000000-0008-0000-0100-000012000000}"/>
            </a:ext>
          </a:extLst>
        </xdr:cNvPr>
        <xdr:cNvSpPr/>
      </xdr:nvSpPr>
      <xdr:spPr>
        <a:xfrm>
          <a:off x="8146937" y="750948"/>
          <a:ext cx="1325733" cy="461326"/>
        </a:xfrm>
        <a:prstGeom prst="homePlate">
          <a:avLst/>
        </a:prstGeom>
        <a:gradFill flip="none" rotWithShape="1">
          <a:gsLst>
            <a:gs pos="0">
              <a:srgbClr val="FF9999">
                <a:shade val="30000"/>
                <a:satMod val="115000"/>
              </a:srgbClr>
            </a:gs>
            <a:gs pos="50000">
              <a:srgbClr val="FF9999">
                <a:shade val="67500"/>
                <a:satMod val="115000"/>
              </a:srgbClr>
            </a:gs>
            <a:gs pos="100000">
              <a:srgbClr val="FF9999">
                <a:shade val="100000"/>
                <a:satMod val="115000"/>
              </a:srgbClr>
            </a:gs>
          </a:gsLst>
          <a:lin ang="13500000" scaled="1"/>
          <a:tileRec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 a Datos UDS</a:t>
          </a:r>
        </a:p>
      </xdr:txBody>
    </xdr:sp>
    <xdr:clientData/>
  </xdr:twoCellAnchor>
  <xdr:twoCellAnchor editAs="oneCell">
    <xdr:from>
      <xdr:col>8</xdr:col>
      <xdr:colOff>40841</xdr:colOff>
      <xdr:row>1</xdr:row>
      <xdr:rowOff>208499</xdr:rowOff>
    </xdr:from>
    <xdr:to>
      <xdr:col>8</xdr:col>
      <xdr:colOff>516377</xdr:colOff>
      <xdr:row>3</xdr:row>
      <xdr:rowOff>254183</xdr:rowOff>
    </xdr:to>
    <xdr:pic>
      <xdr:nvPicPr>
        <xdr:cNvPr id="17" name="Imagen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4" cstate="print">
          <a:clrChange>
            <a:clrFrom>
              <a:srgbClr val="F6F6F8"/>
            </a:clrFrom>
            <a:clrTo>
              <a:srgbClr val="F6F6F8">
                <a:alpha val="0"/>
              </a:srgbClr>
            </a:clrTo>
          </a:clrChange>
          <a:extLst>
            <a:ext uri="{28A0092B-C50C-407E-A947-70E740481C1C}">
              <a14:useLocalDpi xmlns:a14="http://schemas.microsoft.com/office/drawing/2010/main" val="0"/>
            </a:ext>
          </a:extLst>
        </a:blip>
        <a:srcRect l="23483" t="57653" r="62658" b="6854"/>
        <a:stretch/>
      </xdr:blipFill>
      <xdr:spPr>
        <a:xfrm flipH="1">
          <a:off x="7801645" y="514956"/>
          <a:ext cx="475536" cy="733893"/>
        </a:xfrm>
        <a:prstGeom prst="rect">
          <a:avLst/>
        </a:prstGeom>
      </xdr:spPr>
    </xdr:pic>
    <xdr:clientData/>
  </xdr:twoCellAnchor>
  <xdr:twoCellAnchor>
    <xdr:from>
      <xdr:col>8</xdr:col>
      <xdr:colOff>371453</xdr:colOff>
      <xdr:row>7</xdr:row>
      <xdr:rowOff>609845</xdr:rowOff>
    </xdr:from>
    <xdr:to>
      <xdr:col>10</xdr:col>
      <xdr:colOff>181465</xdr:colOff>
      <xdr:row>9</xdr:row>
      <xdr:rowOff>21838</xdr:rowOff>
    </xdr:to>
    <xdr:sp macro="[0]!Ir_M3" textlink="">
      <xdr:nvSpPr>
        <xdr:cNvPr id="19" name="Pentágono 14">
          <a:extLst>
            <a:ext uri="{FF2B5EF4-FFF2-40B4-BE49-F238E27FC236}">
              <a16:creationId xmlns:a16="http://schemas.microsoft.com/office/drawing/2014/main" id="{00000000-0008-0000-0100-000013000000}"/>
            </a:ext>
          </a:extLst>
        </xdr:cNvPr>
        <xdr:cNvSpPr/>
      </xdr:nvSpPr>
      <xdr:spPr>
        <a:xfrm>
          <a:off x="8121339" y="3008413"/>
          <a:ext cx="1334012" cy="425107"/>
        </a:xfrm>
        <a:prstGeom prst="homePlat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Volver a Módulo 3</a:t>
          </a:r>
        </a:p>
      </xdr:txBody>
    </xdr:sp>
    <xdr:clientData/>
  </xdr:twoCellAnchor>
  <xdr:twoCellAnchor>
    <xdr:from>
      <xdr:col>8</xdr:col>
      <xdr:colOff>15813</xdr:colOff>
      <xdr:row>7</xdr:row>
      <xdr:rowOff>498164</xdr:rowOff>
    </xdr:from>
    <xdr:to>
      <xdr:col>8</xdr:col>
      <xdr:colOff>539688</xdr:colOff>
      <xdr:row>9</xdr:row>
      <xdr:rowOff>84133</xdr:rowOff>
    </xdr:to>
    <xdr:grpSp>
      <xdr:nvGrpSpPr>
        <xdr:cNvPr id="20" name="Grupo 19">
          <a:extLst>
            <a:ext uri="{FF2B5EF4-FFF2-40B4-BE49-F238E27FC236}">
              <a16:creationId xmlns:a16="http://schemas.microsoft.com/office/drawing/2014/main" id="{00000000-0008-0000-0100-000014000000}"/>
            </a:ext>
          </a:extLst>
        </xdr:cNvPr>
        <xdr:cNvGrpSpPr/>
      </xdr:nvGrpSpPr>
      <xdr:grpSpPr>
        <a:xfrm>
          <a:off x="7767192" y="3040354"/>
          <a:ext cx="523875" cy="604158"/>
          <a:chOff x="3522372" y="3966693"/>
          <a:chExt cx="2015543" cy="2240923"/>
        </a:xfrm>
      </xdr:grpSpPr>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22" name="Imagen 21">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6"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1</xdr:col>
      <xdr:colOff>366549</xdr:colOff>
      <xdr:row>0</xdr:row>
      <xdr:rowOff>145987</xdr:rowOff>
    </xdr:from>
    <xdr:to>
      <xdr:col>1</xdr:col>
      <xdr:colOff>968312</xdr:colOff>
      <xdr:row>2</xdr:row>
      <xdr:rowOff>70778</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958" y="145987"/>
          <a:ext cx="601763" cy="678132"/>
        </a:xfrm>
        <a:prstGeom prst="rect">
          <a:avLst/>
        </a:prstGeom>
      </xdr:spPr>
    </xdr:pic>
    <xdr:clientData/>
  </xdr:twoCellAnchor>
  <xdr:oneCellAnchor>
    <xdr:from>
      <xdr:col>1</xdr:col>
      <xdr:colOff>383868</xdr:colOff>
      <xdr:row>101</xdr:row>
      <xdr:rowOff>85373</xdr:rowOff>
    </xdr:from>
    <xdr:ext cx="601763" cy="684909"/>
    <xdr:pic>
      <xdr:nvPicPr>
        <xdr:cNvPr id="28" name="Imagen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11598199"/>
          <a:ext cx="601763" cy="684909"/>
        </a:xfrm>
        <a:prstGeom prst="rect">
          <a:avLst/>
        </a:prstGeom>
      </xdr:spPr>
    </xdr:pic>
    <xdr:clientData/>
  </xdr:oneCellAnchor>
  <xdr:oneCellAnchor>
    <xdr:from>
      <xdr:col>1</xdr:col>
      <xdr:colOff>383868</xdr:colOff>
      <xdr:row>123</xdr:row>
      <xdr:rowOff>85373</xdr:rowOff>
    </xdr:from>
    <xdr:ext cx="601763" cy="684909"/>
    <xdr:pic>
      <xdr:nvPicPr>
        <xdr:cNvPr id="24" name="Imagen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23193851"/>
          <a:ext cx="601763" cy="684909"/>
        </a:xfrm>
        <a:prstGeom prst="rect">
          <a:avLst/>
        </a:prstGeom>
      </xdr:spPr>
    </xdr:pic>
    <xdr:clientData/>
  </xdr:oneCellAnchor>
  <xdr:oneCellAnchor>
    <xdr:from>
      <xdr:col>1</xdr:col>
      <xdr:colOff>383868</xdr:colOff>
      <xdr:row>143</xdr:row>
      <xdr:rowOff>85373</xdr:rowOff>
    </xdr:from>
    <xdr:ext cx="601763" cy="684909"/>
    <xdr:pic>
      <xdr:nvPicPr>
        <xdr:cNvPr id="25" name="Imagen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34847482"/>
          <a:ext cx="601763" cy="684909"/>
        </a:xfrm>
        <a:prstGeom prst="rect">
          <a:avLst/>
        </a:prstGeom>
      </xdr:spPr>
    </xdr:pic>
    <xdr:clientData/>
  </xdr:oneCellAnchor>
  <xdr:oneCellAnchor>
    <xdr:from>
      <xdr:col>1</xdr:col>
      <xdr:colOff>383868</xdr:colOff>
      <xdr:row>157</xdr:row>
      <xdr:rowOff>85373</xdr:rowOff>
    </xdr:from>
    <xdr:ext cx="601763" cy="684909"/>
    <xdr:pic>
      <xdr:nvPicPr>
        <xdr:cNvPr id="26" name="Imagen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9143" y="46205423"/>
          <a:ext cx="601763" cy="684909"/>
        </a:xfrm>
        <a:prstGeom prst="rect">
          <a:avLst/>
        </a:prstGeom>
      </xdr:spPr>
    </xdr:pic>
    <xdr:clientData/>
  </xdr:oneCellAnchor>
  <xdr:oneCellAnchor>
    <xdr:from>
      <xdr:col>1</xdr:col>
      <xdr:colOff>383868</xdr:colOff>
      <xdr:row>168</xdr:row>
      <xdr:rowOff>85373</xdr:rowOff>
    </xdr:from>
    <xdr:ext cx="601763" cy="684909"/>
    <xdr:pic>
      <xdr:nvPicPr>
        <xdr:cNvPr id="29" name="Imagen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9143" y="57844973"/>
          <a:ext cx="601763" cy="684909"/>
        </a:xfrm>
        <a:prstGeom prst="rect">
          <a:avLst/>
        </a:prstGeom>
      </xdr:spPr>
    </xdr:pic>
    <xdr:clientData/>
  </xdr:oneCellAnchor>
  <xdr:oneCellAnchor>
    <xdr:from>
      <xdr:col>1</xdr:col>
      <xdr:colOff>383868</xdr:colOff>
      <xdr:row>184</xdr:row>
      <xdr:rowOff>85373</xdr:rowOff>
    </xdr:from>
    <xdr:ext cx="601763" cy="684909"/>
    <xdr:pic>
      <xdr:nvPicPr>
        <xdr:cNvPr id="30" name="Imagen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042" y="69808373"/>
          <a:ext cx="601763" cy="684909"/>
        </a:xfrm>
        <a:prstGeom prst="rect">
          <a:avLst/>
        </a:prstGeom>
      </xdr:spPr>
    </xdr:pic>
    <xdr:clientData/>
  </xdr:oneCellAnchor>
  <xdr:oneCellAnchor>
    <xdr:from>
      <xdr:col>1</xdr:col>
      <xdr:colOff>383868</xdr:colOff>
      <xdr:row>198</xdr:row>
      <xdr:rowOff>85373</xdr:rowOff>
    </xdr:from>
    <xdr:ext cx="601763" cy="684909"/>
    <xdr:pic>
      <xdr:nvPicPr>
        <xdr:cNvPr id="31" name="Imagen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80922857"/>
          <a:ext cx="601763" cy="684909"/>
        </a:xfrm>
        <a:prstGeom prst="rect">
          <a:avLst/>
        </a:prstGeom>
      </xdr:spPr>
    </xdr:pic>
    <xdr:clientData/>
  </xdr:oneCellAnchor>
  <xdr:oneCellAnchor>
    <xdr:from>
      <xdr:col>1</xdr:col>
      <xdr:colOff>383868</xdr:colOff>
      <xdr:row>220</xdr:row>
      <xdr:rowOff>85373</xdr:rowOff>
    </xdr:from>
    <xdr:ext cx="601763" cy="684909"/>
    <xdr:pic>
      <xdr:nvPicPr>
        <xdr:cNvPr id="32" name="Imagen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92114732"/>
          <a:ext cx="601763" cy="684909"/>
        </a:xfrm>
        <a:prstGeom prst="rect">
          <a:avLst/>
        </a:prstGeom>
      </xdr:spPr>
    </xdr:pic>
    <xdr:clientData/>
  </xdr:oneCellAnchor>
  <xdr:oneCellAnchor>
    <xdr:from>
      <xdr:col>1</xdr:col>
      <xdr:colOff>383868</xdr:colOff>
      <xdr:row>236</xdr:row>
      <xdr:rowOff>85373</xdr:rowOff>
    </xdr:from>
    <xdr:ext cx="601763" cy="684909"/>
    <xdr:pic>
      <xdr:nvPicPr>
        <xdr:cNvPr id="33" name="Imagen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103622123"/>
          <a:ext cx="601763" cy="684909"/>
        </a:xfrm>
        <a:prstGeom prst="rect">
          <a:avLst/>
        </a:prstGeom>
      </xdr:spPr>
    </xdr:pic>
    <xdr:clientData/>
  </xdr:oneCellAnchor>
  <xdr:oneCellAnchor>
    <xdr:from>
      <xdr:col>1</xdr:col>
      <xdr:colOff>383868</xdr:colOff>
      <xdr:row>259</xdr:row>
      <xdr:rowOff>85373</xdr:rowOff>
    </xdr:from>
    <xdr:ext cx="601763" cy="684909"/>
    <xdr:pic>
      <xdr:nvPicPr>
        <xdr:cNvPr id="34" name="Imagen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1524" y="115141420"/>
          <a:ext cx="601763" cy="684909"/>
        </a:xfrm>
        <a:prstGeom prst="rect">
          <a:avLst/>
        </a:prstGeom>
      </xdr:spPr>
    </xdr:pic>
    <xdr:clientData/>
  </xdr:oneCellAnchor>
  <xdr:oneCellAnchor>
    <xdr:from>
      <xdr:col>1</xdr:col>
      <xdr:colOff>383868</xdr:colOff>
      <xdr:row>274</xdr:row>
      <xdr:rowOff>85373</xdr:rowOff>
    </xdr:from>
    <xdr:ext cx="601763" cy="684909"/>
    <xdr:pic>
      <xdr:nvPicPr>
        <xdr:cNvPr id="35" name="Imagen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126907085"/>
          <a:ext cx="601763" cy="684909"/>
        </a:xfrm>
        <a:prstGeom prst="rect">
          <a:avLst/>
        </a:prstGeom>
      </xdr:spPr>
    </xdr:pic>
    <xdr:clientData/>
  </xdr:oneCellAnchor>
  <xdr:oneCellAnchor>
    <xdr:from>
      <xdr:col>1</xdr:col>
      <xdr:colOff>383868</xdr:colOff>
      <xdr:row>291</xdr:row>
      <xdr:rowOff>85373</xdr:rowOff>
    </xdr:from>
    <xdr:ext cx="601763" cy="684909"/>
    <xdr:pic>
      <xdr:nvPicPr>
        <xdr:cNvPr id="36" name="Imagen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38877323"/>
          <a:ext cx="601763" cy="684909"/>
        </a:xfrm>
        <a:prstGeom prst="rect">
          <a:avLst/>
        </a:prstGeom>
      </xdr:spPr>
    </xdr:pic>
    <xdr:clientData/>
  </xdr:oneCellAnchor>
  <xdr:oneCellAnchor>
    <xdr:from>
      <xdr:col>1</xdr:col>
      <xdr:colOff>383868</xdr:colOff>
      <xdr:row>304</xdr:row>
      <xdr:rowOff>85373</xdr:rowOff>
    </xdr:from>
    <xdr:ext cx="601763" cy="684909"/>
    <xdr:pic>
      <xdr:nvPicPr>
        <xdr:cNvPr id="37" name="Imagen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9471" y="150173097"/>
          <a:ext cx="601763" cy="684909"/>
        </a:xfrm>
        <a:prstGeom prst="rect">
          <a:avLst/>
        </a:prstGeom>
      </xdr:spPr>
    </xdr:pic>
    <xdr:clientData/>
  </xdr:oneCellAnchor>
  <xdr:oneCellAnchor>
    <xdr:from>
      <xdr:col>1</xdr:col>
      <xdr:colOff>383868</xdr:colOff>
      <xdr:row>317</xdr:row>
      <xdr:rowOff>85373</xdr:rowOff>
    </xdr:from>
    <xdr:ext cx="601763" cy="684909"/>
    <xdr:pic>
      <xdr:nvPicPr>
        <xdr:cNvPr id="38" name="Imagen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61743673"/>
          <a:ext cx="601763" cy="684909"/>
        </a:xfrm>
        <a:prstGeom prst="rect">
          <a:avLst/>
        </a:prstGeom>
      </xdr:spPr>
    </xdr:pic>
    <xdr:clientData/>
  </xdr:oneCellAnchor>
  <xdr:oneCellAnchor>
    <xdr:from>
      <xdr:col>1</xdr:col>
      <xdr:colOff>383868</xdr:colOff>
      <xdr:row>329</xdr:row>
      <xdr:rowOff>85373</xdr:rowOff>
    </xdr:from>
    <xdr:ext cx="601763" cy="684909"/>
    <xdr:pic>
      <xdr:nvPicPr>
        <xdr:cNvPr id="40" name="Imagen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73389573"/>
          <a:ext cx="601763" cy="684909"/>
        </a:xfrm>
        <a:prstGeom prst="rect">
          <a:avLst/>
        </a:prstGeom>
      </xdr:spPr>
    </xdr:pic>
    <xdr:clientData/>
  </xdr:oneCellAnchor>
  <xdr:oneCellAnchor>
    <xdr:from>
      <xdr:col>1</xdr:col>
      <xdr:colOff>383868</xdr:colOff>
      <xdr:row>347</xdr:row>
      <xdr:rowOff>85373</xdr:rowOff>
    </xdr:from>
    <xdr:ext cx="601763" cy="684909"/>
    <xdr:pic>
      <xdr:nvPicPr>
        <xdr:cNvPr id="39" name="Imagen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84914823"/>
          <a:ext cx="601763" cy="684909"/>
        </a:xfrm>
        <a:prstGeom prst="rect">
          <a:avLst/>
        </a:prstGeom>
      </xdr:spPr>
    </xdr:pic>
    <xdr:clientData/>
  </xdr:oneCellAnchor>
  <xdr:oneCellAnchor>
    <xdr:from>
      <xdr:col>1</xdr:col>
      <xdr:colOff>383868</xdr:colOff>
      <xdr:row>366</xdr:row>
      <xdr:rowOff>85373</xdr:rowOff>
    </xdr:from>
    <xdr:ext cx="601763" cy="684909"/>
    <xdr:pic>
      <xdr:nvPicPr>
        <xdr:cNvPr id="41" name="Imagen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196522623"/>
          <a:ext cx="601763" cy="684909"/>
        </a:xfrm>
        <a:prstGeom prst="rect">
          <a:avLst/>
        </a:prstGeom>
      </xdr:spPr>
    </xdr:pic>
    <xdr:clientData/>
  </xdr:oneCellAnchor>
  <xdr:oneCellAnchor>
    <xdr:from>
      <xdr:col>1</xdr:col>
      <xdr:colOff>383868</xdr:colOff>
      <xdr:row>378</xdr:row>
      <xdr:rowOff>85373</xdr:rowOff>
    </xdr:from>
    <xdr:ext cx="601763" cy="684909"/>
    <xdr:pic>
      <xdr:nvPicPr>
        <xdr:cNvPr id="42" name="Imagen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08225673"/>
          <a:ext cx="601763" cy="684909"/>
        </a:xfrm>
        <a:prstGeom prst="rect">
          <a:avLst/>
        </a:prstGeom>
      </xdr:spPr>
    </xdr:pic>
    <xdr:clientData/>
  </xdr:oneCellAnchor>
  <xdr:oneCellAnchor>
    <xdr:from>
      <xdr:col>1</xdr:col>
      <xdr:colOff>383868</xdr:colOff>
      <xdr:row>397</xdr:row>
      <xdr:rowOff>85373</xdr:rowOff>
    </xdr:from>
    <xdr:ext cx="601763" cy="684909"/>
    <xdr:pic>
      <xdr:nvPicPr>
        <xdr:cNvPr id="43" name="Imagen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19877923"/>
          <a:ext cx="601763" cy="684909"/>
        </a:xfrm>
        <a:prstGeom prst="rect">
          <a:avLst/>
        </a:prstGeom>
      </xdr:spPr>
    </xdr:pic>
    <xdr:clientData/>
  </xdr:oneCellAnchor>
  <xdr:oneCellAnchor>
    <xdr:from>
      <xdr:col>1</xdr:col>
      <xdr:colOff>383868</xdr:colOff>
      <xdr:row>412</xdr:row>
      <xdr:rowOff>85373</xdr:rowOff>
    </xdr:from>
    <xdr:ext cx="601763" cy="684909"/>
    <xdr:pic>
      <xdr:nvPicPr>
        <xdr:cNvPr id="44" name="Imagen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31612723"/>
          <a:ext cx="601763" cy="684909"/>
        </a:xfrm>
        <a:prstGeom prst="rect">
          <a:avLst/>
        </a:prstGeom>
      </xdr:spPr>
    </xdr:pic>
    <xdr:clientData/>
  </xdr:oneCellAnchor>
  <xdr:oneCellAnchor>
    <xdr:from>
      <xdr:col>1</xdr:col>
      <xdr:colOff>383868</xdr:colOff>
      <xdr:row>430</xdr:row>
      <xdr:rowOff>85373</xdr:rowOff>
    </xdr:from>
    <xdr:ext cx="601763" cy="684909"/>
    <xdr:pic>
      <xdr:nvPicPr>
        <xdr:cNvPr id="45" name="Imagen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43131623"/>
          <a:ext cx="601763" cy="684909"/>
        </a:xfrm>
        <a:prstGeom prst="rect">
          <a:avLst/>
        </a:prstGeom>
      </xdr:spPr>
    </xdr:pic>
    <xdr:clientData/>
  </xdr:oneCellAnchor>
  <xdr:oneCellAnchor>
    <xdr:from>
      <xdr:col>1</xdr:col>
      <xdr:colOff>383868</xdr:colOff>
      <xdr:row>446</xdr:row>
      <xdr:rowOff>85373</xdr:rowOff>
    </xdr:from>
    <xdr:ext cx="601763" cy="684909"/>
    <xdr:pic>
      <xdr:nvPicPr>
        <xdr:cNvPr id="46" name="Imagen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54637823"/>
          <a:ext cx="601763" cy="684909"/>
        </a:xfrm>
        <a:prstGeom prst="rect">
          <a:avLst/>
        </a:prstGeom>
      </xdr:spPr>
    </xdr:pic>
    <xdr:clientData/>
  </xdr:oneCellAnchor>
  <xdr:oneCellAnchor>
    <xdr:from>
      <xdr:col>1</xdr:col>
      <xdr:colOff>383868</xdr:colOff>
      <xdr:row>461</xdr:row>
      <xdr:rowOff>85373</xdr:rowOff>
    </xdr:from>
    <xdr:ext cx="601763" cy="684909"/>
    <xdr:pic>
      <xdr:nvPicPr>
        <xdr:cNvPr id="47" name="Imagen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2318" y="266277373"/>
          <a:ext cx="601763" cy="684909"/>
        </a:xfrm>
        <a:prstGeom prst="rect">
          <a:avLst/>
        </a:prstGeom>
      </xdr:spPr>
    </xdr:pic>
    <xdr:clientData/>
  </xdr:oneCellAnchor>
  <xdr:oneCellAnchor>
    <xdr:from>
      <xdr:col>1</xdr:col>
      <xdr:colOff>383868</xdr:colOff>
      <xdr:row>471</xdr:row>
      <xdr:rowOff>85373</xdr:rowOff>
    </xdr:from>
    <xdr:ext cx="601763" cy="684909"/>
    <xdr:pic>
      <xdr:nvPicPr>
        <xdr:cNvPr id="48" name="Imagen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277174950"/>
          <a:ext cx="601763" cy="684909"/>
        </a:xfrm>
        <a:prstGeom prst="rect">
          <a:avLst/>
        </a:prstGeom>
      </xdr:spPr>
    </xdr:pic>
    <xdr:clientData/>
  </xdr:oneCellAnchor>
  <xdr:oneCellAnchor>
    <xdr:from>
      <xdr:col>1</xdr:col>
      <xdr:colOff>383868</xdr:colOff>
      <xdr:row>485</xdr:row>
      <xdr:rowOff>85373</xdr:rowOff>
    </xdr:from>
    <xdr:ext cx="601763" cy="684909"/>
    <xdr:pic>
      <xdr:nvPicPr>
        <xdr:cNvPr id="49" name="Imagen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8277" y="277236896"/>
          <a:ext cx="601763" cy="684909"/>
        </a:xfrm>
        <a:prstGeom prst="rect">
          <a:avLst/>
        </a:prstGeom>
      </xdr:spPr>
    </xdr:pic>
    <xdr:clientData/>
  </xdr:oneCellAnchor>
  <xdr:oneCellAnchor>
    <xdr:from>
      <xdr:col>1</xdr:col>
      <xdr:colOff>383868</xdr:colOff>
      <xdr:row>501</xdr:row>
      <xdr:rowOff>85373</xdr:rowOff>
    </xdr:from>
    <xdr:ext cx="601763" cy="684909"/>
    <xdr:pic>
      <xdr:nvPicPr>
        <xdr:cNvPr id="50" name="Imagen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00371988"/>
          <a:ext cx="601763" cy="684909"/>
        </a:xfrm>
        <a:prstGeom prst="rect">
          <a:avLst/>
        </a:prstGeom>
      </xdr:spPr>
    </xdr:pic>
    <xdr:clientData/>
  </xdr:oneCellAnchor>
  <xdr:oneCellAnchor>
    <xdr:from>
      <xdr:col>1</xdr:col>
      <xdr:colOff>383868</xdr:colOff>
      <xdr:row>518</xdr:row>
      <xdr:rowOff>85373</xdr:rowOff>
    </xdr:from>
    <xdr:ext cx="601763" cy="684909"/>
    <xdr:pic>
      <xdr:nvPicPr>
        <xdr:cNvPr id="51" name="Imagen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12007142"/>
          <a:ext cx="601763" cy="684909"/>
        </a:xfrm>
        <a:prstGeom prst="rect">
          <a:avLst/>
        </a:prstGeom>
      </xdr:spPr>
    </xdr:pic>
    <xdr:clientData/>
  </xdr:oneCellAnchor>
  <xdr:oneCellAnchor>
    <xdr:from>
      <xdr:col>1</xdr:col>
      <xdr:colOff>383868</xdr:colOff>
      <xdr:row>533</xdr:row>
      <xdr:rowOff>85373</xdr:rowOff>
    </xdr:from>
    <xdr:ext cx="601763" cy="684909"/>
    <xdr:pic>
      <xdr:nvPicPr>
        <xdr:cNvPr id="52" name="Imagen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23634969"/>
          <a:ext cx="601763" cy="684909"/>
        </a:xfrm>
        <a:prstGeom prst="rect">
          <a:avLst/>
        </a:prstGeom>
      </xdr:spPr>
    </xdr:pic>
    <xdr:clientData/>
  </xdr:oneCellAnchor>
  <xdr:oneCellAnchor>
    <xdr:from>
      <xdr:col>1</xdr:col>
      <xdr:colOff>383868</xdr:colOff>
      <xdr:row>548</xdr:row>
      <xdr:rowOff>85373</xdr:rowOff>
    </xdr:from>
    <xdr:ext cx="601763" cy="684909"/>
    <xdr:pic>
      <xdr:nvPicPr>
        <xdr:cNvPr id="53" name="Imagen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35226161"/>
          <a:ext cx="601763" cy="684909"/>
        </a:xfrm>
        <a:prstGeom prst="rect">
          <a:avLst/>
        </a:prstGeom>
      </xdr:spPr>
    </xdr:pic>
    <xdr:clientData/>
  </xdr:oneCellAnchor>
  <xdr:oneCellAnchor>
    <xdr:from>
      <xdr:col>1</xdr:col>
      <xdr:colOff>383868</xdr:colOff>
      <xdr:row>562</xdr:row>
      <xdr:rowOff>85373</xdr:rowOff>
    </xdr:from>
    <xdr:ext cx="601763" cy="684909"/>
    <xdr:pic>
      <xdr:nvPicPr>
        <xdr:cNvPr id="54" name="Imagen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46861315"/>
          <a:ext cx="601763" cy="684909"/>
        </a:xfrm>
        <a:prstGeom prst="rect">
          <a:avLst/>
        </a:prstGeom>
      </xdr:spPr>
    </xdr:pic>
    <xdr:clientData/>
  </xdr:oneCellAnchor>
  <xdr:oneCellAnchor>
    <xdr:from>
      <xdr:col>1</xdr:col>
      <xdr:colOff>383868</xdr:colOff>
      <xdr:row>579</xdr:row>
      <xdr:rowOff>85373</xdr:rowOff>
    </xdr:from>
    <xdr:ext cx="601763" cy="684909"/>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58496469"/>
          <a:ext cx="601763" cy="684909"/>
        </a:xfrm>
        <a:prstGeom prst="rect">
          <a:avLst/>
        </a:prstGeom>
      </xdr:spPr>
    </xdr:pic>
    <xdr:clientData/>
  </xdr:oneCellAnchor>
  <xdr:oneCellAnchor>
    <xdr:from>
      <xdr:col>1</xdr:col>
      <xdr:colOff>383868</xdr:colOff>
      <xdr:row>595</xdr:row>
      <xdr:rowOff>85373</xdr:rowOff>
    </xdr:from>
    <xdr:ext cx="601763" cy="684909"/>
    <xdr:pic>
      <xdr:nvPicPr>
        <xdr:cNvPr id="56" name="Imagen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70168258"/>
          <a:ext cx="601763" cy="684909"/>
        </a:xfrm>
        <a:prstGeom prst="rect">
          <a:avLst/>
        </a:prstGeom>
      </xdr:spPr>
    </xdr:pic>
    <xdr:clientData/>
  </xdr:oneCellAnchor>
  <xdr:oneCellAnchor>
    <xdr:from>
      <xdr:col>1</xdr:col>
      <xdr:colOff>383868</xdr:colOff>
      <xdr:row>613</xdr:row>
      <xdr:rowOff>85373</xdr:rowOff>
    </xdr:from>
    <xdr:ext cx="601763" cy="684909"/>
    <xdr:pic>
      <xdr:nvPicPr>
        <xdr:cNvPr id="57" name="Imagen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81532315"/>
          <a:ext cx="601763" cy="684909"/>
        </a:xfrm>
        <a:prstGeom prst="rect">
          <a:avLst/>
        </a:prstGeom>
      </xdr:spPr>
    </xdr:pic>
    <xdr:clientData/>
  </xdr:oneCellAnchor>
  <xdr:oneCellAnchor>
    <xdr:from>
      <xdr:col>1</xdr:col>
      <xdr:colOff>383868</xdr:colOff>
      <xdr:row>630</xdr:row>
      <xdr:rowOff>85373</xdr:rowOff>
    </xdr:from>
    <xdr:ext cx="601763" cy="684909"/>
    <xdr:pic>
      <xdr:nvPicPr>
        <xdr:cNvPr id="58" name="Imagen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93130835"/>
          <a:ext cx="601763" cy="684909"/>
        </a:xfrm>
        <a:prstGeom prst="rect">
          <a:avLst/>
        </a:prstGeom>
      </xdr:spPr>
    </xdr:pic>
    <xdr:clientData/>
  </xdr:oneCellAnchor>
  <xdr:oneCellAnchor>
    <xdr:from>
      <xdr:col>1</xdr:col>
      <xdr:colOff>383868</xdr:colOff>
      <xdr:row>648</xdr:row>
      <xdr:rowOff>85373</xdr:rowOff>
    </xdr:from>
    <xdr:ext cx="601763" cy="684909"/>
    <xdr:pic>
      <xdr:nvPicPr>
        <xdr:cNvPr id="59" name="Imagen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6945" y="393130835"/>
          <a:ext cx="601763" cy="684909"/>
        </a:xfrm>
        <a:prstGeom prst="rect">
          <a:avLst/>
        </a:prstGeom>
      </xdr:spPr>
    </xdr:pic>
    <xdr:clientData/>
  </xdr:oneCellAnchor>
  <xdr:oneCellAnchor>
    <xdr:from>
      <xdr:col>1</xdr:col>
      <xdr:colOff>366549</xdr:colOff>
      <xdr:row>48</xdr:row>
      <xdr:rowOff>145987</xdr:rowOff>
    </xdr:from>
    <xdr:ext cx="601763" cy="678132"/>
    <xdr:pic>
      <xdr:nvPicPr>
        <xdr:cNvPr id="60" name="Imagen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958" y="145987"/>
          <a:ext cx="601763" cy="67813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78441</xdr:rowOff>
    </xdr:from>
    <xdr:to>
      <xdr:col>3</xdr:col>
      <xdr:colOff>209983</xdr:colOff>
      <xdr:row>2</xdr:row>
      <xdr:rowOff>211791</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835" y="504265"/>
          <a:ext cx="687354" cy="783291"/>
        </a:xfrm>
        <a:prstGeom prst="rect">
          <a:avLst/>
        </a:prstGeom>
      </xdr:spPr>
    </xdr:pic>
    <xdr:clientData/>
  </xdr:twoCellAnchor>
  <xdr:twoCellAnchor>
    <xdr:from>
      <xdr:col>52</xdr:col>
      <xdr:colOff>88705</xdr:colOff>
      <xdr:row>0</xdr:row>
      <xdr:rowOff>178146</xdr:rowOff>
    </xdr:from>
    <xdr:to>
      <xdr:col>57</xdr:col>
      <xdr:colOff>54427</xdr:colOff>
      <xdr:row>1</xdr:row>
      <xdr:rowOff>153760</xdr:rowOff>
    </xdr:to>
    <xdr:sp macro="[0]!Inicio3" textlink="">
      <xdr:nvSpPr>
        <xdr:cNvPr id="3" name="Rectángulo: esquinas redondeadas 9">
          <a:extLst>
            <a:ext uri="{FF2B5EF4-FFF2-40B4-BE49-F238E27FC236}">
              <a16:creationId xmlns:a16="http://schemas.microsoft.com/office/drawing/2014/main" id="{00000000-0008-0000-0200-000003000000}"/>
            </a:ext>
          </a:extLst>
        </xdr:cNvPr>
        <xdr:cNvSpPr/>
      </xdr:nvSpPr>
      <xdr:spPr>
        <a:xfrm>
          <a:off x="13532562" y="178146"/>
          <a:ext cx="1258401" cy="30218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51</xdr:col>
      <xdr:colOff>119474</xdr:colOff>
      <xdr:row>0</xdr:row>
      <xdr:rowOff>108857</xdr:rowOff>
    </xdr:from>
    <xdr:to>
      <xdr:col>53</xdr:col>
      <xdr:colOff>39695</xdr:colOff>
      <xdr:row>1</xdr:row>
      <xdr:rowOff>163431</xdr:rowOff>
    </xdr:to>
    <xdr:pic>
      <xdr:nvPicPr>
        <xdr:cNvPr id="4" name="Picture 6" descr="Resultado de imagen de icono casa&quot;">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04795" y="108857"/>
          <a:ext cx="437292" cy="381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59121</xdr:colOff>
      <xdr:row>19</xdr:row>
      <xdr:rowOff>52553</xdr:rowOff>
    </xdr:from>
    <xdr:to>
      <xdr:col>6</xdr:col>
      <xdr:colOff>203638</xdr:colOff>
      <xdr:row>19</xdr:row>
      <xdr:rowOff>203639</xdr:rowOff>
    </xdr:to>
    <xdr:sp macro="" textlink="">
      <xdr:nvSpPr>
        <xdr:cNvPr id="5" name="Elipse 4">
          <a:extLst>
            <a:ext uri="{FF2B5EF4-FFF2-40B4-BE49-F238E27FC236}">
              <a16:creationId xmlns:a16="http://schemas.microsoft.com/office/drawing/2014/main" id="{00000000-0008-0000-0200-000005000000}"/>
            </a:ext>
          </a:extLst>
        </xdr:cNvPr>
        <xdr:cNvSpPr/>
      </xdr:nvSpPr>
      <xdr:spPr>
        <a:xfrm>
          <a:off x="1863268" y="3761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xdr:row>
      <xdr:rowOff>52553</xdr:rowOff>
    </xdr:from>
    <xdr:to>
      <xdr:col>6</xdr:col>
      <xdr:colOff>203638</xdr:colOff>
      <xdr:row>20</xdr:row>
      <xdr:rowOff>203639</xdr:rowOff>
    </xdr:to>
    <xdr:sp macro="" textlink="">
      <xdr:nvSpPr>
        <xdr:cNvPr id="7" name="Elipse 6">
          <a:extLst>
            <a:ext uri="{FF2B5EF4-FFF2-40B4-BE49-F238E27FC236}">
              <a16:creationId xmlns:a16="http://schemas.microsoft.com/office/drawing/2014/main" id="{00000000-0008-0000-0200-000007000000}"/>
            </a:ext>
          </a:extLst>
        </xdr:cNvPr>
        <xdr:cNvSpPr/>
      </xdr:nvSpPr>
      <xdr:spPr>
        <a:xfrm>
          <a:off x="59121" y="427639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19</xdr:row>
      <xdr:rowOff>52553</xdr:rowOff>
    </xdr:from>
    <xdr:to>
      <xdr:col>10</xdr:col>
      <xdr:colOff>203638</xdr:colOff>
      <xdr:row>19</xdr:row>
      <xdr:rowOff>203639</xdr:rowOff>
    </xdr:to>
    <xdr:sp macro="" textlink="">
      <xdr:nvSpPr>
        <xdr:cNvPr id="8" name="Elipse 7">
          <a:extLst>
            <a:ext uri="{FF2B5EF4-FFF2-40B4-BE49-F238E27FC236}">
              <a16:creationId xmlns:a16="http://schemas.microsoft.com/office/drawing/2014/main" id="{00000000-0008-0000-0200-000008000000}"/>
            </a:ext>
          </a:extLst>
        </xdr:cNvPr>
        <xdr:cNvSpPr/>
      </xdr:nvSpPr>
      <xdr:spPr>
        <a:xfrm>
          <a:off x="59121" y="40267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20</xdr:row>
      <xdr:rowOff>52553</xdr:rowOff>
    </xdr:from>
    <xdr:to>
      <xdr:col>10</xdr:col>
      <xdr:colOff>203638</xdr:colOff>
      <xdr:row>20</xdr:row>
      <xdr:rowOff>203639</xdr:rowOff>
    </xdr:to>
    <xdr:sp macro="" textlink="">
      <xdr:nvSpPr>
        <xdr:cNvPr id="10" name="Elipse 9">
          <a:extLst>
            <a:ext uri="{FF2B5EF4-FFF2-40B4-BE49-F238E27FC236}">
              <a16:creationId xmlns:a16="http://schemas.microsoft.com/office/drawing/2014/main" id="{00000000-0008-0000-0200-00000A000000}"/>
            </a:ext>
          </a:extLst>
        </xdr:cNvPr>
        <xdr:cNvSpPr/>
      </xdr:nvSpPr>
      <xdr:spPr>
        <a:xfrm>
          <a:off x="59121" y="40267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21</xdr:row>
      <xdr:rowOff>52553</xdr:rowOff>
    </xdr:from>
    <xdr:to>
      <xdr:col>6</xdr:col>
      <xdr:colOff>203638</xdr:colOff>
      <xdr:row>21</xdr:row>
      <xdr:rowOff>203639</xdr:rowOff>
    </xdr:to>
    <xdr:sp macro="" textlink="">
      <xdr:nvSpPr>
        <xdr:cNvPr id="11" name="Elipse 10">
          <a:extLst>
            <a:ext uri="{FF2B5EF4-FFF2-40B4-BE49-F238E27FC236}">
              <a16:creationId xmlns:a16="http://schemas.microsoft.com/office/drawing/2014/main" id="{00000000-0008-0000-0200-00000B000000}"/>
            </a:ext>
          </a:extLst>
        </xdr:cNvPr>
        <xdr:cNvSpPr/>
      </xdr:nvSpPr>
      <xdr:spPr>
        <a:xfrm>
          <a:off x="59121" y="427639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23</xdr:row>
      <xdr:rowOff>52553</xdr:rowOff>
    </xdr:from>
    <xdr:to>
      <xdr:col>3</xdr:col>
      <xdr:colOff>203638</xdr:colOff>
      <xdr:row>23</xdr:row>
      <xdr:rowOff>203639</xdr:rowOff>
    </xdr:to>
    <xdr:sp macro="" textlink="">
      <xdr:nvSpPr>
        <xdr:cNvPr id="12" name="Elipse 11">
          <a:extLst>
            <a:ext uri="{FF2B5EF4-FFF2-40B4-BE49-F238E27FC236}">
              <a16:creationId xmlns:a16="http://schemas.microsoft.com/office/drawing/2014/main" id="{00000000-0008-0000-0200-00000C000000}"/>
            </a:ext>
          </a:extLst>
        </xdr:cNvPr>
        <xdr:cNvSpPr/>
      </xdr:nvSpPr>
      <xdr:spPr>
        <a:xfrm>
          <a:off x="574592" y="48262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24</xdr:row>
      <xdr:rowOff>52553</xdr:rowOff>
    </xdr:from>
    <xdr:to>
      <xdr:col>3</xdr:col>
      <xdr:colOff>203638</xdr:colOff>
      <xdr:row>24</xdr:row>
      <xdr:rowOff>203639</xdr:rowOff>
    </xdr:to>
    <xdr:sp macro="" textlink="">
      <xdr:nvSpPr>
        <xdr:cNvPr id="13" name="Elipse 12">
          <a:extLst>
            <a:ext uri="{FF2B5EF4-FFF2-40B4-BE49-F238E27FC236}">
              <a16:creationId xmlns:a16="http://schemas.microsoft.com/office/drawing/2014/main" id="{00000000-0008-0000-0200-00000D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25</xdr:row>
      <xdr:rowOff>52553</xdr:rowOff>
    </xdr:from>
    <xdr:to>
      <xdr:col>3</xdr:col>
      <xdr:colOff>203638</xdr:colOff>
      <xdr:row>25</xdr:row>
      <xdr:rowOff>203639</xdr:rowOff>
    </xdr:to>
    <xdr:sp macro="" textlink="">
      <xdr:nvSpPr>
        <xdr:cNvPr id="14" name="Elipse 13">
          <a:extLst>
            <a:ext uri="{FF2B5EF4-FFF2-40B4-BE49-F238E27FC236}">
              <a16:creationId xmlns:a16="http://schemas.microsoft.com/office/drawing/2014/main" id="{00000000-0008-0000-0200-00000E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23</xdr:row>
      <xdr:rowOff>52553</xdr:rowOff>
    </xdr:from>
    <xdr:to>
      <xdr:col>18</xdr:col>
      <xdr:colOff>203638</xdr:colOff>
      <xdr:row>23</xdr:row>
      <xdr:rowOff>203639</xdr:rowOff>
    </xdr:to>
    <xdr:sp macro="" textlink="">
      <xdr:nvSpPr>
        <xdr:cNvPr id="15" name="Elipse 14">
          <a:extLst>
            <a:ext uri="{FF2B5EF4-FFF2-40B4-BE49-F238E27FC236}">
              <a16:creationId xmlns:a16="http://schemas.microsoft.com/office/drawing/2014/main" id="{00000000-0008-0000-0200-00000F000000}"/>
            </a:ext>
          </a:extLst>
        </xdr:cNvPr>
        <xdr:cNvSpPr/>
      </xdr:nvSpPr>
      <xdr:spPr>
        <a:xfrm>
          <a:off x="574592" y="45797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24</xdr:row>
      <xdr:rowOff>52553</xdr:rowOff>
    </xdr:from>
    <xdr:to>
      <xdr:col>18</xdr:col>
      <xdr:colOff>203638</xdr:colOff>
      <xdr:row>24</xdr:row>
      <xdr:rowOff>203639</xdr:rowOff>
    </xdr:to>
    <xdr:sp macro="" textlink="">
      <xdr:nvSpPr>
        <xdr:cNvPr id="16" name="Elipse 15">
          <a:extLst>
            <a:ext uri="{FF2B5EF4-FFF2-40B4-BE49-F238E27FC236}">
              <a16:creationId xmlns:a16="http://schemas.microsoft.com/office/drawing/2014/main" id="{00000000-0008-0000-0200-000010000000}"/>
            </a:ext>
          </a:extLst>
        </xdr:cNvPr>
        <xdr:cNvSpPr/>
      </xdr:nvSpPr>
      <xdr:spPr>
        <a:xfrm>
          <a:off x="574592" y="48262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23</xdr:row>
      <xdr:rowOff>52553</xdr:rowOff>
    </xdr:from>
    <xdr:to>
      <xdr:col>28</xdr:col>
      <xdr:colOff>203638</xdr:colOff>
      <xdr:row>23</xdr:row>
      <xdr:rowOff>203639</xdr:rowOff>
    </xdr:to>
    <xdr:sp macro="" textlink="">
      <xdr:nvSpPr>
        <xdr:cNvPr id="17" name="Elipse 16">
          <a:extLst>
            <a:ext uri="{FF2B5EF4-FFF2-40B4-BE49-F238E27FC236}">
              <a16:creationId xmlns:a16="http://schemas.microsoft.com/office/drawing/2014/main" id="{00000000-0008-0000-0200-000011000000}"/>
            </a:ext>
          </a:extLst>
        </xdr:cNvPr>
        <xdr:cNvSpPr/>
      </xdr:nvSpPr>
      <xdr:spPr>
        <a:xfrm>
          <a:off x="4956092" y="48262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24</xdr:row>
      <xdr:rowOff>52553</xdr:rowOff>
    </xdr:from>
    <xdr:to>
      <xdr:col>28</xdr:col>
      <xdr:colOff>203638</xdr:colOff>
      <xdr:row>24</xdr:row>
      <xdr:rowOff>203639</xdr:rowOff>
    </xdr:to>
    <xdr:sp macro="" textlink="">
      <xdr:nvSpPr>
        <xdr:cNvPr id="18" name="Elipse 17">
          <a:extLst>
            <a:ext uri="{FF2B5EF4-FFF2-40B4-BE49-F238E27FC236}">
              <a16:creationId xmlns:a16="http://schemas.microsoft.com/office/drawing/2014/main" id="{00000000-0008-0000-0200-000012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25</xdr:row>
      <xdr:rowOff>52553</xdr:rowOff>
    </xdr:from>
    <xdr:to>
      <xdr:col>28</xdr:col>
      <xdr:colOff>203638</xdr:colOff>
      <xdr:row>25</xdr:row>
      <xdr:rowOff>203639</xdr:rowOff>
    </xdr:to>
    <xdr:sp macro="" textlink="">
      <xdr:nvSpPr>
        <xdr:cNvPr id="19" name="Elipse 18">
          <a:extLst>
            <a:ext uri="{FF2B5EF4-FFF2-40B4-BE49-F238E27FC236}">
              <a16:creationId xmlns:a16="http://schemas.microsoft.com/office/drawing/2014/main" id="{00000000-0008-0000-0200-000013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23</xdr:row>
      <xdr:rowOff>52553</xdr:rowOff>
    </xdr:from>
    <xdr:to>
      <xdr:col>33</xdr:col>
      <xdr:colOff>203638</xdr:colOff>
      <xdr:row>23</xdr:row>
      <xdr:rowOff>203639</xdr:rowOff>
    </xdr:to>
    <xdr:sp macro="" textlink="">
      <xdr:nvSpPr>
        <xdr:cNvPr id="20" name="Elipse 19">
          <a:extLst>
            <a:ext uri="{FF2B5EF4-FFF2-40B4-BE49-F238E27FC236}">
              <a16:creationId xmlns:a16="http://schemas.microsoft.com/office/drawing/2014/main" id="{00000000-0008-0000-0200-000014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24</xdr:row>
      <xdr:rowOff>52553</xdr:rowOff>
    </xdr:from>
    <xdr:to>
      <xdr:col>33</xdr:col>
      <xdr:colOff>203638</xdr:colOff>
      <xdr:row>24</xdr:row>
      <xdr:rowOff>203639</xdr:rowOff>
    </xdr:to>
    <xdr:sp macro="" textlink="">
      <xdr:nvSpPr>
        <xdr:cNvPr id="21" name="Elipse 20">
          <a:extLst>
            <a:ext uri="{FF2B5EF4-FFF2-40B4-BE49-F238E27FC236}">
              <a16:creationId xmlns:a16="http://schemas.microsoft.com/office/drawing/2014/main" id="{00000000-0008-0000-0200-000015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25</xdr:row>
      <xdr:rowOff>52553</xdr:rowOff>
    </xdr:from>
    <xdr:to>
      <xdr:col>33</xdr:col>
      <xdr:colOff>203638</xdr:colOff>
      <xdr:row>25</xdr:row>
      <xdr:rowOff>203639</xdr:rowOff>
    </xdr:to>
    <xdr:sp macro="" textlink="">
      <xdr:nvSpPr>
        <xdr:cNvPr id="22" name="Elipse 21">
          <a:extLst>
            <a:ext uri="{FF2B5EF4-FFF2-40B4-BE49-F238E27FC236}">
              <a16:creationId xmlns:a16="http://schemas.microsoft.com/office/drawing/2014/main" id="{00000000-0008-0000-0200-000016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23</xdr:row>
      <xdr:rowOff>52553</xdr:rowOff>
    </xdr:from>
    <xdr:to>
      <xdr:col>38</xdr:col>
      <xdr:colOff>203638</xdr:colOff>
      <xdr:row>23</xdr:row>
      <xdr:rowOff>203639</xdr:rowOff>
    </xdr:to>
    <xdr:sp macro="" textlink="">
      <xdr:nvSpPr>
        <xdr:cNvPr id="23" name="Elipse 22">
          <a:extLst>
            <a:ext uri="{FF2B5EF4-FFF2-40B4-BE49-F238E27FC236}">
              <a16:creationId xmlns:a16="http://schemas.microsoft.com/office/drawing/2014/main" id="{00000000-0008-0000-0200-000017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24</xdr:row>
      <xdr:rowOff>52553</xdr:rowOff>
    </xdr:from>
    <xdr:to>
      <xdr:col>38</xdr:col>
      <xdr:colOff>203638</xdr:colOff>
      <xdr:row>24</xdr:row>
      <xdr:rowOff>203639</xdr:rowOff>
    </xdr:to>
    <xdr:sp macro="" textlink="">
      <xdr:nvSpPr>
        <xdr:cNvPr id="24" name="Elipse 23">
          <a:extLst>
            <a:ext uri="{FF2B5EF4-FFF2-40B4-BE49-F238E27FC236}">
              <a16:creationId xmlns:a16="http://schemas.microsoft.com/office/drawing/2014/main" id="{00000000-0008-0000-0200-000018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25</xdr:row>
      <xdr:rowOff>52553</xdr:rowOff>
    </xdr:from>
    <xdr:to>
      <xdr:col>38</xdr:col>
      <xdr:colOff>203638</xdr:colOff>
      <xdr:row>25</xdr:row>
      <xdr:rowOff>203639</xdr:rowOff>
    </xdr:to>
    <xdr:sp macro="" textlink="">
      <xdr:nvSpPr>
        <xdr:cNvPr id="25" name="Elipse 24">
          <a:extLst>
            <a:ext uri="{FF2B5EF4-FFF2-40B4-BE49-F238E27FC236}">
              <a16:creationId xmlns:a16="http://schemas.microsoft.com/office/drawing/2014/main" id="{00000000-0008-0000-0200-000019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23</xdr:row>
      <xdr:rowOff>52553</xdr:rowOff>
    </xdr:from>
    <xdr:to>
      <xdr:col>45</xdr:col>
      <xdr:colOff>203638</xdr:colOff>
      <xdr:row>23</xdr:row>
      <xdr:rowOff>203639</xdr:rowOff>
    </xdr:to>
    <xdr:sp macro="" textlink="">
      <xdr:nvSpPr>
        <xdr:cNvPr id="26" name="Elipse 25">
          <a:extLst>
            <a:ext uri="{FF2B5EF4-FFF2-40B4-BE49-F238E27FC236}">
              <a16:creationId xmlns:a16="http://schemas.microsoft.com/office/drawing/2014/main" id="{00000000-0008-0000-0200-00001A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24</xdr:row>
      <xdr:rowOff>52553</xdr:rowOff>
    </xdr:from>
    <xdr:to>
      <xdr:col>45</xdr:col>
      <xdr:colOff>203638</xdr:colOff>
      <xdr:row>24</xdr:row>
      <xdr:rowOff>203639</xdr:rowOff>
    </xdr:to>
    <xdr:sp macro="" textlink="">
      <xdr:nvSpPr>
        <xdr:cNvPr id="27" name="Elipse 26">
          <a:extLst>
            <a:ext uri="{FF2B5EF4-FFF2-40B4-BE49-F238E27FC236}">
              <a16:creationId xmlns:a16="http://schemas.microsoft.com/office/drawing/2014/main" id="{00000000-0008-0000-0200-00001B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25</xdr:row>
      <xdr:rowOff>52553</xdr:rowOff>
    </xdr:from>
    <xdr:to>
      <xdr:col>45</xdr:col>
      <xdr:colOff>203638</xdr:colOff>
      <xdr:row>25</xdr:row>
      <xdr:rowOff>203639</xdr:rowOff>
    </xdr:to>
    <xdr:sp macro="" textlink="">
      <xdr:nvSpPr>
        <xdr:cNvPr id="28" name="Elipse 27">
          <a:extLst>
            <a:ext uri="{FF2B5EF4-FFF2-40B4-BE49-F238E27FC236}">
              <a16:creationId xmlns:a16="http://schemas.microsoft.com/office/drawing/2014/main" id="{00000000-0008-0000-0200-00001C000000}"/>
            </a:ext>
          </a:extLst>
        </xdr:cNvPr>
        <xdr:cNvSpPr/>
      </xdr:nvSpPr>
      <xdr:spPr>
        <a:xfrm>
          <a:off x="2636474" y="40082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27</xdr:row>
      <xdr:rowOff>52553</xdr:rowOff>
    </xdr:from>
    <xdr:to>
      <xdr:col>7</xdr:col>
      <xdr:colOff>203638</xdr:colOff>
      <xdr:row>27</xdr:row>
      <xdr:rowOff>203639</xdr:rowOff>
    </xdr:to>
    <xdr:sp macro="" textlink="">
      <xdr:nvSpPr>
        <xdr:cNvPr id="29" name="Elipse 28">
          <a:extLst>
            <a:ext uri="{FF2B5EF4-FFF2-40B4-BE49-F238E27FC236}">
              <a16:creationId xmlns:a16="http://schemas.microsoft.com/office/drawing/2014/main" id="{00000000-0008-0000-0200-00001D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28</xdr:row>
      <xdr:rowOff>52553</xdr:rowOff>
    </xdr:from>
    <xdr:to>
      <xdr:col>7</xdr:col>
      <xdr:colOff>203638</xdr:colOff>
      <xdr:row>28</xdr:row>
      <xdr:rowOff>203639</xdr:rowOff>
    </xdr:to>
    <xdr:sp macro="" textlink="">
      <xdr:nvSpPr>
        <xdr:cNvPr id="30" name="Elipse 29">
          <a:extLst>
            <a:ext uri="{FF2B5EF4-FFF2-40B4-BE49-F238E27FC236}">
              <a16:creationId xmlns:a16="http://schemas.microsoft.com/office/drawing/2014/main" id="{00000000-0008-0000-0200-00001E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29</xdr:row>
      <xdr:rowOff>52553</xdr:rowOff>
    </xdr:from>
    <xdr:to>
      <xdr:col>7</xdr:col>
      <xdr:colOff>203638</xdr:colOff>
      <xdr:row>29</xdr:row>
      <xdr:rowOff>203639</xdr:rowOff>
    </xdr:to>
    <xdr:sp macro="" textlink="">
      <xdr:nvSpPr>
        <xdr:cNvPr id="31" name="Elipse 30">
          <a:extLst>
            <a:ext uri="{FF2B5EF4-FFF2-40B4-BE49-F238E27FC236}">
              <a16:creationId xmlns:a16="http://schemas.microsoft.com/office/drawing/2014/main" id="{00000000-0008-0000-0200-00001F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30</xdr:row>
      <xdr:rowOff>52553</xdr:rowOff>
    </xdr:from>
    <xdr:to>
      <xdr:col>7</xdr:col>
      <xdr:colOff>203638</xdr:colOff>
      <xdr:row>30</xdr:row>
      <xdr:rowOff>203639</xdr:rowOff>
    </xdr:to>
    <xdr:sp macro="" textlink="">
      <xdr:nvSpPr>
        <xdr:cNvPr id="32" name="Elipse 31">
          <a:extLst>
            <a:ext uri="{FF2B5EF4-FFF2-40B4-BE49-F238E27FC236}">
              <a16:creationId xmlns:a16="http://schemas.microsoft.com/office/drawing/2014/main" id="{00000000-0008-0000-0200-000020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27</xdr:row>
      <xdr:rowOff>52553</xdr:rowOff>
    </xdr:from>
    <xdr:to>
      <xdr:col>16</xdr:col>
      <xdr:colOff>203638</xdr:colOff>
      <xdr:row>27</xdr:row>
      <xdr:rowOff>203639</xdr:rowOff>
    </xdr:to>
    <xdr:sp macro="" textlink="">
      <xdr:nvSpPr>
        <xdr:cNvPr id="33" name="Elipse 32">
          <a:extLst>
            <a:ext uri="{FF2B5EF4-FFF2-40B4-BE49-F238E27FC236}">
              <a16:creationId xmlns:a16="http://schemas.microsoft.com/office/drawing/2014/main" id="{00000000-0008-0000-0200-000021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28</xdr:row>
      <xdr:rowOff>52553</xdr:rowOff>
    </xdr:from>
    <xdr:to>
      <xdr:col>16</xdr:col>
      <xdr:colOff>203638</xdr:colOff>
      <xdr:row>28</xdr:row>
      <xdr:rowOff>203639</xdr:rowOff>
    </xdr:to>
    <xdr:sp macro="" textlink="">
      <xdr:nvSpPr>
        <xdr:cNvPr id="34" name="Elipse 33">
          <a:extLst>
            <a:ext uri="{FF2B5EF4-FFF2-40B4-BE49-F238E27FC236}">
              <a16:creationId xmlns:a16="http://schemas.microsoft.com/office/drawing/2014/main" id="{00000000-0008-0000-0200-000022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29</xdr:row>
      <xdr:rowOff>52553</xdr:rowOff>
    </xdr:from>
    <xdr:to>
      <xdr:col>16</xdr:col>
      <xdr:colOff>203638</xdr:colOff>
      <xdr:row>29</xdr:row>
      <xdr:rowOff>203639</xdr:rowOff>
    </xdr:to>
    <xdr:sp macro="" textlink="">
      <xdr:nvSpPr>
        <xdr:cNvPr id="35" name="Elipse 34">
          <a:extLst>
            <a:ext uri="{FF2B5EF4-FFF2-40B4-BE49-F238E27FC236}">
              <a16:creationId xmlns:a16="http://schemas.microsoft.com/office/drawing/2014/main" id="{00000000-0008-0000-0200-000023000000}"/>
            </a:ext>
          </a:extLst>
        </xdr:cNvPr>
        <xdr:cNvSpPr/>
      </xdr:nvSpPr>
      <xdr:spPr>
        <a:xfrm>
          <a:off x="2636474" y="425475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34</xdr:row>
      <xdr:rowOff>52553</xdr:rowOff>
    </xdr:from>
    <xdr:to>
      <xdr:col>5</xdr:col>
      <xdr:colOff>203638</xdr:colOff>
      <xdr:row>34</xdr:row>
      <xdr:rowOff>203639</xdr:rowOff>
    </xdr:to>
    <xdr:sp macro="" textlink="">
      <xdr:nvSpPr>
        <xdr:cNvPr id="37" name="Elipse 36">
          <a:extLst>
            <a:ext uri="{FF2B5EF4-FFF2-40B4-BE49-F238E27FC236}">
              <a16:creationId xmlns:a16="http://schemas.microsoft.com/office/drawing/2014/main" id="{00000000-0008-0000-0200-000025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35</xdr:row>
      <xdr:rowOff>52553</xdr:rowOff>
    </xdr:from>
    <xdr:to>
      <xdr:col>5</xdr:col>
      <xdr:colOff>203638</xdr:colOff>
      <xdr:row>35</xdr:row>
      <xdr:rowOff>203639</xdr:rowOff>
    </xdr:to>
    <xdr:sp macro="" textlink="">
      <xdr:nvSpPr>
        <xdr:cNvPr id="38" name="Elipse 37">
          <a:extLst>
            <a:ext uri="{FF2B5EF4-FFF2-40B4-BE49-F238E27FC236}">
              <a16:creationId xmlns:a16="http://schemas.microsoft.com/office/drawing/2014/main" id="{00000000-0008-0000-0200-000026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34</xdr:row>
      <xdr:rowOff>52553</xdr:rowOff>
    </xdr:from>
    <xdr:to>
      <xdr:col>9</xdr:col>
      <xdr:colOff>203638</xdr:colOff>
      <xdr:row>34</xdr:row>
      <xdr:rowOff>203639</xdr:rowOff>
    </xdr:to>
    <xdr:sp macro="" textlink="">
      <xdr:nvSpPr>
        <xdr:cNvPr id="39" name="Elipse 38">
          <a:extLst>
            <a:ext uri="{FF2B5EF4-FFF2-40B4-BE49-F238E27FC236}">
              <a16:creationId xmlns:a16="http://schemas.microsoft.com/office/drawing/2014/main" id="{00000000-0008-0000-0200-000027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35</xdr:row>
      <xdr:rowOff>52553</xdr:rowOff>
    </xdr:from>
    <xdr:to>
      <xdr:col>9</xdr:col>
      <xdr:colOff>203638</xdr:colOff>
      <xdr:row>35</xdr:row>
      <xdr:rowOff>203639</xdr:rowOff>
    </xdr:to>
    <xdr:sp macro="" textlink="">
      <xdr:nvSpPr>
        <xdr:cNvPr id="40" name="Elipse 39">
          <a:extLst>
            <a:ext uri="{FF2B5EF4-FFF2-40B4-BE49-F238E27FC236}">
              <a16:creationId xmlns:a16="http://schemas.microsoft.com/office/drawing/2014/main" id="{00000000-0008-0000-0200-000028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34</xdr:row>
      <xdr:rowOff>52553</xdr:rowOff>
    </xdr:from>
    <xdr:to>
      <xdr:col>14</xdr:col>
      <xdr:colOff>203638</xdr:colOff>
      <xdr:row>34</xdr:row>
      <xdr:rowOff>203639</xdr:rowOff>
    </xdr:to>
    <xdr:sp macro="" textlink="">
      <xdr:nvSpPr>
        <xdr:cNvPr id="41" name="Elipse 40">
          <a:extLst>
            <a:ext uri="{FF2B5EF4-FFF2-40B4-BE49-F238E27FC236}">
              <a16:creationId xmlns:a16="http://schemas.microsoft.com/office/drawing/2014/main" id="{00000000-0008-0000-0200-000029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35</xdr:row>
      <xdr:rowOff>52553</xdr:rowOff>
    </xdr:from>
    <xdr:to>
      <xdr:col>14</xdr:col>
      <xdr:colOff>203638</xdr:colOff>
      <xdr:row>35</xdr:row>
      <xdr:rowOff>203639</xdr:rowOff>
    </xdr:to>
    <xdr:sp macro="" textlink="">
      <xdr:nvSpPr>
        <xdr:cNvPr id="42" name="Elipse 41">
          <a:extLst>
            <a:ext uri="{FF2B5EF4-FFF2-40B4-BE49-F238E27FC236}">
              <a16:creationId xmlns:a16="http://schemas.microsoft.com/office/drawing/2014/main" id="{00000000-0008-0000-0200-00002A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34</xdr:row>
      <xdr:rowOff>52553</xdr:rowOff>
    </xdr:from>
    <xdr:to>
      <xdr:col>18</xdr:col>
      <xdr:colOff>203638</xdr:colOff>
      <xdr:row>34</xdr:row>
      <xdr:rowOff>203639</xdr:rowOff>
    </xdr:to>
    <xdr:sp macro="" textlink="">
      <xdr:nvSpPr>
        <xdr:cNvPr id="43" name="Elipse 42">
          <a:extLst>
            <a:ext uri="{FF2B5EF4-FFF2-40B4-BE49-F238E27FC236}">
              <a16:creationId xmlns:a16="http://schemas.microsoft.com/office/drawing/2014/main" id="{00000000-0008-0000-0200-00002B000000}"/>
            </a:ext>
          </a:extLst>
        </xdr:cNvPr>
        <xdr:cNvSpPr/>
      </xdr:nvSpPr>
      <xdr:spPr>
        <a:xfrm>
          <a:off x="3667415" y="73363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34</xdr:row>
      <xdr:rowOff>52553</xdr:rowOff>
    </xdr:from>
    <xdr:to>
      <xdr:col>38</xdr:col>
      <xdr:colOff>203638</xdr:colOff>
      <xdr:row>34</xdr:row>
      <xdr:rowOff>203639</xdr:rowOff>
    </xdr:to>
    <xdr:sp macro="" textlink="">
      <xdr:nvSpPr>
        <xdr:cNvPr id="44" name="Elipse 43">
          <a:extLst>
            <a:ext uri="{FF2B5EF4-FFF2-40B4-BE49-F238E27FC236}">
              <a16:creationId xmlns:a16="http://schemas.microsoft.com/office/drawing/2014/main" id="{00000000-0008-0000-0200-00002C000000}"/>
            </a:ext>
          </a:extLst>
        </xdr:cNvPr>
        <xdr:cNvSpPr/>
      </xdr:nvSpPr>
      <xdr:spPr>
        <a:xfrm>
          <a:off x="4698356" y="47142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35</xdr:row>
      <xdr:rowOff>52553</xdr:rowOff>
    </xdr:from>
    <xdr:to>
      <xdr:col>38</xdr:col>
      <xdr:colOff>203638</xdr:colOff>
      <xdr:row>35</xdr:row>
      <xdr:rowOff>203639</xdr:rowOff>
    </xdr:to>
    <xdr:sp macro="" textlink="">
      <xdr:nvSpPr>
        <xdr:cNvPr id="45" name="Elipse 44">
          <a:extLst>
            <a:ext uri="{FF2B5EF4-FFF2-40B4-BE49-F238E27FC236}">
              <a16:creationId xmlns:a16="http://schemas.microsoft.com/office/drawing/2014/main" id="{00000000-0008-0000-0200-00002D000000}"/>
            </a:ext>
          </a:extLst>
        </xdr:cNvPr>
        <xdr:cNvSpPr/>
      </xdr:nvSpPr>
      <xdr:spPr>
        <a:xfrm>
          <a:off x="4698356" y="496072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48</xdr:col>
      <xdr:colOff>59121</xdr:colOff>
      <xdr:row>34</xdr:row>
      <xdr:rowOff>52553</xdr:rowOff>
    </xdr:from>
    <xdr:to>
      <xdr:col>48</xdr:col>
      <xdr:colOff>203638</xdr:colOff>
      <xdr:row>34</xdr:row>
      <xdr:rowOff>203639</xdr:rowOff>
    </xdr:to>
    <xdr:sp macro="" textlink="">
      <xdr:nvSpPr>
        <xdr:cNvPr id="48" name="Elipse 47">
          <a:extLst>
            <a:ext uri="{FF2B5EF4-FFF2-40B4-BE49-F238E27FC236}">
              <a16:creationId xmlns:a16="http://schemas.microsoft.com/office/drawing/2014/main" id="{00000000-0008-0000-0200-000030000000}"/>
            </a:ext>
          </a:extLst>
        </xdr:cNvPr>
        <xdr:cNvSpPr/>
      </xdr:nvSpPr>
      <xdr:spPr>
        <a:xfrm>
          <a:off x="9853062" y="708984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48</xdr:col>
      <xdr:colOff>59121</xdr:colOff>
      <xdr:row>35</xdr:row>
      <xdr:rowOff>52553</xdr:rowOff>
    </xdr:from>
    <xdr:to>
      <xdr:col>48</xdr:col>
      <xdr:colOff>203638</xdr:colOff>
      <xdr:row>35</xdr:row>
      <xdr:rowOff>203639</xdr:rowOff>
    </xdr:to>
    <xdr:sp macro="" textlink="">
      <xdr:nvSpPr>
        <xdr:cNvPr id="49" name="Elipse 48">
          <a:extLst>
            <a:ext uri="{FF2B5EF4-FFF2-40B4-BE49-F238E27FC236}">
              <a16:creationId xmlns:a16="http://schemas.microsoft.com/office/drawing/2014/main" id="{00000000-0008-0000-0200-000031000000}"/>
            </a:ext>
          </a:extLst>
        </xdr:cNvPr>
        <xdr:cNvSpPr/>
      </xdr:nvSpPr>
      <xdr:spPr>
        <a:xfrm>
          <a:off x="9853062" y="733637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39</xdr:row>
      <xdr:rowOff>52553</xdr:rowOff>
    </xdr:from>
    <xdr:to>
      <xdr:col>7</xdr:col>
      <xdr:colOff>203638</xdr:colOff>
      <xdr:row>39</xdr:row>
      <xdr:rowOff>203639</xdr:rowOff>
    </xdr:to>
    <xdr:sp macro="" textlink="">
      <xdr:nvSpPr>
        <xdr:cNvPr id="50" name="Elipse 49">
          <a:extLst>
            <a:ext uri="{FF2B5EF4-FFF2-40B4-BE49-F238E27FC236}">
              <a16:creationId xmlns:a16="http://schemas.microsoft.com/office/drawing/2014/main" id="{00000000-0008-0000-0200-000032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40</xdr:row>
      <xdr:rowOff>52553</xdr:rowOff>
    </xdr:from>
    <xdr:to>
      <xdr:col>7</xdr:col>
      <xdr:colOff>203638</xdr:colOff>
      <xdr:row>40</xdr:row>
      <xdr:rowOff>203639</xdr:rowOff>
    </xdr:to>
    <xdr:sp macro="" textlink="">
      <xdr:nvSpPr>
        <xdr:cNvPr id="51" name="Elipse 50">
          <a:extLst>
            <a:ext uri="{FF2B5EF4-FFF2-40B4-BE49-F238E27FC236}">
              <a16:creationId xmlns:a16="http://schemas.microsoft.com/office/drawing/2014/main" id="{00000000-0008-0000-0200-000033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39</xdr:row>
      <xdr:rowOff>52553</xdr:rowOff>
    </xdr:from>
    <xdr:to>
      <xdr:col>19</xdr:col>
      <xdr:colOff>203638</xdr:colOff>
      <xdr:row>39</xdr:row>
      <xdr:rowOff>203639</xdr:rowOff>
    </xdr:to>
    <xdr:sp macro="" textlink="">
      <xdr:nvSpPr>
        <xdr:cNvPr id="52" name="Elipse 51">
          <a:extLst>
            <a:ext uri="{FF2B5EF4-FFF2-40B4-BE49-F238E27FC236}">
              <a16:creationId xmlns:a16="http://schemas.microsoft.com/office/drawing/2014/main" id="{00000000-0008-0000-0200-000034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40</xdr:row>
      <xdr:rowOff>52553</xdr:rowOff>
    </xdr:from>
    <xdr:to>
      <xdr:col>19</xdr:col>
      <xdr:colOff>203638</xdr:colOff>
      <xdr:row>40</xdr:row>
      <xdr:rowOff>203639</xdr:rowOff>
    </xdr:to>
    <xdr:sp macro="" textlink="">
      <xdr:nvSpPr>
        <xdr:cNvPr id="53" name="Elipse 52">
          <a:extLst>
            <a:ext uri="{FF2B5EF4-FFF2-40B4-BE49-F238E27FC236}">
              <a16:creationId xmlns:a16="http://schemas.microsoft.com/office/drawing/2014/main" id="{00000000-0008-0000-0200-000035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39</xdr:row>
      <xdr:rowOff>52553</xdr:rowOff>
    </xdr:from>
    <xdr:to>
      <xdr:col>24</xdr:col>
      <xdr:colOff>203638</xdr:colOff>
      <xdr:row>39</xdr:row>
      <xdr:rowOff>203639</xdr:rowOff>
    </xdr:to>
    <xdr:sp macro="" textlink="">
      <xdr:nvSpPr>
        <xdr:cNvPr id="54" name="Elipse 53">
          <a:extLst>
            <a:ext uri="{FF2B5EF4-FFF2-40B4-BE49-F238E27FC236}">
              <a16:creationId xmlns:a16="http://schemas.microsoft.com/office/drawing/2014/main" id="{00000000-0008-0000-0200-000036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40</xdr:row>
      <xdr:rowOff>52553</xdr:rowOff>
    </xdr:from>
    <xdr:to>
      <xdr:col>24</xdr:col>
      <xdr:colOff>203638</xdr:colOff>
      <xdr:row>40</xdr:row>
      <xdr:rowOff>203639</xdr:rowOff>
    </xdr:to>
    <xdr:sp macro="" textlink="">
      <xdr:nvSpPr>
        <xdr:cNvPr id="55" name="Elipse 54">
          <a:extLst>
            <a:ext uri="{FF2B5EF4-FFF2-40B4-BE49-F238E27FC236}">
              <a16:creationId xmlns:a16="http://schemas.microsoft.com/office/drawing/2014/main" id="{00000000-0008-0000-0200-000037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59121</xdr:colOff>
      <xdr:row>39</xdr:row>
      <xdr:rowOff>52553</xdr:rowOff>
    </xdr:from>
    <xdr:to>
      <xdr:col>31</xdr:col>
      <xdr:colOff>203638</xdr:colOff>
      <xdr:row>39</xdr:row>
      <xdr:rowOff>203639</xdr:rowOff>
    </xdr:to>
    <xdr:sp macro="" textlink="">
      <xdr:nvSpPr>
        <xdr:cNvPr id="56" name="Elipse 55">
          <a:extLst>
            <a:ext uri="{FF2B5EF4-FFF2-40B4-BE49-F238E27FC236}">
              <a16:creationId xmlns:a16="http://schemas.microsoft.com/office/drawing/2014/main" id="{00000000-0008-0000-0200-000038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59121</xdr:colOff>
      <xdr:row>40</xdr:row>
      <xdr:rowOff>52553</xdr:rowOff>
    </xdr:from>
    <xdr:to>
      <xdr:col>31</xdr:col>
      <xdr:colOff>203638</xdr:colOff>
      <xdr:row>40</xdr:row>
      <xdr:rowOff>203639</xdr:rowOff>
    </xdr:to>
    <xdr:sp macro="" textlink="">
      <xdr:nvSpPr>
        <xdr:cNvPr id="57" name="Elipse 56">
          <a:extLst>
            <a:ext uri="{FF2B5EF4-FFF2-40B4-BE49-F238E27FC236}">
              <a16:creationId xmlns:a16="http://schemas.microsoft.com/office/drawing/2014/main" id="{00000000-0008-0000-0200-000039000000}"/>
            </a:ext>
          </a:extLst>
        </xdr:cNvPr>
        <xdr:cNvSpPr/>
      </xdr:nvSpPr>
      <xdr:spPr>
        <a:xfrm>
          <a:off x="2636474" y="414270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42</xdr:row>
      <xdr:rowOff>52553</xdr:rowOff>
    </xdr:from>
    <xdr:to>
      <xdr:col>7</xdr:col>
      <xdr:colOff>203638</xdr:colOff>
      <xdr:row>42</xdr:row>
      <xdr:rowOff>203639</xdr:rowOff>
    </xdr:to>
    <xdr:sp macro="" textlink="">
      <xdr:nvSpPr>
        <xdr:cNvPr id="58" name="Elipse 57">
          <a:extLst>
            <a:ext uri="{FF2B5EF4-FFF2-40B4-BE49-F238E27FC236}">
              <a16:creationId xmlns:a16="http://schemas.microsoft.com/office/drawing/2014/main" id="{00000000-0008-0000-0200-00003A000000}"/>
            </a:ext>
          </a:extLst>
        </xdr:cNvPr>
        <xdr:cNvSpPr/>
      </xdr:nvSpPr>
      <xdr:spPr>
        <a:xfrm>
          <a:off x="1863268" y="815440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43</xdr:row>
      <xdr:rowOff>52553</xdr:rowOff>
    </xdr:from>
    <xdr:to>
      <xdr:col>7</xdr:col>
      <xdr:colOff>203638</xdr:colOff>
      <xdr:row>43</xdr:row>
      <xdr:rowOff>203639</xdr:rowOff>
    </xdr:to>
    <xdr:sp macro="" textlink="">
      <xdr:nvSpPr>
        <xdr:cNvPr id="59" name="Elipse 58">
          <a:extLst>
            <a:ext uri="{FF2B5EF4-FFF2-40B4-BE49-F238E27FC236}">
              <a16:creationId xmlns:a16="http://schemas.microsoft.com/office/drawing/2014/main" id="{00000000-0008-0000-0200-00003B000000}"/>
            </a:ext>
          </a:extLst>
        </xdr:cNvPr>
        <xdr:cNvSpPr/>
      </xdr:nvSpPr>
      <xdr:spPr>
        <a:xfrm>
          <a:off x="1863268" y="840093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42</xdr:row>
      <xdr:rowOff>52553</xdr:rowOff>
    </xdr:from>
    <xdr:to>
      <xdr:col>20</xdr:col>
      <xdr:colOff>203638</xdr:colOff>
      <xdr:row>42</xdr:row>
      <xdr:rowOff>203639</xdr:rowOff>
    </xdr:to>
    <xdr:sp macro="" textlink="">
      <xdr:nvSpPr>
        <xdr:cNvPr id="60" name="Elipse 59">
          <a:extLst>
            <a:ext uri="{FF2B5EF4-FFF2-40B4-BE49-F238E27FC236}">
              <a16:creationId xmlns:a16="http://schemas.microsoft.com/office/drawing/2014/main" id="{00000000-0008-0000-0200-00003C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43</xdr:row>
      <xdr:rowOff>52553</xdr:rowOff>
    </xdr:from>
    <xdr:to>
      <xdr:col>20</xdr:col>
      <xdr:colOff>203638</xdr:colOff>
      <xdr:row>43</xdr:row>
      <xdr:rowOff>203639</xdr:rowOff>
    </xdr:to>
    <xdr:sp macro="" textlink="">
      <xdr:nvSpPr>
        <xdr:cNvPr id="61" name="Elipse 60">
          <a:extLst>
            <a:ext uri="{FF2B5EF4-FFF2-40B4-BE49-F238E27FC236}">
              <a16:creationId xmlns:a16="http://schemas.microsoft.com/office/drawing/2014/main" id="{00000000-0008-0000-0200-00003D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44</xdr:row>
      <xdr:rowOff>52553</xdr:rowOff>
    </xdr:from>
    <xdr:to>
      <xdr:col>20</xdr:col>
      <xdr:colOff>203638</xdr:colOff>
      <xdr:row>44</xdr:row>
      <xdr:rowOff>203639</xdr:rowOff>
    </xdr:to>
    <xdr:sp macro="" textlink="">
      <xdr:nvSpPr>
        <xdr:cNvPr id="62" name="Elipse 61">
          <a:extLst>
            <a:ext uri="{FF2B5EF4-FFF2-40B4-BE49-F238E27FC236}">
              <a16:creationId xmlns:a16="http://schemas.microsoft.com/office/drawing/2014/main" id="{00000000-0008-0000-0200-00003E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42</xdr:row>
      <xdr:rowOff>52553</xdr:rowOff>
    </xdr:from>
    <xdr:to>
      <xdr:col>26</xdr:col>
      <xdr:colOff>203638</xdr:colOff>
      <xdr:row>42</xdr:row>
      <xdr:rowOff>203639</xdr:rowOff>
    </xdr:to>
    <xdr:sp macro="" textlink="">
      <xdr:nvSpPr>
        <xdr:cNvPr id="63" name="Elipse 62">
          <a:extLst>
            <a:ext uri="{FF2B5EF4-FFF2-40B4-BE49-F238E27FC236}">
              <a16:creationId xmlns:a16="http://schemas.microsoft.com/office/drawing/2014/main" id="{00000000-0008-0000-0200-00003F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43</xdr:row>
      <xdr:rowOff>52553</xdr:rowOff>
    </xdr:from>
    <xdr:to>
      <xdr:col>26</xdr:col>
      <xdr:colOff>203638</xdr:colOff>
      <xdr:row>43</xdr:row>
      <xdr:rowOff>203639</xdr:rowOff>
    </xdr:to>
    <xdr:sp macro="" textlink="">
      <xdr:nvSpPr>
        <xdr:cNvPr id="64" name="Elipse 63">
          <a:extLst>
            <a:ext uri="{FF2B5EF4-FFF2-40B4-BE49-F238E27FC236}">
              <a16:creationId xmlns:a16="http://schemas.microsoft.com/office/drawing/2014/main" id="{00000000-0008-0000-0200-000040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44</xdr:row>
      <xdr:rowOff>52553</xdr:rowOff>
    </xdr:from>
    <xdr:to>
      <xdr:col>26</xdr:col>
      <xdr:colOff>203638</xdr:colOff>
      <xdr:row>44</xdr:row>
      <xdr:rowOff>203639</xdr:rowOff>
    </xdr:to>
    <xdr:sp macro="" textlink="">
      <xdr:nvSpPr>
        <xdr:cNvPr id="65" name="Elipse 64">
          <a:extLst>
            <a:ext uri="{FF2B5EF4-FFF2-40B4-BE49-F238E27FC236}">
              <a16:creationId xmlns:a16="http://schemas.microsoft.com/office/drawing/2014/main" id="{00000000-0008-0000-0200-000041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59121</xdr:colOff>
      <xdr:row>42</xdr:row>
      <xdr:rowOff>52553</xdr:rowOff>
    </xdr:from>
    <xdr:to>
      <xdr:col>34</xdr:col>
      <xdr:colOff>203638</xdr:colOff>
      <xdr:row>42</xdr:row>
      <xdr:rowOff>203639</xdr:rowOff>
    </xdr:to>
    <xdr:sp macro="" textlink="">
      <xdr:nvSpPr>
        <xdr:cNvPr id="66" name="Elipse 65">
          <a:extLst>
            <a:ext uri="{FF2B5EF4-FFF2-40B4-BE49-F238E27FC236}">
              <a16:creationId xmlns:a16="http://schemas.microsoft.com/office/drawing/2014/main" id="{00000000-0008-0000-0200-000042000000}"/>
            </a:ext>
          </a:extLst>
        </xdr:cNvPr>
        <xdr:cNvSpPr/>
      </xdr:nvSpPr>
      <xdr:spPr>
        <a:xfrm>
          <a:off x="4167295" y="60243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51</xdr:row>
      <xdr:rowOff>78441</xdr:rowOff>
    </xdr:from>
    <xdr:ext cx="687354" cy="783291"/>
    <xdr:pic>
      <xdr:nvPicPr>
        <xdr:cNvPr id="76" name="Imagen 75">
          <a:extLst>
            <a:ext uri="{FF2B5EF4-FFF2-40B4-BE49-F238E27FC236}">
              <a16:creationId xmlns:a16="http://schemas.microsoft.com/office/drawing/2014/main" id="{00000000-0008-0000-0200-00004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835" y="504265"/>
          <a:ext cx="687354" cy="783291"/>
        </a:xfrm>
        <a:prstGeom prst="rect">
          <a:avLst/>
        </a:prstGeom>
      </xdr:spPr>
    </xdr:pic>
    <xdr:clientData/>
  </xdr:oneCellAnchor>
  <xdr:twoCellAnchor>
    <xdr:from>
      <xdr:col>7</xdr:col>
      <xdr:colOff>59121</xdr:colOff>
      <xdr:row>56</xdr:row>
      <xdr:rowOff>52553</xdr:rowOff>
    </xdr:from>
    <xdr:to>
      <xdr:col>7</xdr:col>
      <xdr:colOff>203638</xdr:colOff>
      <xdr:row>56</xdr:row>
      <xdr:rowOff>203639</xdr:rowOff>
    </xdr:to>
    <xdr:sp macro="" textlink="">
      <xdr:nvSpPr>
        <xdr:cNvPr id="77" name="Elipse 76">
          <a:extLst>
            <a:ext uri="{FF2B5EF4-FFF2-40B4-BE49-F238E27FC236}">
              <a16:creationId xmlns:a16="http://schemas.microsoft.com/office/drawing/2014/main" id="{00000000-0008-0000-0200-00004D000000}"/>
            </a:ext>
          </a:extLst>
        </xdr:cNvPr>
        <xdr:cNvSpPr/>
      </xdr:nvSpPr>
      <xdr:spPr>
        <a:xfrm>
          <a:off x="1863268"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57</xdr:row>
      <xdr:rowOff>52553</xdr:rowOff>
    </xdr:from>
    <xdr:to>
      <xdr:col>7</xdr:col>
      <xdr:colOff>203638</xdr:colOff>
      <xdr:row>57</xdr:row>
      <xdr:rowOff>203639</xdr:rowOff>
    </xdr:to>
    <xdr:sp macro="" textlink="">
      <xdr:nvSpPr>
        <xdr:cNvPr id="78" name="Elipse 77">
          <a:extLst>
            <a:ext uri="{FF2B5EF4-FFF2-40B4-BE49-F238E27FC236}">
              <a16:creationId xmlns:a16="http://schemas.microsoft.com/office/drawing/2014/main" id="{00000000-0008-0000-0200-00004E000000}"/>
            </a:ext>
          </a:extLst>
        </xdr:cNvPr>
        <xdr:cNvSpPr/>
      </xdr:nvSpPr>
      <xdr:spPr>
        <a:xfrm>
          <a:off x="1863268"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56</xdr:row>
      <xdr:rowOff>52553</xdr:rowOff>
    </xdr:from>
    <xdr:to>
      <xdr:col>19</xdr:col>
      <xdr:colOff>203638</xdr:colOff>
      <xdr:row>56</xdr:row>
      <xdr:rowOff>203639</xdr:rowOff>
    </xdr:to>
    <xdr:sp macro="" textlink="">
      <xdr:nvSpPr>
        <xdr:cNvPr id="79" name="Elipse 78">
          <a:extLst>
            <a:ext uri="{FF2B5EF4-FFF2-40B4-BE49-F238E27FC236}">
              <a16:creationId xmlns:a16="http://schemas.microsoft.com/office/drawing/2014/main" id="{00000000-0008-0000-0200-00004F000000}"/>
            </a:ext>
          </a:extLst>
        </xdr:cNvPr>
        <xdr:cNvSpPr/>
      </xdr:nvSpPr>
      <xdr:spPr>
        <a:xfrm>
          <a:off x="4956092"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57</xdr:row>
      <xdr:rowOff>52553</xdr:rowOff>
    </xdr:from>
    <xdr:to>
      <xdr:col>19</xdr:col>
      <xdr:colOff>203638</xdr:colOff>
      <xdr:row>57</xdr:row>
      <xdr:rowOff>203639</xdr:rowOff>
    </xdr:to>
    <xdr:sp macro="" textlink="">
      <xdr:nvSpPr>
        <xdr:cNvPr id="80" name="Elipse 79">
          <a:extLst>
            <a:ext uri="{FF2B5EF4-FFF2-40B4-BE49-F238E27FC236}">
              <a16:creationId xmlns:a16="http://schemas.microsoft.com/office/drawing/2014/main" id="{00000000-0008-0000-0200-000050000000}"/>
            </a:ext>
          </a:extLst>
        </xdr:cNvPr>
        <xdr:cNvSpPr/>
      </xdr:nvSpPr>
      <xdr:spPr>
        <a:xfrm>
          <a:off x="4956092"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56</xdr:row>
      <xdr:rowOff>52553</xdr:rowOff>
    </xdr:from>
    <xdr:to>
      <xdr:col>27</xdr:col>
      <xdr:colOff>203638</xdr:colOff>
      <xdr:row>56</xdr:row>
      <xdr:rowOff>203639</xdr:rowOff>
    </xdr:to>
    <xdr:sp macro="" textlink="">
      <xdr:nvSpPr>
        <xdr:cNvPr id="81" name="Elipse 80">
          <a:extLst>
            <a:ext uri="{FF2B5EF4-FFF2-40B4-BE49-F238E27FC236}">
              <a16:creationId xmlns:a16="http://schemas.microsoft.com/office/drawing/2014/main" id="{00000000-0008-0000-0200-000051000000}"/>
            </a:ext>
          </a:extLst>
        </xdr:cNvPr>
        <xdr:cNvSpPr/>
      </xdr:nvSpPr>
      <xdr:spPr>
        <a:xfrm>
          <a:off x="7017974"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57</xdr:row>
      <xdr:rowOff>52553</xdr:rowOff>
    </xdr:from>
    <xdr:to>
      <xdr:col>27</xdr:col>
      <xdr:colOff>203638</xdr:colOff>
      <xdr:row>57</xdr:row>
      <xdr:rowOff>203639</xdr:rowOff>
    </xdr:to>
    <xdr:sp macro="" textlink="">
      <xdr:nvSpPr>
        <xdr:cNvPr id="82" name="Elipse 81">
          <a:extLst>
            <a:ext uri="{FF2B5EF4-FFF2-40B4-BE49-F238E27FC236}">
              <a16:creationId xmlns:a16="http://schemas.microsoft.com/office/drawing/2014/main" id="{00000000-0008-0000-0200-000052000000}"/>
            </a:ext>
          </a:extLst>
        </xdr:cNvPr>
        <xdr:cNvSpPr/>
      </xdr:nvSpPr>
      <xdr:spPr>
        <a:xfrm>
          <a:off x="7017974"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56</xdr:row>
      <xdr:rowOff>52553</xdr:rowOff>
    </xdr:from>
    <xdr:to>
      <xdr:col>33</xdr:col>
      <xdr:colOff>203638</xdr:colOff>
      <xdr:row>56</xdr:row>
      <xdr:rowOff>203639</xdr:rowOff>
    </xdr:to>
    <xdr:sp macro="" textlink="">
      <xdr:nvSpPr>
        <xdr:cNvPr id="83" name="Elipse 82">
          <a:extLst>
            <a:ext uri="{FF2B5EF4-FFF2-40B4-BE49-F238E27FC236}">
              <a16:creationId xmlns:a16="http://schemas.microsoft.com/office/drawing/2014/main" id="{00000000-0008-0000-0200-000053000000}"/>
            </a:ext>
          </a:extLst>
        </xdr:cNvPr>
        <xdr:cNvSpPr/>
      </xdr:nvSpPr>
      <xdr:spPr>
        <a:xfrm>
          <a:off x="8564386" y="979046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57</xdr:row>
      <xdr:rowOff>52553</xdr:rowOff>
    </xdr:from>
    <xdr:to>
      <xdr:col>33</xdr:col>
      <xdr:colOff>203638</xdr:colOff>
      <xdr:row>57</xdr:row>
      <xdr:rowOff>203639</xdr:rowOff>
    </xdr:to>
    <xdr:sp macro="" textlink="">
      <xdr:nvSpPr>
        <xdr:cNvPr id="84" name="Elipse 83">
          <a:extLst>
            <a:ext uri="{FF2B5EF4-FFF2-40B4-BE49-F238E27FC236}">
              <a16:creationId xmlns:a16="http://schemas.microsoft.com/office/drawing/2014/main" id="{00000000-0008-0000-0200-000054000000}"/>
            </a:ext>
          </a:extLst>
        </xdr:cNvPr>
        <xdr:cNvSpPr/>
      </xdr:nvSpPr>
      <xdr:spPr>
        <a:xfrm>
          <a:off x="8564386" y="100369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59</xdr:row>
      <xdr:rowOff>52553</xdr:rowOff>
    </xdr:from>
    <xdr:to>
      <xdr:col>7</xdr:col>
      <xdr:colOff>203638</xdr:colOff>
      <xdr:row>59</xdr:row>
      <xdr:rowOff>203639</xdr:rowOff>
    </xdr:to>
    <xdr:sp macro="" textlink="">
      <xdr:nvSpPr>
        <xdr:cNvPr id="85" name="Elipse 84">
          <a:extLst>
            <a:ext uri="{FF2B5EF4-FFF2-40B4-BE49-F238E27FC236}">
              <a16:creationId xmlns:a16="http://schemas.microsoft.com/office/drawing/2014/main" id="{00000000-0008-0000-0200-000055000000}"/>
            </a:ext>
          </a:extLst>
        </xdr:cNvPr>
        <xdr:cNvSpPr/>
      </xdr:nvSpPr>
      <xdr:spPr>
        <a:xfrm>
          <a:off x="185934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60</xdr:row>
      <xdr:rowOff>52553</xdr:rowOff>
    </xdr:from>
    <xdr:to>
      <xdr:col>7</xdr:col>
      <xdr:colOff>203638</xdr:colOff>
      <xdr:row>60</xdr:row>
      <xdr:rowOff>203639</xdr:rowOff>
    </xdr:to>
    <xdr:sp macro="" textlink="">
      <xdr:nvSpPr>
        <xdr:cNvPr id="86" name="Elipse 85">
          <a:extLst>
            <a:ext uri="{FF2B5EF4-FFF2-40B4-BE49-F238E27FC236}">
              <a16:creationId xmlns:a16="http://schemas.microsoft.com/office/drawing/2014/main" id="{00000000-0008-0000-0200-000056000000}"/>
            </a:ext>
          </a:extLst>
        </xdr:cNvPr>
        <xdr:cNvSpPr/>
      </xdr:nvSpPr>
      <xdr:spPr>
        <a:xfrm>
          <a:off x="185934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59</xdr:row>
      <xdr:rowOff>52553</xdr:rowOff>
    </xdr:from>
    <xdr:to>
      <xdr:col>19</xdr:col>
      <xdr:colOff>203638</xdr:colOff>
      <xdr:row>59</xdr:row>
      <xdr:rowOff>203639</xdr:rowOff>
    </xdr:to>
    <xdr:sp macro="" textlink="">
      <xdr:nvSpPr>
        <xdr:cNvPr id="87" name="Elipse 86">
          <a:extLst>
            <a:ext uri="{FF2B5EF4-FFF2-40B4-BE49-F238E27FC236}">
              <a16:creationId xmlns:a16="http://schemas.microsoft.com/office/drawing/2014/main" id="{00000000-0008-0000-0200-000057000000}"/>
            </a:ext>
          </a:extLst>
        </xdr:cNvPr>
        <xdr:cNvSpPr/>
      </xdr:nvSpPr>
      <xdr:spPr>
        <a:xfrm>
          <a:off x="494544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60</xdr:row>
      <xdr:rowOff>52553</xdr:rowOff>
    </xdr:from>
    <xdr:to>
      <xdr:col>19</xdr:col>
      <xdr:colOff>203638</xdr:colOff>
      <xdr:row>60</xdr:row>
      <xdr:rowOff>203639</xdr:rowOff>
    </xdr:to>
    <xdr:sp macro="" textlink="">
      <xdr:nvSpPr>
        <xdr:cNvPr id="88" name="Elipse 87">
          <a:extLst>
            <a:ext uri="{FF2B5EF4-FFF2-40B4-BE49-F238E27FC236}">
              <a16:creationId xmlns:a16="http://schemas.microsoft.com/office/drawing/2014/main" id="{00000000-0008-0000-0200-000058000000}"/>
            </a:ext>
          </a:extLst>
        </xdr:cNvPr>
        <xdr:cNvSpPr/>
      </xdr:nvSpPr>
      <xdr:spPr>
        <a:xfrm>
          <a:off x="494544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59</xdr:row>
      <xdr:rowOff>52553</xdr:rowOff>
    </xdr:from>
    <xdr:to>
      <xdr:col>27</xdr:col>
      <xdr:colOff>203638</xdr:colOff>
      <xdr:row>59</xdr:row>
      <xdr:rowOff>203639</xdr:rowOff>
    </xdr:to>
    <xdr:sp macro="" textlink="">
      <xdr:nvSpPr>
        <xdr:cNvPr id="89" name="Elipse 88">
          <a:extLst>
            <a:ext uri="{FF2B5EF4-FFF2-40B4-BE49-F238E27FC236}">
              <a16:creationId xmlns:a16="http://schemas.microsoft.com/office/drawing/2014/main" id="{00000000-0008-0000-0200-000059000000}"/>
            </a:ext>
          </a:extLst>
        </xdr:cNvPr>
        <xdr:cNvSpPr/>
      </xdr:nvSpPr>
      <xdr:spPr>
        <a:xfrm>
          <a:off x="700284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60</xdr:row>
      <xdr:rowOff>52553</xdr:rowOff>
    </xdr:from>
    <xdr:to>
      <xdr:col>27</xdr:col>
      <xdr:colOff>203638</xdr:colOff>
      <xdr:row>60</xdr:row>
      <xdr:rowOff>203639</xdr:rowOff>
    </xdr:to>
    <xdr:sp macro="" textlink="">
      <xdr:nvSpPr>
        <xdr:cNvPr id="90" name="Elipse 89">
          <a:extLst>
            <a:ext uri="{FF2B5EF4-FFF2-40B4-BE49-F238E27FC236}">
              <a16:creationId xmlns:a16="http://schemas.microsoft.com/office/drawing/2014/main" id="{00000000-0008-0000-0200-00005A000000}"/>
            </a:ext>
          </a:extLst>
        </xdr:cNvPr>
        <xdr:cNvSpPr/>
      </xdr:nvSpPr>
      <xdr:spPr>
        <a:xfrm>
          <a:off x="700284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59</xdr:row>
      <xdr:rowOff>52553</xdr:rowOff>
    </xdr:from>
    <xdr:to>
      <xdr:col>33</xdr:col>
      <xdr:colOff>203638</xdr:colOff>
      <xdr:row>59</xdr:row>
      <xdr:rowOff>203639</xdr:rowOff>
    </xdr:to>
    <xdr:sp macro="" textlink="">
      <xdr:nvSpPr>
        <xdr:cNvPr id="91" name="Elipse 90">
          <a:extLst>
            <a:ext uri="{FF2B5EF4-FFF2-40B4-BE49-F238E27FC236}">
              <a16:creationId xmlns:a16="http://schemas.microsoft.com/office/drawing/2014/main" id="{00000000-0008-0000-0200-00005B000000}"/>
            </a:ext>
          </a:extLst>
        </xdr:cNvPr>
        <xdr:cNvSpPr/>
      </xdr:nvSpPr>
      <xdr:spPr>
        <a:xfrm>
          <a:off x="854589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60</xdr:row>
      <xdr:rowOff>52553</xdr:rowOff>
    </xdr:from>
    <xdr:to>
      <xdr:col>33</xdr:col>
      <xdr:colOff>203638</xdr:colOff>
      <xdr:row>60</xdr:row>
      <xdr:rowOff>203639</xdr:rowOff>
    </xdr:to>
    <xdr:sp macro="" textlink="">
      <xdr:nvSpPr>
        <xdr:cNvPr id="92" name="Elipse 91">
          <a:extLst>
            <a:ext uri="{FF2B5EF4-FFF2-40B4-BE49-F238E27FC236}">
              <a16:creationId xmlns:a16="http://schemas.microsoft.com/office/drawing/2014/main" id="{00000000-0008-0000-0200-00005C000000}"/>
            </a:ext>
          </a:extLst>
        </xdr:cNvPr>
        <xdr:cNvSpPr/>
      </xdr:nvSpPr>
      <xdr:spPr>
        <a:xfrm>
          <a:off x="854589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59121</xdr:colOff>
      <xdr:row>63</xdr:row>
      <xdr:rowOff>52553</xdr:rowOff>
    </xdr:from>
    <xdr:to>
      <xdr:col>17</xdr:col>
      <xdr:colOff>203638</xdr:colOff>
      <xdr:row>63</xdr:row>
      <xdr:rowOff>203639</xdr:rowOff>
    </xdr:to>
    <xdr:sp macro="" textlink="">
      <xdr:nvSpPr>
        <xdr:cNvPr id="93" name="Elipse 92">
          <a:extLst>
            <a:ext uri="{FF2B5EF4-FFF2-40B4-BE49-F238E27FC236}">
              <a16:creationId xmlns:a16="http://schemas.microsoft.com/office/drawing/2014/main" id="{00000000-0008-0000-0200-00005D000000}"/>
            </a:ext>
          </a:extLst>
        </xdr:cNvPr>
        <xdr:cNvSpPr/>
      </xdr:nvSpPr>
      <xdr:spPr>
        <a:xfrm>
          <a:off x="4158155" y="134466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59121</xdr:colOff>
      <xdr:row>64</xdr:row>
      <xdr:rowOff>52553</xdr:rowOff>
    </xdr:from>
    <xdr:to>
      <xdr:col>17</xdr:col>
      <xdr:colOff>203638</xdr:colOff>
      <xdr:row>64</xdr:row>
      <xdr:rowOff>203639</xdr:rowOff>
    </xdr:to>
    <xdr:sp macro="" textlink="">
      <xdr:nvSpPr>
        <xdr:cNvPr id="94" name="Elipse 93">
          <a:extLst>
            <a:ext uri="{FF2B5EF4-FFF2-40B4-BE49-F238E27FC236}">
              <a16:creationId xmlns:a16="http://schemas.microsoft.com/office/drawing/2014/main" id="{00000000-0008-0000-0200-00005E000000}"/>
            </a:ext>
          </a:extLst>
        </xdr:cNvPr>
        <xdr:cNvSpPr/>
      </xdr:nvSpPr>
      <xdr:spPr>
        <a:xfrm>
          <a:off x="468827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63</xdr:row>
      <xdr:rowOff>52553</xdr:rowOff>
    </xdr:from>
    <xdr:to>
      <xdr:col>32</xdr:col>
      <xdr:colOff>203638</xdr:colOff>
      <xdr:row>63</xdr:row>
      <xdr:rowOff>203639</xdr:rowOff>
    </xdr:to>
    <xdr:sp macro="" textlink="">
      <xdr:nvSpPr>
        <xdr:cNvPr id="97" name="Elipse 96">
          <a:extLst>
            <a:ext uri="{FF2B5EF4-FFF2-40B4-BE49-F238E27FC236}">
              <a16:creationId xmlns:a16="http://schemas.microsoft.com/office/drawing/2014/main" id="{00000000-0008-0000-0200-000061000000}"/>
            </a:ext>
          </a:extLst>
        </xdr:cNvPr>
        <xdr:cNvSpPr/>
      </xdr:nvSpPr>
      <xdr:spPr>
        <a:xfrm>
          <a:off x="4414345" y="134466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64</xdr:row>
      <xdr:rowOff>52553</xdr:rowOff>
    </xdr:from>
    <xdr:to>
      <xdr:col>32</xdr:col>
      <xdr:colOff>203638</xdr:colOff>
      <xdr:row>64</xdr:row>
      <xdr:rowOff>203639</xdr:rowOff>
    </xdr:to>
    <xdr:sp macro="" textlink="">
      <xdr:nvSpPr>
        <xdr:cNvPr id="98" name="Elipse 97">
          <a:extLst>
            <a:ext uri="{FF2B5EF4-FFF2-40B4-BE49-F238E27FC236}">
              <a16:creationId xmlns:a16="http://schemas.microsoft.com/office/drawing/2014/main" id="{00000000-0008-0000-0200-000062000000}"/>
            </a:ext>
          </a:extLst>
        </xdr:cNvPr>
        <xdr:cNvSpPr/>
      </xdr:nvSpPr>
      <xdr:spPr>
        <a:xfrm>
          <a:off x="4414345" y="1369629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68</xdr:row>
      <xdr:rowOff>52553</xdr:rowOff>
    </xdr:from>
    <xdr:to>
      <xdr:col>6</xdr:col>
      <xdr:colOff>203638</xdr:colOff>
      <xdr:row>68</xdr:row>
      <xdr:rowOff>203639</xdr:rowOff>
    </xdr:to>
    <xdr:sp macro="" textlink="">
      <xdr:nvSpPr>
        <xdr:cNvPr id="99" name="Elipse 98">
          <a:extLst>
            <a:ext uri="{FF2B5EF4-FFF2-40B4-BE49-F238E27FC236}">
              <a16:creationId xmlns:a16="http://schemas.microsoft.com/office/drawing/2014/main" id="{00000000-0008-0000-0200-000063000000}"/>
            </a:ext>
          </a:extLst>
        </xdr:cNvPr>
        <xdr:cNvSpPr/>
      </xdr:nvSpPr>
      <xdr:spPr>
        <a:xfrm>
          <a:off x="4431096" y="13339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69</xdr:row>
      <xdr:rowOff>52553</xdr:rowOff>
    </xdr:from>
    <xdr:to>
      <xdr:col>6</xdr:col>
      <xdr:colOff>203638</xdr:colOff>
      <xdr:row>69</xdr:row>
      <xdr:rowOff>203639</xdr:rowOff>
    </xdr:to>
    <xdr:sp macro="" textlink="">
      <xdr:nvSpPr>
        <xdr:cNvPr id="100" name="Elipse 99">
          <a:extLst>
            <a:ext uri="{FF2B5EF4-FFF2-40B4-BE49-F238E27FC236}">
              <a16:creationId xmlns:a16="http://schemas.microsoft.com/office/drawing/2014/main" id="{00000000-0008-0000-0200-000064000000}"/>
            </a:ext>
          </a:extLst>
        </xdr:cNvPr>
        <xdr:cNvSpPr/>
      </xdr:nvSpPr>
      <xdr:spPr>
        <a:xfrm>
          <a:off x="4431096" y="13587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65</xdr:row>
      <xdr:rowOff>52553</xdr:rowOff>
    </xdr:from>
    <xdr:to>
      <xdr:col>32</xdr:col>
      <xdr:colOff>203638</xdr:colOff>
      <xdr:row>65</xdr:row>
      <xdr:rowOff>203639</xdr:rowOff>
    </xdr:to>
    <xdr:sp macro="" textlink="">
      <xdr:nvSpPr>
        <xdr:cNvPr id="101" name="Elipse 100">
          <a:extLst>
            <a:ext uri="{FF2B5EF4-FFF2-40B4-BE49-F238E27FC236}">
              <a16:creationId xmlns:a16="http://schemas.microsoft.com/office/drawing/2014/main" id="{00000000-0008-0000-0200-000065000000}"/>
            </a:ext>
          </a:extLst>
        </xdr:cNvPr>
        <xdr:cNvSpPr/>
      </xdr:nvSpPr>
      <xdr:spPr>
        <a:xfrm>
          <a:off x="8288721" y="13587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68</xdr:row>
      <xdr:rowOff>52553</xdr:rowOff>
    </xdr:from>
    <xdr:to>
      <xdr:col>26</xdr:col>
      <xdr:colOff>203638</xdr:colOff>
      <xdr:row>68</xdr:row>
      <xdr:rowOff>203639</xdr:rowOff>
    </xdr:to>
    <xdr:sp macro="" textlink="">
      <xdr:nvSpPr>
        <xdr:cNvPr id="102" name="Elipse 101">
          <a:extLst>
            <a:ext uri="{FF2B5EF4-FFF2-40B4-BE49-F238E27FC236}">
              <a16:creationId xmlns:a16="http://schemas.microsoft.com/office/drawing/2014/main" id="{00000000-0008-0000-0200-000066000000}"/>
            </a:ext>
          </a:extLst>
        </xdr:cNvPr>
        <xdr:cNvSpPr/>
      </xdr:nvSpPr>
      <xdr:spPr>
        <a:xfrm>
          <a:off x="6745671" y="8977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69</xdr:row>
      <xdr:rowOff>52553</xdr:rowOff>
    </xdr:from>
    <xdr:to>
      <xdr:col>26</xdr:col>
      <xdr:colOff>203638</xdr:colOff>
      <xdr:row>69</xdr:row>
      <xdr:rowOff>203639</xdr:rowOff>
    </xdr:to>
    <xdr:sp macro="" textlink="">
      <xdr:nvSpPr>
        <xdr:cNvPr id="103" name="Elipse 102">
          <a:extLst>
            <a:ext uri="{FF2B5EF4-FFF2-40B4-BE49-F238E27FC236}">
              <a16:creationId xmlns:a16="http://schemas.microsoft.com/office/drawing/2014/main" id="{00000000-0008-0000-0200-000067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70</xdr:row>
      <xdr:rowOff>52553</xdr:rowOff>
    </xdr:from>
    <xdr:to>
      <xdr:col>26</xdr:col>
      <xdr:colOff>203638</xdr:colOff>
      <xdr:row>70</xdr:row>
      <xdr:rowOff>203639</xdr:rowOff>
    </xdr:to>
    <xdr:sp macro="" textlink="">
      <xdr:nvSpPr>
        <xdr:cNvPr id="104" name="Elipse 103">
          <a:extLst>
            <a:ext uri="{FF2B5EF4-FFF2-40B4-BE49-F238E27FC236}">
              <a16:creationId xmlns:a16="http://schemas.microsoft.com/office/drawing/2014/main" id="{00000000-0008-0000-0200-000068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59121</xdr:colOff>
      <xdr:row>68</xdr:row>
      <xdr:rowOff>52553</xdr:rowOff>
    </xdr:from>
    <xdr:to>
      <xdr:col>34</xdr:col>
      <xdr:colOff>203638</xdr:colOff>
      <xdr:row>68</xdr:row>
      <xdr:rowOff>203639</xdr:rowOff>
    </xdr:to>
    <xdr:sp macro="" textlink="">
      <xdr:nvSpPr>
        <xdr:cNvPr id="105" name="Elipse 104">
          <a:extLst>
            <a:ext uri="{FF2B5EF4-FFF2-40B4-BE49-F238E27FC236}">
              <a16:creationId xmlns:a16="http://schemas.microsoft.com/office/drawing/2014/main" id="{00000000-0008-0000-0200-000069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59121</xdr:colOff>
      <xdr:row>69</xdr:row>
      <xdr:rowOff>52553</xdr:rowOff>
    </xdr:from>
    <xdr:to>
      <xdr:col>34</xdr:col>
      <xdr:colOff>203638</xdr:colOff>
      <xdr:row>69</xdr:row>
      <xdr:rowOff>203639</xdr:rowOff>
    </xdr:to>
    <xdr:sp macro="" textlink="">
      <xdr:nvSpPr>
        <xdr:cNvPr id="106" name="Elipse 105">
          <a:extLst>
            <a:ext uri="{FF2B5EF4-FFF2-40B4-BE49-F238E27FC236}">
              <a16:creationId xmlns:a16="http://schemas.microsoft.com/office/drawing/2014/main" id="{00000000-0008-0000-0200-00006A000000}"/>
            </a:ext>
          </a:extLst>
        </xdr:cNvPr>
        <xdr:cNvSpPr/>
      </xdr:nvSpPr>
      <xdr:spPr>
        <a:xfrm>
          <a:off x="67456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75</xdr:row>
      <xdr:rowOff>52553</xdr:rowOff>
    </xdr:from>
    <xdr:to>
      <xdr:col>7</xdr:col>
      <xdr:colOff>203638</xdr:colOff>
      <xdr:row>75</xdr:row>
      <xdr:rowOff>203639</xdr:rowOff>
    </xdr:to>
    <xdr:sp macro="" textlink="">
      <xdr:nvSpPr>
        <xdr:cNvPr id="107" name="Elipse 106">
          <a:extLst>
            <a:ext uri="{FF2B5EF4-FFF2-40B4-BE49-F238E27FC236}">
              <a16:creationId xmlns:a16="http://schemas.microsoft.com/office/drawing/2014/main" id="{00000000-0008-0000-0200-00006B000000}"/>
            </a:ext>
          </a:extLst>
        </xdr:cNvPr>
        <xdr:cNvSpPr/>
      </xdr:nvSpPr>
      <xdr:spPr>
        <a:xfrm>
          <a:off x="1859346" y="1252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76</xdr:row>
      <xdr:rowOff>52553</xdr:rowOff>
    </xdr:from>
    <xdr:to>
      <xdr:col>7</xdr:col>
      <xdr:colOff>203638</xdr:colOff>
      <xdr:row>76</xdr:row>
      <xdr:rowOff>203639</xdr:rowOff>
    </xdr:to>
    <xdr:sp macro="" textlink="">
      <xdr:nvSpPr>
        <xdr:cNvPr id="108" name="Elipse 107">
          <a:extLst>
            <a:ext uri="{FF2B5EF4-FFF2-40B4-BE49-F238E27FC236}">
              <a16:creationId xmlns:a16="http://schemas.microsoft.com/office/drawing/2014/main" id="{00000000-0008-0000-0200-00006C000000}"/>
            </a:ext>
          </a:extLst>
        </xdr:cNvPr>
        <xdr:cNvSpPr/>
      </xdr:nvSpPr>
      <xdr:spPr>
        <a:xfrm>
          <a:off x="1859346" y="1276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75</xdr:row>
      <xdr:rowOff>52553</xdr:rowOff>
    </xdr:from>
    <xdr:to>
      <xdr:col>19</xdr:col>
      <xdr:colOff>203638</xdr:colOff>
      <xdr:row>75</xdr:row>
      <xdr:rowOff>203639</xdr:rowOff>
    </xdr:to>
    <xdr:sp macro="" textlink="">
      <xdr:nvSpPr>
        <xdr:cNvPr id="109" name="Elipse 108">
          <a:extLst>
            <a:ext uri="{FF2B5EF4-FFF2-40B4-BE49-F238E27FC236}">
              <a16:creationId xmlns:a16="http://schemas.microsoft.com/office/drawing/2014/main" id="{00000000-0008-0000-0200-00006D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76</xdr:row>
      <xdr:rowOff>52553</xdr:rowOff>
    </xdr:from>
    <xdr:to>
      <xdr:col>19</xdr:col>
      <xdr:colOff>203638</xdr:colOff>
      <xdr:row>76</xdr:row>
      <xdr:rowOff>203639</xdr:rowOff>
    </xdr:to>
    <xdr:sp macro="" textlink="">
      <xdr:nvSpPr>
        <xdr:cNvPr id="110" name="Elipse 109">
          <a:extLst>
            <a:ext uri="{FF2B5EF4-FFF2-40B4-BE49-F238E27FC236}">
              <a16:creationId xmlns:a16="http://schemas.microsoft.com/office/drawing/2014/main" id="{00000000-0008-0000-0200-00006E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77</xdr:row>
      <xdr:rowOff>52553</xdr:rowOff>
    </xdr:from>
    <xdr:to>
      <xdr:col>19</xdr:col>
      <xdr:colOff>203638</xdr:colOff>
      <xdr:row>77</xdr:row>
      <xdr:rowOff>203639</xdr:rowOff>
    </xdr:to>
    <xdr:sp macro="" textlink="">
      <xdr:nvSpPr>
        <xdr:cNvPr id="111" name="Elipse 110">
          <a:extLst>
            <a:ext uri="{FF2B5EF4-FFF2-40B4-BE49-F238E27FC236}">
              <a16:creationId xmlns:a16="http://schemas.microsoft.com/office/drawing/2014/main" id="{00000000-0008-0000-0200-00006F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75</xdr:row>
      <xdr:rowOff>52553</xdr:rowOff>
    </xdr:from>
    <xdr:to>
      <xdr:col>26</xdr:col>
      <xdr:colOff>203638</xdr:colOff>
      <xdr:row>75</xdr:row>
      <xdr:rowOff>203639</xdr:rowOff>
    </xdr:to>
    <xdr:sp macro="" textlink="">
      <xdr:nvSpPr>
        <xdr:cNvPr id="112" name="Elipse 111">
          <a:extLst>
            <a:ext uri="{FF2B5EF4-FFF2-40B4-BE49-F238E27FC236}">
              <a16:creationId xmlns:a16="http://schemas.microsoft.com/office/drawing/2014/main" id="{00000000-0008-0000-0200-000070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76</xdr:row>
      <xdr:rowOff>52553</xdr:rowOff>
    </xdr:from>
    <xdr:to>
      <xdr:col>26</xdr:col>
      <xdr:colOff>203638</xdr:colOff>
      <xdr:row>76</xdr:row>
      <xdr:rowOff>203639</xdr:rowOff>
    </xdr:to>
    <xdr:sp macro="" textlink="">
      <xdr:nvSpPr>
        <xdr:cNvPr id="113" name="Elipse 112">
          <a:extLst>
            <a:ext uri="{FF2B5EF4-FFF2-40B4-BE49-F238E27FC236}">
              <a16:creationId xmlns:a16="http://schemas.microsoft.com/office/drawing/2014/main" id="{00000000-0008-0000-0200-000071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77</xdr:row>
      <xdr:rowOff>52553</xdr:rowOff>
    </xdr:from>
    <xdr:to>
      <xdr:col>26</xdr:col>
      <xdr:colOff>203638</xdr:colOff>
      <xdr:row>77</xdr:row>
      <xdr:rowOff>203639</xdr:rowOff>
    </xdr:to>
    <xdr:sp macro="" textlink="">
      <xdr:nvSpPr>
        <xdr:cNvPr id="114" name="Elipse 113">
          <a:extLst>
            <a:ext uri="{FF2B5EF4-FFF2-40B4-BE49-F238E27FC236}">
              <a16:creationId xmlns:a16="http://schemas.microsoft.com/office/drawing/2014/main" id="{00000000-0008-0000-0200-000072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75</xdr:row>
      <xdr:rowOff>52553</xdr:rowOff>
    </xdr:from>
    <xdr:to>
      <xdr:col>32</xdr:col>
      <xdr:colOff>203638</xdr:colOff>
      <xdr:row>75</xdr:row>
      <xdr:rowOff>203639</xdr:rowOff>
    </xdr:to>
    <xdr:sp macro="" textlink="">
      <xdr:nvSpPr>
        <xdr:cNvPr id="115" name="Elipse 114">
          <a:extLst>
            <a:ext uri="{FF2B5EF4-FFF2-40B4-BE49-F238E27FC236}">
              <a16:creationId xmlns:a16="http://schemas.microsoft.com/office/drawing/2014/main" id="{00000000-0008-0000-0200-000073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76</xdr:row>
      <xdr:rowOff>52553</xdr:rowOff>
    </xdr:from>
    <xdr:to>
      <xdr:col>32</xdr:col>
      <xdr:colOff>203638</xdr:colOff>
      <xdr:row>76</xdr:row>
      <xdr:rowOff>203639</xdr:rowOff>
    </xdr:to>
    <xdr:sp macro="" textlink="">
      <xdr:nvSpPr>
        <xdr:cNvPr id="116" name="Elipse 115">
          <a:extLst>
            <a:ext uri="{FF2B5EF4-FFF2-40B4-BE49-F238E27FC236}">
              <a16:creationId xmlns:a16="http://schemas.microsoft.com/office/drawing/2014/main" id="{00000000-0008-0000-0200-000074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79</xdr:row>
      <xdr:rowOff>52553</xdr:rowOff>
    </xdr:from>
    <xdr:to>
      <xdr:col>8</xdr:col>
      <xdr:colOff>203638</xdr:colOff>
      <xdr:row>79</xdr:row>
      <xdr:rowOff>203639</xdr:rowOff>
    </xdr:to>
    <xdr:sp macro="" textlink="">
      <xdr:nvSpPr>
        <xdr:cNvPr id="117" name="Elipse 116">
          <a:extLst>
            <a:ext uri="{FF2B5EF4-FFF2-40B4-BE49-F238E27FC236}">
              <a16:creationId xmlns:a16="http://schemas.microsoft.com/office/drawing/2014/main" id="{00000000-0008-0000-0200-000075000000}"/>
            </a:ext>
          </a:extLst>
        </xdr:cNvPr>
        <xdr:cNvSpPr/>
      </xdr:nvSpPr>
      <xdr:spPr>
        <a:xfrm>
          <a:off x="1859346" y="16787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80</xdr:row>
      <xdr:rowOff>52553</xdr:rowOff>
    </xdr:from>
    <xdr:to>
      <xdr:col>8</xdr:col>
      <xdr:colOff>203638</xdr:colOff>
      <xdr:row>80</xdr:row>
      <xdr:rowOff>203639</xdr:rowOff>
    </xdr:to>
    <xdr:sp macro="" textlink="">
      <xdr:nvSpPr>
        <xdr:cNvPr id="118" name="Elipse 117">
          <a:extLst>
            <a:ext uri="{FF2B5EF4-FFF2-40B4-BE49-F238E27FC236}">
              <a16:creationId xmlns:a16="http://schemas.microsoft.com/office/drawing/2014/main" id="{00000000-0008-0000-0200-000076000000}"/>
            </a:ext>
          </a:extLst>
        </xdr:cNvPr>
        <xdr:cNvSpPr/>
      </xdr:nvSpPr>
      <xdr:spPr>
        <a:xfrm>
          <a:off x="18593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79</xdr:row>
      <xdr:rowOff>52553</xdr:rowOff>
    </xdr:from>
    <xdr:to>
      <xdr:col>26</xdr:col>
      <xdr:colOff>203638</xdr:colOff>
      <xdr:row>79</xdr:row>
      <xdr:rowOff>203639</xdr:rowOff>
    </xdr:to>
    <xdr:sp macro="" textlink="">
      <xdr:nvSpPr>
        <xdr:cNvPr id="119" name="Elipse 118">
          <a:extLst>
            <a:ext uri="{FF2B5EF4-FFF2-40B4-BE49-F238E27FC236}">
              <a16:creationId xmlns:a16="http://schemas.microsoft.com/office/drawing/2014/main" id="{00000000-0008-0000-0200-000077000000}"/>
            </a:ext>
          </a:extLst>
        </xdr:cNvPr>
        <xdr:cNvSpPr/>
      </xdr:nvSpPr>
      <xdr:spPr>
        <a:xfrm>
          <a:off x="4945446" y="15968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80</xdr:row>
      <xdr:rowOff>52553</xdr:rowOff>
    </xdr:from>
    <xdr:to>
      <xdr:col>26</xdr:col>
      <xdr:colOff>203638</xdr:colOff>
      <xdr:row>80</xdr:row>
      <xdr:rowOff>203639</xdr:rowOff>
    </xdr:to>
    <xdr:sp macro="" textlink="">
      <xdr:nvSpPr>
        <xdr:cNvPr id="120" name="Elipse 119">
          <a:extLst>
            <a:ext uri="{FF2B5EF4-FFF2-40B4-BE49-F238E27FC236}">
              <a16:creationId xmlns:a16="http://schemas.microsoft.com/office/drawing/2014/main" id="{00000000-0008-0000-0200-000078000000}"/>
            </a:ext>
          </a:extLst>
        </xdr:cNvPr>
        <xdr:cNvSpPr/>
      </xdr:nvSpPr>
      <xdr:spPr>
        <a:xfrm>
          <a:off x="49454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81</xdr:row>
      <xdr:rowOff>52553</xdr:rowOff>
    </xdr:from>
    <xdr:to>
      <xdr:col>26</xdr:col>
      <xdr:colOff>203638</xdr:colOff>
      <xdr:row>81</xdr:row>
      <xdr:rowOff>203639</xdr:rowOff>
    </xdr:to>
    <xdr:sp macro="" textlink="">
      <xdr:nvSpPr>
        <xdr:cNvPr id="121" name="Elipse 120">
          <a:extLst>
            <a:ext uri="{FF2B5EF4-FFF2-40B4-BE49-F238E27FC236}">
              <a16:creationId xmlns:a16="http://schemas.microsoft.com/office/drawing/2014/main" id="{00000000-0008-0000-0200-000079000000}"/>
            </a:ext>
          </a:extLst>
        </xdr:cNvPr>
        <xdr:cNvSpPr/>
      </xdr:nvSpPr>
      <xdr:spPr>
        <a:xfrm>
          <a:off x="4945446" y="16464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79</xdr:row>
      <xdr:rowOff>52553</xdr:rowOff>
    </xdr:from>
    <xdr:to>
      <xdr:col>32</xdr:col>
      <xdr:colOff>203638</xdr:colOff>
      <xdr:row>79</xdr:row>
      <xdr:rowOff>203639</xdr:rowOff>
    </xdr:to>
    <xdr:sp macro="" textlink="">
      <xdr:nvSpPr>
        <xdr:cNvPr id="122" name="Elipse 121">
          <a:extLst>
            <a:ext uri="{FF2B5EF4-FFF2-40B4-BE49-F238E27FC236}">
              <a16:creationId xmlns:a16="http://schemas.microsoft.com/office/drawing/2014/main" id="{00000000-0008-0000-0200-00007A000000}"/>
            </a:ext>
          </a:extLst>
        </xdr:cNvPr>
        <xdr:cNvSpPr/>
      </xdr:nvSpPr>
      <xdr:spPr>
        <a:xfrm>
          <a:off x="4945446" y="15968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80</xdr:row>
      <xdr:rowOff>52553</xdr:rowOff>
    </xdr:from>
    <xdr:to>
      <xdr:col>32</xdr:col>
      <xdr:colOff>203638</xdr:colOff>
      <xdr:row>80</xdr:row>
      <xdr:rowOff>203639</xdr:rowOff>
    </xdr:to>
    <xdr:sp macro="" textlink="">
      <xdr:nvSpPr>
        <xdr:cNvPr id="123" name="Elipse 122">
          <a:extLst>
            <a:ext uri="{FF2B5EF4-FFF2-40B4-BE49-F238E27FC236}">
              <a16:creationId xmlns:a16="http://schemas.microsoft.com/office/drawing/2014/main" id="{00000000-0008-0000-0200-00007B000000}"/>
            </a:ext>
          </a:extLst>
        </xdr:cNvPr>
        <xdr:cNvSpPr/>
      </xdr:nvSpPr>
      <xdr:spPr>
        <a:xfrm>
          <a:off x="49454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81</xdr:row>
      <xdr:rowOff>52553</xdr:rowOff>
    </xdr:from>
    <xdr:to>
      <xdr:col>32</xdr:col>
      <xdr:colOff>203638</xdr:colOff>
      <xdr:row>81</xdr:row>
      <xdr:rowOff>203639</xdr:rowOff>
    </xdr:to>
    <xdr:sp macro="" textlink="">
      <xdr:nvSpPr>
        <xdr:cNvPr id="124" name="Elipse 123">
          <a:extLst>
            <a:ext uri="{FF2B5EF4-FFF2-40B4-BE49-F238E27FC236}">
              <a16:creationId xmlns:a16="http://schemas.microsoft.com/office/drawing/2014/main" id="{00000000-0008-0000-0200-00007C000000}"/>
            </a:ext>
          </a:extLst>
        </xdr:cNvPr>
        <xdr:cNvSpPr/>
      </xdr:nvSpPr>
      <xdr:spPr>
        <a:xfrm>
          <a:off x="4945446" y="16464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85</xdr:row>
      <xdr:rowOff>52553</xdr:rowOff>
    </xdr:from>
    <xdr:to>
      <xdr:col>7</xdr:col>
      <xdr:colOff>203638</xdr:colOff>
      <xdr:row>85</xdr:row>
      <xdr:rowOff>203639</xdr:rowOff>
    </xdr:to>
    <xdr:sp macro="" textlink="">
      <xdr:nvSpPr>
        <xdr:cNvPr id="125" name="Elipse 124">
          <a:extLst>
            <a:ext uri="{FF2B5EF4-FFF2-40B4-BE49-F238E27FC236}">
              <a16:creationId xmlns:a16="http://schemas.microsoft.com/office/drawing/2014/main" id="{00000000-0008-0000-0200-00007D000000}"/>
            </a:ext>
          </a:extLst>
        </xdr:cNvPr>
        <xdr:cNvSpPr/>
      </xdr:nvSpPr>
      <xdr:spPr>
        <a:xfrm>
          <a:off x="1859346" y="15968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86</xdr:row>
      <xdr:rowOff>52553</xdr:rowOff>
    </xdr:from>
    <xdr:to>
      <xdr:col>7</xdr:col>
      <xdr:colOff>203638</xdr:colOff>
      <xdr:row>86</xdr:row>
      <xdr:rowOff>203639</xdr:rowOff>
    </xdr:to>
    <xdr:sp macro="" textlink="">
      <xdr:nvSpPr>
        <xdr:cNvPr id="126" name="Elipse 125">
          <a:extLst>
            <a:ext uri="{FF2B5EF4-FFF2-40B4-BE49-F238E27FC236}">
              <a16:creationId xmlns:a16="http://schemas.microsoft.com/office/drawing/2014/main" id="{00000000-0008-0000-0200-00007E000000}"/>
            </a:ext>
          </a:extLst>
        </xdr:cNvPr>
        <xdr:cNvSpPr/>
      </xdr:nvSpPr>
      <xdr:spPr>
        <a:xfrm>
          <a:off x="1859346" y="16216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85</xdr:row>
      <xdr:rowOff>52553</xdr:rowOff>
    </xdr:from>
    <xdr:to>
      <xdr:col>20</xdr:col>
      <xdr:colOff>203638</xdr:colOff>
      <xdr:row>85</xdr:row>
      <xdr:rowOff>203639</xdr:rowOff>
    </xdr:to>
    <xdr:sp macro="" textlink="">
      <xdr:nvSpPr>
        <xdr:cNvPr id="127" name="Elipse 126">
          <a:extLst>
            <a:ext uri="{FF2B5EF4-FFF2-40B4-BE49-F238E27FC236}">
              <a16:creationId xmlns:a16="http://schemas.microsoft.com/office/drawing/2014/main" id="{00000000-0008-0000-0200-00007F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86</xdr:row>
      <xdr:rowOff>52553</xdr:rowOff>
    </xdr:from>
    <xdr:to>
      <xdr:col>20</xdr:col>
      <xdr:colOff>203638</xdr:colOff>
      <xdr:row>86</xdr:row>
      <xdr:rowOff>203639</xdr:rowOff>
    </xdr:to>
    <xdr:sp macro="" textlink="">
      <xdr:nvSpPr>
        <xdr:cNvPr id="128" name="Elipse 127">
          <a:extLst>
            <a:ext uri="{FF2B5EF4-FFF2-40B4-BE49-F238E27FC236}">
              <a16:creationId xmlns:a16="http://schemas.microsoft.com/office/drawing/2014/main" id="{00000000-0008-0000-0200-000080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87</xdr:row>
      <xdr:rowOff>52553</xdr:rowOff>
    </xdr:from>
    <xdr:to>
      <xdr:col>20</xdr:col>
      <xdr:colOff>203638</xdr:colOff>
      <xdr:row>87</xdr:row>
      <xdr:rowOff>203639</xdr:rowOff>
    </xdr:to>
    <xdr:sp macro="" textlink="">
      <xdr:nvSpPr>
        <xdr:cNvPr id="129" name="Elipse 128">
          <a:extLst>
            <a:ext uri="{FF2B5EF4-FFF2-40B4-BE49-F238E27FC236}">
              <a16:creationId xmlns:a16="http://schemas.microsoft.com/office/drawing/2014/main" id="{00000000-0008-0000-0200-000081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85</xdr:row>
      <xdr:rowOff>52553</xdr:rowOff>
    </xdr:from>
    <xdr:to>
      <xdr:col>27</xdr:col>
      <xdr:colOff>203638</xdr:colOff>
      <xdr:row>85</xdr:row>
      <xdr:rowOff>203639</xdr:rowOff>
    </xdr:to>
    <xdr:sp macro="" textlink="">
      <xdr:nvSpPr>
        <xdr:cNvPr id="130" name="Elipse 129">
          <a:extLst>
            <a:ext uri="{FF2B5EF4-FFF2-40B4-BE49-F238E27FC236}">
              <a16:creationId xmlns:a16="http://schemas.microsoft.com/office/drawing/2014/main" id="{00000000-0008-0000-0200-000082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86</xdr:row>
      <xdr:rowOff>52553</xdr:rowOff>
    </xdr:from>
    <xdr:to>
      <xdr:col>27</xdr:col>
      <xdr:colOff>203638</xdr:colOff>
      <xdr:row>86</xdr:row>
      <xdr:rowOff>203639</xdr:rowOff>
    </xdr:to>
    <xdr:sp macro="" textlink="">
      <xdr:nvSpPr>
        <xdr:cNvPr id="131" name="Elipse 130">
          <a:extLst>
            <a:ext uri="{FF2B5EF4-FFF2-40B4-BE49-F238E27FC236}">
              <a16:creationId xmlns:a16="http://schemas.microsoft.com/office/drawing/2014/main" id="{00000000-0008-0000-0200-000083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87</xdr:row>
      <xdr:rowOff>52553</xdr:rowOff>
    </xdr:from>
    <xdr:to>
      <xdr:col>27</xdr:col>
      <xdr:colOff>203638</xdr:colOff>
      <xdr:row>87</xdr:row>
      <xdr:rowOff>203639</xdr:rowOff>
    </xdr:to>
    <xdr:sp macro="" textlink="">
      <xdr:nvSpPr>
        <xdr:cNvPr id="132" name="Elipse 131">
          <a:extLst>
            <a:ext uri="{FF2B5EF4-FFF2-40B4-BE49-F238E27FC236}">
              <a16:creationId xmlns:a16="http://schemas.microsoft.com/office/drawing/2014/main" id="{00000000-0008-0000-0200-000084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85</xdr:row>
      <xdr:rowOff>52553</xdr:rowOff>
    </xdr:from>
    <xdr:to>
      <xdr:col>33</xdr:col>
      <xdr:colOff>203638</xdr:colOff>
      <xdr:row>85</xdr:row>
      <xdr:rowOff>203639</xdr:rowOff>
    </xdr:to>
    <xdr:sp macro="" textlink="">
      <xdr:nvSpPr>
        <xdr:cNvPr id="133" name="Elipse 132">
          <a:extLst>
            <a:ext uri="{FF2B5EF4-FFF2-40B4-BE49-F238E27FC236}">
              <a16:creationId xmlns:a16="http://schemas.microsoft.com/office/drawing/2014/main" id="{00000000-0008-0000-0200-000085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86</xdr:row>
      <xdr:rowOff>52553</xdr:rowOff>
    </xdr:from>
    <xdr:to>
      <xdr:col>33</xdr:col>
      <xdr:colOff>203638</xdr:colOff>
      <xdr:row>86</xdr:row>
      <xdr:rowOff>203639</xdr:rowOff>
    </xdr:to>
    <xdr:sp macro="" textlink="">
      <xdr:nvSpPr>
        <xdr:cNvPr id="134" name="Elipse 133">
          <a:extLst>
            <a:ext uri="{FF2B5EF4-FFF2-40B4-BE49-F238E27FC236}">
              <a16:creationId xmlns:a16="http://schemas.microsoft.com/office/drawing/2014/main" id="{00000000-0008-0000-0200-000086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89</xdr:row>
      <xdr:rowOff>52553</xdr:rowOff>
    </xdr:from>
    <xdr:to>
      <xdr:col>6</xdr:col>
      <xdr:colOff>203638</xdr:colOff>
      <xdr:row>89</xdr:row>
      <xdr:rowOff>203639</xdr:rowOff>
    </xdr:to>
    <xdr:sp macro="" textlink="">
      <xdr:nvSpPr>
        <xdr:cNvPr id="135" name="Elipse 134">
          <a:extLst>
            <a:ext uri="{FF2B5EF4-FFF2-40B4-BE49-F238E27FC236}">
              <a16:creationId xmlns:a16="http://schemas.microsoft.com/office/drawing/2014/main" id="{00000000-0008-0000-0200-000087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90</xdr:row>
      <xdr:rowOff>52553</xdr:rowOff>
    </xdr:from>
    <xdr:to>
      <xdr:col>6</xdr:col>
      <xdr:colOff>203638</xdr:colOff>
      <xdr:row>90</xdr:row>
      <xdr:rowOff>203639</xdr:rowOff>
    </xdr:to>
    <xdr:sp macro="" textlink="">
      <xdr:nvSpPr>
        <xdr:cNvPr id="136" name="Elipse 135">
          <a:extLst>
            <a:ext uri="{FF2B5EF4-FFF2-40B4-BE49-F238E27FC236}">
              <a16:creationId xmlns:a16="http://schemas.microsoft.com/office/drawing/2014/main" id="{00000000-0008-0000-0200-000088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91</xdr:row>
      <xdr:rowOff>52553</xdr:rowOff>
    </xdr:from>
    <xdr:to>
      <xdr:col>6</xdr:col>
      <xdr:colOff>203638</xdr:colOff>
      <xdr:row>91</xdr:row>
      <xdr:rowOff>203639</xdr:rowOff>
    </xdr:to>
    <xdr:sp macro="" textlink="">
      <xdr:nvSpPr>
        <xdr:cNvPr id="137" name="Elipse 136">
          <a:extLst>
            <a:ext uri="{FF2B5EF4-FFF2-40B4-BE49-F238E27FC236}">
              <a16:creationId xmlns:a16="http://schemas.microsoft.com/office/drawing/2014/main" id="{00000000-0008-0000-0200-000089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89</xdr:row>
      <xdr:rowOff>52553</xdr:rowOff>
    </xdr:from>
    <xdr:to>
      <xdr:col>10</xdr:col>
      <xdr:colOff>203638</xdr:colOff>
      <xdr:row>89</xdr:row>
      <xdr:rowOff>203639</xdr:rowOff>
    </xdr:to>
    <xdr:sp macro="" textlink="">
      <xdr:nvSpPr>
        <xdr:cNvPr id="138" name="Elipse 137">
          <a:extLst>
            <a:ext uri="{FF2B5EF4-FFF2-40B4-BE49-F238E27FC236}">
              <a16:creationId xmlns:a16="http://schemas.microsoft.com/office/drawing/2014/main" id="{00000000-0008-0000-0200-00008A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90</xdr:row>
      <xdr:rowOff>52553</xdr:rowOff>
    </xdr:from>
    <xdr:to>
      <xdr:col>10</xdr:col>
      <xdr:colOff>203638</xdr:colOff>
      <xdr:row>90</xdr:row>
      <xdr:rowOff>203639</xdr:rowOff>
    </xdr:to>
    <xdr:sp macro="" textlink="">
      <xdr:nvSpPr>
        <xdr:cNvPr id="139" name="Elipse 138">
          <a:extLst>
            <a:ext uri="{FF2B5EF4-FFF2-40B4-BE49-F238E27FC236}">
              <a16:creationId xmlns:a16="http://schemas.microsoft.com/office/drawing/2014/main" id="{00000000-0008-0000-0200-00008B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91</xdr:row>
      <xdr:rowOff>52553</xdr:rowOff>
    </xdr:from>
    <xdr:to>
      <xdr:col>10</xdr:col>
      <xdr:colOff>203638</xdr:colOff>
      <xdr:row>91</xdr:row>
      <xdr:rowOff>203639</xdr:rowOff>
    </xdr:to>
    <xdr:sp macro="" textlink="">
      <xdr:nvSpPr>
        <xdr:cNvPr id="140" name="Elipse 139">
          <a:extLst>
            <a:ext uri="{FF2B5EF4-FFF2-40B4-BE49-F238E27FC236}">
              <a16:creationId xmlns:a16="http://schemas.microsoft.com/office/drawing/2014/main" id="{00000000-0008-0000-0200-00008C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89</xdr:row>
      <xdr:rowOff>52553</xdr:rowOff>
    </xdr:from>
    <xdr:to>
      <xdr:col>14</xdr:col>
      <xdr:colOff>203638</xdr:colOff>
      <xdr:row>89</xdr:row>
      <xdr:rowOff>203639</xdr:rowOff>
    </xdr:to>
    <xdr:sp macro="" textlink="">
      <xdr:nvSpPr>
        <xdr:cNvPr id="141" name="Elipse 140">
          <a:extLst>
            <a:ext uri="{FF2B5EF4-FFF2-40B4-BE49-F238E27FC236}">
              <a16:creationId xmlns:a16="http://schemas.microsoft.com/office/drawing/2014/main" id="{00000000-0008-0000-0200-00008D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90</xdr:row>
      <xdr:rowOff>52553</xdr:rowOff>
    </xdr:from>
    <xdr:to>
      <xdr:col>14</xdr:col>
      <xdr:colOff>203638</xdr:colOff>
      <xdr:row>90</xdr:row>
      <xdr:rowOff>203639</xdr:rowOff>
    </xdr:to>
    <xdr:sp macro="" textlink="">
      <xdr:nvSpPr>
        <xdr:cNvPr id="142" name="Elipse 141">
          <a:extLst>
            <a:ext uri="{FF2B5EF4-FFF2-40B4-BE49-F238E27FC236}">
              <a16:creationId xmlns:a16="http://schemas.microsoft.com/office/drawing/2014/main" id="{00000000-0008-0000-0200-00008E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91</xdr:row>
      <xdr:rowOff>52553</xdr:rowOff>
    </xdr:from>
    <xdr:to>
      <xdr:col>14</xdr:col>
      <xdr:colOff>203638</xdr:colOff>
      <xdr:row>91</xdr:row>
      <xdr:rowOff>203639</xdr:rowOff>
    </xdr:to>
    <xdr:sp macro="" textlink="">
      <xdr:nvSpPr>
        <xdr:cNvPr id="143" name="Elipse 142">
          <a:extLst>
            <a:ext uri="{FF2B5EF4-FFF2-40B4-BE49-F238E27FC236}">
              <a16:creationId xmlns:a16="http://schemas.microsoft.com/office/drawing/2014/main" id="{00000000-0008-0000-0200-00008F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89</xdr:row>
      <xdr:rowOff>52553</xdr:rowOff>
    </xdr:from>
    <xdr:to>
      <xdr:col>18</xdr:col>
      <xdr:colOff>203638</xdr:colOff>
      <xdr:row>89</xdr:row>
      <xdr:rowOff>203639</xdr:rowOff>
    </xdr:to>
    <xdr:sp macro="" textlink="">
      <xdr:nvSpPr>
        <xdr:cNvPr id="144" name="Elipse 143">
          <a:extLst>
            <a:ext uri="{FF2B5EF4-FFF2-40B4-BE49-F238E27FC236}">
              <a16:creationId xmlns:a16="http://schemas.microsoft.com/office/drawing/2014/main" id="{00000000-0008-0000-0200-000090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90</xdr:row>
      <xdr:rowOff>52553</xdr:rowOff>
    </xdr:from>
    <xdr:to>
      <xdr:col>18</xdr:col>
      <xdr:colOff>203638</xdr:colOff>
      <xdr:row>90</xdr:row>
      <xdr:rowOff>203639</xdr:rowOff>
    </xdr:to>
    <xdr:sp macro="" textlink="">
      <xdr:nvSpPr>
        <xdr:cNvPr id="145" name="Elipse 144">
          <a:extLst>
            <a:ext uri="{FF2B5EF4-FFF2-40B4-BE49-F238E27FC236}">
              <a16:creationId xmlns:a16="http://schemas.microsoft.com/office/drawing/2014/main" id="{00000000-0008-0000-0200-000091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91</xdr:row>
      <xdr:rowOff>52553</xdr:rowOff>
    </xdr:from>
    <xdr:to>
      <xdr:col>18</xdr:col>
      <xdr:colOff>203638</xdr:colOff>
      <xdr:row>91</xdr:row>
      <xdr:rowOff>203639</xdr:rowOff>
    </xdr:to>
    <xdr:sp macro="" textlink="">
      <xdr:nvSpPr>
        <xdr:cNvPr id="146" name="Elipse 145">
          <a:extLst>
            <a:ext uri="{FF2B5EF4-FFF2-40B4-BE49-F238E27FC236}">
              <a16:creationId xmlns:a16="http://schemas.microsoft.com/office/drawing/2014/main" id="{00000000-0008-0000-0200-000092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89</xdr:row>
      <xdr:rowOff>52553</xdr:rowOff>
    </xdr:from>
    <xdr:to>
      <xdr:col>22</xdr:col>
      <xdr:colOff>203638</xdr:colOff>
      <xdr:row>89</xdr:row>
      <xdr:rowOff>203639</xdr:rowOff>
    </xdr:to>
    <xdr:sp macro="" textlink="">
      <xdr:nvSpPr>
        <xdr:cNvPr id="147" name="Elipse 146">
          <a:extLst>
            <a:ext uri="{FF2B5EF4-FFF2-40B4-BE49-F238E27FC236}">
              <a16:creationId xmlns:a16="http://schemas.microsoft.com/office/drawing/2014/main" id="{00000000-0008-0000-0200-00009300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99</xdr:row>
      <xdr:rowOff>78441</xdr:rowOff>
    </xdr:from>
    <xdr:ext cx="687354" cy="783291"/>
    <xdr:pic>
      <xdr:nvPicPr>
        <xdr:cNvPr id="148" name="Imagen 147">
          <a:extLst>
            <a:ext uri="{FF2B5EF4-FFF2-40B4-BE49-F238E27FC236}">
              <a16:creationId xmlns:a16="http://schemas.microsoft.com/office/drawing/2014/main" id="{00000000-0008-0000-0200-00009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10679766"/>
          <a:ext cx="687354" cy="783291"/>
        </a:xfrm>
        <a:prstGeom prst="rect">
          <a:avLst/>
        </a:prstGeom>
      </xdr:spPr>
    </xdr:pic>
    <xdr:clientData/>
  </xdr:oneCellAnchor>
  <xdr:twoCellAnchor>
    <xdr:from>
      <xdr:col>6</xdr:col>
      <xdr:colOff>59121</xdr:colOff>
      <xdr:row>105</xdr:row>
      <xdr:rowOff>52553</xdr:rowOff>
    </xdr:from>
    <xdr:to>
      <xdr:col>6</xdr:col>
      <xdr:colOff>203638</xdr:colOff>
      <xdr:row>105</xdr:row>
      <xdr:rowOff>203639</xdr:rowOff>
    </xdr:to>
    <xdr:sp macro="" textlink="">
      <xdr:nvSpPr>
        <xdr:cNvPr id="154" name="Elipse 153">
          <a:extLst>
            <a:ext uri="{FF2B5EF4-FFF2-40B4-BE49-F238E27FC236}">
              <a16:creationId xmlns:a16="http://schemas.microsoft.com/office/drawing/2014/main" id="{00000000-0008-0000-0200-00009A000000}"/>
            </a:ext>
          </a:extLst>
        </xdr:cNvPr>
        <xdr:cNvSpPr/>
      </xdr:nvSpPr>
      <xdr:spPr>
        <a:xfrm>
          <a:off x="1602171" y="3891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106</xdr:row>
      <xdr:rowOff>52553</xdr:rowOff>
    </xdr:from>
    <xdr:to>
      <xdr:col>6</xdr:col>
      <xdr:colOff>203638</xdr:colOff>
      <xdr:row>106</xdr:row>
      <xdr:rowOff>203639</xdr:rowOff>
    </xdr:to>
    <xdr:sp macro="" textlink="">
      <xdr:nvSpPr>
        <xdr:cNvPr id="155" name="Elipse 154">
          <a:extLst>
            <a:ext uri="{FF2B5EF4-FFF2-40B4-BE49-F238E27FC236}">
              <a16:creationId xmlns:a16="http://schemas.microsoft.com/office/drawing/2014/main" id="{00000000-0008-0000-0200-00009B000000}"/>
            </a:ext>
          </a:extLst>
        </xdr:cNvPr>
        <xdr:cNvSpPr/>
      </xdr:nvSpPr>
      <xdr:spPr>
        <a:xfrm>
          <a:off x="1602171" y="4138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105</xdr:row>
      <xdr:rowOff>52553</xdr:rowOff>
    </xdr:from>
    <xdr:to>
      <xdr:col>10</xdr:col>
      <xdr:colOff>203638</xdr:colOff>
      <xdr:row>105</xdr:row>
      <xdr:rowOff>203639</xdr:rowOff>
    </xdr:to>
    <xdr:sp macro="" textlink="">
      <xdr:nvSpPr>
        <xdr:cNvPr id="156" name="Elipse 155">
          <a:extLst>
            <a:ext uri="{FF2B5EF4-FFF2-40B4-BE49-F238E27FC236}">
              <a16:creationId xmlns:a16="http://schemas.microsoft.com/office/drawing/2014/main" id="{00000000-0008-0000-0200-00009C000000}"/>
            </a:ext>
          </a:extLst>
        </xdr:cNvPr>
        <xdr:cNvSpPr/>
      </xdr:nvSpPr>
      <xdr:spPr>
        <a:xfrm>
          <a:off x="2630871" y="3891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106</xdr:row>
      <xdr:rowOff>52553</xdr:rowOff>
    </xdr:from>
    <xdr:to>
      <xdr:col>10</xdr:col>
      <xdr:colOff>203638</xdr:colOff>
      <xdr:row>106</xdr:row>
      <xdr:rowOff>203639</xdr:rowOff>
    </xdr:to>
    <xdr:sp macro="" textlink="">
      <xdr:nvSpPr>
        <xdr:cNvPr id="157" name="Elipse 156">
          <a:extLst>
            <a:ext uri="{FF2B5EF4-FFF2-40B4-BE49-F238E27FC236}">
              <a16:creationId xmlns:a16="http://schemas.microsoft.com/office/drawing/2014/main" id="{00000000-0008-0000-0200-00009D000000}"/>
            </a:ext>
          </a:extLst>
        </xdr:cNvPr>
        <xdr:cNvSpPr/>
      </xdr:nvSpPr>
      <xdr:spPr>
        <a:xfrm>
          <a:off x="2630871" y="4138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107</xdr:row>
      <xdr:rowOff>52553</xdr:rowOff>
    </xdr:from>
    <xdr:to>
      <xdr:col>6</xdr:col>
      <xdr:colOff>203638</xdr:colOff>
      <xdr:row>107</xdr:row>
      <xdr:rowOff>203639</xdr:rowOff>
    </xdr:to>
    <xdr:sp macro="" textlink="">
      <xdr:nvSpPr>
        <xdr:cNvPr id="158" name="Elipse 157">
          <a:extLst>
            <a:ext uri="{FF2B5EF4-FFF2-40B4-BE49-F238E27FC236}">
              <a16:creationId xmlns:a16="http://schemas.microsoft.com/office/drawing/2014/main" id="{00000000-0008-0000-0200-00009E000000}"/>
            </a:ext>
          </a:extLst>
        </xdr:cNvPr>
        <xdr:cNvSpPr/>
      </xdr:nvSpPr>
      <xdr:spPr>
        <a:xfrm>
          <a:off x="1602171" y="4386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129</xdr:row>
      <xdr:rowOff>78441</xdr:rowOff>
    </xdr:from>
    <xdr:ext cx="687354" cy="783291"/>
    <xdr:pic>
      <xdr:nvPicPr>
        <xdr:cNvPr id="159" name="Imagen 158">
          <a:extLst>
            <a:ext uri="{FF2B5EF4-FFF2-40B4-BE49-F238E27FC236}">
              <a16:creationId xmlns:a16="http://schemas.microsoft.com/office/drawing/2014/main" id="{00000000-0008-0000-0200-00009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636" y="20870155"/>
          <a:ext cx="687354" cy="783291"/>
        </a:xfrm>
        <a:prstGeom prst="rect">
          <a:avLst/>
        </a:prstGeom>
      </xdr:spPr>
    </xdr:pic>
    <xdr:clientData/>
  </xdr:oneCellAnchor>
  <xdr:twoCellAnchor>
    <xdr:from>
      <xdr:col>7</xdr:col>
      <xdr:colOff>59121</xdr:colOff>
      <xdr:row>134</xdr:row>
      <xdr:rowOff>52553</xdr:rowOff>
    </xdr:from>
    <xdr:to>
      <xdr:col>7</xdr:col>
      <xdr:colOff>203638</xdr:colOff>
      <xdr:row>134</xdr:row>
      <xdr:rowOff>203639</xdr:rowOff>
    </xdr:to>
    <xdr:sp macro="" textlink="">
      <xdr:nvSpPr>
        <xdr:cNvPr id="160" name="Elipse 159">
          <a:extLst>
            <a:ext uri="{FF2B5EF4-FFF2-40B4-BE49-F238E27FC236}">
              <a16:creationId xmlns:a16="http://schemas.microsoft.com/office/drawing/2014/main" id="{00000000-0008-0000-0200-0000A0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135</xdr:row>
      <xdr:rowOff>52553</xdr:rowOff>
    </xdr:from>
    <xdr:to>
      <xdr:col>7</xdr:col>
      <xdr:colOff>203638</xdr:colOff>
      <xdr:row>135</xdr:row>
      <xdr:rowOff>203639</xdr:rowOff>
    </xdr:to>
    <xdr:sp macro="" textlink="">
      <xdr:nvSpPr>
        <xdr:cNvPr id="161" name="Elipse 160">
          <a:extLst>
            <a:ext uri="{FF2B5EF4-FFF2-40B4-BE49-F238E27FC236}">
              <a16:creationId xmlns:a16="http://schemas.microsoft.com/office/drawing/2014/main" id="{00000000-0008-0000-0200-0000A1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136</xdr:row>
      <xdr:rowOff>52553</xdr:rowOff>
    </xdr:from>
    <xdr:to>
      <xdr:col>7</xdr:col>
      <xdr:colOff>203638</xdr:colOff>
      <xdr:row>136</xdr:row>
      <xdr:rowOff>203639</xdr:rowOff>
    </xdr:to>
    <xdr:sp macro="" textlink="">
      <xdr:nvSpPr>
        <xdr:cNvPr id="162" name="Elipse 161">
          <a:extLst>
            <a:ext uri="{FF2B5EF4-FFF2-40B4-BE49-F238E27FC236}">
              <a16:creationId xmlns:a16="http://schemas.microsoft.com/office/drawing/2014/main" id="{00000000-0008-0000-0200-0000A2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134</xdr:row>
      <xdr:rowOff>52553</xdr:rowOff>
    </xdr:from>
    <xdr:to>
      <xdr:col>18</xdr:col>
      <xdr:colOff>203638</xdr:colOff>
      <xdr:row>134</xdr:row>
      <xdr:rowOff>203639</xdr:rowOff>
    </xdr:to>
    <xdr:sp macro="" textlink="">
      <xdr:nvSpPr>
        <xdr:cNvPr id="163" name="Elipse 162">
          <a:extLst>
            <a:ext uri="{FF2B5EF4-FFF2-40B4-BE49-F238E27FC236}">
              <a16:creationId xmlns:a16="http://schemas.microsoft.com/office/drawing/2014/main" id="{00000000-0008-0000-0200-0000A3000000}"/>
            </a:ext>
          </a:extLst>
        </xdr:cNvPr>
        <xdr:cNvSpPr/>
      </xdr:nvSpPr>
      <xdr:spPr>
        <a:xfrm>
          <a:off x="1602171" y="14406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135</xdr:row>
      <xdr:rowOff>52553</xdr:rowOff>
    </xdr:from>
    <xdr:to>
      <xdr:col>18</xdr:col>
      <xdr:colOff>203638</xdr:colOff>
      <xdr:row>135</xdr:row>
      <xdr:rowOff>203639</xdr:rowOff>
    </xdr:to>
    <xdr:sp macro="" textlink="">
      <xdr:nvSpPr>
        <xdr:cNvPr id="164" name="Elipse 163">
          <a:extLst>
            <a:ext uri="{FF2B5EF4-FFF2-40B4-BE49-F238E27FC236}">
              <a16:creationId xmlns:a16="http://schemas.microsoft.com/office/drawing/2014/main" id="{00000000-0008-0000-0200-0000A4000000}"/>
            </a:ext>
          </a:extLst>
        </xdr:cNvPr>
        <xdr:cNvSpPr/>
      </xdr:nvSpPr>
      <xdr:spPr>
        <a:xfrm>
          <a:off x="1602171" y="146543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134</xdr:row>
      <xdr:rowOff>52553</xdr:rowOff>
    </xdr:from>
    <xdr:to>
      <xdr:col>28</xdr:col>
      <xdr:colOff>203638</xdr:colOff>
      <xdr:row>134</xdr:row>
      <xdr:rowOff>203639</xdr:rowOff>
    </xdr:to>
    <xdr:sp macro="" textlink="">
      <xdr:nvSpPr>
        <xdr:cNvPr id="165" name="Elipse 164">
          <a:extLst>
            <a:ext uri="{FF2B5EF4-FFF2-40B4-BE49-F238E27FC236}">
              <a16:creationId xmlns:a16="http://schemas.microsoft.com/office/drawing/2014/main" id="{00000000-0008-0000-0200-0000A5000000}"/>
            </a:ext>
          </a:extLst>
        </xdr:cNvPr>
        <xdr:cNvSpPr/>
      </xdr:nvSpPr>
      <xdr:spPr>
        <a:xfrm>
          <a:off x="1859346"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135</xdr:row>
      <xdr:rowOff>52553</xdr:rowOff>
    </xdr:from>
    <xdr:to>
      <xdr:col>28</xdr:col>
      <xdr:colOff>203638</xdr:colOff>
      <xdr:row>135</xdr:row>
      <xdr:rowOff>203639</xdr:rowOff>
    </xdr:to>
    <xdr:sp macro="" textlink="">
      <xdr:nvSpPr>
        <xdr:cNvPr id="166" name="Elipse 165">
          <a:extLst>
            <a:ext uri="{FF2B5EF4-FFF2-40B4-BE49-F238E27FC236}">
              <a16:creationId xmlns:a16="http://schemas.microsoft.com/office/drawing/2014/main" id="{00000000-0008-0000-0200-0000A6000000}"/>
            </a:ext>
          </a:extLst>
        </xdr:cNvPr>
        <xdr:cNvSpPr/>
      </xdr:nvSpPr>
      <xdr:spPr>
        <a:xfrm>
          <a:off x="1859346"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136</xdr:row>
      <xdr:rowOff>52553</xdr:rowOff>
    </xdr:from>
    <xdr:to>
      <xdr:col>28</xdr:col>
      <xdr:colOff>203638</xdr:colOff>
      <xdr:row>136</xdr:row>
      <xdr:rowOff>203639</xdr:rowOff>
    </xdr:to>
    <xdr:sp macro="" textlink="">
      <xdr:nvSpPr>
        <xdr:cNvPr id="167" name="Elipse 166">
          <a:extLst>
            <a:ext uri="{FF2B5EF4-FFF2-40B4-BE49-F238E27FC236}">
              <a16:creationId xmlns:a16="http://schemas.microsoft.com/office/drawing/2014/main" id="{00000000-0008-0000-0200-0000A7000000}"/>
            </a:ext>
          </a:extLst>
        </xdr:cNvPr>
        <xdr:cNvSpPr/>
      </xdr:nvSpPr>
      <xdr:spPr>
        <a:xfrm>
          <a:off x="1859346" y="32923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138</xdr:row>
      <xdr:rowOff>52553</xdr:rowOff>
    </xdr:from>
    <xdr:to>
      <xdr:col>4</xdr:col>
      <xdr:colOff>203638</xdr:colOff>
      <xdr:row>138</xdr:row>
      <xdr:rowOff>203639</xdr:rowOff>
    </xdr:to>
    <xdr:sp macro="" textlink="">
      <xdr:nvSpPr>
        <xdr:cNvPr id="168" name="Elipse 167">
          <a:extLst>
            <a:ext uri="{FF2B5EF4-FFF2-40B4-BE49-F238E27FC236}">
              <a16:creationId xmlns:a16="http://schemas.microsoft.com/office/drawing/2014/main" id="{00000000-0008-0000-0200-0000A8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139</xdr:row>
      <xdr:rowOff>52553</xdr:rowOff>
    </xdr:from>
    <xdr:to>
      <xdr:col>4</xdr:col>
      <xdr:colOff>203638</xdr:colOff>
      <xdr:row>139</xdr:row>
      <xdr:rowOff>203639</xdr:rowOff>
    </xdr:to>
    <xdr:sp macro="" textlink="">
      <xdr:nvSpPr>
        <xdr:cNvPr id="169" name="Elipse 168">
          <a:extLst>
            <a:ext uri="{FF2B5EF4-FFF2-40B4-BE49-F238E27FC236}">
              <a16:creationId xmlns:a16="http://schemas.microsoft.com/office/drawing/2014/main" id="{00000000-0008-0000-0200-0000A9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140</xdr:row>
      <xdr:rowOff>52553</xdr:rowOff>
    </xdr:from>
    <xdr:to>
      <xdr:col>4</xdr:col>
      <xdr:colOff>203638</xdr:colOff>
      <xdr:row>140</xdr:row>
      <xdr:rowOff>203639</xdr:rowOff>
    </xdr:to>
    <xdr:sp macro="" textlink="">
      <xdr:nvSpPr>
        <xdr:cNvPr id="170" name="Elipse 169">
          <a:extLst>
            <a:ext uri="{FF2B5EF4-FFF2-40B4-BE49-F238E27FC236}">
              <a16:creationId xmlns:a16="http://schemas.microsoft.com/office/drawing/2014/main" id="{00000000-0008-0000-0200-0000AA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138</xdr:row>
      <xdr:rowOff>52553</xdr:rowOff>
    </xdr:from>
    <xdr:to>
      <xdr:col>8</xdr:col>
      <xdr:colOff>203638</xdr:colOff>
      <xdr:row>138</xdr:row>
      <xdr:rowOff>203639</xdr:rowOff>
    </xdr:to>
    <xdr:sp macro="" textlink="">
      <xdr:nvSpPr>
        <xdr:cNvPr id="171" name="Elipse 170">
          <a:extLst>
            <a:ext uri="{FF2B5EF4-FFF2-40B4-BE49-F238E27FC236}">
              <a16:creationId xmlns:a16="http://schemas.microsoft.com/office/drawing/2014/main" id="{00000000-0008-0000-0200-0000AB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139</xdr:row>
      <xdr:rowOff>52553</xdr:rowOff>
    </xdr:from>
    <xdr:to>
      <xdr:col>8</xdr:col>
      <xdr:colOff>203638</xdr:colOff>
      <xdr:row>139</xdr:row>
      <xdr:rowOff>203639</xdr:rowOff>
    </xdr:to>
    <xdr:sp macro="" textlink="">
      <xdr:nvSpPr>
        <xdr:cNvPr id="172" name="Elipse 171">
          <a:extLst>
            <a:ext uri="{FF2B5EF4-FFF2-40B4-BE49-F238E27FC236}">
              <a16:creationId xmlns:a16="http://schemas.microsoft.com/office/drawing/2014/main" id="{00000000-0008-0000-0200-0000AC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140</xdr:row>
      <xdr:rowOff>52553</xdr:rowOff>
    </xdr:from>
    <xdr:to>
      <xdr:col>8</xdr:col>
      <xdr:colOff>203638</xdr:colOff>
      <xdr:row>140</xdr:row>
      <xdr:rowOff>203639</xdr:rowOff>
    </xdr:to>
    <xdr:sp macro="" textlink="">
      <xdr:nvSpPr>
        <xdr:cNvPr id="173" name="Elipse 172">
          <a:extLst>
            <a:ext uri="{FF2B5EF4-FFF2-40B4-BE49-F238E27FC236}">
              <a16:creationId xmlns:a16="http://schemas.microsoft.com/office/drawing/2014/main" id="{00000000-0008-0000-0200-0000AD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138</xdr:row>
      <xdr:rowOff>52553</xdr:rowOff>
    </xdr:from>
    <xdr:to>
      <xdr:col>15</xdr:col>
      <xdr:colOff>203638</xdr:colOff>
      <xdr:row>138</xdr:row>
      <xdr:rowOff>203639</xdr:rowOff>
    </xdr:to>
    <xdr:sp macro="" textlink="">
      <xdr:nvSpPr>
        <xdr:cNvPr id="174" name="Elipse 173">
          <a:extLst>
            <a:ext uri="{FF2B5EF4-FFF2-40B4-BE49-F238E27FC236}">
              <a16:creationId xmlns:a16="http://schemas.microsoft.com/office/drawing/2014/main" id="{00000000-0008-0000-0200-0000AE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139</xdr:row>
      <xdr:rowOff>52553</xdr:rowOff>
    </xdr:from>
    <xdr:to>
      <xdr:col>15</xdr:col>
      <xdr:colOff>203638</xdr:colOff>
      <xdr:row>139</xdr:row>
      <xdr:rowOff>203639</xdr:rowOff>
    </xdr:to>
    <xdr:sp macro="" textlink="">
      <xdr:nvSpPr>
        <xdr:cNvPr id="175" name="Elipse 174">
          <a:extLst>
            <a:ext uri="{FF2B5EF4-FFF2-40B4-BE49-F238E27FC236}">
              <a16:creationId xmlns:a16="http://schemas.microsoft.com/office/drawing/2014/main" id="{00000000-0008-0000-0200-0000AF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140</xdr:row>
      <xdr:rowOff>52553</xdr:rowOff>
    </xdr:from>
    <xdr:to>
      <xdr:col>15</xdr:col>
      <xdr:colOff>203638</xdr:colOff>
      <xdr:row>140</xdr:row>
      <xdr:rowOff>203639</xdr:rowOff>
    </xdr:to>
    <xdr:sp macro="" textlink="">
      <xdr:nvSpPr>
        <xdr:cNvPr id="176" name="Elipse 175">
          <a:extLst>
            <a:ext uri="{FF2B5EF4-FFF2-40B4-BE49-F238E27FC236}">
              <a16:creationId xmlns:a16="http://schemas.microsoft.com/office/drawing/2014/main" id="{00000000-0008-0000-0200-0000B0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138</xdr:row>
      <xdr:rowOff>52553</xdr:rowOff>
    </xdr:from>
    <xdr:to>
      <xdr:col>22</xdr:col>
      <xdr:colOff>203638</xdr:colOff>
      <xdr:row>138</xdr:row>
      <xdr:rowOff>203639</xdr:rowOff>
    </xdr:to>
    <xdr:sp macro="" textlink="">
      <xdr:nvSpPr>
        <xdr:cNvPr id="177" name="Elipse 176">
          <a:extLst>
            <a:ext uri="{FF2B5EF4-FFF2-40B4-BE49-F238E27FC236}">
              <a16:creationId xmlns:a16="http://schemas.microsoft.com/office/drawing/2014/main" id="{00000000-0008-0000-0200-0000B1000000}"/>
            </a:ext>
          </a:extLst>
        </xdr:cNvPr>
        <xdr:cNvSpPr/>
      </xdr:nvSpPr>
      <xdr:spPr>
        <a:xfrm>
          <a:off x="2630871" y="22636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138</xdr:row>
      <xdr:rowOff>52553</xdr:rowOff>
    </xdr:from>
    <xdr:to>
      <xdr:col>36</xdr:col>
      <xdr:colOff>203638</xdr:colOff>
      <xdr:row>138</xdr:row>
      <xdr:rowOff>203639</xdr:rowOff>
    </xdr:to>
    <xdr:sp macro="" textlink="">
      <xdr:nvSpPr>
        <xdr:cNvPr id="178" name="Elipse 177">
          <a:extLst>
            <a:ext uri="{FF2B5EF4-FFF2-40B4-BE49-F238E27FC236}">
              <a16:creationId xmlns:a16="http://schemas.microsoft.com/office/drawing/2014/main" id="{00000000-0008-0000-0200-0000B2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139</xdr:row>
      <xdr:rowOff>52553</xdr:rowOff>
    </xdr:from>
    <xdr:to>
      <xdr:col>36</xdr:col>
      <xdr:colOff>203638</xdr:colOff>
      <xdr:row>139</xdr:row>
      <xdr:rowOff>203639</xdr:rowOff>
    </xdr:to>
    <xdr:sp macro="" textlink="">
      <xdr:nvSpPr>
        <xdr:cNvPr id="179" name="Elipse 178">
          <a:extLst>
            <a:ext uri="{FF2B5EF4-FFF2-40B4-BE49-F238E27FC236}">
              <a16:creationId xmlns:a16="http://schemas.microsoft.com/office/drawing/2014/main" id="{00000000-0008-0000-0200-0000B3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140</xdr:row>
      <xdr:rowOff>52553</xdr:rowOff>
    </xdr:from>
    <xdr:to>
      <xdr:col>36</xdr:col>
      <xdr:colOff>203638</xdr:colOff>
      <xdr:row>140</xdr:row>
      <xdr:rowOff>203639</xdr:rowOff>
    </xdr:to>
    <xdr:sp macro="" textlink="">
      <xdr:nvSpPr>
        <xdr:cNvPr id="180" name="Elipse 179">
          <a:extLst>
            <a:ext uri="{FF2B5EF4-FFF2-40B4-BE49-F238E27FC236}">
              <a16:creationId xmlns:a16="http://schemas.microsoft.com/office/drawing/2014/main" id="{00000000-0008-0000-0200-0000B4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138</xdr:row>
      <xdr:rowOff>52553</xdr:rowOff>
    </xdr:from>
    <xdr:to>
      <xdr:col>41</xdr:col>
      <xdr:colOff>203638</xdr:colOff>
      <xdr:row>138</xdr:row>
      <xdr:rowOff>203639</xdr:rowOff>
    </xdr:to>
    <xdr:sp macro="" textlink="">
      <xdr:nvSpPr>
        <xdr:cNvPr id="181" name="Elipse 180">
          <a:extLst>
            <a:ext uri="{FF2B5EF4-FFF2-40B4-BE49-F238E27FC236}">
              <a16:creationId xmlns:a16="http://schemas.microsoft.com/office/drawing/2014/main" id="{00000000-0008-0000-0200-0000B5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139</xdr:row>
      <xdr:rowOff>52553</xdr:rowOff>
    </xdr:from>
    <xdr:to>
      <xdr:col>41</xdr:col>
      <xdr:colOff>203638</xdr:colOff>
      <xdr:row>139</xdr:row>
      <xdr:rowOff>203639</xdr:rowOff>
    </xdr:to>
    <xdr:sp macro="" textlink="">
      <xdr:nvSpPr>
        <xdr:cNvPr id="182" name="Elipse 181">
          <a:extLst>
            <a:ext uri="{FF2B5EF4-FFF2-40B4-BE49-F238E27FC236}">
              <a16:creationId xmlns:a16="http://schemas.microsoft.com/office/drawing/2014/main" id="{00000000-0008-0000-0200-0000B6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140</xdr:row>
      <xdr:rowOff>52553</xdr:rowOff>
    </xdr:from>
    <xdr:to>
      <xdr:col>41</xdr:col>
      <xdr:colOff>203638</xdr:colOff>
      <xdr:row>140</xdr:row>
      <xdr:rowOff>203639</xdr:rowOff>
    </xdr:to>
    <xdr:sp macro="" textlink="">
      <xdr:nvSpPr>
        <xdr:cNvPr id="183" name="Elipse 182">
          <a:extLst>
            <a:ext uri="{FF2B5EF4-FFF2-40B4-BE49-F238E27FC236}">
              <a16:creationId xmlns:a16="http://schemas.microsoft.com/office/drawing/2014/main" id="{00000000-0008-0000-0200-0000B7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147</xdr:row>
      <xdr:rowOff>52553</xdr:rowOff>
    </xdr:from>
    <xdr:to>
      <xdr:col>0</xdr:col>
      <xdr:colOff>203638</xdr:colOff>
      <xdr:row>147</xdr:row>
      <xdr:rowOff>203639</xdr:rowOff>
    </xdr:to>
    <xdr:sp macro="" textlink="">
      <xdr:nvSpPr>
        <xdr:cNvPr id="184" name="Elipse 183">
          <a:extLst>
            <a:ext uri="{FF2B5EF4-FFF2-40B4-BE49-F238E27FC236}">
              <a16:creationId xmlns:a16="http://schemas.microsoft.com/office/drawing/2014/main" id="{00000000-0008-0000-0200-0000B8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148</xdr:row>
      <xdr:rowOff>52553</xdr:rowOff>
    </xdr:from>
    <xdr:to>
      <xdr:col>0</xdr:col>
      <xdr:colOff>203638</xdr:colOff>
      <xdr:row>148</xdr:row>
      <xdr:rowOff>203639</xdr:rowOff>
    </xdr:to>
    <xdr:sp macro="" textlink="">
      <xdr:nvSpPr>
        <xdr:cNvPr id="185" name="Elipse 184">
          <a:extLst>
            <a:ext uri="{FF2B5EF4-FFF2-40B4-BE49-F238E27FC236}">
              <a16:creationId xmlns:a16="http://schemas.microsoft.com/office/drawing/2014/main" id="{00000000-0008-0000-0200-0000B9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149</xdr:row>
      <xdr:rowOff>52553</xdr:rowOff>
    </xdr:from>
    <xdr:to>
      <xdr:col>0</xdr:col>
      <xdr:colOff>203638</xdr:colOff>
      <xdr:row>149</xdr:row>
      <xdr:rowOff>203639</xdr:rowOff>
    </xdr:to>
    <xdr:sp macro="" textlink="">
      <xdr:nvSpPr>
        <xdr:cNvPr id="186" name="Elipse 185">
          <a:extLst>
            <a:ext uri="{FF2B5EF4-FFF2-40B4-BE49-F238E27FC236}">
              <a16:creationId xmlns:a16="http://schemas.microsoft.com/office/drawing/2014/main" id="{00000000-0008-0000-0200-0000BA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147</xdr:row>
      <xdr:rowOff>52553</xdr:rowOff>
    </xdr:from>
    <xdr:to>
      <xdr:col>9</xdr:col>
      <xdr:colOff>203638</xdr:colOff>
      <xdr:row>147</xdr:row>
      <xdr:rowOff>203639</xdr:rowOff>
    </xdr:to>
    <xdr:sp macro="" textlink="">
      <xdr:nvSpPr>
        <xdr:cNvPr id="187" name="Elipse 186">
          <a:extLst>
            <a:ext uri="{FF2B5EF4-FFF2-40B4-BE49-F238E27FC236}">
              <a16:creationId xmlns:a16="http://schemas.microsoft.com/office/drawing/2014/main" id="{00000000-0008-0000-0200-0000BB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148</xdr:row>
      <xdr:rowOff>52553</xdr:rowOff>
    </xdr:from>
    <xdr:to>
      <xdr:col>9</xdr:col>
      <xdr:colOff>203638</xdr:colOff>
      <xdr:row>148</xdr:row>
      <xdr:rowOff>203639</xdr:rowOff>
    </xdr:to>
    <xdr:sp macro="" textlink="">
      <xdr:nvSpPr>
        <xdr:cNvPr id="188" name="Elipse 187">
          <a:extLst>
            <a:ext uri="{FF2B5EF4-FFF2-40B4-BE49-F238E27FC236}">
              <a16:creationId xmlns:a16="http://schemas.microsoft.com/office/drawing/2014/main" id="{00000000-0008-0000-0200-0000BC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149</xdr:row>
      <xdr:rowOff>52553</xdr:rowOff>
    </xdr:from>
    <xdr:to>
      <xdr:col>9</xdr:col>
      <xdr:colOff>203638</xdr:colOff>
      <xdr:row>149</xdr:row>
      <xdr:rowOff>203639</xdr:rowOff>
    </xdr:to>
    <xdr:sp macro="" textlink="">
      <xdr:nvSpPr>
        <xdr:cNvPr id="189" name="Elipse 188">
          <a:extLst>
            <a:ext uri="{FF2B5EF4-FFF2-40B4-BE49-F238E27FC236}">
              <a16:creationId xmlns:a16="http://schemas.microsoft.com/office/drawing/2014/main" id="{00000000-0008-0000-0200-0000BD00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148</xdr:row>
      <xdr:rowOff>52553</xdr:rowOff>
    </xdr:from>
    <xdr:to>
      <xdr:col>19</xdr:col>
      <xdr:colOff>203638</xdr:colOff>
      <xdr:row>148</xdr:row>
      <xdr:rowOff>203639</xdr:rowOff>
    </xdr:to>
    <xdr:sp macro="" textlink="">
      <xdr:nvSpPr>
        <xdr:cNvPr id="192" name="Elipse 191">
          <a:extLst>
            <a:ext uri="{FF2B5EF4-FFF2-40B4-BE49-F238E27FC236}">
              <a16:creationId xmlns:a16="http://schemas.microsoft.com/office/drawing/2014/main" id="{00000000-0008-0000-0200-0000C0000000}"/>
            </a:ext>
          </a:extLst>
        </xdr:cNvPr>
        <xdr:cNvSpPr/>
      </xdr:nvSpPr>
      <xdr:spPr>
        <a:xfrm>
          <a:off x="4431096"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149</xdr:row>
      <xdr:rowOff>52553</xdr:rowOff>
    </xdr:from>
    <xdr:to>
      <xdr:col>19</xdr:col>
      <xdr:colOff>203638</xdr:colOff>
      <xdr:row>149</xdr:row>
      <xdr:rowOff>203639</xdr:rowOff>
    </xdr:to>
    <xdr:sp macro="" textlink="">
      <xdr:nvSpPr>
        <xdr:cNvPr id="193" name="Elipse 192">
          <a:extLst>
            <a:ext uri="{FF2B5EF4-FFF2-40B4-BE49-F238E27FC236}">
              <a16:creationId xmlns:a16="http://schemas.microsoft.com/office/drawing/2014/main" id="{00000000-0008-0000-0200-0000C1000000}"/>
            </a:ext>
          </a:extLst>
        </xdr:cNvPr>
        <xdr:cNvSpPr/>
      </xdr:nvSpPr>
      <xdr:spPr>
        <a:xfrm>
          <a:off x="4431096"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147</xdr:row>
      <xdr:rowOff>52553</xdr:rowOff>
    </xdr:from>
    <xdr:to>
      <xdr:col>28</xdr:col>
      <xdr:colOff>203638</xdr:colOff>
      <xdr:row>147</xdr:row>
      <xdr:rowOff>203639</xdr:rowOff>
    </xdr:to>
    <xdr:sp macro="" textlink="">
      <xdr:nvSpPr>
        <xdr:cNvPr id="194" name="Elipse 193">
          <a:extLst>
            <a:ext uri="{FF2B5EF4-FFF2-40B4-BE49-F238E27FC236}">
              <a16:creationId xmlns:a16="http://schemas.microsoft.com/office/drawing/2014/main" id="{00000000-0008-0000-0200-0000C2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148</xdr:row>
      <xdr:rowOff>52553</xdr:rowOff>
    </xdr:from>
    <xdr:to>
      <xdr:col>28</xdr:col>
      <xdr:colOff>203638</xdr:colOff>
      <xdr:row>148</xdr:row>
      <xdr:rowOff>203639</xdr:rowOff>
    </xdr:to>
    <xdr:sp macro="" textlink="">
      <xdr:nvSpPr>
        <xdr:cNvPr id="195" name="Elipse 194">
          <a:extLst>
            <a:ext uri="{FF2B5EF4-FFF2-40B4-BE49-F238E27FC236}">
              <a16:creationId xmlns:a16="http://schemas.microsoft.com/office/drawing/2014/main" id="{00000000-0008-0000-0200-0000C3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149</xdr:row>
      <xdr:rowOff>52553</xdr:rowOff>
    </xdr:from>
    <xdr:to>
      <xdr:col>28</xdr:col>
      <xdr:colOff>203638</xdr:colOff>
      <xdr:row>149</xdr:row>
      <xdr:rowOff>203639</xdr:rowOff>
    </xdr:to>
    <xdr:sp macro="" textlink="">
      <xdr:nvSpPr>
        <xdr:cNvPr id="196" name="Elipse 195">
          <a:extLst>
            <a:ext uri="{FF2B5EF4-FFF2-40B4-BE49-F238E27FC236}">
              <a16:creationId xmlns:a16="http://schemas.microsoft.com/office/drawing/2014/main" id="{00000000-0008-0000-0200-0000C4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150</xdr:row>
      <xdr:rowOff>52553</xdr:rowOff>
    </xdr:from>
    <xdr:to>
      <xdr:col>28</xdr:col>
      <xdr:colOff>203638</xdr:colOff>
      <xdr:row>150</xdr:row>
      <xdr:rowOff>203639</xdr:rowOff>
    </xdr:to>
    <xdr:sp macro="" textlink="">
      <xdr:nvSpPr>
        <xdr:cNvPr id="197" name="Elipse 196">
          <a:extLst>
            <a:ext uri="{FF2B5EF4-FFF2-40B4-BE49-F238E27FC236}">
              <a16:creationId xmlns:a16="http://schemas.microsoft.com/office/drawing/2014/main" id="{00000000-0008-0000-0200-0000C5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147</xdr:row>
      <xdr:rowOff>52553</xdr:rowOff>
    </xdr:from>
    <xdr:to>
      <xdr:col>40</xdr:col>
      <xdr:colOff>203638</xdr:colOff>
      <xdr:row>147</xdr:row>
      <xdr:rowOff>203639</xdr:rowOff>
    </xdr:to>
    <xdr:sp macro="" textlink="">
      <xdr:nvSpPr>
        <xdr:cNvPr id="198" name="Elipse 197">
          <a:extLst>
            <a:ext uri="{FF2B5EF4-FFF2-40B4-BE49-F238E27FC236}">
              <a16:creationId xmlns:a16="http://schemas.microsoft.com/office/drawing/2014/main" id="{00000000-0008-0000-0200-0000C6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148</xdr:row>
      <xdr:rowOff>52553</xdr:rowOff>
    </xdr:from>
    <xdr:to>
      <xdr:col>40</xdr:col>
      <xdr:colOff>203638</xdr:colOff>
      <xdr:row>148</xdr:row>
      <xdr:rowOff>203639</xdr:rowOff>
    </xdr:to>
    <xdr:sp macro="" textlink="">
      <xdr:nvSpPr>
        <xdr:cNvPr id="199" name="Elipse 198">
          <a:extLst>
            <a:ext uri="{FF2B5EF4-FFF2-40B4-BE49-F238E27FC236}">
              <a16:creationId xmlns:a16="http://schemas.microsoft.com/office/drawing/2014/main" id="{00000000-0008-0000-0200-0000C7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149</xdr:row>
      <xdr:rowOff>52553</xdr:rowOff>
    </xdr:from>
    <xdr:to>
      <xdr:col>40</xdr:col>
      <xdr:colOff>203638</xdr:colOff>
      <xdr:row>149</xdr:row>
      <xdr:rowOff>203639</xdr:rowOff>
    </xdr:to>
    <xdr:sp macro="" textlink="">
      <xdr:nvSpPr>
        <xdr:cNvPr id="200" name="Elipse 199">
          <a:extLst>
            <a:ext uri="{FF2B5EF4-FFF2-40B4-BE49-F238E27FC236}">
              <a16:creationId xmlns:a16="http://schemas.microsoft.com/office/drawing/2014/main" id="{00000000-0008-0000-0200-0000C8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150</xdr:row>
      <xdr:rowOff>52553</xdr:rowOff>
    </xdr:from>
    <xdr:to>
      <xdr:col>40</xdr:col>
      <xdr:colOff>203638</xdr:colOff>
      <xdr:row>150</xdr:row>
      <xdr:rowOff>203639</xdr:rowOff>
    </xdr:to>
    <xdr:sp macro="" textlink="">
      <xdr:nvSpPr>
        <xdr:cNvPr id="201" name="Elipse 200">
          <a:extLst>
            <a:ext uri="{FF2B5EF4-FFF2-40B4-BE49-F238E27FC236}">
              <a16:creationId xmlns:a16="http://schemas.microsoft.com/office/drawing/2014/main" id="{00000000-0008-0000-0200-0000C9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154</xdr:row>
      <xdr:rowOff>52553</xdr:rowOff>
    </xdr:from>
    <xdr:to>
      <xdr:col>0</xdr:col>
      <xdr:colOff>203638</xdr:colOff>
      <xdr:row>154</xdr:row>
      <xdr:rowOff>203639</xdr:rowOff>
    </xdr:to>
    <xdr:sp macro="" textlink="">
      <xdr:nvSpPr>
        <xdr:cNvPr id="202" name="Elipse 201">
          <a:extLst>
            <a:ext uri="{FF2B5EF4-FFF2-40B4-BE49-F238E27FC236}">
              <a16:creationId xmlns:a16="http://schemas.microsoft.com/office/drawing/2014/main" id="{00000000-0008-0000-0200-0000CA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155</xdr:row>
      <xdr:rowOff>52553</xdr:rowOff>
    </xdr:from>
    <xdr:to>
      <xdr:col>0</xdr:col>
      <xdr:colOff>203638</xdr:colOff>
      <xdr:row>155</xdr:row>
      <xdr:rowOff>203639</xdr:rowOff>
    </xdr:to>
    <xdr:sp macro="" textlink="">
      <xdr:nvSpPr>
        <xdr:cNvPr id="203" name="Elipse 202">
          <a:extLst>
            <a:ext uri="{FF2B5EF4-FFF2-40B4-BE49-F238E27FC236}">
              <a16:creationId xmlns:a16="http://schemas.microsoft.com/office/drawing/2014/main" id="{00000000-0008-0000-0200-0000CB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156</xdr:row>
      <xdr:rowOff>52553</xdr:rowOff>
    </xdr:from>
    <xdr:to>
      <xdr:col>0</xdr:col>
      <xdr:colOff>203638</xdr:colOff>
      <xdr:row>156</xdr:row>
      <xdr:rowOff>203639</xdr:rowOff>
    </xdr:to>
    <xdr:sp macro="" textlink="">
      <xdr:nvSpPr>
        <xdr:cNvPr id="204" name="Elipse 203">
          <a:extLst>
            <a:ext uri="{FF2B5EF4-FFF2-40B4-BE49-F238E27FC236}">
              <a16:creationId xmlns:a16="http://schemas.microsoft.com/office/drawing/2014/main" id="{00000000-0008-0000-0200-0000CC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154</xdr:row>
      <xdr:rowOff>52553</xdr:rowOff>
    </xdr:from>
    <xdr:to>
      <xdr:col>8</xdr:col>
      <xdr:colOff>203638</xdr:colOff>
      <xdr:row>154</xdr:row>
      <xdr:rowOff>203639</xdr:rowOff>
    </xdr:to>
    <xdr:sp macro="" textlink="">
      <xdr:nvSpPr>
        <xdr:cNvPr id="205" name="Elipse 204">
          <a:extLst>
            <a:ext uri="{FF2B5EF4-FFF2-40B4-BE49-F238E27FC236}">
              <a16:creationId xmlns:a16="http://schemas.microsoft.com/office/drawing/2014/main" id="{00000000-0008-0000-0200-0000CD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155</xdr:row>
      <xdr:rowOff>52553</xdr:rowOff>
    </xdr:from>
    <xdr:to>
      <xdr:col>8</xdr:col>
      <xdr:colOff>203638</xdr:colOff>
      <xdr:row>155</xdr:row>
      <xdr:rowOff>203639</xdr:rowOff>
    </xdr:to>
    <xdr:sp macro="" textlink="">
      <xdr:nvSpPr>
        <xdr:cNvPr id="206" name="Elipse 205">
          <a:extLst>
            <a:ext uri="{FF2B5EF4-FFF2-40B4-BE49-F238E27FC236}">
              <a16:creationId xmlns:a16="http://schemas.microsoft.com/office/drawing/2014/main" id="{00000000-0008-0000-0200-0000CE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156</xdr:row>
      <xdr:rowOff>52553</xdr:rowOff>
    </xdr:from>
    <xdr:to>
      <xdr:col>8</xdr:col>
      <xdr:colOff>203638</xdr:colOff>
      <xdr:row>156</xdr:row>
      <xdr:rowOff>203639</xdr:rowOff>
    </xdr:to>
    <xdr:sp macro="" textlink="">
      <xdr:nvSpPr>
        <xdr:cNvPr id="207" name="Elipse 206">
          <a:extLst>
            <a:ext uri="{FF2B5EF4-FFF2-40B4-BE49-F238E27FC236}">
              <a16:creationId xmlns:a16="http://schemas.microsoft.com/office/drawing/2014/main" id="{00000000-0008-0000-0200-0000CF00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156</xdr:row>
      <xdr:rowOff>47626</xdr:rowOff>
    </xdr:from>
    <xdr:to>
      <xdr:col>25</xdr:col>
      <xdr:colOff>214313</xdr:colOff>
      <xdr:row>156</xdr:row>
      <xdr:rowOff>208360</xdr:rowOff>
    </xdr:to>
    <xdr:sp macro="" textlink="">
      <xdr:nvSpPr>
        <xdr:cNvPr id="6" name="Rectángulo 5">
          <a:extLst>
            <a:ext uri="{FF2B5EF4-FFF2-40B4-BE49-F238E27FC236}">
              <a16:creationId xmlns:a16="http://schemas.microsoft.com/office/drawing/2014/main" id="{00000000-0008-0000-0200-000006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155</xdr:row>
      <xdr:rowOff>47626</xdr:rowOff>
    </xdr:from>
    <xdr:to>
      <xdr:col>20</xdr:col>
      <xdr:colOff>214313</xdr:colOff>
      <xdr:row>155</xdr:row>
      <xdr:rowOff>208360</xdr:rowOff>
    </xdr:to>
    <xdr:sp macro="" textlink="">
      <xdr:nvSpPr>
        <xdr:cNvPr id="214" name="Rectángulo 213">
          <a:extLst>
            <a:ext uri="{FF2B5EF4-FFF2-40B4-BE49-F238E27FC236}">
              <a16:creationId xmlns:a16="http://schemas.microsoft.com/office/drawing/2014/main" id="{00000000-0008-0000-0200-0000D6000000}"/>
            </a:ext>
          </a:extLst>
        </xdr:cNvPr>
        <xdr:cNvSpPr/>
      </xdr:nvSpPr>
      <xdr:spPr>
        <a:xfrm>
          <a:off x="5188796" y="3674786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156</xdr:row>
      <xdr:rowOff>47626</xdr:rowOff>
    </xdr:from>
    <xdr:to>
      <xdr:col>20</xdr:col>
      <xdr:colOff>214313</xdr:colOff>
      <xdr:row>156</xdr:row>
      <xdr:rowOff>208360</xdr:rowOff>
    </xdr:to>
    <xdr:sp macro="" textlink="">
      <xdr:nvSpPr>
        <xdr:cNvPr id="215" name="Rectángulo 214">
          <a:extLst>
            <a:ext uri="{FF2B5EF4-FFF2-40B4-BE49-F238E27FC236}">
              <a16:creationId xmlns:a16="http://schemas.microsoft.com/office/drawing/2014/main" id="{00000000-0008-0000-0200-0000D7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157</xdr:row>
      <xdr:rowOff>47626</xdr:rowOff>
    </xdr:from>
    <xdr:to>
      <xdr:col>20</xdr:col>
      <xdr:colOff>214313</xdr:colOff>
      <xdr:row>157</xdr:row>
      <xdr:rowOff>208360</xdr:rowOff>
    </xdr:to>
    <xdr:sp macro="" textlink="">
      <xdr:nvSpPr>
        <xdr:cNvPr id="216" name="Rectángulo 215">
          <a:extLst>
            <a:ext uri="{FF2B5EF4-FFF2-40B4-BE49-F238E27FC236}">
              <a16:creationId xmlns:a16="http://schemas.microsoft.com/office/drawing/2014/main" id="{00000000-0008-0000-0200-0000D8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155</xdr:row>
      <xdr:rowOff>47626</xdr:rowOff>
    </xdr:from>
    <xdr:to>
      <xdr:col>25</xdr:col>
      <xdr:colOff>214313</xdr:colOff>
      <xdr:row>155</xdr:row>
      <xdr:rowOff>208360</xdr:rowOff>
    </xdr:to>
    <xdr:sp macro="" textlink="">
      <xdr:nvSpPr>
        <xdr:cNvPr id="217" name="Rectángulo 216">
          <a:extLst>
            <a:ext uri="{FF2B5EF4-FFF2-40B4-BE49-F238E27FC236}">
              <a16:creationId xmlns:a16="http://schemas.microsoft.com/office/drawing/2014/main" id="{00000000-0008-0000-0200-0000D9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157</xdr:row>
      <xdr:rowOff>47626</xdr:rowOff>
    </xdr:from>
    <xdr:to>
      <xdr:col>25</xdr:col>
      <xdr:colOff>214313</xdr:colOff>
      <xdr:row>157</xdr:row>
      <xdr:rowOff>208360</xdr:rowOff>
    </xdr:to>
    <xdr:sp macro="" textlink="">
      <xdr:nvSpPr>
        <xdr:cNvPr id="218" name="Rectángulo 217">
          <a:extLst>
            <a:ext uri="{FF2B5EF4-FFF2-40B4-BE49-F238E27FC236}">
              <a16:creationId xmlns:a16="http://schemas.microsoft.com/office/drawing/2014/main" id="{00000000-0008-0000-0200-0000DA000000}"/>
            </a:ext>
          </a:extLst>
        </xdr:cNvPr>
        <xdr:cNvSpPr/>
      </xdr:nvSpPr>
      <xdr:spPr>
        <a:xfrm>
          <a:off x="6453188" y="3711773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154</xdr:row>
      <xdr:rowOff>47626</xdr:rowOff>
    </xdr:from>
    <xdr:to>
      <xdr:col>32</xdr:col>
      <xdr:colOff>214313</xdr:colOff>
      <xdr:row>154</xdr:row>
      <xdr:rowOff>208360</xdr:rowOff>
    </xdr:to>
    <xdr:sp macro="" textlink="">
      <xdr:nvSpPr>
        <xdr:cNvPr id="227" name="Rectángulo 226">
          <a:extLst>
            <a:ext uri="{FF2B5EF4-FFF2-40B4-BE49-F238E27FC236}">
              <a16:creationId xmlns:a16="http://schemas.microsoft.com/office/drawing/2014/main" id="{00000000-0008-0000-0200-0000E3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155</xdr:row>
      <xdr:rowOff>47626</xdr:rowOff>
    </xdr:from>
    <xdr:to>
      <xdr:col>32</xdr:col>
      <xdr:colOff>214313</xdr:colOff>
      <xdr:row>155</xdr:row>
      <xdr:rowOff>208360</xdr:rowOff>
    </xdr:to>
    <xdr:sp macro="" textlink="">
      <xdr:nvSpPr>
        <xdr:cNvPr id="228" name="Rectángulo 227">
          <a:extLst>
            <a:ext uri="{FF2B5EF4-FFF2-40B4-BE49-F238E27FC236}">
              <a16:creationId xmlns:a16="http://schemas.microsoft.com/office/drawing/2014/main" id="{00000000-0008-0000-0200-0000E4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156</xdr:row>
      <xdr:rowOff>47626</xdr:rowOff>
    </xdr:from>
    <xdr:to>
      <xdr:col>32</xdr:col>
      <xdr:colOff>214313</xdr:colOff>
      <xdr:row>156</xdr:row>
      <xdr:rowOff>208360</xdr:rowOff>
    </xdr:to>
    <xdr:sp macro="" textlink="">
      <xdr:nvSpPr>
        <xdr:cNvPr id="229" name="Rectángulo 228">
          <a:extLst>
            <a:ext uri="{FF2B5EF4-FFF2-40B4-BE49-F238E27FC236}">
              <a16:creationId xmlns:a16="http://schemas.microsoft.com/office/drawing/2014/main" id="{00000000-0008-0000-0200-0000E5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157</xdr:row>
      <xdr:rowOff>47626</xdr:rowOff>
    </xdr:from>
    <xdr:to>
      <xdr:col>32</xdr:col>
      <xdr:colOff>214313</xdr:colOff>
      <xdr:row>157</xdr:row>
      <xdr:rowOff>208360</xdr:rowOff>
    </xdr:to>
    <xdr:sp macro="" textlink="">
      <xdr:nvSpPr>
        <xdr:cNvPr id="230" name="Rectángulo 229">
          <a:extLst>
            <a:ext uri="{FF2B5EF4-FFF2-40B4-BE49-F238E27FC236}">
              <a16:creationId xmlns:a16="http://schemas.microsoft.com/office/drawing/2014/main" id="{00000000-0008-0000-0200-0000E6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154</xdr:row>
      <xdr:rowOff>47626</xdr:rowOff>
    </xdr:from>
    <xdr:to>
      <xdr:col>41</xdr:col>
      <xdr:colOff>214313</xdr:colOff>
      <xdr:row>154</xdr:row>
      <xdr:rowOff>208360</xdr:rowOff>
    </xdr:to>
    <xdr:sp macro="" textlink="">
      <xdr:nvSpPr>
        <xdr:cNvPr id="231" name="Rectángulo 230">
          <a:extLst>
            <a:ext uri="{FF2B5EF4-FFF2-40B4-BE49-F238E27FC236}">
              <a16:creationId xmlns:a16="http://schemas.microsoft.com/office/drawing/2014/main" id="{00000000-0008-0000-0200-0000E7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155</xdr:row>
      <xdr:rowOff>47626</xdr:rowOff>
    </xdr:from>
    <xdr:to>
      <xdr:col>41</xdr:col>
      <xdr:colOff>214313</xdr:colOff>
      <xdr:row>155</xdr:row>
      <xdr:rowOff>208360</xdr:rowOff>
    </xdr:to>
    <xdr:sp macro="" textlink="">
      <xdr:nvSpPr>
        <xdr:cNvPr id="232" name="Rectángulo 231">
          <a:extLst>
            <a:ext uri="{FF2B5EF4-FFF2-40B4-BE49-F238E27FC236}">
              <a16:creationId xmlns:a16="http://schemas.microsoft.com/office/drawing/2014/main" id="{00000000-0008-0000-0200-0000E8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156</xdr:row>
      <xdr:rowOff>47626</xdr:rowOff>
    </xdr:from>
    <xdr:to>
      <xdr:col>41</xdr:col>
      <xdr:colOff>214313</xdr:colOff>
      <xdr:row>156</xdr:row>
      <xdr:rowOff>208360</xdr:rowOff>
    </xdr:to>
    <xdr:sp macro="" textlink="">
      <xdr:nvSpPr>
        <xdr:cNvPr id="233" name="Rectángulo 232">
          <a:extLst>
            <a:ext uri="{FF2B5EF4-FFF2-40B4-BE49-F238E27FC236}">
              <a16:creationId xmlns:a16="http://schemas.microsoft.com/office/drawing/2014/main" id="{00000000-0008-0000-0200-0000E9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157</xdr:row>
      <xdr:rowOff>47626</xdr:rowOff>
    </xdr:from>
    <xdr:to>
      <xdr:col>41</xdr:col>
      <xdr:colOff>214313</xdr:colOff>
      <xdr:row>157</xdr:row>
      <xdr:rowOff>208360</xdr:rowOff>
    </xdr:to>
    <xdr:sp macro="" textlink="">
      <xdr:nvSpPr>
        <xdr:cNvPr id="234" name="Rectángulo 233">
          <a:extLst>
            <a:ext uri="{FF2B5EF4-FFF2-40B4-BE49-F238E27FC236}">
              <a16:creationId xmlns:a16="http://schemas.microsoft.com/office/drawing/2014/main" id="{00000000-0008-0000-0200-0000EA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161</xdr:row>
      <xdr:rowOff>47626</xdr:rowOff>
    </xdr:from>
    <xdr:to>
      <xdr:col>0</xdr:col>
      <xdr:colOff>214313</xdr:colOff>
      <xdr:row>161</xdr:row>
      <xdr:rowOff>208360</xdr:rowOff>
    </xdr:to>
    <xdr:sp macro="" textlink="">
      <xdr:nvSpPr>
        <xdr:cNvPr id="235" name="Rectángulo 234">
          <a:extLst>
            <a:ext uri="{FF2B5EF4-FFF2-40B4-BE49-F238E27FC236}">
              <a16:creationId xmlns:a16="http://schemas.microsoft.com/office/drawing/2014/main" id="{00000000-0008-0000-0200-0000EB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162</xdr:row>
      <xdr:rowOff>47626</xdr:rowOff>
    </xdr:from>
    <xdr:to>
      <xdr:col>0</xdr:col>
      <xdr:colOff>214313</xdr:colOff>
      <xdr:row>162</xdr:row>
      <xdr:rowOff>208360</xdr:rowOff>
    </xdr:to>
    <xdr:sp macro="" textlink="">
      <xdr:nvSpPr>
        <xdr:cNvPr id="236" name="Rectángulo 235">
          <a:extLst>
            <a:ext uri="{FF2B5EF4-FFF2-40B4-BE49-F238E27FC236}">
              <a16:creationId xmlns:a16="http://schemas.microsoft.com/office/drawing/2014/main" id="{00000000-0008-0000-0200-0000EC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163</xdr:row>
      <xdr:rowOff>47626</xdr:rowOff>
    </xdr:from>
    <xdr:to>
      <xdr:col>0</xdr:col>
      <xdr:colOff>214313</xdr:colOff>
      <xdr:row>163</xdr:row>
      <xdr:rowOff>208360</xdr:rowOff>
    </xdr:to>
    <xdr:sp macro="" textlink="">
      <xdr:nvSpPr>
        <xdr:cNvPr id="237" name="Rectángulo 236">
          <a:extLst>
            <a:ext uri="{FF2B5EF4-FFF2-40B4-BE49-F238E27FC236}">
              <a16:creationId xmlns:a16="http://schemas.microsoft.com/office/drawing/2014/main" id="{00000000-0008-0000-0200-0000ED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161</xdr:row>
      <xdr:rowOff>47626</xdr:rowOff>
    </xdr:from>
    <xdr:to>
      <xdr:col>7</xdr:col>
      <xdr:colOff>214313</xdr:colOff>
      <xdr:row>161</xdr:row>
      <xdr:rowOff>208360</xdr:rowOff>
    </xdr:to>
    <xdr:sp macro="" textlink="">
      <xdr:nvSpPr>
        <xdr:cNvPr id="238" name="Rectángulo 237">
          <a:extLst>
            <a:ext uri="{FF2B5EF4-FFF2-40B4-BE49-F238E27FC236}">
              <a16:creationId xmlns:a16="http://schemas.microsoft.com/office/drawing/2014/main" id="{00000000-0008-0000-0200-0000EE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162</xdr:row>
      <xdr:rowOff>47626</xdr:rowOff>
    </xdr:from>
    <xdr:to>
      <xdr:col>7</xdr:col>
      <xdr:colOff>214313</xdr:colOff>
      <xdr:row>162</xdr:row>
      <xdr:rowOff>208360</xdr:rowOff>
    </xdr:to>
    <xdr:sp macro="" textlink="">
      <xdr:nvSpPr>
        <xdr:cNvPr id="239" name="Rectángulo 238">
          <a:extLst>
            <a:ext uri="{FF2B5EF4-FFF2-40B4-BE49-F238E27FC236}">
              <a16:creationId xmlns:a16="http://schemas.microsoft.com/office/drawing/2014/main" id="{00000000-0008-0000-0200-0000EF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163</xdr:row>
      <xdr:rowOff>47626</xdr:rowOff>
    </xdr:from>
    <xdr:to>
      <xdr:col>7</xdr:col>
      <xdr:colOff>214313</xdr:colOff>
      <xdr:row>163</xdr:row>
      <xdr:rowOff>208360</xdr:rowOff>
    </xdr:to>
    <xdr:sp macro="" textlink="">
      <xdr:nvSpPr>
        <xdr:cNvPr id="240" name="Rectángulo 239">
          <a:extLst>
            <a:ext uri="{FF2B5EF4-FFF2-40B4-BE49-F238E27FC236}">
              <a16:creationId xmlns:a16="http://schemas.microsoft.com/office/drawing/2014/main" id="{00000000-0008-0000-0200-0000F0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161</xdr:row>
      <xdr:rowOff>47626</xdr:rowOff>
    </xdr:from>
    <xdr:to>
      <xdr:col>14</xdr:col>
      <xdr:colOff>214313</xdr:colOff>
      <xdr:row>161</xdr:row>
      <xdr:rowOff>208360</xdr:rowOff>
    </xdr:to>
    <xdr:sp macro="" textlink="">
      <xdr:nvSpPr>
        <xdr:cNvPr id="241" name="Rectángulo 240">
          <a:extLst>
            <a:ext uri="{FF2B5EF4-FFF2-40B4-BE49-F238E27FC236}">
              <a16:creationId xmlns:a16="http://schemas.microsoft.com/office/drawing/2014/main" id="{00000000-0008-0000-0200-0000F1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162</xdr:row>
      <xdr:rowOff>47626</xdr:rowOff>
    </xdr:from>
    <xdr:to>
      <xdr:col>14</xdr:col>
      <xdr:colOff>214313</xdr:colOff>
      <xdr:row>162</xdr:row>
      <xdr:rowOff>208360</xdr:rowOff>
    </xdr:to>
    <xdr:sp macro="" textlink="">
      <xdr:nvSpPr>
        <xdr:cNvPr id="242" name="Rectángulo 241">
          <a:extLst>
            <a:ext uri="{FF2B5EF4-FFF2-40B4-BE49-F238E27FC236}">
              <a16:creationId xmlns:a16="http://schemas.microsoft.com/office/drawing/2014/main" id="{00000000-0008-0000-0200-0000F2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163</xdr:row>
      <xdr:rowOff>47626</xdr:rowOff>
    </xdr:from>
    <xdr:to>
      <xdr:col>14</xdr:col>
      <xdr:colOff>214313</xdr:colOff>
      <xdr:row>163</xdr:row>
      <xdr:rowOff>208360</xdr:rowOff>
    </xdr:to>
    <xdr:sp macro="" textlink="">
      <xdr:nvSpPr>
        <xdr:cNvPr id="243" name="Rectángulo 242">
          <a:extLst>
            <a:ext uri="{FF2B5EF4-FFF2-40B4-BE49-F238E27FC236}">
              <a16:creationId xmlns:a16="http://schemas.microsoft.com/office/drawing/2014/main" id="{00000000-0008-0000-0200-0000F3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161</xdr:row>
      <xdr:rowOff>47626</xdr:rowOff>
    </xdr:from>
    <xdr:to>
      <xdr:col>19</xdr:col>
      <xdr:colOff>214313</xdr:colOff>
      <xdr:row>161</xdr:row>
      <xdr:rowOff>208360</xdr:rowOff>
    </xdr:to>
    <xdr:sp macro="" textlink="">
      <xdr:nvSpPr>
        <xdr:cNvPr id="244" name="Rectángulo 243">
          <a:extLst>
            <a:ext uri="{FF2B5EF4-FFF2-40B4-BE49-F238E27FC236}">
              <a16:creationId xmlns:a16="http://schemas.microsoft.com/office/drawing/2014/main" id="{00000000-0008-0000-0200-0000F4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162</xdr:row>
      <xdr:rowOff>47626</xdr:rowOff>
    </xdr:from>
    <xdr:to>
      <xdr:col>19</xdr:col>
      <xdr:colOff>214313</xdr:colOff>
      <xdr:row>162</xdr:row>
      <xdr:rowOff>208360</xdr:rowOff>
    </xdr:to>
    <xdr:sp macro="" textlink="">
      <xdr:nvSpPr>
        <xdr:cNvPr id="245" name="Rectángulo 244">
          <a:extLst>
            <a:ext uri="{FF2B5EF4-FFF2-40B4-BE49-F238E27FC236}">
              <a16:creationId xmlns:a16="http://schemas.microsoft.com/office/drawing/2014/main" id="{00000000-0008-0000-0200-0000F5000000}"/>
            </a:ext>
          </a:extLst>
        </xdr:cNvPr>
        <xdr:cNvSpPr/>
      </xdr:nvSpPr>
      <xdr:spPr>
        <a:xfrm>
          <a:off x="6472601" y="37244822"/>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161</xdr:row>
      <xdr:rowOff>47626</xdr:rowOff>
    </xdr:from>
    <xdr:to>
      <xdr:col>26</xdr:col>
      <xdr:colOff>214313</xdr:colOff>
      <xdr:row>161</xdr:row>
      <xdr:rowOff>208360</xdr:rowOff>
    </xdr:to>
    <xdr:sp macro="" textlink="">
      <xdr:nvSpPr>
        <xdr:cNvPr id="246" name="Rectángulo 245">
          <a:extLst>
            <a:ext uri="{FF2B5EF4-FFF2-40B4-BE49-F238E27FC236}">
              <a16:creationId xmlns:a16="http://schemas.microsoft.com/office/drawing/2014/main" id="{00000000-0008-0000-0200-0000F6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162</xdr:row>
      <xdr:rowOff>47626</xdr:rowOff>
    </xdr:from>
    <xdr:to>
      <xdr:col>26</xdr:col>
      <xdr:colOff>214313</xdr:colOff>
      <xdr:row>162</xdr:row>
      <xdr:rowOff>208360</xdr:rowOff>
    </xdr:to>
    <xdr:sp macro="" textlink="">
      <xdr:nvSpPr>
        <xdr:cNvPr id="247" name="Rectángulo 246">
          <a:extLst>
            <a:ext uri="{FF2B5EF4-FFF2-40B4-BE49-F238E27FC236}">
              <a16:creationId xmlns:a16="http://schemas.microsoft.com/office/drawing/2014/main" id="{00000000-0008-0000-0200-0000F7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163</xdr:row>
      <xdr:rowOff>47626</xdr:rowOff>
    </xdr:from>
    <xdr:to>
      <xdr:col>26</xdr:col>
      <xdr:colOff>214313</xdr:colOff>
      <xdr:row>163</xdr:row>
      <xdr:rowOff>208360</xdr:rowOff>
    </xdr:to>
    <xdr:sp macro="" textlink="">
      <xdr:nvSpPr>
        <xdr:cNvPr id="248" name="Rectángulo 247">
          <a:extLst>
            <a:ext uri="{FF2B5EF4-FFF2-40B4-BE49-F238E27FC236}">
              <a16:creationId xmlns:a16="http://schemas.microsoft.com/office/drawing/2014/main" id="{00000000-0008-0000-0200-0000F8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164</xdr:row>
      <xdr:rowOff>47626</xdr:rowOff>
    </xdr:from>
    <xdr:to>
      <xdr:col>26</xdr:col>
      <xdr:colOff>214313</xdr:colOff>
      <xdr:row>164</xdr:row>
      <xdr:rowOff>208360</xdr:rowOff>
    </xdr:to>
    <xdr:sp macro="" textlink="">
      <xdr:nvSpPr>
        <xdr:cNvPr id="249" name="Rectángulo 248">
          <a:extLst>
            <a:ext uri="{FF2B5EF4-FFF2-40B4-BE49-F238E27FC236}">
              <a16:creationId xmlns:a16="http://schemas.microsoft.com/office/drawing/2014/main" id="{00000000-0008-0000-0200-0000F9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166</xdr:row>
      <xdr:rowOff>47626</xdr:rowOff>
    </xdr:from>
    <xdr:to>
      <xdr:col>26</xdr:col>
      <xdr:colOff>214313</xdr:colOff>
      <xdr:row>166</xdr:row>
      <xdr:rowOff>208360</xdr:rowOff>
    </xdr:to>
    <xdr:sp macro="" textlink="">
      <xdr:nvSpPr>
        <xdr:cNvPr id="251" name="Rectángulo 250">
          <a:extLst>
            <a:ext uri="{FF2B5EF4-FFF2-40B4-BE49-F238E27FC236}">
              <a16:creationId xmlns:a16="http://schemas.microsoft.com/office/drawing/2014/main" id="{00000000-0008-0000-0200-0000FB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161</xdr:row>
      <xdr:rowOff>47626</xdr:rowOff>
    </xdr:from>
    <xdr:to>
      <xdr:col>40</xdr:col>
      <xdr:colOff>214313</xdr:colOff>
      <xdr:row>161</xdr:row>
      <xdr:rowOff>208360</xdr:rowOff>
    </xdr:to>
    <xdr:sp macro="" textlink="">
      <xdr:nvSpPr>
        <xdr:cNvPr id="252" name="Rectángulo 251">
          <a:extLst>
            <a:ext uri="{FF2B5EF4-FFF2-40B4-BE49-F238E27FC236}">
              <a16:creationId xmlns:a16="http://schemas.microsoft.com/office/drawing/2014/main" id="{00000000-0008-0000-0200-0000FC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162</xdr:row>
      <xdr:rowOff>47626</xdr:rowOff>
    </xdr:from>
    <xdr:to>
      <xdr:col>40</xdr:col>
      <xdr:colOff>214313</xdr:colOff>
      <xdr:row>162</xdr:row>
      <xdr:rowOff>208360</xdr:rowOff>
    </xdr:to>
    <xdr:sp macro="" textlink="">
      <xdr:nvSpPr>
        <xdr:cNvPr id="253" name="Rectángulo 252">
          <a:extLst>
            <a:ext uri="{FF2B5EF4-FFF2-40B4-BE49-F238E27FC236}">
              <a16:creationId xmlns:a16="http://schemas.microsoft.com/office/drawing/2014/main" id="{00000000-0008-0000-0200-0000FD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163</xdr:row>
      <xdr:rowOff>47626</xdr:rowOff>
    </xdr:from>
    <xdr:to>
      <xdr:col>40</xdr:col>
      <xdr:colOff>214313</xdr:colOff>
      <xdr:row>163</xdr:row>
      <xdr:rowOff>208360</xdr:rowOff>
    </xdr:to>
    <xdr:sp macro="" textlink="">
      <xdr:nvSpPr>
        <xdr:cNvPr id="254" name="Rectángulo 253">
          <a:extLst>
            <a:ext uri="{FF2B5EF4-FFF2-40B4-BE49-F238E27FC236}">
              <a16:creationId xmlns:a16="http://schemas.microsoft.com/office/drawing/2014/main" id="{00000000-0008-0000-0200-0000FE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164</xdr:row>
      <xdr:rowOff>47626</xdr:rowOff>
    </xdr:from>
    <xdr:to>
      <xdr:col>40</xdr:col>
      <xdr:colOff>214313</xdr:colOff>
      <xdr:row>164</xdr:row>
      <xdr:rowOff>208360</xdr:rowOff>
    </xdr:to>
    <xdr:sp macro="" textlink="">
      <xdr:nvSpPr>
        <xdr:cNvPr id="255" name="Rectángulo 254">
          <a:extLst>
            <a:ext uri="{FF2B5EF4-FFF2-40B4-BE49-F238E27FC236}">
              <a16:creationId xmlns:a16="http://schemas.microsoft.com/office/drawing/2014/main" id="{00000000-0008-0000-0200-0000FF00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165</xdr:row>
      <xdr:rowOff>47626</xdr:rowOff>
    </xdr:from>
    <xdr:to>
      <xdr:col>40</xdr:col>
      <xdr:colOff>214313</xdr:colOff>
      <xdr:row>165</xdr:row>
      <xdr:rowOff>208360</xdr:rowOff>
    </xdr:to>
    <xdr:sp macro="" textlink="">
      <xdr:nvSpPr>
        <xdr:cNvPr id="256" name="Rectángulo 255">
          <a:extLst>
            <a:ext uri="{FF2B5EF4-FFF2-40B4-BE49-F238E27FC236}">
              <a16:creationId xmlns:a16="http://schemas.microsoft.com/office/drawing/2014/main" id="{00000000-0008-0000-0200-00000001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166</xdr:row>
      <xdr:rowOff>47626</xdr:rowOff>
    </xdr:from>
    <xdr:to>
      <xdr:col>40</xdr:col>
      <xdr:colOff>214313</xdr:colOff>
      <xdr:row>166</xdr:row>
      <xdr:rowOff>208360</xdr:rowOff>
    </xdr:to>
    <xdr:sp macro="" textlink="">
      <xdr:nvSpPr>
        <xdr:cNvPr id="257" name="Rectángulo 256">
          <a:extLst>
            <a:ext uri="{FF2B5EF4-FFF2-40B4-BE49-F238E27FC236}">
              <a16:creationId xmlns:a16="http://schemas.microsoft.com/office/drawing/2014/main" id="{00000000-0008-0000-0200-000001010000}"/>
            </a:ext>
          </a:extLst>
        </xdr:cNvPr>
        <xdr:cNvSpPr/>
      </xdr:nvSpPr>
      <xdr:spPr>
        <a:xfrm>
          <a:off x="4932036" y="3856175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177</xdr:row>
      <xdr:rowOff>78441</xdr:rowOff>
    </xdr:from>
    <xdr:ext cx="687354" cy="783291"/>
    <xdr:pic>
      <xdr:nvPicPr>
        <xdr:cNvPr id="258" name="Imagen 257">
          <a:extLst>
            <a:ext uri="{FF2B5EF4-FFF2-40B4-BE49-F238E27FC236}">
              <a16:creationId xmlns:a16="http://schemas.microsoft.com/office/drawing/2014/main" id="{00000000-0008-0000-0200-000002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4861" y="31212767"/>
          <a:ext cx="687354" cy="783291"/>
        </a:xfrm>
        <a:prstGeom prst="rect">
          <a:avLst/>
        </a:prstGeom>
      </xdr:spPr>
    </xdr:pic>
    <xdr:clientData/>
  </xdr:oneCellAnchor>
  <xdr:twoCellAnchor>
    <xdr:from>
      <xdr:col>0</xdr:col>
      <xdr:colOff>59121</xdr:colOff>
      <xdr:row>183</xdr:row>
      <xdr:rowOff>52553</xdr:rowOff>
    </xdr:from>
    <xdr:to>
      <xdr:col>0</xdr:col>
      <xdr:colOff>203638</xdr:colOff>
      <xdr:row>183</xdr:row>
      <xdr:rowOff>203639</xdr:rowOff>
    </xdr:to>
    <xdr:sp macro="" textlink="">
      <xdr:nvSpPr>
        <xdr:cNvPr id="259" name="Elipse 258">
          <a:extLst>
            <a:ext uri="{FF2B5EF4-FFF2-40B4-BE49-F238E27FC236}">
              <a16:creationId xmlns:a16="http://schemas.microsoft.com/office/drawing/2014/main" id="{00000000-0008-0000-0200-000003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184</xdr:row>
      <xdr:rowOff>52553</xdr:rowOff>
    </xdr:from>
    <xdr:to>
      <xdr:col>0</xdr:col>
      <xdr:colOff>203638</xdr:colOff>
      <xdr:row>184</xdr:row>
      <xdr:rowOff>203639</xdr:rowOff>
    </xdr:to>
    <xdr:sp macro="" textlink="">
      <xdr:nvSpPr>
        <xdr:cNvPr id="260" name="Elipse 259">
          <a:extLst>
            <a:ext uri="{FF2B5EF4-FFF2-40B4-BE49-F238E27FC236}">
              <a16:creationId xmlns:a16="http://schemas.microsoft.com/office/drawing/2014/main" id="{00000000-0008-0000-0200-000004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185</xdr:row>
      <xdr:rowOff>52553</xdr:rowOff>
    </xdr:from>
    <xdr:to>
      <xdr:col>0</xdr:col>
      <xdr:colOff>203638</xdr:colOff>
      <xdr:row>185</xdr:row>
      <xdr:rowOff>203639</xdr:rowOff>
    </xdr:to>
    <xdr:sp macro="" textlink="">
      <xdr:nvSpPr>
        <xdr:cNvPr id="261" name="Elipse 260">
          <a:extLst>
            <a:ext uri="{FF2B5EF4-FFF2-40B4-BE49-F238E27FC236}">
              <a16:creationId xmlns:a16="http://schemas.microsoft.com/office/drawing/2014/main" id="{00000000-0008-0000-0200-000005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186</xdr:row>
      <xdr:rowOff>52553</xdr:rowOff>
    </xdr:from>
    <xdr:to>
      <xdr:col>0</xdr:col>
      <xdr:colOff>203638</xdr:colOff>
      <xdr:row>186</xdr:row>
      <xdr:rowOff>203639</xdr:rowOff>
    </xdr:to>
    <xdr:sp macro="" textlink="">
      <xdr:nvSpPr>
        <xdr:cNvPr id="262" name="Elipse 261">
          <a:extLst>
            <a:ext uri="{FF2B5EF4-FFF2-40B4-BE49-F238E27FC236}">
              <a16:creationId xmlns:a16="http://schemas.microsoft.com/office/drawing/2014/main" id="{00000000-0008-0000-0200-000006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183</xdr:row>
      <xdr:rowOff>52553</xdr:rowOff>
    </xdr:from>
    <xdr:to>
      <xdr:col>6</xdr:col>
      <xdr:colOff>203638</xdr:colOff>
      <xdr:row>183</xdr:row>
      <xdr:rowOff>203639</xdr:rowOff>
    </xdr:to>
    <xdr:sp macro="" textlink="">
      <xdr:nvSpPr>
        <xdr:cNvPr id="263" name="Elipse 262">
          <a:extLst>
            <a:ext uri="{FF2B5EF4-FFF2-40B4-BE49-F238E27FC236}">
              <a16:creationId xmlns:a16="http://schemas.microsoft.com/office/drawing/2014/main" id="{00000000-0008-0000-0200-000007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184</xdr:row>
      <xdr:rowOff>52553</xdr:rowOff>
    </xdr:from>
    <xdr:to>
      <xdr:col>6</xdr:col>
      <xdr:colOff>203638</xdr:colOff>
      <xdr:row>184</xdr:row>
      <xdr:rowOff>203639</xdr:rowOff>
    </xdr:to>
    <xdr:sp macro="" textlink="">
      <xdr:nvSpPr>
        <xdr:cNvPr id="264" name="Elipse 263">
          <a:extLst>
            <a:ext uri="{FF2B5EF4-FFF2-40B4-BE49-F238E27FC236}">
              <a16:creationId xmlns:a16="http://schemas.microsoft.com/office/drawing/2014/main" id="{00000000-0008-0000-0200-000008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185</xdr:row>
      <xdr:rowOff>52553</xdr:rowOff>
    </xdr:from>
    <xdr:to>
      <xdr:col>6</xdr:col>
      <xdr:colOff>203638</xdr:colOff>
      <xdr:row>185</xdr:row>
      <xdr:rowOff>203639</xdr:rowOff>
    </xdr:to>
    <xdr:sp macro="" textlink="">
      <xdr:nvSpPr>
        <xdr:cNvPr id="265" name="Elipse 264">
          <a:extLst>
            <a:ext uri="{FF2B5EF4-FFF2-40B4-BE49-F238E27FC236}">
              <a16:creationId xmlns:a16="http://schemas.microsoft.com/office/drawing/2014/main" id="{00000000-0008-0000-0200-000009010000}"/>
            </a:ext>
          </a:extLst>
        </xdr:cNvPr>
        <xdr:cNvSpPr/>
      </xdr:nvSpPr>
      <xdr:spPr>
        <a:xfrm>
          <a:off x="2113208" y="370012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184</xdr:row>
      <xdr:rowOff>52553</xdr:rowOff>
    </xdr:from>
    <xdr:to>
      <xdr:col>14</xdr:col>
      <xdr:colOff>203638</xdr:colOff>
      <xdr:row>184</xdr:row>
      <xdr:rowOff>203639</xdr:rowOff>
    </xdr:to>
    <xdr:sp macro="" textlink="">
      <xdr:nvSpPr>
        <xdr:cNvPr id="266" name="Elipse 265">
          <a:extLst>
            <a:ext uri="{FF2B5EF4-FFF2-40B4-BE49-F238E27FC236}">
              <a16:creationId xmlns:a16="http://schemas.microsoft.com/office/drawing/2014/main" id="{00000000-0008-0000-0200-00000A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185</xdr:row>
      <xdr:rowOff>52553</xdr:rowOff>
    </xdr:from>
    <xdr:to>
      <xdr:col>14</xdr:col>
      <xdr:colOff>203638</xdr:colOff>
      <xdr:row>185</xdr:row>
      <xdr:rowOff>203639</xdr:rowOff>
    </xdr:to>
    <xdr:sp macro="" textlink="">
      <xdr:nvSpPr>
        <xdr:cNvPr id="267" name="Elipse 266">
          <a:extLst>
            <a:ext uri="{FF2B5EF4-FFF2-40B4-BE49-F238E27FC236}">
              <a16:creationId xmlns:a16="http://schemas.microsoft.com/office/drawing/2014/main" id="{00000000-0008-0000-0200-00000B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186</xdr:row>
      <xdr:rowOff>52553</xdr:rowOff>
    </xdr:from>
    <xdr:to>
      <xdr:col>14</xdr:col>
      <xdr:colOff>203638</xdr:colOff>
      <xdr:row>186</xdr:row>
      <xdr:rowOff>203639</xdr:rowOff>
    </xdr:to>
    <xdr:sp macro="" textlink="">
      <xdr:nvSpPr>
        <xdr:cNvPr id="268" name="Elipse 267">
          <a:extLst>
            <a:ext uri="{FF2B5EF4-FFF2-40B4-BE49-F238E27FC236}">
              <a16:creationId xmlns:a16="http://schemas.microsoft.com/office/drawing/2014/main" id="{00000000-0008-0000-0200-00000C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184</xdr:row>
      <xdr:rowOff>52553</xdr:rowOff>
    </xdr:from>
    <xdr:to>
      <xdr:col>18</xdr:col>
      <xdr:colOff>203638</xdr:colOff>
      <xdr:row>184</xdr:row>
      <xdr:rowOff>203639</xdr:rowOff>
    </xdr:to>
    <xdr:sp macro="" textlink="">
      <xdr:nvSpPr>
        <xdr:cNvPr id="269" name="Elipse 268">
          <a:extLst>
            <a:ext uri="{FF2B5EF4-FFF2-40B4-BE49-F238E27FC236}">
              <a16:creationId xmlns:a16="http://schemas.microsoft.com/office/drawing/2014/main" id="{00000000-0008-0000-0200-00000D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185</xdr:row>
      <xdr:rowOff>52553</xdr:rowOff>
    </xdr:from>
    <xdr:to>
      <xdr:col>18</xdr:col>
      <xdr:colOff>203638</xdr:colOff>
      <xdr:row>185</xdr:row>
      <xdr:rowOff>203639</xdr:rowOff>
    </xdr:to>
    <xdr:sp macro="" textlink="">
      <xdr:nvSpPr>
        <xdr:cNvPr id="270" name="Elipse 269">
          <a:extLst>
            <a:ext uri="{FF2B5EF4-FFF2-40B4-BE49-F238E27FC236}">
              <a16:creationId xmlns:a16="http://schemas.microsoft.com/office/drawing/2014/main" id="{00000000-0008-0000-0200-00000E010000}"/>
            </a:ext>
          </a:extLst>
        </xdr:cNvPr>
        <xdr:cNvSpPr/>
      </xdr:nvSpPr>
      <xdr:spPr>
        <a:xfrm>
          <a:off x="1599686"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182</xdr:row>
      <xdr:rowOff>52553</xdr:rowOff>
    </xdr:from>
    <xdr:to>
      <xdr:col>28</xdr:col>
      <xdr:colOff>203638</xdr:colOff>
      <xdr:row>182</xdr:row>
      <xdr:rowOff>203639</xdr:rowOff>
    </xdr:to>
    <xdr:sp macro="" textlink="">
      <xdr:nvSpPr>
        <xdr:cNvPr id="271" name="Elipse 270">
          <a:extLst>
            <a:ext uri="{FF2B5EF4-FFF2-40B4-BE49-F238E27FC236}">
              <a16:creationId xmlns:a16="http://schemas.microsoft.com/office/drawing/2014/main" id="{00000000-0008-0000-0200-00000F010000}"/>
            </a:ext>
          </a:extLst>
        </xdr:cNvPr>
        <xdr:cNvSpPr/>
      </xdr:nvSpPr>
      <xdr:spPr>
        <a:xfrm>
          <a:off x="5964621" y="4337059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183</xdr:row>
      <xdr:rowOff>52553</xdr:rowOff>
    </xdr:from>
    <xdr:to>
      <xdr:col>28</xdr:col>
      <xdr:colOff>203638</xdr:colOff>
      <xdr:row>183</xdr:row>
      <xdr:rowOff>203639</xdr:rowOff>
    </xdr:to>
    <xdr:sp macro="" textlink="">
      <xdr:nvSpPr>
        <xdr:cNvPr id="272" name="Elipse 271">
          <a:extLst>
            <a:ext uri="{FF2B5EF4-FFF2-40B4-BE49-F238E27FC236}">
              <a16:creationId xmlns:a16="http://schemas.microsoft.com/office/drawing/2014/main" id="{00000000-0008-0000-0200-000010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184</xdr:row>
      <xdr:rowOff>52553</xdr:rowOff>
    </xdr:from>
    <xdr:to>
      <xdr:col>28</xdr:col>
      <xdr:colOff>203638</xdr:colOff>
      <xdr:row>184</xdr:row>
      <xdr:rowOff>203639</xdr:rowOff>
    </xdr:to>
    <xdr:sp macro="" textlink="">
      <xdr:nvSpPr>
        <xdr:cNvPr id="273" name="Elipse 272">
          <a:extLst>
            <a:ext uri="{FF2B5EF4-FFF2-40B4-BE49-F238E27FC236}">
              <a16:creationId xmlns:a16="http://schemas.microsoft.com/office/drawing/2014/main" id="{00000000-0008-0000-0200-000011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183</xdr:row>
      <xdr:rowOff>52553</xdr:rowOff>
    </xdr:from>
    <xdr:to>
      <xdr:col>33</xdr:col>
      <xdr:colOff>203638</xdr:colOff>
      <xdr:row>183</xdr:row>
      <xdr:rowOff>203639</xdr:rowOff>
    </xdr:to>
    <xdr:sp macro="" textlink="">
      <xdr:nvSpPr>
        <xdr:cNvPr id="274" name="Elipse 273">
          <a:extLst>
            <a:ext uri="{FF2B5EF4-FFF2-40B4-BE49-F238E27FC236}">
              <a16:creationId xmlns:a16="http://schemas.microsoft.com/office/drawing/2014/main" id="{00000000-0008-0000-0200-000012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184</xdr:row>
      <xdr:rowOff>52553</xdr:rowOff>
    </xdr:from>
    <xdr:to>
      <xdr:col>33</xdr:col>
      <xdr:colOff>203638</xdr:colOff>
      <xdr:row>184</xdr:row>
      <xdr:rowOff>203639</xdr:rowOff>
    </xdr:to>
    <xdr:sp macro="" textlink="">
      <xdr:nvSpPr>
        <xdr:cNvPr id="275" name="Elipse 274">
          <a:extLst>
            <a:ext uri="{FF2B5EF4-FFF2-40B4-BE49-F238E27FC236}">
              <a16:creationId xmlns:a16="http://schemas.microsoft.com/office/drawing/2014/main" id="{00000000-0008-0000-0200-000013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185</xdr:row>
      <xdr:rowOff>52553</xdr:rowOff>
    </xdr:from>
    <xdr:to>
      <xdr:col>33</xdr:col>
      <xdr:colOff>203638</xdr:colOff>
      <xdr:row>185</xdr:row>
      <xdr:rowOff>203639</xdr:rowOff>
    </xdr:to>
    <xdr:sp macro="" textlink="">
      <xdr:nvSpPr>
        <xdr:cNvPr id="276" name="Elipse 275">
          <a:extLst>
            <a:ext uri="{FF2B5EF4-FFF2-40B4-BE49-F238E27FC236}">
              <a16:creationId xmlns:a16="http://schemas.microsoft.com/office/drawing/2014/main" id="{00000000-0008-0000-0200-000014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186</xdr:row>
      <xdr:rowOff>52553</xdr:rowOff>
    </xdr:from>
    <xdr:to>
      <xdr:col>33</xdr:col>
      <xdr:colOff>203638</xdr:colOff>
      <xdr:row>186</xdr:row>
      <xdr:rowOff>203639</xdr:rowOff>
    </xdr:to>
    <xdr:sp macro="" textlink="">
      <xdr:nvSpPr>
        <xdr:cNvPr id="277" name="Elipse 276">
          <a:extLst>
            <a:ext uri="{FF2B5EF4-FFF2-40B4-BE49-F238E27FC236}">
              <a16:creationId xmlns:a16="http://schemas.microsoft.com/office/drawing/2014/main" id="{00000000-0008-0000-0200-000015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183</xdr:row>
      <xdr:rowOff>52553</xdr:rowOff>
    </xdr:from>
    <xdr:to>
      <xdr:col>38</xdr:col>
      <xdr:colOff>203638</xdr:colOff>
      <xdr:row>183</xdr:row>
      <xdr:rowOff>203639</xdr:rowOff>
    </xdr:to>
    <xdr:sp macro="" textlink="">
      <xdr:nvSpPr>
        <xdr:cNvPr id="278" name="Elipse 277">
          <a:extLst>
            <a:ext uri="{FF2B5EF4-FFF2-40B4-BE49-F238E27FC236}">
              <a16:creationId xmlns:a16="http://schemas.microsoft.com/office/drawing/2014/main" id="{00000000-0008-0000-0200-000016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184</xdr:row>
      <xdr:rowOff>52553</xdr:rowOff>
    </xdr:from>
    <xdr:to>
      <xdr:col>38</xdr:col>
      <xdr:colOff>203638</xdr:colOff>
      <xdr:row>184</xdr:row>
      <xdr:rowOff>203639</xdr:rowOff>
    </xdr:to>
    <xdr:sp macro="" textlink="">
      <xdr:nvSpPr>
        <xdr:cNvPr id="279" name="Elipse 278">
          <a:extLst>
            <a:ext uri="{FF2B5EF4-FFF2-40B4-BE49-F238E27FC236}">
              <a16:creationId xmlns:a16="http://schemas.microsoft.com/office/drawing/2014/main" id="{00000000-0008-0000-0200-000017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185</xdr:row>
      <xdr:rowOff>52553</xdr:rowOff>
    </xdr:from>
    <xdr:to>
      <xdr:col>38</xdr:col>
      <xdr:colOff>203638</xdr:colOff>
      <xdr:row>185</xdr:row>
      <xdr:rowOff>203639</xdr:rowOff>
    </xdr:to>
    <xdr:sp macro="" textlink="">
      <xdr:nvSpPr>
        <xdr:cNvPr id="280" name="Elipse 279">
          <a:extLst>
            <a:ext uri="{FF2B5EF4-FFF2-40B4-BE49-F238E27FC236}">
              <a16:creationId xmlns:a16="http://schemas.microsoft.com/office/drawing/2014/main" id="{00000000-0008-0000-0200-000018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186</xdr:row>
      <xdr:rowOff>52553</xdr:rowOff>
    </xdr:from>
    <xdr:to>
      <xdr:col>38</xdr:col>
      <xdr:colOff>203638</xdr:colOff>
      <xdr:row>186</xdr:row>
      <xdr:rowOff>203639</xdr:rowOff>
    </xdr:to>
    <xdr:sp macro="" textlink="">
      <xdr:nvSpPr>
        <xdr:cNvPr id="281" name="Elipse 280">
          <a:extLst>
            <a:ext uri="{FF2B5EF4-FFF2-40B4-BE49-F238E27FC236}">
              <a16:creationId xmlns:a16="http://schemas.microsoft.com/office/drawing/2014/main" id="{00000000-0008-0000-0200-000019010000}"/>
            </a:ext>
          </a:extLst>
        </xdr:cNvPr>
        <xdr:cNvSpPr/>
      </xdr:nvSpPr>
      <xdr:spPr>
        <a:xfrm>
          <a:off x="4680817"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190</xdr:row>
      <xdr:rowOff>52553</xdr:rowOff>
    </xdr:from>
    <xdr:to>
      <xdr:col>0</xdr:col>
      <xdr:colOff>203638</xdr:colOff>
      <xdr:row>190</xdr:row>
      <xdr:rowOff>203639</xdr:rowOff>
    </xdr:to>
    <xdr:sp macro="" textlink="">
      <xdr:nvSpPr>
        <xdr:cNvPr id="282" name="Elipse 281">
          <a:extLst>
            <a:ext uri="{FF2B5EF4-FFF2-40B4-BE49-F238E27FC236}">
              <a16:creationId xmlns:a16="http://schemas.microsoft.com/office/drawing/2014/main" id="{00000000-0008-0000-0200-00001A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191</xdr:row>
      <xdr:rowOff>52553</xdr:rowOff>
    </xdr:from>
    <xdr:to>
      <xdr:col>0</xdr:col>
      <xdr:colOff>203638</xdr:colOff>
      <xdr:row>191</xdr:row>
      <xdr:rowOff>203639</xdr:rowOff>
    </xdr:to>
    <xdr:sp macro="" textlink="">
      <xdr:nvSpPr>
        <xdr:cNvPr id="283" name="Elipse 282">
          <a:extLst>
            <a:ext uri="{FF2B5EF4-FFF2-40B4-BE49-F238E27FC236}">
              <a16:creationId xmlns:a16="http://schemas.microsoft.com/office/drawing/2014/main" id="{00000000-0008-0000-0200-00001B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192</xdr:row>
      <xdr:rowOff>52553</xdr:rowOff>
    </xdr:from>
    <xdr:to>
      <xdr:col>0</xdr:col>
      <xdr:colOff>203638</xdr:colOff>
      <xdr:row>192</xdr:row>
      <xdr:rowOff>203639</xdr:rowOff>
    </xdr:to>
    <xdr:sp macro="" textlink="">
      <xdr:nvSpPr>
        <xdr:cNvPr id="284" name="Elipse 283">
          <a:extLst>
            <a:ext uri="{FF2B5EF4-FFF2-40B4-BE49-F238E27FC236}">
              <a16:creationId xmlns:a16="http://schemas.microsoft.com/office/drawing/2014/main" id="{00000000-0008-0000-0200-00001C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193</xdr:row>
      <xdr:rowOff>52553</xdr:rowOff>
    </xdr:from>
    <xdr:to>
      <xdr:col>0</xdr:col>
      <xdr:colOff>203638</xdr:colOff>
      <xdr:row>193</xdr:row>
      <xdr:rowOff>203639</xdr:rowOff>
    </xdr:to>
    <xdr:sp macro="" textlink="">
      <xdr:nvSpPr>
        <xdr:cNvPr id="285" name="Elipse 284">
          <a:extLst>
            <a:ext uri="{FF2B5EF4-FFF2-40B4-BE49-F238E27FC236}">
              <a16:creationId xmlns:a16="http://schemas.microsoft.com/office/drawing/2014/main" id="{00000000-0008-0000-0200-00001D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194</xdr:row>
      <xdr:rowOff>52553</xdr:rowOff>
    </xdr:from>
    <xdr:to>
      <xdr:col>0</xdr:col>
      <xdr:colOff>203638</xdr:colOff>
      <xdr:row>194</xdr:row>
      <xdr:rowOff>203639</xdr:rowOff>
    </xdr:to>
    <xdr:sp macro="" textlink="">
      <xdr:nvSpPr>
        <xdr:cNvPr id="286" name="Elipse 285">
          <a:extLst>
            <a:ext uri="{FF2B5EF4-FFF2-40B4-BE49-F238E27FC236}">
              <a16:creationId xmlns:a16="http://schemas.microsoft.com/office/drawing/2014/main" id="{00000000-0008-0000-0200-00001E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190</xdr:row>
      <xdr:rowOff>52553</xdr:rowOff>
    </xdr:from>
    <xdr:to>
      <xdr:col>4</xdr:col>
      <xdr:colOff>203638</xdr:colOff>
      <xdr:row>190</xdr:row>
      <xdr:rowOff>203639</xdr:rowOff>
    </xdr:to>
    <xdr:sp macro="" textlink="">
      <xdr:nvSpPr>
        <xdr:cNvPr id="287" name="Elipse 286">
          <a:extLst>
            <a:ext uri="{FF2B5EF4-FFF2-40B4-BE49-F238E27FC236}">
              <a16:creationId xmlns:a16="http://schemas.microsoft.com/office/drawing/2014/main" id="{00000000-0008-0000-0200-00001F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191</xdr:row>
      <xdr:rowOff>52553</xdr:rowOff>
    </xdr:from>
    <xdr:to>
      <xdr:col>4</xdr:col>
      <xdr:colOff>203638</xdr:colOff>
      <xdr:row>191</xdr:row>
      <xdr:rowOff>203639</xdr:rowOff>
    </xdr:to>
    <xdr:sp macro="" textlink="">
      <xdr:nvSpPr>
        <xdr:cNvPr id="288" name="Elipse 287">
          <a:extLst>
            <a:ext uri="{FF2B5EF4-FFF2-40B4-BE49-F238E27FC236}">
              <a16:creationId xmlns:a16="http://schemas.microsoft.com/office/drawing/2014/main" id="{00000000-0008-0000-0200-000020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192</xdr:row>
      <xdr:rowOff>52553</xdr:rowOff>
    </xdr:from>
    <xdr:to>
      <xdr:col>4</xdr:col>
      <xdr:colOff>203638</xdr:colOff>
      <xdr:row>192</xdr:row>
      <xdr:rowOff>203639</xdr:rowOff>
    </xdr:to>
    <xdr:sp macro="" textlink="">
      <xdr:nvSpPr>
        <xdr:cNvPr id="289" name="Elipse 288">
          <a:extLst>
            <a:ext uri="{FF2B5EF4-FFF2-40B4-BE49-F238E27FC236}">
              <a16:creationId xmlns:a16="http://schemas.microsoft.com/office/drawing/2014/main" id="{00000000-0008-0000-0200-000021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193</xdr:row>
      <xdr:rowOff>52553</xdr:rowOff>
    </xdr:from>
    <xdr:to>
      <xdr:col>4</xdr:col>
      <xdr:colOff>203638</xdr:colOff>
      <xdr:row>193</xdr:row>
      <xdr:rowOff>203639</xdr:rowOff>
    </xdr:to>
    <xdr:sp macro="" textlink="">
      <xdr:nvSpPr>
        <xdr:cNvPr id="290" name="Elipse 289">
          <a:extLst>
            <a:ext uri="{FF2B5EF4-FFF2-40B4-BE49-F238E27FC236}">
              <a16:creationId xmlns:a16="http://schemas.microsoft.com/office/drawing/2014/main" id="{00000000-0008-0000-0200-000022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194</xdr:row>
      <xdr:rowOff>52553</xdr:rowOff>
    </xdr:from>
    <xdr:to>
      <xdr:col>4</xdr:col>
      <xdr:colOff>203638</xdr:colOff>
      <xdr:row>194</xdr:row>
      <xdr:rowOff>203639</xdr:rowOff>
    </xdr:to>
    <xdr:sp macro="" textlink="">
      <xdr:nvSpPr>
        <xdr:cNvPr id="291" name="Elipse 290">
          <a:extLst>
            <a:ext uri="{FF2B5EF4-FFF2-40B4-BE49-F238E27FC236}">
              <a16:creationId xmlns:a16="http://schemas.microsoft.com/office/drawing/2014/main" id="{00000000-0008-0000-0200-000023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190</xdr:row>
      <xdr:rowOff>52553</xdr:rowOff>
    </xdr:from>
    <xdr:to>
      <xdr:col>8</xdr:col>
      <xdr:colOff>203638</xdr:colOff>
      <xdr:row>190</xdr:row>
      <xdr:rowOff>203639</xdr:rowOff>
    </xdr:to>
    <xdr:sp macro="" textlink="">
      <xdr:nvSpPr>
        <xdr:cNvPr id="292" name="Elipse 291">
          <a:extLst>
            <a:ext uri="{FF2B5EF4-FFF2-40B4-BE49-F238E27FC236}">
              <a16:creationId xmlns:a16="http://schemas.microsoft.com/office/drawing/2014/main" id="{00000000-0008-0000-0200-000024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191</xdr:row>
      <xdr:rowOff>52553</xdr:rowOff>
    </xdr:from>
    <xdr:to>
      <xdr:col>8</xdr:col>
      <xdr:colOff>203638</xdr:colOff>
      <xdr:row>191</xdr:row>
      <xdr:rowOff>203639</xdr:rowOff>
    </xdr:to>
    <xdr:sp macro="" textlink="">
      <xdr:nvSpPr>
        <xdr:cNvPr id="293" name="Elipse 292">
          <a:extLst>
            <a:ext uri="{FF2B5EF4-FFF2-40B4-BE49-F238E27FC236}">
              <a16:creationId xmlns:a16="http://schemas.microsoft.com/office/drawing/2014/main" id="{00000000-0008-0000-0200-000025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192</xdr:row>
      <xdr:rowOff>52553</xdr:rowOff>
    </xdr:from>
    <xdr:to>
      <xdr:col>8</xdr:col>
      <xdr:colOff>203638</xdr:colOff>
      <xdr:row>192</xdr:row>
      <xdr:rowOff>203639</xdr:rowOff>
    </xdr:to>
    <xdr:sp macro="" textlink="">
      <xdr:nvSpPr>
        <xdr:cNvPr id="294" name="Elipse 293">
          <a:extLst>
            <a:ext uri="{FF2B5EF4-FFF2-40B4-BE49-F238E27FC236}">
              <a16:creationId xmlns:a16="http://schemas.microsoft.com/office/drawing/2014/main" id="{00000000-0008-0000-0200-000026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193</xdr:row>
      <xdr:rowOff>52553</xdr:rowOff>
    </xdr:from>
    <xdr:to>
      <xdr:col>8</xdr:col>
      <xdr:colOff>203638</xdr:colOff>
      <xdr:row>193</xdr:row>
      <xdr:rowOff>203639</xdr:rowOff>
    </xdr:to>
    <xdr:sp macro="" textlink="">
      <xdr:nvSpPr>
        <xdr:cNvPr id="295" name="Elipse 294">
          <a:extLst>
            <a:ext uri="{FF2B5EF4-FFF2-40B4-BE49-F238E27FC236}">
              <a16:creationId xmlns:a16="http://schemas.microsoft.com/office/drawing/2014/main" id="{00000000-0008-0000-0200-000027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194</xdr:row>
      <xdr:rowOff>52553</xdr:rowOff>
    </xdr:from>
    <xdr:to>
      <xdr:col>8</xdr:col>
      <xdr:colOff>203638</xdr:colOff>
      <xdr:row>194</xdr:row>
      <xdr:rowOff>203639</xdr:rowOff>
    </xdr:to>
    <xdr:sp macro="" textlink="">
      <xdr:nvSpPr>
        <xdr:cNvPr id="296" name="Elipse 295">
          <a:extLst>
            <a:ext uri="{FF2B5EF4-FFF2-40B4-BE49-F238E27FC236}">
              <a16:creationId xmlns:a16="http://schemas.microsoft.com/office/drawing/2014/main" id="{00000000-0008-0000-0200-000028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190</xdr:row>
      <xdr:rowOff>52553</xdr:rowOff>
    </xdr:from>
    <xdr:to>
      <xdr:col>12</xdr:col>
      <xdr:colOff>203638</xdr:colOff>
      <xdr:row>190</xdr:row>
      <xdr:rowOff>203639</xdr:rowOff>
    </xdr:to>
    <xdr:sp macro="" textlink="">
      <xdr:nvSpPr>
        <xdr:cNvPr id="297" name="Elipse 296">
          <a:extLst>
            <a:ext uri="{FF2B5EF4-FFF2-40B4-BE49-F238E27FC236}">
              <a16:creationId xmlns:a16="http://schemas.microsoft.com/office/drawing/2014/main" id="{00000000-0008-0000-0200-000029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191</xdr:row>
      <xdr:rowOff>52553</xdr:rowOff>
    </xdr:from>
    <xdr:to>
      <xdr:col>12</xdr:col>
      <xdr:colOff>203638</xdr:colOff>
      <xdr:row>191</xdr:row>
      <xdr:rowOff>203639</xdr:rowOff>
    </xdr:to>
    <xdr:sp macro="" textlink="">
      <xdr:nvSpPr>
        <xdr:cNvPr id="298" name="Elipse 297">
          <a:extLst>
            <a:ext uri="{FF2B5EF4-FFF2-40B4-BE49-F238E27FC236}">
              <a16:creationId xmlns:a16="http://schemas.microsoft.com/office/drawing/2014/main" id="{00000000-0008-0000-0200-00002A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192</xdr:row>
      <xdr:rowOff>52553</xdr:rowOff>
    </xdr:from>
    <xdr:to>
      <xdr:col>12</xdr:col>
      <xdr:colOff>203638</xdr:colOff>
      <xdr:row>192</xdr:row>
      <xdr:rowOff>203639</xdr:rowOff>
    </xdr:to>
    <xdr:sp macro="" textlink="">
      <xdr:nvSpPr>
        <xdr:cNvPr id="299" name="Elipse 298">
          <a:extLst>
            <a:ext uri="{FF2B5EF4-FFF2-40B4-BE49-F238E27FC236}">
              <a16:creationId xmlns:a16="http://schemas.microsoft.com/office/drawing/2014/main" id="{00000000-0008-0000-0200-00002B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193</xdr:row>
      <xdr:rowOff>52553</xdr:rowOff>
    </xdr:from>
    <xdr:to>
      <xdr:col>12</xdr:col>
      <xdr:colOff>203638</xdr:colOff>
      <xdr:row>193</xdr:row>
      <xdr:rowOff>203639</xdr:rowOff>
    </xdr:to>
    <xdr:sp macro="" textlink="">
      <xdr:nvSpPr>
        <xdr:cNvPr id="300" name="Elipse 299">
          <a:extLst>
            <a:ext uri="{FF2B5EF4-FFF2-40B4-BE49-F238E27FC236}">
              <a16:creationId xmlns:a16="http://schemas.microsoft.com/office/drawing/2014/main" id="{00000000-0008-0000-0200-00002C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194</xdr:row>
      <xdr:rowOff>52553</xdr:rowOff>
    </xdr:from>
    <xdr:to>
      <xdr:col>12</xdr:col>
      <xdr:colOff>203638</xdr:colOff>
      <xdr:row>194</xdr:row>
      <xdr:rowOff>203639</xdr:rowOff>
    </xdr:to>
    <xdr:sp macro="" textlink="">
      <xdr:nvSpPr>
        <xdr:cNvPr id="301" name="Elipse 300">
          <a:extLst>
            <a:ext uri="{FF2B5EF4-FFF2-40B4-BE49-F238E27FC236}">
              <a16:creationId xmlns:a16="http://schemas.microsoft.com/office/drawing/2014/main" id="{00000000-0008-0000-0200-00002D010000}"/>
            </a:ext>
          </a:extLst>
        </xdr:cNvPr>
        <xdr:cNvSpPr/>
      </xdr:nvSpPr>
      <xdr:spPr>
        <a:xfrm>
          <a:off x="1599686" y="436190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190</xdr:row>
      <xdr:rowOff>52553</xdr:rowOff>
    </xdr:from>
    <xdr:to>
      <xdr:col>21</xdr:col>
      <xdr:colOff>203638</xdr:colOff>
      <xdr:row>190</xdr:row>
      <xdr:rowOff>203639</xdr:rowOff>
    </xdr:to>
    <xdr:sp macro="" textlink="">
      <xdr:nvSpPr>
        <xdr:cNvPr id="302" name="Elipse 301">
          <a:extLst>
            <a:ext uri="{FF2B5EF4-FFF2-40B4-BE49-F238E27FC236}">
              <a16:creationId xmlns:a16="http://schemas.microsoft.com/office/drawing/2014/main" id="{00000000-0008-0000-0200-00002E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191</xdr:row>
      <xdr:rowOff>52553</xdr:rowOff>
    </xdr:from>
    <xdr:to>
      <xdr:col>21</xdr:col>
      <xdr:colOff>203638</xdr:colOff>
      <xdr:row>191</xdr:row>
      <xdr:rowOff>203639</xdr:rowOff>
    </xdr:to>
    <xdr:sp macro="" textlink="">
      <xdr:nvSpPr>
        <xdr:cNvPr id="303" name="Elipse 302">
          <a:extLst>
            <a:ext uri="{FF2B5EF4-FFF2-40B4-BE49-F238E27FC236}">
              <a16:creationId xmlns:a16="http://schemas.microsoft.com/office/drawing/2014/main" id="{00000000-0008-0000-0200-00002F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192</xdr:row>
      <xdr:rowOff>52553</xdr:rowOff>
    </xdr:from>
    <xdr:to>
      <xdr:col>21</xdr:col>
      <xdr:colOff>203638</xdr:colOff>
      <xdr:row>192</xdr:row>
      <xdr:rowOff>203639</xdr:rowOff>
    </xdr:to>
    <xdr:sp macro="" textlink="">
      <xdr:nvSpPr>
        <xdr:cNvPr id="304" name="Elipse 303">
          <a:extLst>
            <a:ext uri="{FF2B5EF4-FFF2-40B4-BE49-F238E27FC236}">
              <a16:creationId xmlns:a16="http://schemas.microsoft.com/office/drawing/2014/main" id="{00000000-0008-0000-0200-000030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193</xdr:row>
      <xdr:rowOff>52553</xdr:rowOff>
    </xdr:from>
    <xdr:to>
      <xdr:col>21</xdr:col>
      <xdr:colOff>203638</xdr:colOff>
      <xdr:row>193</xdr:row>
      <xdr:rowOff>203639</xdr:rowOff>
    </xdr:to>
    <xdr:sp macro="" textlink="">
      <xdr:nvSpPr>
        <xdr:cNvPr id="305" name="Elipse 304">
          <a:extLst>
            <a:ext uri="{FF2B5EF4-FFF2-40B4-BE49-F238E27FC236}">
              <a16:creationId xmlns:a16="http://schemas.microsoft.com/office/drawing/2014/main" id="{00000000-0008-0000-0200-000031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194</xdr:row>
      <xdr:rowOff>52553</xdr:rowOff>
    </xdr:from>
    <xdr:to>
      <xdr:col>21</xdr:col>
      <xdr:colOff>203638</xdr:colOff>
      <xdr:row>194</xdr:row>
      <xdr:rowOff>203639</xdr:rowOff>
    </xdr:to>
    <xdr:sp macro="" textlink="">
      <xdr:nvSpPr>
        <xdr:cNvPr id="306" name="Elipse 305">
          <a:extLst>
            <a:ext uri="{FF2B5EF4-FFF2-40B4-BE49-F238E27FC236}">
              <a16:creationId xmlns:a16="http://schemas.microsoft.com/office/drawing/2014/main" id="{00000000-0008-0000-0200-000032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190</xdr:row>
      <xdr:rowOff>52553</xdr:rowOff>
    </xdr:from>
    <xdr:to>
      <xdr:col>26</xdr:col>
      <xdr:colOff>203638</xdr:colOff>
      <xdr:row>190</xdr:row>
      <xdr:rowOff>203639</xdr:rowOff>
    </xdr:to>
    <xdr:sp macro="" textlink="">
      <xdr:nvSpPr>
        <xdr:cNvPr id="307" name="Elipse 306">
          <a:extLst>
            <a:ext uri="{FF2B5EF4-FFF2-40B4-BE49-F238E27FC236}">
              <a16:creationId xmlns:a16="http://schemas.microsoft.com/office/drawing/2014/main" id="{00000000-0008-0000-0200-000033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191</xdr:row>
      <xdr:rowOff>52553</xdr:rowOff>
    </xdr:from>
    <xdr:to>
      <xdr:col>26</xdr:col>
      <xdr:colOff>203638</xdr:colOff>
      <xdr:row>191</xdr:row>
      <xdr:rowOff>203639</xdr:rowOff>
    </xdr:to>
    <xdr:sp macro="" textlink="">
      <xdr:nvSpPr>
        <xdr:cNvPr id="308" name="Elipse 307">
          <a:extLst>
            <a:ext uri="{FF2B5EF4-FFF2-40B4-BE49-F238E27FC236}">
              <a16:creationId xmlns:a16="http://schemas.microsoft.com/office/drawing/2014/main" id="{00000000-0008-0000-0200-000034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190</xdr:row>
      <xdr:rowOff>52553</xdr:rowOff>
    </xdr:from>
    <xdr:to>
      <xdr:col>32</xdr:col>
      <xdr:colOff>203638</xdr:colOff>
      <xdr:row>190</xdr:row>
      <xdr:rowOff>203639</xdr:rowOff>
    </xdr:to>
    <xdr:sp macro="" textlink="">
      <xdr:nvSpPr>
        <xdr:cNvPr id="309" name="Elipse 308">
          <a:extLst>
            <a:ext uri="{FF2B5EF4-FFF2-40B4-BE49-F238E27FC236}">
              <a16:creationId xmlns:a16="http://schemas.microsoft.com/office/drawing/2014/main" id="{00000000-0008-0000-0200-000035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191</xdr:row>
      <xdr:rowOff>52553</xdr:rowOff>
    </xdr:from>
    <xdr:to>
      <xdr:col>32</xdr:col>
      <xdr:colOff>203638</xdr:colOff>
      <xdr:row>191</xdr:row>
      <xdr:rowOff>203639</xdr:rowOff>
    </xdr:to>
    <xdr:sp macro="" textlink="">
      <xdr:nvSpPr>
        <xdr:cNvPr id="310" name="Elipse 309">
          <a:extLst>
            <a:ext uri="{FF2B5EF4-FFF2-40B4-BE49-F238E27FC236}">
              <a16:creationId xmlns:a16="http://schemas.microsoft.com/office/drawing/2014/main" id="{00000000-0008-0000-0200-000036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192</xdr:row>
      <xdr:rowOff>52553</xdr:rowOff>
    </xdr:from>
    <xdr:to>
      <xdr:col>32</xdr:col>
      <xdr:colOff>203638</xdr:colOff>
      <xdr:row>192</xdr:row>
      <xdr:rowOff>203639</xdr:rowOff>
    </xdr:to>
    <xdr:sp macro="" textlink="">
      <xdr:nvSpPr>
        <xdr:cNvPr id="311" name="Elipse 310">
          <a:extLst>
            <a:ext uri="{FF2B5EF4-FFF2-40B4-BE49-F238E27FC236}">
              <a16:creationId xmlns:a16="http://schemas.microsoft.com/office/drawing/2014/main" id="{00000000-0008-0000-0200-000037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193</xdr:row>
      <xdr:rowOff>52553</xdr:rowOff>
    </xdr:from>
    <xdr:to>
      <xdr:col>32</xdr:col>
      <xdr:colOff>203638</xdr:colOff>
      <xdr:row>193</xdr:row>
      <xdr:rowOff>203639</xdr:rowOff>
    </xdr:to>
    <xdr:sp macro="" textlink="">
      <xdr:nvSpPr>
        <xdr:cNvPr id="312" name="Elipse 311">
          <a:extLst>
            <a:ext uri="{FF2B5EF4-FFF2-40B4-BE49-F238E27FC236}">
              <a16:creationId xmlns:a16="http://schemas.microsoft.com/office/drawing/2014/main" id="{00000000-0008-0000-0200-000038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194</xdr:row>
      <xdr:rowOff>52553</xdr:rowOff>
    </xdr:from>
    <xdr:to>
      <xdr:col>32</xdr:col>
      <xdr:colOff>203638</xdr:colOff>
      <xdr:row>194</xdr:row>
      <xdr:rowOff>203639</xdr:rowOff>
    </xdr:to>
    <xdr:sp macro="" textlink="">
      <xdr:nvSpPr>
        <xdr:cNvPr id="313" name="Elipse 312">
          <a:extLst>
            <a:ext uri="{FF2B5EF4-FFF2-40B4-BE49-F238E27FC236}">
              <a16:creationId xmlns:a16="http://schemas.microsoft.com/office/drawing/2014/main" id="{00000000-0008-0000-0200-000039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195</xdr:row>
      <xdr:rowOff>52553</xdr:rowOff>
    </xdr:from>
    <xdr:to>
      <xdr:col>32</xdr:col>
      <xdr:colOff>203638</xdr:colOff>
      <xdr:row>195</xdr:row>
      <xdr:rowOff>203639</xdr:rowOff>
    </xdr:to>
    <xdr:sp macro="" textlink="">
      <xdr:nvSpPr>
        <xdr:cNvPr id="314" name="Elipse 313">
          <a:extLst>
            <a:ext uri="{FF2B5EF4-FFF2-40B4-BE49-F238E27FC236}">
              <a16:creationId xmlns:a16="http://schemas.microsoft.com/office/drawing/2014/main" id="{00000000-0008-0000-0200-00003A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190</xdr:row>
      <xdr:rowOff>52553</xdr:rowOff>
    </xdr:from>
    <xdr:to>
      <xdr:col>36</xdr:col>
      <xdr:colOff>203638</xdr:colOff>
      <xdr:row>190</xdr:row>
      <xdr:rowOff>203639</xdr:rowOff>
    </xdr:to>
    <xdr:sp macro="" textlink="">
      <xdr:nvSpPr>
        <xdr:cNvPr id="315" name="Elipse 314">
          <a:extLst>
            <a:ext uri="{FF2B5EF4-FFF2-40B4-BE49-F238E27FC236}">
              <a16:creationId xmlns:a16="http://schemas.microsoft.com/office/drawing/2014/main" id="{00000000-0008-0000-0200-00003B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191</xdr:row>
      <xdr:rowOff>52553</xdr:rowOff>
    </xdr:from>
    <xdr:to>
      <xdr:col>36</xdr:col>
      <xdr:colOff>203638</xdr:colOff>
      <xdr:row>191</xdr:row>
      <xdr:rowOff>203639</xdr:rowOff>
    </xdr:to>
    <xdr:sp macro="" textlink="">
      <xdr:nvSpPr>
        <xdr:cNvPr id="316" name="Elipse 315">
          <a:extLst>
            <a:ext uri="{FF2B5EF4-FFF2-40B4-BE49-F238E27FC236}">
              <a16:creationId xmlns:a16="http://schemas.microsoft.com/office/drawing/2014/main" id="{00000000-0008-0000-0200-00003C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192</xdr:row>
      <xdr:rowOff>52553</xdr:rowOff>
    </xdr:from>
    <xdr:to>
      <xdr:col>36</xdr:col>
      <xdr:colOff>203638</xdr:colOff>
      <xdr:row>192</xdr:row>
      <xdr:rowOff>203639</xdr:rowOff>
    </xdr:to>
    <xdr:sp macro="" textlink="">
      <xdr:nvSpPr>
        <xdr:cNvPr id="317" name="Elipse 316">
          <a:extLst>
            <a:ext uri="{FF2B5EF4-FFF2-40B4-BE49-F238E27FC236}">
              <a16:creationId xmlns:a16="http://schemas.microsoft.com/office/drawing/2014/main" id="{00000000-0008-0000-0200-00003D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193</xdr:row>
      <xdr:rowOff>52553</xdr:rowOff>
    </xdr:from>
    <xdr:to>
      <xdr:col>36</xdr:col>
      <xdr:colOff>203638</xdr:colOff>
      <xdr:row>193</xdr:row>
      <xdr:rowOff>203639</xdr:rowOff>
    </xdr:to>
    <xdr:sp macro="" textlink="">
      <xdr:nvSpPr>
        <xdr:cNvPr id="318" name="Elipse 317">
          <a:extLst>
            <a:ext uri="{FF2B5EF4-FFF2-40B4-BE49-F238E27FC236}">
              <a16:creationId xmlns:a16="http://schemas.microsoft.com/office/drawing/2014/main" id="{00000000-0008-0000-0200-00003E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194</xdr:row>
      <xdr:rowOff>52553</xdr:rowOff>
    </xdr:from>
    <xdr:to>
      <xdr:col>36</xdr:col>
      <xdr:colOff>203638</xdr:colOff>
      <xdr:row>194</xdr:row>
      <xdr:rowOff>203639</xdr:rowOff>
    </xdr:to>
    <xdr:sp macro="" textlink="">
      <xdr:nvSpPr>
        <xdr:cNvPr id="319" name="Elipse 318">
          <a:extLst>
            <a:ext uri="{FF2B5EF4-FFF2-40B4-BE49-F238E27FC236}">
              <a16:creationId xmlns:a16="http://schemas.microsoft.com/office/drawing/2014/main" id="{00000000-0008-0000-0200-00003F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195</xdr:row>
      <xdr:rowOff>52553</xdr:rowOff>
    </xdr:from>
    <xdr:to>
      <xdr:col>36</xdr:col>
      <xdr:colOff>203638</xdr:colOff>
      <xdr:row>195</xdr:row>
      <xdr:rowOff>203639</xdr:rowOff>
    </xdr:to>
    <xdr:sp macro="" textlink="">
      <xdr:nvSpPr>
        <xdr:cNvPr id="320" name="Elipse 319">
          <a:extLst>
            <a:ext uri="{FF2B5EF4-FFF2-40B4-BE49-F238E27FC236}">
              <a16:creationId xmlns:a16="http://schemas.microsoft.com/office/drawing/2014/main" id="{00000000-0008-0000-0200-000040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195</xdr:row>
      <xdr:rowOff>52553</xdr:rowOff>
    </xdr:from>
    <xdr:to>
      <xdr:col>40</xdr:col>
      <xdr:colOff>203638</xdr:colOff>
      <xdr:row>195</xdr:row>
      <xdr:rowOff>203639</xdr:rowOff>
    </xdr:to>
    <xdr:sp macro="" textlink="">
      <xdr:nvSpPr>
        <xdr:cNvPr id="321" name="Elipse 320">
          <a:extLst>
            <a:ext uri="{FF2B5EF4-FFF2-40B4-BE49-F238E27FC236}">
              <a16:creationId xmlns:a16="http://schemas.microsoft.com/office/drawing/2014/main" id="{00000000-0008-0000-0200-000041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190</xdr:row>
      <xdr:rowOff>52553</xdr:rowOff>
    </xdr:from>
    <xdr:to>
      <xdr:col>40</xdr:col>
      <xdr:colOff>203638</xdr:colOff>
      <xdr:row>190</xdr:row>
      <xdr:rowOff>203639</xdr:rowOff>
    </xdr:to>
    <xdr:sp macro="" textlink="">
      <xdr:nvSpPr>
        <xdr:cNvPr id="322" name="Elipse 321">
          <a:extLst>
            <a:ext uri="{FF2B5EF4-FFF2-40B4-BE49-F238E27FC236}">
              <a16:creationId xmlns:a16="http://schemas.microsoft.com/office/drawing/2014/main" id="{00000000-0008-0000-0200-000042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191</xdr:row>
      <xdr:rowOff>52553</xdr:rowOff>
    </xdr:from>
    <xdr:to>
      <xdr:col>40</xdr:col>
      <xdr:colOff>203638</xdr:colOff>
      <xdr:row>191</xdr:row>
      <xdr:rowOff>203639</xdr:rowOff>
    </xdr:to>
    <xdr:sp macro="" textlink="">
      <xdr:nvSpPr>
        <xdr:cNvPr id="323" name="Elipse 322">
          <a:extLst>
            <a:ext uri="{FF2B5EF4-FFF2-40B4-BE49-F238E27FC236}">
              <a16:creationId xmlns:a16="http://schemas.microsoft.com/office/drawing/2014/main" id="{00000000-0008-0000-0200-000043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192</xdr:row>
      <xdr:rowOff>52553</xdr:rowOff>
    </xdr:from>
    <xdr:to>
      <xdr:col>40</xdr:col>
      <xdr:colOff>203638</xdr:colOff>
      <xdr:row>192</xdr:row>
      <xdr:rowOff>203639</xdr:rowOff>
    </xdr:to>
    <xdr:sp macro="" textlink="">
      <xdr:nvSpPr>
        <xdr:cNvPr id="324" name="Elipse 323">
          <a:extLst>
            <a:ext uri="{FF2B5EF4-FFF2-40B4-BE49-F238E27FC236}">
              <a16:creationId xmlns:a16="http://schemas.microsoft.com/office/drawing/2014/main" id="{00000000-0008-0000-0200-000044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193</xdr:row>
      <xdr:rowOff>52553</xdr:rowOff>
    </xdr:from>
    <xdr:to>
      <xdr:col>40</xdr:col>
      <xdr:colOff>203638</xdr:colOff>
      <xdr:row>193</xdr:row>
      <xdr:rowOff>203639</xdr:rowOff>
    </xdr:to>
    <xdr:sp macro="" textlink="">
      <xdr:nvSpPr>
        <xdr:cNvPr id="325" name="Elipse 324">
          <a:extLst>
            <a:ext uri="{FF2B5EF4-FFF2-40B4-BE49-F238E27FC236}">
              <a16:creationId xmlns:a16="http://schemas.microsoft.com/office/drawing/2014/main" id="{00000000-0008-0000-0200-000045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194</xdr:row>
      <xdr:rowOff>52553</xdr:rowOff>
    </xdr:from>
    <xdr:to>
      <xdr:col>40</xdr:col>
      <xdr:colOff>203638</xdr:colOff>
      <xdr:row>194</xdr:row>
      <xdr:rowOff>203639</xdr:rowOff>
    </xdr:to>
    <xdr:sp macro="" textlink="">
      <xdr:nvSpPr>
        <xdr:cNvPr id="326" name="Elipse 325">
          <a:extLst>
            <a:ext uri="{FF2B5EF4-FFF2-40B4-BE49-F238E27FC236}">
              <a16:creationId xmlns:a16="http://schemas.microsoft.com/office/drawing/2014/main" id="{00000000-0008-0000-0200-000046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190</xdr:row>
      <xdr:rowOff>52553</xdr:rowOff>
    </xdr:from>
    <xdr:to>
      <xdr:col>44</xdr:col>
      <xdr:colOff>203638</xdr:colOff>
      <xdr:row>190</xdr:row>
      <xdr:rowOff>203639</xdr:rowOff>
    </xdr:to>
    <xdr:sp macro="" textlink="">
      <xdr:nvSpPr>
        <xdr:cNvPr id="327" name="Elipse 326">
          <a:extLst>
            <a:ext uri="{FF2B5EF4-FFF2-40B4-BE49-F238E27FC236}">
              <a16:creationId xmlns:a16="http://schemas.microsoft.com/office/drawing/2014/main" id="{00000000-0008-0000-0200-000047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192</xdr:row>
      <xdr:rowOff>52553</xdr:rowOff>
    </xdr:from>
    <xdr:to>
      <xdr:col>44</xdr:col>
      <xdr:colOff>203638</xdr:colOff>
      <xdr:row>192</xdr:row>
      <xdr:rowOff>203639</xdr:rowOff>
    </xdr:to>
    <xdr:sp macro="" textlink="">
      <xdr:nvSpPr>
        <xdr:cNvPr id="328" name="Elipse 327">
          <a:extLst>
            <a:ext uri="{FF2B5EF4-FFF2-40B4-BE49-F238E27FC236}">
              <a16:creationId xmlns:a16="http://schemas.microsoft.com/office/drawing/2014/main" id="{00000000-0008-0000-0200-000048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193</xdr:row>
      <xdr:rowOff>52553</xdr:rowOff>
    </xdr:from>
    <xdr:to>
      <xdr:col>44</xdr:col>
      <xdr:colOff>203638</xdr:colOff>
      <xdr:row>193</xdr:row>
      <xdr:rowOff>203639</xdr:rowOff>
    </xdr:to>
    <xdr:sp macro="" textlink="">
      <xdr:nvSpPr>
        <xdr:cNvPr id="329" name="Elipse 328">
          <a:extLst>
            <a:ext uri="{FF2B5EF4-FFF2-40B4-BE49-F238E27FC236}">
              <a16:creationId xmlns:a16="http://schemas.microsoft.com/office/drawing/2014/main" id="{00000000-0008-0000-0200-000049010000}"/>
            </a:ext>
          </a:extLst>
        </xdr:cNvPr>
        <xdr:cNvSpPr/>
      </xdr:nvSpPr>
      <xdr:spPr>
        <a:xfrm>
          <a:off x="673490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200</xdr:row>
      <xdr:rowOff>52553</xdr:rowOff>
    </xdr:from>
    <xdr:to>
      <xdr:col>0</xdr:col>
      <xdr:colOff>203638</xdr:colOff>
      <xdr:row>200</xdr:row>
      <xdr:rowOff>203639</xdr:rowOff>
    </xdr:to>
    <xdr:sp macro="" textlink="">
      <xdr:nvSpPr>
        <xdr:cNvPr id="330" name="Elipse 329">
          <a:extLst>
            <a:ext uri="{FF2B5EF4-FFF2-40B4-BE49-F238E27FC236}">
              <a16:creationId xmlns:a16="http://schemas.microsoft.com/office/drawing/2014/main" id="{00000000-0008-0000-0200-00004A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201</xdr:row>
      <xdr:rowOff>52553</xdr:rowOff>
    </xdr:from>
    <xdr:to>
      <xdr:col>0</xdr:col>
      <xdr:colOff>203638</xdr:colOff>
      <xdr:row>201</xdr:row>
      <xdr:rowOff>203639</xdr:rowOff>
    </xdr:to>
    <xdr:sp macro="" textlink="">
      <xdr:nvSpPr>
        <xdr:cNvPr id="331" name="Elipse 330">
          <a:extLst>
            <a:ext uri="{FF2B5EF4-FFF2-40B4-BE49-F238E27FC236}">
              <a16:creationId xmlns:a16="http://schemas.microsoft.com/office/drawing/2014/main" id="{00000000-0008-0000-0200-00004B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200</xdr:row>
      <xdr:rowOff>52553</xdr:rowOff>
    </xdr:from>
    <xdr:to>
      <xdr:col>8</xdr:col>
      <xdr:colOff>203638</xdr:colOff>
      <xdr:row>200</xdr:row>
      <xdr:rowOff>203639</xdr:rowOff>
    </xdr:to>
    <xdr:sp macro="" textlink="">
      <xdr:nvSpPr>
        <xdr:cNvPr id="332" name="Elipse 331">
          <a:extLst>
            <a:ext uri="{FF2B5EF4-FFF2-40B4-BE49-F238E27FC236}">
              <a16:creationId xmlns:a16="http://schemas.microsoft.com/office/drawing/2014/main" id="{00000000-0008-0000-0200-00004C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201</xdr:row>
      <xdr:rowOff>52553</xdr:rowOff>
    </xdr:from>
    <xdr:to>
      <xdr:col>8</xdr:col>
      <xdr:colOff>203638</xdr:colOff>
      <xdr:row>201</xdr:row>
      <xdr:rowOff>203639</xdr:rowOff>
    </xdr:to>
    <xdr:sp macro="" textlink="">
      <xdr:nvSpPr>
        <xdr:cNvPr id="333" name="Elipse 332">
          <a:extLst>
            <a:ext uri="{FF2B5EF4-FFF2-40B4-BE49-F238E27FC236}">
              <a16:creationId xmlns:a16="http://schemas.microsoft.com/office/drawing/2014/main" id="{00000000-0008-0000-0200-00004D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201</xdr:row>
      <xdr:rowOff>52553</xdr:rowOff>
    </xdr:from>
    <xdr:to>
      <xdr:col>35</xdr:col>
      <xdr:colOff>203638</xdr:colOff>
      <xdr:row>201</xdr:row>
      <xdr:rowOff>203639</xdr:rowOff>
    </xdr:to>
    <xdr:sp macro="" textlink="">
      <xdr:nvSpPr>
        <xdr:cNvPr id="334" name="Elipse 333">
          <a:extLst>
            <a:ext uri="{FF2B5EF4-FFF2-40B4-BE49-F238E27FC236}">
              <a16:creationId xmlns:a16="http://schemas.microsoft.com/office/drawing/2014/main" id="{00000000-0008-0000-0200-00004E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200</xdr:row>
      <xdr:rowOff>52553</xdr:rowOff>
    </xdr:from>
    <xdr:to>
      <xdr:col>35</xdr:col>
      <xdr:colOff>203638</xdr:colOff>
      <xdr:row>200</xdr:row>
      <xdr:rowOff>203639</xdr:rowOff>
    </xdr:to>
    <xdr:sp macro="" textlink="">
      <xdr:nvSpPr>
        <xdr:cNvPr id="335" name="Elipse 334">
          <a:extLst>
            <a:ext uri="{FF2B5EF4-FFF2-40B4-BE49-F238E27FC236}">
              <a16:creationId xmlns:a16="http://schemas.microsoft.com/office/drawing/2014/main" id="{00000000-0008-0000-0200-00004F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200</xdr:row>
      <xdr:rowOff>52553</xdr:rowOff>
    </xdr:from>
    <xdr:to>
      <xdr:col>42</xdr:col>
      <xdr:colOff>203638</xdr:colOff>
      <xdr:row>200</xdr:row>
      <xdr:rowOff>203639</xdr:rowOff>
    </xdr:to>
    <xdr:sp macro="" textlink="">
      <xdr:nvSpPr>
        <xdr:cNvPr id="336" name="Elipse 335">
          <a:extLst>
            <a:ext uri="{FF2B5EF4-FFF2-40B4-BE49-F238E27FC236}">
              <a16:creationId xmlns:a16="http://schemas.microsoft.com/office/drawing/2014/main" id="{00000000-0008-0000-0200-000050010000}"/>
            </a:ext>
          </a:extLst>
        </xdr:cNvPr>
        <xdr:cNvSpPr/>
      </xdr:nvSpPr>
      <xdr:spPr>
        <a:xfrm>
          <a:off x="8018708"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201</xdr:row>
      <xdr:rowOff>52553</xdr:rowOff>
    </xdr:from>
    <xdr:to>
      <xdr:col>42</xdr:col>
      <xdr:colOff>203638</xdr:colOff>
      <xdr:row>201</xdr:row>
      <xdr:rowOff>203639</xdr:rowOff>
    </xdr:to>
    <xdr:sp macro="" textlink="">
      <xdr:nvSpPr>
        <xdr:cNvPr id="337" name="Elipse 336">
          <a:extLst>
            <a:ext uri="{FF2B5EF4-FFF2-40B4-BE49-F238E27FC236}">
              <a16:creationId xmlns:a16="http://schemas.microsoft.com/office/drawing/2014/main" id="{00000000-0008-0000-0200-000051010000}"/>
            </a:ext>
          </a:extLst>
        </xdr:cNvPr>
        <xdr:cNvSpPr/>
      </xdr:nvSpPr>
      <xdr:spPr>
        <a:xfrm>
          <a:off x="8018708"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200</xdr:row>
      <xdr:rowOff>52553</xdr:rowOff>
    </xdr:from>
    <xdr:to>
      <xdr:col>46</xdr:col>
      <xdr:colOff>203638</xdr:colOff>
      <xdr:row>200</xdr:row>
      <xdr:rowOff>203639</xdr:rowOff>
    </xdr:to>
    <xdr:sp macro="" textlink="">
      <xdr:nvSpPr>
        <xdr:cNvPr id="338" name="Elipse 337">
          <a:extLst>
            <a:ext uri="{FF2B5EF4-FFF2-40B4-BE49-F238E27FC236}">
              <a16:creationId xmlns:a16="http://schemas.microsoft.com/office/drawing/2014/main" id="{00000000-0008-0000-0200-000052010000}"/>
            </a:ext>
          </a:extLst>
        </xdr:cNvPr>
        <xdr:cNvSpPr/>
      </xdr:nvSpPr>
      <xdr:spPr>
        <a:xfrm>
          <a:off x="9816034"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201</xdr:row>
      <xdr:rowOff>52553</xdr:rowOff>
    </xdr:from>
    <xdr:to>
      <xdr:col>46</xdr:col>
      <xdr:colOff>203638</xdr:colOff>
      <xdr:row>201</xdr:row>
      <xdr:rowOff>203639</xdr:rowOff>
    </xdr:to>
    <xdr:sp macro="" textlink="">
      <xdr:nvSpPr>
        <xdr:cNvPr id="339" name="Elipse 338">
          <a:extLst>
            <a:ext uri="{FF2B5EF4-FFF2-40B4-BE49-F238E27FC236}">
              <a16:creationId xmlns:a16="http://schemas.microsoft.com/office/drawing/2014/main" id="{00000000-0008-0000-0200-000053010000}"/>
            </a:ext>
          </a:extLst>
        </xdr:cNvPr>
        <xdr:cNvSpPr/>
      </xdr:nvSpPr>
      <xdr:spPr>
        <a:xfrm>
          <a:off x="9816034" y="47246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206</xdr:row>
      <xdr:rowOff>52553</xdr:rowOff>
    </xdr:from>
    <xdr:to>
      <xdr:col>0</xdr:col>
      <xdr:colOff>203638</xdr:colOff>
      <xdr:row>206</xdr:row>
      <xdr:rowOff>203639</xdr:rowOff>
    </xdr:to>
    <xdr:sp macro="" textlink="">
      <xdr:nvSpPr>
        <xdr:cNvPr id="340" name="Elipse 339">
          <a:extLst>
            <a:ext uri="{FF2B5EF4-FFF2-40B4-BE49-F238E27FC236}">
              <a16:creationId xmlns:a16="http://schemas.microsoft.com/office/drawing/2014/main" id="{00000000-0008-0000-0200-000054010000}"/>
            </a:ext>
          </a:extLst>
        </xdr:cNvPr>
        <xdr:cNvSpPr/>
      </xdr:nvSpPr>
      <xdr:spPr>
        <a:xfrm>
          <a:off x="59121"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207</xdr:row>
      <xdr:rowOff>52553</xdr:rowOff>
    </xdr:from>
    <xdr:to>
      <xdr:col>0</xdr:col>
      <xdr:colOff>203638</xdr:colOff>
      <xdr:row>207</xdr:row>
      <xdr:rowOff>203639</xdr:rowOff>
    </xdr:to>
    <xdr:sp macro="" textlink="">
      <xdr:nvSpPr>
        <xdr:cNvPr id="341" name="Elipse 340">
          <a:extLst>
            <a:ext uri="{FF2B5EF4-FFF2-40B4-BE49-F238E27FC236}">
              <a16:creationId xmlns:a16="http://schemas.microsoft.com/office/drawing/2014/main" id="{00000000-0008-0000-0200-000055010000}"/>
            </a:ext>
          </a:extLst>
        </xdr:cNvPr>
        <xdr:cNvSpPr/>
      </xdr:nvSpPr>
      <xdr:spPr>
        <a:xfrm>
          <a:off x="59121"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208</xdr:row>
      <xdr:rowOff>52553</xdr:rowOff>
    </xdr:from>
    <xdr:to>
      <xdr:col>0</xdr:col>
      <xdr:colOff>203638</xdr:colOff>
      <xdr:row>208</xdr:row>
      <xdr:rowOff>203639</xdr:rowOff>
    </xdr:to>
    <xdr:sp macro="" textlink="">
      <xdr:nvSpPr>
        <xdr:cNvPr id="342" name="Elipse 341">
          <a:extLst>
            <a:ext uri="{FF2B5EF4-FFF2-40B4-BE49-F238E27FC236}">
              <a16:creationId xmlns:a16="http://schemas.microsoft.com/office/drawing/2014/main" id="{00000000-0008-0000-0200-000056010000}"/>
            </a:ext>
          </a:extLst>
        </xdr:cNvPr>
        <xdr:cNvSpPr/>
      </xdr:nvSpPr>
      <xdr:spPr>
        <a:xfrm>
          <a:off x="5912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209</xdr:row>
      <xdr:rowOff>52553</xdr:rowOff>
    </xdr:from>
    <xdr:to>
      <xdr:col>0</xdr:col>
      <xdr:colOff>203638</xdr:colOff>
      <xdr:row>209</xdr:row>
      <xdr:rowOff>203639</xdr:rowOff>
    </xdr:to>
    <xdr:sp macro="" textlink="">
      <xdr:nvSpPr>
        <xdr:cNvPr id="343" name="Elipse 342">
          <a:extLst>
            <a:ext uri="{FF2B5EF4-FFF2-40B4-BE49-F238E27FC236}">
              <a16:creationId xmlns:a16="http://schemas.microsoft.com/office/drawing/2014/main" id="{00000000-0008-0000-0200-000057010000}"/>
            </a:ext>
          </a:extLst>
        </xdr:cNvPr>
        <xdr:cNvSpPr/>
      </xdr:nvSpPr>
      <xdr:spPr>
        <a:xfrm>
          <a:off x="59121"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210</xdr:row>
      <xdr:rowOff>52553</xdr:rowOff>
    </xdr:from>
    <xdr:to>
      <xdr:col>0</xdr:col>
      <xdr:colOff>203638</xdr:colOff>
      <xdr:row>210</xdr:row>
      <xdr:rowOff>203639</xdr:rowOff>
    </xdr:to>
    <xdr:sp macro="" textlink="">
      <xdr:nvSpPr>
        <xdr:cNvPr id="344" name="Elipse 343">
          <a:extLst>
            <a:ext uri="{FF2B5EF4-FFF2-40B4-BE49-F238E27FC236}">
              <a16:creationId xmlns:a16="http://schemas.microsoft.com/office/drawing/2014/main" id="{00000000-0008-0000-0200-000058010000}"/>
            </a:ext>
          </a:extLst>
        </xdr:cNvPr>
        <xdr:cNvSpPr/>
      </xdr:nvSpPr>
      <xdr:spPr>
        <a:xfrm>
          <a:off x="59121"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206</xdr:row>
      <xdr:rowOff>52553</xdr:rowOff>
    </xdr:from>
    <xdr:to>
      <xdr:col>4</xdr:col>
      <xdr:colOff>203638</xdr:colOff>
      <xdr:row>206</xdr:row>
      <xdr:rowOff>203639</xdr:rowOff>
    </xdr:to>
    <xdr:sp macro="" textlink="">
      <xdr:nvSpPr>
        <xdr:cNvPr id="345" name="Elipse 344">
          <a:extLst>
            <a:ext uri="{FF2B5EF4-FFF2-40B4-BE49-F238E27FC236}">
              <a16:creationId xmlns:a16="http://schemas.microsoft.com/office/drawing/2014/main" id="{00000000-0008-0000-0200-000059010000}"/>
            </a:ext>
          </a:extLst>
        </xdr:cNvPr>
        <xdr:cNvSpPr/>
      </xdr:nvSpPr>
      <xdr:spPr>
        <a:xfrm>
          <a:off x="1086164"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207</xdr:row>
      <xdr:rowOff>52553</xdr:rowOff>
    </xdr:from>
    <xdr:to>
      <xdr:col>4</xdr:col>
      <xdr:colOff>203638</xdr:colOff>
      <xdr:row>207</xdr:row>
      <xdr:rowOff>203639</xdr:rowOff>
    </xdr:to>
    <xdr:sp macro="" textlink="">
      <xdr:nvSpPr>
        <xdr:cNvPr id="346" name="Elipse 345">
          <a:extLst>
            <a:ext uri="{FF2B5EF4-FFF2-40B4-BE49-F238E27FC236}">
              <a16:creationId xmlns:a16="http://schemas.microsoft.com/office/drawing/2014/main" id="{00000000-0008-0000-0200-00005A010000}"/>
            </a:ext>
          </a:extLst>
        </xdr:cNvPr>
        <xdr:cNvSpPr/>
      </xdr:nvSpPr>
      <xdr:spPr>
        <a:xfrm>
          <a:off x="1086164"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208</xdr:row>
      <xdr:rowOff>52553</xdr:rowOff>
    </xdr:from>
    <xdr:to>
      <xdr:col>4</xdr:col>
      <xdr:colOff>203638</xdr:colOff>
      <xdr:row>208</xdr:row>
      <xdr:rowOff>203639</xdr:rowOff>
    </xdr:to>
    <xdr:sp macro="" textlink="">
      <xdr:nvSpPr>
        <xdr:cNvPr id="347" name="Elipse 346">
          <a:extLst>
            <a:ext uri="{FF2B5EF4-FFF2-40B4-BE49-F238E27FC236}">
              <a16:creationId xmlns:a16="http://schemas.microsoft.com/office/drawing/2014/main" id="{00000000-0008-0000-0200-00005B010000}"/>
            </a:ext>
          </a:extLst>
        </xdr:cNvPr>
        <xdr:cNvSpPr/>
      </xdr:nvSpPr>
      <xdr:spPr>
        <a:xfrm>
          <a:off x="1086164"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209</xdr:row>
      <xdr:rowOff>52553</xdr:rowOff>
    </xdr:from>
    <xdr:to>
      <xdr:col>4</xdr:col>
      <xdr:colOff>203638</xdr:colOff>
      <xdr:row>209</xdr:row>
      <xdr:rowOff>203639</xdr:rowOff>
    </xdr:to>
    <xdr:sp macro="" textlink="">
      <xdr:nvSpPr>
        <xdr:cNvPr id="348" name="Elipse 347">
          <a:extLst>
            <a:ext uri="{FF2B5EF4-FFF2-40B4-BE49-F238E27FC236}">
              <a16:creationId xmlns:a16="http://schemas.microsoft.com/office/drawing/2014/main" id="{00000000-0008-0000-0200-00005C010000}"/>
            </a:ext>
          </a:extLst>
        </xdr:cNvPr>
        <xdr:cNvSpPr/>
      </xdr:nvSpPr>
      <xdr:spPr>
        <a:xfrm>
          <a:off x="1086164"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210</xdr:row>
      <xdr:rowOff>52553</xdr:rowOff>
    </xdr:from>
    <xdr:to>
      <xdr:col>4</xdr:col>
      <xdr:colOff>203638</xdr:colOff>
      <xdr:row>210</xdr:row>
      <xdr:rowOff>203639</xdr:rowOff>
    </xdr:to>
    <xdr:sp macro="" textlink="">
      <xdr:nvSpPr>
        <xdr:cNvPr id="349" name="Elipse 348">
          <a:extLst>
            <a:ext uri="{FF2B5EF4-FFF2-40B4-BE49-F238E27FC236}">
              <a16:creationId xmlns:a16="http://schemas.microsoft.com/office/drawing/2014/main" id="{00000000-0008-0000-0200-00005D010000}"/>
            </a:ext>
          </a:extLst>
        </xdr:cNvPr>
        <xdr:cNvSpPr/>
      </xdr:nvSpPr>
      <xdr:spPr>
        <a:xfrm>
          <a:off x="1086164"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206</xdr:row>
      <xdr:rowOff>52553</xdr:rowOff>
    </xdr:from>
    <xdr:to>
      <xdr:col>8</xdr:col>
      <xdr:colOff>203638</xdr:colOff>
      <xdr:row>206</xdr:row>
      <xdr:rowOff>203639</xdr:rowOff>
    </xdr:to>
    <xdr:sp macro="" textlink="">
      <xdr:nvSpPr>
        <xdr:cNvPr id="350" name="Elipse 349">
          <a:extLst>
            <a:ext uri="{FF2B5EF4-FFF2-40B4-BE49-F238E27FC236}">
              <a16:creationId xmlns:a16="http://schemas.microsoft.com/office/drawing/2014/main" id="{00000000-0008-0000-0200-00005E010000}"/>
            </a:ext>
          </a:extLst>
        </xdr:cNvPr>
        <xdr:cNvSpPr/>
      </xdr:nvSpPr>
      <xdr:spPr>
        <a:xfrm>
          <a:off x="2113208"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207</xdr:row>
      <xdr:rowOff>52553</xdr:rowOff>
    </xdr:from>
    <xdr:to>
      <xdr:col>8</xdr:col>
      <xdr:colOff>203638</xdr:colOff>
      <xdr:row>207</xdr:row>
      <xdr:rowOff>203639</xdr:rowOff>
    </xdr:to>
    <xdr:sp macro="" textlink="">
      <xdr:nvSpPr>
        <xdr:cNvPr id="351" name="Elipse 350">
          <a:extLst>
            <a:ext uri="{FF2B5EF4-FFF2-40B4-BE49-F238E27FC236}">
              <a16:creationId xmlns:a16="http://schemas.microsoft.com/office/drawing/2014/main" id="{00000000-0008-0000-0200-00005F010000}"/>
            </a:ext>
          </a:extLst>
        </xdr:cNvPr>
        <xdr:cNvSpPr/>
      </xdr:nvSpPr>
      <xdr:spPr>
        <a:xfrm>
          <a:off x="2113208"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208</xdr:row>
      <xdr:rowOff>52553</xdr:rowOff>
    </xdr:from>
    <xdr:to>
      <xdr:col>8</xdr:col>
      <xdr:colOff>203638</xdr:colOff>
      <xdr:row>208</xdr:row>
      <xdr:rowOff>203639</xdr:rowOff>
    </xdr:to>
    <xdr:sp macro="" textlink="">
      <xdr:nvSpPr>
        <xdr:cNvPr id="352" name="Elipse 351">
          <a:extLst>
            <a:ext uri="{FF2B5EF4-FFF2-40B4-BE49-F238E27FC236}">
              <a16:creationId xmlns:a16="http://schemas.microsoft.com/office/drawing/2014/main" id="{00000000-0008-0000-0200-000060010000}"/>
            </a:ext>
          </a:extLst>
        </xdr:cNvPr>
        <xdr:cNvSpPr/>
      </xdr:nvSpPr>
      <xdr:spPr>
        <a:xfrm>
          <a:off x="2113208"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209</xdr:row>
      <xdr:rowOff>52553</xdr:rowOff>
    </xdr:from>
    <xdr:to>
      <xdr:col>8</xdr:col>
      <xdr:colOff>203638</xdr:colOff>
      <xdr:row>209</xdr:row>
      <xdr:rowOff>203639</xdr:rowOff>
    </xdr:to>
    <xdr:sp macro="" textlink="">
      <xdr:nvSpPr>
        <xdr:cNvPr id="353" name="Elipse 352">
          <a:extLst>
            <a:ext uri="{FF2B5EF4-FFF2-40B4-BE49-F238E27FC236}">
              <a16:creationId xmlns:a16="http://schemas.microsoft.com/office/drawing/2014/main" id="{00000000-0008-0000-0200-000061010000}"/>
            </a:ext>
          </a:extLst>
        </xdr:cNvPr>
        <xdr:cNvSpPr/>
      </xdr:nvSpPr>
      <xdr:spPr>
        <a:xfrm>
          <a:off x="2113208"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210</xdr:row>
      <xdr:rowOff>52553</xdr:rowOff>
    </xdr:from>
    <xdr:to>
      <xdr:col>8</xdr:col>
      <xdr:colOff>203638</xdr:colOff>
      <xdr:row>210</xdr:row>
      <xdr:rowOff>203639</xdr:rowOff>
    </xdr:to>
    <xdr:sp macro="" textlink="">
      <xdr:nvSpPr>
        <xdr:cNvPr id="354" name="Elipse 353">
          <a:extLst>
            <a:ext uri="{FF2B5EF4-FFF2-40B4-BE49-F238E27FC236}">
              <a16:creationId xmlns:a16="http://schemas.microsoft.com/office/drawing/2014/main" id="{00000000-0008-0000-0200-000062010000}"/>
            </a:ext>
          </a:extLst>
        </xdr:cNvPr>
        <xdr:cNvSpPr/>
      </xdr:nvSpPr>
      <xdr:spPr>
        <a:xfrm>
          <a:off x="2113208"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206</xdr:row>
      <xdr:rowOff>52553</xdr:rowOff>
    </xdr:from>
    <xdr:to>
      <xdr:col>12</xdr:col>
      <xdr:colOff>203638</xdr:colOff>
      <xdr:row>206</xdr:row>
      <xdr:rowOff>203639</xdr:rowOff>
    </xdr:to>
    <xdr:sp macro="" textlink="">
      <xdr:nvSpPr>
        <xdr:cNvPr id="355" name="Elipse 354">
          <a:extLst>
            <a:ext uri="{FF2B5EF4-FFF2-40B4-BE49-F238E27FC236}">
              <a16:creationId xmlns:a16="http://schemas.microsoft.com/office/drawing/2014/main" id="{00000000-0008-0000-0200-000063010000}"/>
            </a:ext>
          </a:extLst>
        </xdr:cNvPr>
        <xdr:cNvSpPr/>
      </xdr:nvSpPr>
      <xdr:spPr>
        <a:xfrm>
          <a:off x="3140251" y="446875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207</xdr:row>
      <xdr:rowOff>52553</xdr:rowOff>
    </xdr:from>
    <xdr:to>
      <xdr:col>12</xdr:col>
      <xdr:colOff>203638</xdr:colOff>
      <xdr:row>207</xdr:row>
      <xdr:rowOff>203639</xdr:rowOff>
    </xdr:to>
    <xdr:sp macro="" textlink="">
      <xdr:nvSpPr>
        <xdr:cNvPr id="356" name="Elipse 355">
          <a:extLst>
            <a:ext uri="{FF2B5EF4-FFF2-40B4-BE49-F238E27FC236}">
              <a16:creationId xmlns:a16="http://schemas.microsoft.com/office/drawing/2014/main" id="{00000000-0008-0000-0200-000064010000}"/>
            </a:ext>
          </a:extLst>
        </xdr:cNvPr>
        <xdr:cNvSpPr/>
      </xdr:nvSpPr>
      <xdr:spPr>
        <a:xfrm>
          <a:off x="3140251" y="4493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208</xdr:row>
      <xdr:rowOff>52553</xdr:rowOff>
    </xdr:from>
    <xdr:to>
      <xdr:col>12</xdr:col>
      <xdr:colOff>203638</xdr:colOff>
      <xdr:row>208</xdr:row>
      <xdr:rowOff>203639</xdr:rowOff>
    </xdr:to>
    <xdr:sp macro="" textlink="">
      <xdr:nvSpPr>
        <xdr:cNvPr id="357" name="Elipse 356">
          <a:extLst>
            <a:ext uri="{FF2B5EF4-FFF2-40B4-BE49-F238E27FC236}">
              <a16:creationId xmlns:a16="http://schemas.microsoft.com/office/drawing/2014/main" id="{00000000-0008-0000-0200-000065010000}"/>
            </a:ext>
          </a:extLst>
        </xdr:cNvPr>
        <xdr:cNvSpPr/>
      </xdr:nvSpPr>
      <xdr:spPr>
        <a:xfrm>
          <a:off x="3140251" y="4518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209</xdr:row>
      <xdr:rowOff>52553</xdr:rowOff>
    </xdr:from>
    <xdr:to>
      <xdr:col>12</xdr:col>
      <xdr:colOff>203638</xdr:colOff>
      <xdr:row>209</xdr:row>
      <xdr:rowOff>203639</xdr:rowOff>
    </xdr:to>
    <xdr:sp macro="" textlink="">
      <xdr:nvSpPr>
        <xdr:cNvPr id="358" name="Elipse 357">
          <a:extLst>
            <a:ext uri="{FF2B5EF4-FFF2-40B4-BE49-F238E27FC236}">
              <a16:creationId xmlns:a16="http://schemas.microsoft.com/office/drawing/2014/main" id="{00000000-0008-0000-0200-000066010000}"/>
            </a:ext>
          </a:extLst>
        </xdr:cNvPr>
        <xdr:cNvSpPr/>
      </xdr:nvSpPr>
      <xdr:spPr>
        <a:xfrm>
          <a:off x="3140251" y="4543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210</xdr:row>
      <xdr:rowOff>52553</xdr:rowOff>
    </xdr:from>
    <xdr:to>
      <xdr:col>12</xdr:col>
      <xdr:colOff>203638</xdr:colOff>
      <xdr:row>210</xdr:row>
      <xdr:rowOff>203639</xdr:rowOff>
    </xdr:to>
    <xdr:sp macro="" textlink="">
      <xdr:nvSpPr>
        <xdr:cNvPr id="359" name="Elipse 358">
          <a:extLst>
            <a:ext uri="{FF2B5EF4-FFF2-40B4-BE49-F238E27FC236}">
              <a16:creationId xmlns:a16="http://schemas.microsoft.com/office/drawing/2014/main" id="{00000000-0008-0000-0200-000067010000}"/>
            </a:ext>
          </a:extLst>
        </xdr:cNvPr>
        <xdr:cNvSpPr/>
      </xdr:nvSpPr>
      <xdr:spPr>
        <a:xfrm>
          <a:off x="3140251" y="456814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206</xdr:row>
      <xdr:rowOff>52553</xdr:rowOff>
    </xdr:from>
    <xdr:to>
      <xdr:col>21</xdr:col>
      <xdr:colOff>203638</xdr:colOff>
      <xdr:row>206</xdr:row>
      <xdr:rowOff>203639</xdr:rowOff>
    </xdr:to>
    <xdr:sp macro="" textlink="">
      <xdr:nvSpPr>
        <xdr:cNvPr id="360" name="Elipse 359">
          <a:extLst>
            <a:ext uri="{FF2B5EF4-FFF2-40B4-BE49-F238E27FC236}">
              <a16:creationId xmlns:a16="http://schemas.microsoft.com/office/drawing/2014/main" id="{00000000-0008-0000-0200-000068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207</xdr:row>
      <xdr:rowOff>52553</xdr:rowOff>
    </xdr:from>
    <xdr:to>
      <xdr:col>21</xdr:col>
      <xdr:colOff>203638</xdr:colOff>
      <xdr:row>207</xdr:row>
      <xdr:rowOff>203639</xdr:rowOff>
    </xdr:to>
    <xdr:sp macro="" textlink="">
      <xdr:nvSpPr>
        <xdr:cNvPr id="361" name="Elipse 360">
          <a:extLst>
            <a:ext uri="{FF2B5EF4-FFF2-40B4-BE49-F238E27FC236}">
              <a16:creationId xmlns:a16="http://schemas.microsoft.com/office/drawing/2014/main" id="{00000000-0008-0000-0200-000069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208</xdr:row>
      <xdr:rowOff>52553</xdr:rowOff>
    </xdr:from>
    <xdr:to>
      <xdr:col>21</xdr:col>
      <xdr:colOff>203638</xdr:colOff>
      <xdr:row>208</xdr:row>
      <xdr:rowOff>203639</xdr:rowOff>
    </xdr:to>
    <xdr:sp macro="" textlink="">
      <xdr:nvSpPr>
        <xdr:cNvPr id="362" name="Elipse 361">
          <a:extLst>
            <a:ext uri="{FF2B5EF4-FFF2-40B4-BE49-F238E27FC236}">
              <a16:creationId xmlns:a16="http://schemas.microsoft.com/office/drawing/2014/main" id="{00000000-0008-0000-0200-00006A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209</xdr:row>
      <xdr:rowOff>52553</xdr:rowOff>
    </xdr:from>
    <xdr:to>
      <xdr:col>21</xdr:col>
      <xdr:colOff>203638</xdr:colOff>
      <xdr:row>209</xdr:row>
      <xdr:rowOff>203639</xdr:rowOff>
    </xdr:to>
    <xdr:sp macro="" textlink="">
      <xdr:nvSpPr>
        <xdr:cNvPr id="363" name="Elipse 362">
          <a:extLst>
            <a:ext uri="{FF2B5EF4-FFF2-40B4-BE49-F238E27FC236}">
              <a16:creationId xmlns:a16="http://schemas.microsoft.com/office/drawing/2014/main" id="{00000000-0008-0000-0200-00006B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210</xdr:row>
      <xdr:rowOff>52553</xdr:rowOff>
    </xdr:from>
    <xdr:to>
      <xdr:col>21</xdr:col>
      <xdr:colOff>203638</xdr:colOff>
      <xdr:row>210</xdr:row>
      <xdr:rowOff>203639</xdr:rowOff>
    </xdr:to>
    <xdr:sp macro="" textlink="">
      <xdr:nvSpPr>
        <xdr:cNvPr id="364" name="Elipse 363">
          <a:extLst>
            <a:ext uri="{FF2B5EF4-FFF2-40B4-BE49-F238E27FC236}">
              <a16:creationId xmlns:a16="http://schemas.microsoft.com/office/drawing/2014/main" id="{00000000-0008-0000-0200-00006C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206</xdr:row>
      <xdr:rowOff>52553</xdr:rowOff>
    </xdr:from>
    <xdr:to>
      <xdr:col>28</xdr:col>
      <xdr:colOff>203638</xdr:colOff>
      <xdr:row>206</xdr:row>
      <xdr:rowOff>203639</xdr:rowOff>
    </xdr:to>
    <xdr:sp macro="" textlink="">
      <xdr:nvSpPr>
        <xdr:cNvPr id="365" name="Elipse 364">
          <a:extLst>
            <a:ext uri="{FF2B5EF4-FFF2-40B4-BE49-F238E27FC236}">
              <a16:creationId xmlns:a16="http://schemas.microsoft.com/office/drawing/2014/main" id="{00000000-0008-0000-0200-00006D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207</xdr:row>
      <xdr:rowOff>52553</xdr:rowOff>
    </xdr:from>
    <xdr:to>
      <xdr:col>28</xdr:col>
      <xdr:colOff>203638</xdr:colOff>
      <xdr:row>207</xdr:row>
      <xdr:rowOff>203639</xdr:rowOff>
    </xdr:to>
    <xdr:sp macro="" textlink="">
      <xdr:nvSpPr>
        <xdr:cNvPr id="366" name="Elipse 365">
          <a:extLst>
            <a:ext uri="{FF2B5EF4-FFF2-40B4-BE49-F238E27FC236}">
              <a16:creationId xmlns:a16="http://schemas.microsoft.com/office/drawing/2014/main" id="{00000000-0008-0000-0200-00006E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207</xdr:row>
      <xdr:rowOff>52553</xdr:rowOff>
    </xdr:from>
    <xdr:to>
      <xdr:col>36</xdr:col>
      <xdr:colOff>203638</xdr:colOff>
      <xdr:row>207</xdr:row>
      <xdr:rowOff>203639</xdr:rowOff>
    </xdr:to>
    <xdr:sp macro="" textlink="">
      <xdr:nvSpPr>
        <xdr:cNvPr id="367" name="Elipse 366">
          <a:extLst>
            <a:ext uri="{FF2B5EF4-FFF2-40B4-BE49-F238E27FC236}">
              <a16:creationId xmlns:a16="http://schemas.microsoft.com/office/drawing/2014/main" id="{00000000-0008-0000-0200-00006F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208</xdr:row>
      <xdr:rowOff>52553</xdr:rowOff>
    </xdr:from>
    <xdr:to>
      <xdr:col>36</xdr:col>
      <xdr:colOff>203638</xdr:colOff>
      <xdr:row>208</xdr:row>
      <xdr:rowOff>203639</xdr:rowOff>
    </xdr:to>
    <xdr:sp macro="" textlink="">
      <xdr:nvSpPr>
        <xdr:cNvPr id="368" name="Elipse 367">
          <a:extLst>
            <a:ext uri="{FF2B5EF4-FFF2-40B4-BE49-F238E27FC236}">
              <a16:creationId xmlns:a16="http://schemas.microsoft.com/office/drawing/2014/main" id="{00000000-0008-0000-0200-000070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209</xdr:row>
      <xdr:rowOff>52553</xdr:rowOff>
    </xdr:from>
    <xdr:to>
      <xdr:col>36</xdr:col>
      <xdr:colOff>203638</xdr:colOff>
      <xdr:row>209</xdr:row>
      <xdr:rowOff>203639</xdr:rowOff>
    </xdr:to>
    <xdr:sp macro="" textlink="">
      <xdr:nvSpPr>
        <xdr:cNvPr id="369" name="Elipse 368">
          <a:extLst>
            <a:ext uri="{FF2B5EF4-FFF2-40B4-BE49-F238E27FC236}">
              <a16:creationId xmlns:a16="http://schemas.microsoft.com/office/drawing/2014/main" id="{00000000-0008-0000-0200-000071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215</xdr:row>
      <xdr:rowOff>52553</xdr:rowOff>
    </xdr:from>
    <xdr:to>
      <xdr:col>22</xdr:col>
      <xdr:colOff>203638</xdr:colOff>
      <xdr:row>215</xdr:row>
      <xdr:rowOff>203639</xdr:rowOff>
    </xdr:to>
    <xdr:sp macro="" textlink="">
      <xdr:nvSpPr>
        <xdr:cNvPr id="370" name="Elipse 369">
          <a:extLst>
            <a:ext uri="{FF2B5EF4-FFF2-40B4-BE49-F238E27FC236}">
              <a16:creationId xmlns:a16="http://schemas.microsoft.com/office/drawing/2014/main" id="{00000000-0008-0000-0200-000072010000}"/>
            </a:ext>
          </a:extLst>
        </xdr:cNvPr>
        <xdr:cNvSpPr/>
      </xdr:nvSpPr>
      <xdr:spPr>
        <a:xfrm>
          <a:off x="4937578" y="35435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216</xdr:row>
      <xdr:rowOff>52553</xdr:rowOff>
    </xdr:from>
    <xdr:to>
      <xdr:col>22</xdr:col>
      <xdr:colOff>203638</xdr:colOff>
      <xdr:row>216</xdr:row>
      <xdr:rowOff>203639</xdr:rowOff>
    </xdr:to>
    <xdr:sp macro="" textlink="">
      <xdr:nvSpPr>
        <xdr:cNvPr id="371" name="Elipse 370">
          <a:extLst>
            <a:ext uri="{FF2B5EF4-FFF2-40B4-BE49-F238E27FC236}">
              <a16:creationId xmlns:a16="http://schemas.microsoft.com/office/drawing/2014/main" id="{00000000-0008-0000-0200-000073010000}"/>
            </a:ext>
          </a:extLst>
        </xdr:cNvPr>
        <xdr:cNvSpPr/>
      </xdr:nvSpPr>
      <xdr:spPr>
        <a:xfrm>
          <a:off x="4937578" y="35684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215</xdr:row>
      <xdr:rowOff>52553</xdr:rowOff>
    </xdr:from>
    <xdr:to>
      <xdr:col>33</xdr:col>
      <xdr:colOff>203638</xdr:colOff>
      <xdr:row>215</xdr:row>
      <xdr:rowOff>203639</xdr:rowOff>
    </xdr:to>
    <xdr:sp macro="" textlink="">
      <xdr:nvSpPr>
        <xdr:cNvPr id="372" name="Elipse 371">
          <a:extLst>
            <a:ext uri="{FF2B5EF4-FFF2-40B4-BE49-F238E27FC236}">
              <a16:creationId xmlns:a16="http://schemas.microsoft.com/office/drawing/2014/main" id="{00000000-0008-0000-0200-000074010000}"/>
            </a:ext>
          </a:extLst>
        </xdr:cNvPr>
        <xdr:cNvSpPr/>
      </xdr:nvSpPr>
      <xdr:spPr>
        <a:xfrm>
          <a:off x="8306650" y="499635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216</xdr:row>
      <xdr:rowOff>52553</xdr:rowOff>
    </xdr:from>
    <xdr:to>
      <xdr:col>33</xdr:col>
      <xdr:colOff>203638</xdr:colOff>
      <xdr:row>216</xdr:row>
      <xdr:rowOff>203639</xdr:rowOff>
    </xdr:to>
    <xdr:sp macro="" textlink="">
      <xdr:nvSpPr>
        <xdr:cNvPr id="373" name="Elipse 372">
          <a:extLst>
            <a:ext uri="{FF2B5EF4-FFF2-40B4-BE49-F238E27FC236}">
              <a16:creationId xmlns:a16="http://schemas.microsoft.com/office/drawing/2014/main" id="{00000000-0008-0000-0200-000075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215</xdr:row>
      <xdr:rowOff>52553</xdr:rowOff>
    </xdr:from>
    <xdr:to>
      <xdr:col>38</xdr:col>
      <xdr:colOff>203638</xdr:colOff>
      <xdr:row>215</xdr:row>
      <xdr:rowOff>203639</xdr:rowOff>
    </xdr:to>
    <xdr:sp macro="" textlink="">
      <xdr:nvSpPr>
        <xdr:cNvPr id="374" name="Elipse 373">
          <a:extLst>
            <a:ext uri="{FF2B5EF4-FFF2-40B4-BE49-F238E27FC236}">
              <a16:creationId xmlns:a16="http://schemas.microsoft.com/office/drawing/2014/main" id="{00000000-0008-0000-0200-000076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224</xdr:row>
      <xdr:rowOff>78441</xdr:rowOff>
    </xdr:from>
    <xdr:ext cx="687354" cy="783291"/>
    <xdr:pic>
      <xdr:nvPicPr>
        <xdr:cNvPr id="375" name="Imagen 374">
          <a:extLst>
            <a:ext uri="{FF2B5EF4-FFF2-40B4-BE49-F238E27FC236}">
              <a16:creationId xmlns:a16="http://schemas.microsoft.com/office/drawing/2014/main" id="{00000000-0008-0000-0200-000077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4861" y="41607441"/>
          <a:ext cx="687354" cy="783291"/>
        </a:xfrm>
        <a:prstGeom prst="rect">
          <a:avLst/>
        </a:prstGeom>
      </xdr:spPr>
    </xdr:pic>
    <xdr:clientData/>
  </xdr:oneCellAnchor>
  <xdr:twoCellAnchor>
    <xdr:from>
      <xdr:col>12</xdr:col>
      <xdr:colOff>59121</xdr:colOff>
      <xdr:row>231</xdr:row>
      <xdr:rowOff>52553</xdr:rowOff>
    </xdr:from>
    <xdr:to>
      <xdr:col>12</xdr:col>
      <xdr:colOff>203638</xdr:colOff>
      <xdr:row>231</xdr:row>
      <xdr:rowOff>203639</xdr:rowOff>
    </xdr:to>
    <xdr:sp macro="" textlink="">
      <xdr:nvSpPr>
        <xdr:cNvPr id="376" name="Elipse 375">
          <a:extLst>
            <a:ext uri="{FF2B5EF4-FFF2-40B4-BE49-F238E27FC236}">
              <a16:creationId xmlns:a16="http://schemas.microsoft.com/office/drawing/2014/main" id="{00000000-0008-0000-0200-000078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232</xdr:row>
      <xdr:rowOff>52553</xdr:rowOff>
    </xdr:from>
    <xdr:to>
      <xdr:col>12</xdr:col>
      <xdr:colOff>203638</xdr:colOff>
      <xdr:row>232</xdr:row>
      <xdr:rowOff>203639</xdr:rowOff>
    </xdr:to>
    <xdr:sp macro="" textlink="">
      <xdr:nvSpPr>
        <xdr:cNvPr id="377" name="Elipse 376">
          <a:extLst>
            <a:ext uri="{FF2B5EF4-FFF2-40B4-BE49-F238E27FC236}">
              <a16:creationId xmlns:a16="http://schemas.microsoft.com/office/drawing/2014/main" id="{00000000-0008-0000-0200-000079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231</xdr:row>
      <xdr:rowOff>52553</xdr:rowOff>
    </xdr:from>
    <xdr:to>
      <xdr:col>16</xdr:col>
      <xdr:colOff>203638</xdr:colOff>
      <xdr:row>231</xdr:row>
      <xdr:rowOff>203639</xdr:rowOff>
    </xdr:to>
    <xdr:sp macro="" textlink="">
      <xdr:nvSpPr>
        <xdr:cNvPr id="378" name="Elipse 377">
          <a:extLst>
            <a:ext uri="{FF2B5EF4-FFF2-40B4-BE49-F238E27FC236}">
              <a16:creationId xmlns:a16="http://schemas.microsoft.com/office/drawing/2014/main" id="{00000000-0008-0000-0200-00007A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232</xdr:row>
      <xdr:rowOff>52553</xdr:rowOff>
    </xdr:from>
    <xdr:to>
      <xdr:col>16</xdr:col>
      <xdr:colOff>203638</xdr:colOff>
      <xdr:row>232</xdr:row>
      <xdr:rowOff>203639</xdr:rowOff>
    </xdr:to>
    <xdr:sp macro="" textlink="">
      <xdr:nvSpPr>
        <xdr:cNvPr id="379" name="Elipse 378">
          <a:extLst>
            <a:ext uri="{FF2B5EF4-FFF2-40B4-BE49-F238E27FC236}">
              <a16:creationId xmlns:a16="http://schemas.microsoft.com/office/drawing/2014/main" id="{00000000-0008-0000-0200-00007B010000}"/>
            </a:ext>
          </a:extLst>
        </xdr:cNvPr>
        <xdr:cNvSpPr/>
      </xdr:nvSpPr>
      <xdr:spPr>
        <a:xfrm>
          <a:off x="3140251" y="4863833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231</xdr:row>
      <xdr:rowOff>52553</xdr:rowOff>
    </xdr:from>
    <xdr:to>
      <xdr:col>30</xdr:col>
      <xdr:colOff>203638</xdr:colOff>
      <xdr:row>231</xdr:row>
      <xdr:rowOff>203639</xdr:rowOff>
    </xdr:to>
    <xdr:sp macro="" textlink="">
      <xdr:nvSpPr>
        <xdr:cNvPr id="380" name="Elipse 379">
          <a:extLst>
            <a:ext uri="{FF2B5EF4-FFF2-40B4-BE49-F238E27FC236}">
              <a16:creationId xmlns:a16="http://schemas.microsoft.com/office/drawing/2014/main" id="{00000000-0008-0000-0200-00007C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232</xdr:row>
      <xdr:rowOff>52553</xdr:rowOff>
    </xdr:from>
    <xdr:to>
      <xdr:col>30</xdr:col>
      <xdr:colOff>203638</xdr:colOff>
      <xdr:row>232</xdr:row>
      <xdr:rowOff>203639</xdr:rowOff>
    </xdr:to>
    <xdr:sp macro="" textlink="">
      <xdr:nvSpPr>
        <xdr:cNvPr id="381" name="Elipse 380">
          <a:extLst>
            <a:ext uri="{FF2B5EF4-FFF2-40B4-BE49-F238E27FC236}">
              <a16:creationId xmlns:a16="http://schemas.microsoft.com/office/drawing/2014/main" id="{00000000-0008-0000-0200-00007D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233</xdr:row>
      <xdr:rowOff>52553</xdr:rowOff>
    </xdr:from>
    <xdr:to>
      <xdr:col>30</xdr:col>
      <xdr:colOff>203638</xdr:colOff>
      <xdr:row>233</xdr:row>
      <xdr:rowOff>203639</xdr:rowOff>
    </xdr:to>
    <xdr:sp macro="" textlink="">
      <xdr:nvSpPr>
        <xdr:cNvPr id="382" name="Elipse 381">
          <a:extLst>
            <a:ext uri="{FF2B5EF4-FFF2-40B4-BE49-F238E27FC236}">
              <a16:creationId xmlns:a16="http://schemas.microsoft.com/office/drawing/2014/main" id="{00000000-0008-0000-0200-00007E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231</xdr:row>
      <xdr:rowOff>52553</xdr:rowOff>
    </xdr:from>
    <xdr:to>
      <xdr:col>35</xdr:col>
      <xdr:colOff>203638</xdr:colOff>
      <xdr:row>231</xdr:row>
      <xdr:rowOff>203639</xdr:rowOff>
    </xdr:to>
    <xdr:sp macro="" textlink="">
      <xdr:nvSpPr>
        <xdr:cNvPr id="383" name="Elipse 382">
          <a:extLst>
            <a:ext uri="{FF2B5EF4-FFF2-40B4-BE49-F238E27FC236}">
              <a16:creationId xmlns:a16="http://schemas.microsoft.com/office/drawing/2014/main" id="{00000000-0008-0000-0200-00007F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232</xdr:row>
      <xdr:rowOff>52553</xdr:rowOff>
    </xdr:from>
    <xdr:to>
      <xdr:col>35</xdr:col>
      <xdr:colOff>203638</xdr:colOff>
      <xdr:row>232</xdr:row>
      <xdr:rowOff>203639</xdr:rowOff>
    </xdr:to>
    <xdr:sp macro="" textlink="">
      <xdr:nvSpPr>
        <xdr:cNvPr id="384" name="Elipse 383">
          <a:extLst>
            <a:ext uri="{FF2B5EF4-FFF2-40B4-BE49-F238E27FC236}">
              <a16:creationId xmlns:a16="http://schemas.microsoft.com/office/drawing/2014/main" id="{00000000-0008-0000-0200-000080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233</xdr:row>
      <xdr:rowOff>52553</xdr:rowOff>
    </xdr:from>
    <xdr:to>
      <xdr:col>35</xdr:col>
      <xdr:colOff>203638</xdr:colOff>
      <xdr:row>233</xdr:row>
      <xdr:rowOff>203639</xdr:rowOff>
    </xdr:to>
    <xdr:sp macro="" textlink="">
      <xdr:nvSpPr>
        <xdr:cNvPr id="385" name="Elipse 384">
          <a:extLst>
            <a:ext uri="{FF2B5EF4-FFF2-40B4-BE49-F238E27FC236}">
              <a16:creationId xmlns:a16="http://schemas.microsoft.com/office/drawing/2014/main" id="{00000000-0008-0000-0200-000081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231</xdr:row>
      <xdr:rowOff>52553</xdr:rowOff>
    </xdr:from>
    <xdr:to>
      <xdr:col>41</xdr:col>
      <xdr:colOff>203638</xdr:colOff>
      <xdr:row>231</xdr:row>
      <xdr:rowOff>203639</xdr:rowOff>
    </xdr:to>
    <xdr:sp macro="" textlink="">
      <xdr:nvSpPr>
        <xdr:cNvPr id="386" name="Elipse 385">
          <a:extLst>
            <a:ext uri="{FF2B5EF4-FFF2-40B4-BE49-F238E27FC236}">
              <a16:creationId xmlns:a16="http://schemas.microsoft.com/office/drawing/2014/main" id="{00000000-0008-0000-0200-000082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232</xdr:row>
      <xdr:rowOff>52553</xdr:rowOff>
    </xdr:from>
    <xdr:to>
      <xdr:col>41</xdr:col>
      <xdr:colOff>203638</xdr:colOff>
      <xdr:row>232</xdr:row>
      <xdr:rowOff>203639</xdr:rowOff>
    </xdr:to>
    <xdr:sp macro="" textlink="">
      <xdr:nvSpPr>
        <xdr:cNvPr id="387" name="Elipse 386">
          <a:extLst>
            <a:ext uri="{FF2B5EF4-FFF2-40B4-BE49-F238E27FC236}">
              <a16:creationId xmlns:a16="http://schemas.microsoft.com/office/drawing/2014/main" id="{00000000-0008-0000-0200-000083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233</xdr:row>
      <xdr:rowOff>52553</xdr:rowOff>
    </xdr:from>
    <xdr:to>
      <xdr:col>41</xdr:col>
      <xdr:colOff>203638</xdr:colOff>
      <xdr:row>233</xdr:row>
      <xdr:rowOff>203639</xdr:rowOff>
    </xdr:to>
    <xdr:sp macro="" textlink="">
      <xdr:nvSpPr>
        <xdr:cNvPr id="388" name="Elipse 387">
          <a:extLst>
            <a:ext uri="{FF2B5EF4-FFF2-40B4-BE49-F238E27FC236}">
              <a16:creationId xmlns:a16="http://schemas.microsoft.com/office/drawing/2014/main" id="{00000000-0008-0000-0200-000084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47</xdr:col>
      <xdr:colOff>59121</xdr:colOff>
      <xdr:row>231</xdr:row>
      <xdr:rowOff>52553</xdr:rowOff>
    </xdr:from>
    <xdr:to>
      <xdr:col>47</xdr:col>
      <xdr:colOff>203638</xdr:colOff>
      <xdr:row>231</xdr:row>
      <xdr:rowOff>203639</xdr:rowOff>
    </xdr:to>
    <xdr:sp macro="" textlink="">
      <xdr:nvSpPr>
        <xdr:cNvPr id="389" name="Elipse 388">
          <a:extLst>
            <a:ext uri="{FF2B5EF4-FFF2-40B4-BE49-F238E27FC236}">
              <a16:creationId xmlns:a16="http://schemas.microsoft.com/office/drawing/2014/main" id="{00000000-0008-0000-0200-000085010000}"/>
            </a:ext>
          </a:extLst>
        </xdr:cNvPr>
        <xdr:cNvSpPr/>
      </xdr:nvSpPr>
      <xdr:spPr>
        <a:xfrm>
          <a:off x="7248425" y="483898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238</xdr:row>
      <xdr:rowOff>52553</xdr:rowOff>
    </xdr:from>
    <xdr:to>
      <xdr:col>0</xdr:col>
      <xdr:colOff>203638</xdr:colOff>
      <xdr:row>238</xdr:row>
      <xdr:rowOff>203639</xdr:rowOff>
    </xdr:to>
    <xdr:sp macro="" textlink="">
      <xdr:nvSpPr>
        <xdr:cNvPr id="390" name="Elipse 389">
          <a:extLst>
            <a:ext uri="{FF2B5EF4-FFF2-40B4-BE49-F238E27FC236}">
              <a16:creationId xmlns:a16="http://schemas.microsoft.com/office/drawing/2014/main" id="{00000000-0008-0000-0200-000086010000}"/>
            </a:ext>
          </a:extLst>
        </xdr:cNvPr>
        <xdr:cNvSpPr/>
      </xdr:nvSpPr>
      <xdr:spPr>
        <a:xfrm>
          <a:off x="9045751" y="53939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239</xdr:row>
      <xdr:rowOff>52553</xdr:rowOff>
    </xdr:from>
    <xdr:to>
      <xdr:col>0</xdr:col>
      <xdr:colOff>203638</xdr:colOff>
      <xdr:row>239</xdr:row>
      <xdr:rowOff>203639</xdr:rowOff>
    </xdr:to>
    <xdr:sp macro="" textlink="">
      <xdr:nvSpPr>
        <xdr:cNvPr id="391" name="Elipse 390">
          <a:extLst>
            <a:ext uri="{FF2B5EF4-FFF2-40B4-BE49-F238E27FC236}">
              <a16:creationId xmlns:a16="http://schemas.microsoft.com/office/drawing/2014/main" id="{00000000-0008-0000-0200-000087010000}"/>
            </a:ext>
          </a:extLst>
        </xdr:cNvPr>
        <xdr:cNvSpPr/>
      </xdr:nvSpPr>
      <xdr:spPr>
        <a:xfrm>
          <a:off x="9045751" y="53939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238</xdr:row>
      <xdr:rowOff>52553</xdr:rowOff>
    </xdr:from>
    <xdr:to>
      <xdr:col>7</xdr:col>
      <xdr:colOff>203638</xdr:colOff>
      <xdr:row>238</xdr:row>
      <xdr:rowOff>203639</xdr:rowOff>
    </xdr:to>
    <xdr:sp macro="" textlink="">
      <xdr:nvSpPr>
        <xdr:cNvPr id="392" name="Elipse 391">
          <a:extLst>
            <a:ext uri="{FF2B5EF4-FFF2-40B4-BE49-F238E27FC236}">
              <a16:creationId xmlns:a16="http://schemas.microsoft.com/office/drawing/2014/main" id="{00000000-0008-0000-0200-000088010000}"/>
            </a:ext>
          </a:extLst>
        </xdr:cNvPr>
        <xdr:cNvSpPr/>
      </xdr:nvSpPr>
      <xdr:spPr>
        <a:xfrm>
          <a:off x="9045751" y="53939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238</xdr:row>
      <xdr:rowOff>52553</xdr:rowOff>
    </xdr:from>
    <xdr:to>
      <xdr:col>28</xdr:col>
      <xdr:colOff>203638</xdr:colOff>
      <xdr:row>238</xdr:row>
      <xdr:rowOff>203639</xdr:rowOff>
    </xdr:to>
    <xdr:sp macro="" textlink="">
      <xdr:nvSpPr>
        <xdr:cNvPr id="393" name="Elipse 392">
          <a:extLst>
            <a:ext uri="{FF2B5EF4-FFF2-40B4-BE49-F238E27FC236}">
              <a16:creationId xmlns:a16="http://schemas.microsoft.com/office/drawing/2014/main" id="{00000000-0008-0000-0200-000089010000}"/>
            </a:ext>
          </a:extLst>
        </xdr:cNvPr>
        <xdr:cNvSpPr/>
      </xdr:nvSpPr>
      <xdr:spPr>
        <a:xfrm>
          <a:off x="5707860" y="5002981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239</xdr:row>
      <xdr:rowOff>52553</xdr:rowOff>
    </xdr:from>
    <xdr:to>
      <xdr:col>28</xdr:col>
      <xdr:colOff>203638</xdr:colOff>
      <xdr:row>239</xdr:row>
      <xdr:rowOff>203639</xdr:rowOff>
    </xdr:to>
    <xdr:sp macro="" textlink="">
      <xdr:nvSpPr>
        <xdr:cNvPr id="394" name="Elipse 393">
          <a:extLst>
            <a:ext uri="{FF2B5EF4-FFF2-40B4-BE49-F238E27FC236}">
              <a16:creationId xmlns:a16="http://schemas.microsoft.com/office/drawing/2014/main" id="{00000000-0008-0000-0200-00008A010000}"/>
            </a:ext>
          </a:extLst>
        </xdr:cNvPr>
        <xdr:cNvSpPr/>
      </xdr:nvSpPr>
      <xdr:spPr>
        <a:xfrm>
          <a:off x="5707860" y="502782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238</xdr:row>
      <xdr:rowOff>52553</xdr:rowOff>
    </xdr:from>
    <xdr:to>
      <xdr:col>14</xdr:col>
      <xdr:colOff>203638</xdr:colOff>
      <xdr:row>238</xdr:row>
      <xdr:rowOff>203639</xdr:rowOff>
    </xdr:to>
    <xdr:sp macro="" textlink="">
      <xdr:nvSpPr>
        <xdr:cNvPr id="395" name="Elipse 394">
          <a:extLst>
            <a:ext uri="{FF2B5EF4-FFF2-40B4-BE49-F238E27FC236}">
              <a16:creationId xmlns:a16="http://schemas.microsoft.com/office/drawing/2014/main" id="{00000000-0008-0000-0200-00008B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239</xdr:row>
      <xdr:rowOff>52553</xdr:rowOff>
    </xdr:from>
    <xdr:to>
      <xdr:col>14</xdr:col>
      <xdr:colOff>203638</xdr:colOff>
      <xdr:row>239</xdr:row>
      <xdr:rowOff>203639</xdr:rowOff>
    </xdr:to>
    <xdr:sp macro="" textlink="">
      <xdr:nvSpPr>
        <xdr:cNvPr id="396" name="Elipse 395">
          <a:extLst>
            <a:ext uri="{FF2B5EF4-FFF2-40B4-BE49-F238E27FC236}">
              <a16:creationId xmlns:a16="http://schemas.microsoft.com/office/drawing/2014/main" id="{00000000-0008-0000-0200-00008C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238</xdr:row>
      <xdr:rowOff>52553</xdr:rowOff>
    </xdr:from>
    <xdr:to>
      <xdr:col>21</xdr:col>
      <xdr:colOff>203638</xdr:colOff>
      <xdr:row>238</xdr:row>
      <xdr:rowOff>203639</xdr:rowOff>
    </xdr:to>
    <xdr:sp macro="" textlink="">
      <xdr:nvSpPr>
        <xdr:cNvPr id="397" name="Elipse 396">
          <a:extLst>
            <a:ext uri="{FF2B5EF4-FFF2-40B4-BE49-F238E27FC236}">
              <a16:creationId xmlns:a16="http://schemas.microsoft.com/office/drawing/2014/main" id="{00000000-0008-0000-0200-00008D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238</xdr:row>
      <xdr:rowOff>52553</xdr:rowOff>
    </xdr:from>
    <xdr:to>
      <xdr:col>39</xdr:col>
      <xdr:colOff>203638</xdr:colOff>
      <xdr:row>238</xdr:row>
      <xdr:rowOff>203639</xdr:rowOff>
    </xdr:to>
    <xdr:sp macro="" textlink="">
      <xdr:nvSpPr>
        <xdr:cNvPr id="398" name="Elipse 397">
          <a:extLst>
            <a:ext uri="{FF2B5EF4-FFF2-40B4-BE49-F238E27FC236}">
              <a16:creationId xmlns:a16="http://schemas.microsoft.com/office/drawing/2014/main" id="{00000000-0008-0000-0200-00008E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239</xdr:row>
      <xdr:rowOff>52553</xdr:rowOff>
    </xdr:from>
    <xdr:to>
      <xdr:col>39</xdr:col>
      <xdr:colOff>203638</xdr:colOff>
      <xdr:row>239</xdr:row>
      <xdr:rowOff>203639</xdr:rowOff>
    </xdr:to>
    <xdr:sp macro="" textlink="">
      <xdr:nvSpPr>
        <xdr:cNvPr id="399" name="Elipse 398">
          <a:extLst>
            <a:ext uri="{FF2B5EF4-FFF2-40B4-BE49-F238E27FC236}">
              <a16:creationId xmlns:a16="http://schemas.microsoft.com/office/drawing/2014/main" id="{00000000-0008-0000-0200-00008F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238</xdr:row>
      <xdr:rowOff>52553</xdr:rowOff>
    </xdr:from>
    <xdr:to>
      <xdr:col>45</xdr:col>
      <xdr:colOff>203638</xdr:colOff>
      <xdr:row>238</xdr:row>
      <xdr:rowOff>203639</xdr:rowOff>
    </xdr:to>
    <xdr:sp macro="" textlink="">
      <xdr:nvSpPr>
        <xdr:cNvPr id="400" name="Elipse 399">
          <a:extLst>
            <a:ext uri="{FF2B5EF4-FFF2-40B4-BE49-F238E27FC236}">
              <a16:creationId xmlns:a16="http://schemas.microsoft.com/office/drawing/2014/main" id="{00000000-0008-0000-0200-000090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45</xdr:col>
      <xdr:colOff>59121</xdr:colOff>
      <xdr:row>239</xdr:row>
      <xdr:rowOff>52553</xdr:rowOff>
    </xdr:from>
    <xdr:to>
      <xdr:col>45</xdr:col>
      <xdr:colOff>203638</xdr:colOff>
      <xdr:row>239</xdr:row>
      <xdr:rowOff>203639</xdr:rowOff>
    </xdr:to>
    <xdr:sp macro="" textlink="">
      <xdr:nvSpPr>
        <xdr:cNvPr id="401" name="Elipse 400">
          <a:extLst>
            <a:ext uri="{FF2B5EF4-FFF2-40B4-BE49-F238E27FC236}">
              <a16:creationId xmlns:a16="http://schemas.microsoft.com/office/drawing/2014/main" id="{00000000-0008-0000-0200-000091010000}"/>
            </a:ext>
          </a:extLst>
        </xdr:cNvPr>
        <xdr:cNvSpPr/>
      </xdr:nvSpPr>
      <xdr:spPr>
        <a:xfrm>
          <a:off x="1856447" y="5508220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244</xdr:row>
      <xdr:rowOff>27919</xdr:rowOff>
    </xdr:from>
    <xdr:to>
      <xdr:col>0</xdr:col>
      <xdr:colOff>214313</xdr:colOff>
      <xdr:row>244</xdr:row>
      <xdr:rowOff>188653</xdr:rowOff>
    </xdr:to>
    <xdr:sp macro="" textlink="">
      <xdr:nvSpPr>
        <xdr:cNvPr id="402" name="Rectángulo 401">
          <a:extLst>
            <a:ext uri="{FF2B5EF4-FFF2-40B4-BE49-F238E27FC236}">
              <a16:creationId xmlns:a16="http://schemas.microsoft.com/office/drawing/2014/main" id="{00000000-0008-0000-0200-000092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245</xdr:row>
      <xdr:rowOff>27919</xdr:rowOff>
    </xdr:from>
    <xdr:to>
      <xdr:col>0</xdr:col>
      <xdr:colOff>214313</xdr:colOff>
      <xdr:row>245</xdr:row>
      <xdr:rowOff>188653</xdr:rowOff>
    </xdr:to>
    <xdr:sp macro="" textlink="">
      <xdr:nvSpPr>
        <xdr:cNvPr id="442" name="Rectángulo 441">
          <a:extLst>
            <a:ext uri="{FF2B5EF4-FFF2-40B4-BE49-F238E27FC236}">
              <a16:creationId xmlns:a16="http://schemas.microsoft.com/office/drawing/2014/main" id="{00000000-0008-0000-0200-0000BA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246</xdr:row>
      <xdr:rowOff>27919</xdr:rowOff>
    </xdr:from>
    <xdr:to>
      <xdr:col>0</xdr:col>
      <xdr:colOff>214313</xdr:colOff>
      <xdr:row>246</xdr:row>
      <xdr:rowOff>188653</xdr:rowOff>
    </xdr:to>
    <xdr:sp macro="" textlink="">
      <xdr:nvSpPr>
        <xdr:cNvPr id="443" name="Rectángulo 442">
          <a:extLst>
            <a:ext uri="{FF2B5EF4-FFF2-40B4-BE49-F238E27FC236}">
              <a16:creationId xmlns:a16="http://schemas.microsoft.com/office/drawing/2014/main" id="{00000000-0008-0000-0200-0000BB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247</xdr:row>
      <xdr:rowOff>27919</xdr:rowOff>
    </xdr:from>
    <xdr:to>
      <xdr:col>0</xdr:col>
      <xdr:colOff>214313</xdr:colOff>
      <xdr:row>247</xdr:row>
      <xdr:rowOff>188653</xdr:rowOff>
    </xdr:to>
    <xdr:sp macro="" textlink="">
      <xdr:nvSpPr>
        <xdr:cNvPr id="444" name="Rectángulo 443">
          <a:extLst>
            <a:ext uri="{FF2B5EF4-FFF2-40B4-BE49-F238E27FC236}">
              <a16:creationId xmlns:a16="http://schemas.microsoft.com/office/drawing/2014/main" id="{00000000-0008-0000-0200-0000BC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248</xdr:row>
      <xdr:rowOff>27919</xdr:rowOff>
    </xdr:from>
    <xdr:to>
      <xdr:col>0</xdr:col>
      <xdr:colOff>214313</xdr:colOff>
      <xdr:row>248</xdr:row>
      <xdr:rowOff>188653</xdr:rowOff>
    </xdr:to>
    <xdr:sp macro="" textlink="">
      <xdr:nvSpPr>
        <xdr:cNvPr id="445" name="Rectángulo 444">
          <a:extLst>
            <a:ext uri="{FF2B5EF4-FFF2-40B4-BE49-F238E27FC236}">
              <a16:creationId xmlns:a16="http://schemas.microsoft.com/office/drawing/2014/main" id="{00000000-0008-0000-0200-0000BD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244</xdr:row>
      <xdr:rowOff>27919</xdr:rowOff>
    </xdr:from>
    <xdr:to>
      <xdr:col>12</xdr:col>
      <xdr:colOff>214313</xdr:colOff>
      <xdr:row>244</xdr:row>
      <xdr:rowOff>188653</xdr:rowOff>
    </xdr:to>
    <xdr:sp macro="" textlink="">
      <xdr:nvSpPr>
        <xdr:cNvPr id="446" name="Rectángulo 445">
          <a:extLst>
            <a:ext uri="{FF2B5EF4-FFF2-40B4-BE49-F238E27FC236}">
              <a16:creationId xmlns:a16="http://schemas.microsoft.com/office/drawing/2014/main" id="{00000000-0008-0000-0200-0000BE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245</xdr:row>
      <xdr:rowOff>27919</xdr:rowOff>
    </xdr:from>
    <xdr:to>
      <xdr:col>12</xdr:col>
      <xdr:colOff>214313</xdr:colOff>
      <xdr:row>245</xdr:row>
      <xdr:rowOff>188653</xdr:rowOff>
    </xdr:to>
    <xdr:sp macro="" textlink="">
      <xdr:nvSpPr>
        <xdr:cNvPr id="447" name="Rectángulo 446">
          <a:extLst>
            <a:ext uri="{FF2B5EF4-FFF2-40B4-BE49-F238E27FC236}">
              <a16:creationId xmlns:a16="http://schemas.microsoft.com/office/drawing/2014/main" id="{00000000-0008-0000-0200-0000BF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246</xdr:row>
      <xdr:rowOff>27919</xdr:rowOff>
    </xdr:from>
    <xdr:to>
      <xdr:col>12</xdr:col>
      <xdr:colOff>214313</xdr:colOff>
      <xdr:row>246</xdr:row>
      <xdr:rowOff>188653</xdr:rowOff>
    </xdr:to>
    <xdr:sp macro="" textlink="">
      <xdr:nvSpPr>
        <xdr:cNvPr id="448" name="Rectángulo 447">
          <a:extLst>
            <a:ext uri="{FF2B5EF4-FFF2-40B4-BE49-F238E27FC236}">
              <a16:creationId xmlns:a16="http://schemas.microsoft.com/office/drawing/2014/main" id="{00000000-0008-0000-0200-0000C0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247</xdr:row>
      <xdr:rowOff>27919</xdr:rowOff>
    </xdr:from>
    <xdr:to>
      <xdr:col>12</xdr:col>
      <xdr:colOff>214313</xdr:colOff>
      <xdr:row>247</xdr:row>
      <xdr:rowOff>188653</xdr:rowOff>
    </xdr:to>
    <xdr:sp macro="" textlink="">
      <xdr:nvSpPr>
        <xdr:cNvPr id="449" name="Rectángulo 448">
          <a:extLst>
            <a:ext uri="{FF2B5EF4-FFF2-40B4-BE49-F238E27FC236}">
              <a16:creationId xmlns:a16="http://schemas.microsoft.com/office/drawing/2014/main" id="{00000000-0008-0000-0200-0000C1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53579</xdr:colOff>
      <xdr:row>248</xdr:row>
      <xdr:rowOff>27919</xdr:rowOff>
    </xdr:from>
    <xdr:to>
      <xdr:col>12</xdr:col>
      <xdr:colOff>214313</xdr:colOff>
      <xdr:row>248</xdr:row>
      <xdr:rowOff>188653</xdr:rowOff>
    </xdr:to>
    <xdr:sp macro="" textlink="">
      <xdr:nvSpPr>
        <xdr:cNvPr id="450" name="Rectángulo 449">
          <a:extLst>
            <a:ext uri="{FF2B5EF4-FFF2-40B4-BE49-F238E27FC236}">
              <a16:creationId xmlns:a16="http://schemas.microsoft.com/office/drawing/2014/main" id="{00000000-0008-0000-0200-0000C2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244</xdr:row>
      <xdr:rowOff>27919</xdr:rowOff>
    </xdr:from>
    <xdr:to>
      <xdr:col>27</xdr:col>
      <xdr:colOff>214313</xdr:colOff>
      <xdr:row>244</xdr:row>
      <xdr:rowOff>188653</xdr:rowOff>
    </xdr:to>
    <xdr:sp macro="" textlink="">
      <xdr:nvSpPr>
        <xdr:cNvPr id="451" name="Rectángulo 450">
          <a:extLst>
            <a:ext uri="{FF2B5EF4-FFF2-40B4-BE49-F238E27FC236}">
              <a16:creationId xmlns:a16="http://schemas.microsoft.com/office/drawing/2014/main" id="{00000000-0008-0000-0200-0000C3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245</xdr:row>
      <xdr:rowOff>27919</xdr:rowOff>
    </xdr:from>
    <xdr:to>
      <xdr:col>27</xdr:col>
      <xdr:colOff>214313</xdr:colOff>
      <xdr:row>245</xdr:row>
      <xdr:rowOff>188653</xdr:rowOff>
    </xdr:to>
    <xdr:sp macro="" textlink="">
      <xdr:nvSpPr>
        <xdr:cNvPr id="452" name="Rectángulo 451">
          <a:extLst>
            <a:ext uri="{FF2B5EF4-FFF2-40B4-BE49-F238E27FC236}">
              <a16:creationId xmlns:a16="http://schemas.microsoft.com/office/drawing/2014/main" id="{00000000-0008-0000-0200-0000C4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246</xdr:row>
      <xdr:rowOff>27919</xdr:rowOff>
    </xdr:from>
    <xdr:to>
      <xdr:col>27</xdr:col>
      <xdr:colOff>214313</xdr:colOff>
      <xdr:row>246</xdr:row>
      <xdr:rowOff>188653</xdr:rowOff>
    </xdr:to>
    <xdr:sp macro="" textlink="">
      <xdr:nvSpPr>
        <xdr:cNvPr id="453" name="Rectángulo 452">
          <a:extLst>
            <a:ext uri="{FF2B5EF4-FFF2-40B4-BE49-F238E27FC236}">
              <a16:creationId xmlns:a16="http://schemas.microsoft.com/office/drawing/2014/main" id="{00000000-0008-0000-0200-0000C5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247</xdr:row>
      <xdr:rowOff>27919</xdr:rowOff>
    </xdr:from>
    <xdr:to>
      <xdr:col>27</xdr:col>
      <xdr:colOff>214313</xdr:colOff>
      <xdr:row>247</xdr:row>
      <xdr:rowOff>188653</xdr:rowOff>
    </xdr:to>
    <xdr:sp macro="" textlink="">
      <xdr:nvSpPr>
        <xdr:cNvPr id="454" name="Rectángulo 453">
          <a:extLst>
            <a:ext uri="{FF2B5EF4-FFF2-40B4-BE49-F238E27FC236}">
              <a16:creationId xmlns:a16="http://schemas.microsoft.com/office/drawing/2014/main" id="{00000000-0008-0000-0200-0000C6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248</xdr:row>
      <xdr:rowOff>27919</xdr:rowOff>
    </xdr:from>
    <xdr:to>
      <xdr:col>27</xdr:col>
      <xdr:colOff>214313</xdr:colOff>
      <xdr:row>248</xdr:row>
      <xdr:rowOff>188653</xdr:rowOff>
    </xdr:to>
    <xdr:sp macro="" textlink="">
      <xdr:nvSpPr>
        <xdr:cNvPr id="455" name="Rectángulo 454">
          <a:extLst>
            <a:ext uri="{FF2B5EF4-FFF2-40B4-BE49-F238E27FC236}">
              <a16:creationId xmlns:a16="http://schemas.microsoft.com/office/drawing/2014/main" id="{00000000-0008-0000-0200-0000C7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244</xdr:row>
      <xdr:rowOff>27919</xdr:rowOff>
    </xdr:from>
    <xdr:to>
      <xdr:col>31</xdr:col>
      <xdr:colOff>214313</xdr:colOff>
      <xdr:row>244</xdr:row>
      <xdr:rowOff>188653</xdr:rowOff>
    </xdr:to>
    <xdr:sp macro="" textlink="">
      <xdr:nvSpPr>
        <xdr:cNvPr id="456" name="Rectángulo 455">
          <a:extLst>
            <a:ext uri="{FF2B5EF4-FFF2-40B4-BE49-F238E27FC236}">
              <a16:creationId xmlns:a16="http://schemas.microsoft.com/office/drawing/2014/main" id="{00000000-0008-0000-0200-0000C8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245</xdr:row>
      <xdr:rowOff>27919</xdr:rowOff>
    </xdr:from>
    <xdr:to>
      <xdr:col>31</xdr:col>
      <xdr:colOff>214313</xdr:colOff>
      <xdr:row>245</xdr:row>
      <xdr:rowOff>188653</xdr:rowOff>
    </xdr:to>
    <xdr:sp macro="" textlink="">
      <xdr:nvSpPr>
        <xdr:cNvPr id="457" name="Rectángulo 456">
          <a:extLst>
            <a:ext uri="{FF2B5EF4-FFF2-40B4-BE49-F238E27FC236}">
              <a16:creationId xmlns:a16="http://schemas.microsoft.com/office/drawing/2014/main" id="{00000000-0008-0000-0200-0000C9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246</xdr:row>
      <xdr:rowOff>27919</xdr:rowOff>
    </xdr:from>
    <xdr:to>
      <xdr:col>31</xdr:col>
      <xdr:colOff>214313</xdr:colOff>
      <xdr:row>246</xdr:row>
      <xdr:rowOff>188653</xdr:rowOff>
    </xdr:to>
    <xdr:sp macro="" textlink="">
      <xdr:nvSpPr>
        <xdr:cNvPr id="458" name="Rectángulo 457">
          <a:extLst>
            <a:ext uri="{FF2B5EF4-FFF2-40B4-BE49-F238E27FC236}">
              <a16:creationId xmlns:a16="http://schemas.microsoft.com/office/drawing/2014/main" id="{00000000-0008-0000-0200-0000CA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247</xdr:row>
      <xdr:rowOff>27919</xdr:rowOff>
    </xdr:from>
    <xdr:to>
      <xdr:col>31</xdr:col>
      <xdr:colOff>214313</xdr:colOff>
      <xdr:row>247</xdr:row>
      <xdr:rowOff>188653</xdr:rowOff>
    </xdr:to>
    <xdr:sp macro="" textlink="">
      <xdr:nvSpPr>
        <xdr:cNvPr id="459" name="Rectángulo 458">
          <a:extLst>
            <a:ext uri="{FF2B5EF4-FFF2-40B4-BE49-F238E27FC236}">
              <a16:creationId xmlns:a16="http://schemas.microsoft.com/office/drawing/2014/main" id="{00000000-0008-0000-0200-0000CB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31</xdr:col>
      <xdr:colOff>53579</xdr:colOff>
      <xdr:row>248</xdr:row>
      <xdr:rowOff>27919</xdr:rowOff>
    </xdr:from>
    <xdr:to>
      <xdr:col>31</xdr:col>
      <xdr:colOff>214313</xdr:colOff>
      <xdr:row>248</xdr:row>
      <xdr:rowOff>188653</xdr:rowOff>
    </xdr:to>
    <xdr:sp macro="" textlink="">
      <xdr:nvSpPr>
        <xdr:cNvPr id="460" name="Rectángulo 459">
          <a:extLst>
            <a:ext uri="{FF2B5EF4-FFF2-40B4-BE49-F238E27FC236}">
              <a16:creationId xmlns:a16="http://schemas.microsoft.com/office/drawing/2014/main" id="{00000000-0008-0000-0200-0000CC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244</xdr:row>
      <xdr:rowOff>27919</xdr:rowOff>
    </xdr:from>
    <xdr:to>
      <xdr:col>35</xdr:col>
      <xdr:colOff>214313</xdr:colOff>
      <xdr:row>244</xdr:row>
      <xdr:rowOff>188653</xdr:rowOff>
    </xdr:to>
    <xdr:sp macro="" textlink="">
      <xdr:nvSpPr>
        <xdr:cNvPr id="461" name="Rectángulo 460">
          <a:extLst>
            <a:ext uri="{FF2B5EF4-FFF2-40B4-BE49-F238E27FC236}">
              <a16:creationId xmlns:a16="http://schemas.microsoft.com/office/drawing/2014/main" id="{00000000-0008-0000-0200-0000CD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245</xdr:row>
      <xdr:rowOff>27919</xdr:rowOff>
    </xdr:from>
    <xdr:to>
      <xdr:col>35</xdr:col>
      <xdr:colOff>214313</xdr:colOff>
      <xdr:row>245</xdr:row>
      <xdr:rowOff>188653</xdr:rowOff>
    </xdr:to>
    <xdr:sp macro="" textlink="">
      <xdr:nvSpPr>
        <xdr:cNvPr id="462" name="Rectángulo 461">
          <a:extLst>
            <a:ext uri="{FF2B5EF4-FFF2-40B4-BE49-F238E27FC236}">
              <a16:creationId xmlns:a16="http://schemas.microsoft.com/office/drawing/2014/main" id="{00000000-0008-0000-0200-0000CE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246</xdr:row>
      <xdr:rowOff>27919</xdr:rowOff>
    </xdr:from>
    <xdr:to>
      <xdr:col>35</xdr:col>
      <xdr:colOff>214313</xdr:colOff>
      <xdr:row>246</xdr:row>
      <xdr:rowOff>188653</xdr:rowOff>
    </xdr:to>
    <xdr:sp macro="" textlink="">
      <xdr:nvSpPr>
        <xdr:cNvPr id="463" name="Rectángulo 462">
          <a:extLst>
            <a:ext uri="{FF2B5EF4-FFF2-40B4-BE49-F238E27FC236}">
              <a16:creationId xmlns:a16="http://schemas.microsoft.com/office/drawing/2014/main" id="{00000000-0008-0000-0200-0000CF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247</xdr:row>
      <xdr:rowOff>27919</xdr:rowOff>
    </xdr:from>
    <xdr:to>
      <xdr:col>35</xdr:col>
      <xdr:colOff>214313</xdr:colOff>
      <xdr:row>247</xdr:row>
      <xdr:rowOff>188653</xdr:rowOff>
    </xdr:to>
    <xdr:sp macro="" textlink="">
      <xdr:nvSpPr>
        <xdr:cNvPr id="464" name="Rectángulo 463">
          <a:extLst>
            <a:ext uri="{FF2B5EF4-FFF2-40B4-BE49-F238E27FC236}">
              <a16:creationId xmlns:a16="http://schemas.microsoft.com/office/drawing/2014/main" id="{00000000-0008-0000-0200-0000D0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248</xdr:row>
      <xdr:rowOff>27919</xdr:rowOff>
    </xdr:from>
    <xdr:to>
      <xdr:col>35</xdr:col>
      <xdr:colOff>214313</xdr:colOff>
      <xdr:row>248</xdr:row>
      <xdr:rowOff>188653</xdr:rowOff>
    </xdr:to>
    <xdr:sp macro="" textlink="">
      <xdr:nvSpPr>
        <xdr:cNvPr id="465" name="Rectángulo 464">
          <a:extLst>
            <a:ext uri="{FF2B5EF4-FFF2-40B4-BE49-F238E27FC236}">
              <a16:creationId xmlns:a16="http://schemas.microsoft.com/office/drawing/2014/main" id="{00000000-0008-0000-0200-0000D1010000}"/>
            </a:ext>
          </a:extLst>
        </xdr:cNvPr>
        <xdr:cNvSpPr/>
      </xdr:nvSpPr>
      <xdr:spPr>
        <a:xfrm>
          <a:off x="53579" y="5660641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251</xdr:row>
      <xdr:rowOff>52553</xdr:rowOff>
    </xdr:from>
    <xdr:to>
      <xdr:col>9</xdr:col>
      <xdr:colOff>203638</xdr:colOff>
      <xdr:row>251</xdr:row>
      <xdr:rowOff>203639</xdr:rowOff>
    </xdr:to>
    <xdr:sp macro="" textlink="">
      <xdr:nvSpPr>
        <xdr:cNvPr id="466" name="Elipse 465">
          <a:extLst>
            <a:ext uri="{FF2B5EF4-FFF2-40B4-BE49-F238E27FC236}">
              <a16:creationId xmlns:a16="http://schemas.microsoft.com/office/drawing/2014/main" id="{00000000-0008-0000-0200-0000D2010000}"/>
            </a:ext>
          </a:extLst>
        </xdr:cNvPr>
        <xdr:cNvSpPr/>
      </xdr:nvSpPr>
      <xdr:spPr>
        <a:xfrm>
          <a:off x="7232431" y="5538295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252</xdr:row>
      <xdr:rowOff>52553</xdr:rowOff>
    </xdr:from>
    <xdr:to>
      <xdr:col>9</xdr:col>
      <xdr:colOff>203638</xdr:colOff>
      <xdr:row>252</xdr:row>
      <xdr:rowOff>203639</xdr:rowOff>
    </xdr:to>
    <xdr:sp macro="" textlink="">
      <xdr:nvSpPr>
        <xdr:cNvPr id="467" name="Elipse 466">
          <a:extLst>
            <a:ext uri="{FF2B5EF4-FFF2-40B4-BE49-F238E27FC236}">
              <a16:creationId xmlns:a16="http://schemas.microsoft.com/office/drawing/2014/main" id="{00000000-0008-0000-0200-0000D3010000}"/>
            </a:ext>
          </a:extLst>
        </xdr:cNvPr>
        <xdr:cNvSpPr/>
      </xdr:nvSpPr>
      <xdr:spPr>
        <a:xfrm>
          <a:off x="7232431" y="556325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257</xdr:row>
      <xdr:rowOff>27919</xdr:rowOff>
    </xdr:from>
    <xdr:to>
      <xdr:col>0</xdr:col>
      <xdr:colOff>214313</xdr:colOff>
      <xdr:row>257</xdr:row>
      <xdr:rowOff>188653</xdr:rowOff>
    </xdr:to>
    <xdr:sp macro="" textlink="">
      <xdr:nvSpPr>
        <xdr:cNvPr id="468" name="Rectángulo 467">
          <a:extLst>
            <a:ext uri="{FF2B5EF4-FFF2-40B4-BE49-F238E27FC236}">
              <a16:creationId xmlns:a16="http://schemas.microsoft.com/office/drawing/2014/main" id="{00000000-0008-0000-0200-0000D4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258</xdr:row>
      <xdr:rowOff>27919</xdr:rowOff>
    </xdr:from>
    <xdr:to>
      <xdr:col>0</xdr:col>
      <xdr:colOff>214313</xdr:colOff>
      <xdr:row>258</xdr:row>
      <xdr:rowOff>188653</xdr:rowOff>
    </xdr:to>
    <xdr:sp macro="" textlink="">
      <xdr:nvSpPr>
        <xdr:cNvPr id="469" name="Rectángulo 468">
          <a:extLst>
            <a:ext uri="{FF2B5EF4-FFF2-40B4-BE49-F238E27FC236}">
              <a16:creationId xmlns:a16="http://schemas.microsoft.com/office/drawing/2014/main" id="{00000000-0008-0000-0200-0000D5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257</xdr:row>
      <xdr:rowOff>27919</xdr:rowOff>
    </xdr:from>
    <xdr:to>
      <xdr:col>7</xdr:col>
      <xdr:colOff>214313</xdr:colOff>
      <xdr:row>257</xdr:row>
      <xdr:rowOff>188653</xdr:rowOff>
    </xdr:to>
    <xdr:sp macro="" textlink="">
      <xdr:nvSpPr>
        <xdr:cNvPr id="470" name="Rectángulo 469">
          <a:extLst>
            <a:ext uri="{FF2B5EF4-FFF2-40B4-BE49-F238E27FC236}">
              <a16:creationId xmlns:a16="http://schemas.microsoft.com/office/drawing/2014/main" id="{00000000-0008-0000-0200-0000D6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258</xdr:row>
      <xdr:rowOff>27919</xdr:rowOff>
    </xdr:from>
    <xdr:to>
      <xdr:col>7</xdr:col>
      <xdr:colOff>214313</xdr:colOff>
      <xdr:row>258</xdr:row>
      <xdr:rowOff>188653</xdr:rowOff>
    </xdr:to>
    <xdr:sp macro="" textlink="">
      <xdr:nvSpPr>
        <xdr:cNvPr id="471" name="Rectángulo 470">
          <a:extLst>
            <a:ext uri="{FF2B5EF4-FFF2-40B4-BE49-F238E27FC236}">
              <a16:creationId xmlns:a16="http://schemas.microsoft.com/office/drawing/2014/main" id="{00000000-0008-0000-0200-0000D7010000}"/>
            </a:ext>
          </a:extLst>
        </xdr:cNvPr>
        <xdr:cNvSpPr/>
      </xdr:nvSpPr>
      <xdr:spPr>
        <a:xfrm>
          <a:off x="3139679" y="56596894"/>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190</xdr:row>
      <xdr:rowOff>52553</xdr:rowOff>
    </xdr:from>
    <xdr:to>
      <xdr:col>16</xdr:col>
      <xdr:colOff>203638</xdr:colOff>
      <xdr:row>190</xdr:row>
      <xdr:rowOff>203639</xdr:rowOff>
    </xdr:to>
    <xdr:sp macro="" textlink="">
      <xdr:nvSpPr>
        <xdr:cNvPr id="403" name="Elipse 402">
          <a:extLst>
            <a:ext uri="{FF2B5EF4-FFF2-40B4-BE49-F238E27FC236}">
              <a16:creationId xmlns:a16="http://schemas.microsoft.com/office/drawing/2014/main" id="{00000000-0008-0000-0200-000093010000}"/>
            </a:ext>
          </a:extLst>
        </xdr:cNvPr>
        <xdr:cNvSpPr/>
      </xdr:nvSpPr>
      <xdr:spPr>
        <a:xfrm>
          <a:off x="3161550" y="452010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78441</xdr:rowOff>
    </xdr:from>
    <xdr:to>
      <xdr:col>3</xdr:col>
      <xdr:colOff>209983</xdr:colOff>
      <xdr:row>2</xdr:row>
      <xdr:rowOff>211791</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507066"/>
          <a:ext cx="686233" cy="781050"/>
        </a:xfrm>
        <a:prstGeom prst="rect">
          <a:avLst/>
        </a:prstGeom>
      </xdr:spPr>
    </xdr:pic>
    <xdr:clientData/>
  </xdr:twoCellAnchor>
  <xdr:twoCellAnchor>
    <xdr:from>
      <xdr:col>52</xdr:col>
      <xdr:colOff>115920</xdr:colOff>
      <xdr:row>0</xdr:row>
      <xdr:rowOff>164539</xdr:rowOff>
    </xdr:from>
    <xdr:to>
      <xdr:col>57</xdr:col>
      <xdr:colOff>81642</xdr:colOff>
      <xdr:row>1</xdr:row>
      <xdr:rowOff>140154</xdr:rowOff>
    </xdr:to>
    <xdr:sp macro="[0]!Inicio3" textlink="">
      <xdr:nvSpPr>
        <xdr:cNvPr id="3" name="Rectángulo: esquinas redondeadas 9">
          <a:extLst>
            <a:ext uri="{FF2B5EF4-FFF2-40B4-BE49-F238E27FC236}">
              <a16:creationId xmlns:a16="http://schemas.microsoft.com/office/drawing/2014/main" id="{00000000-0008-0000-0300-000003000000}"/>
            </a:ext>
          </a:extLst>
        </xdr:cNvPr>
        <xdr:cNvSpPr/>
      </xdr:nvSpPr>
      <xdr:spPr>
        <a:xfrm>
          <a:off x="13559777" y="912932"/>
          <a:ext cx="1258401" cy="30218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51</xdr:col>
      <xdr:colOff>146689</xdr:colOff>
      <xdr:row>0</xdr:row>
      <xdr:rowOff>95250</xdr:rowOff>
    </xdr:from>
    <xdr:to>
      <xdr:col>53</xdr:col>
      <xdr:colOff>66910</xdr:colOff>
      <xdr:row>1</xdr:row>
      <xdr:rowOff>149824</xdr:rowOff>
    </xdr:to>
    <xdr:pic>
      <xdr:nvPicPr>
        <xdr:cNvPr id="4" name="Picture 6" descr="Resultado de imagen de icono casa&quot;">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32010" y="843643"/>
          <a:ext cx="437292" cy="381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50838</xdr:colOff>
      <xdr:row>15</xdr:row>
      <xdr:rowOff>44270</xdr:rowOff>
    </xdr:from>
    <xdr:to>
      <xdr:col>9</xdr:col>
      <xdr:colOff>195355</xdr:colOff>
      <xdr:row>15</xdr:row>
      <xdr:rowOff>195356</xdr:rowOff>
    </xdr:to>
    <xdr:sp macro="" textlink="">
      <xdr:nvSpPr>
        <xdr:cNvPr id="397" name="Elipse 396">
          <a:extLst>
            <a:ext uri="{FF2B5EF4-FFF2-40B4-BE49-F238E27FC236}">
              <a16:creationId xmlns:a16="http://schemas.microsoft.com/office/drawing/2014/main" id="{00000000-0008-0000-0300-00008D010000}"/>
            </a:ext>
          </a:extLst>
        </xdr:cNvPr>
        <xdr:cNvSpPr/>
      </xdr:nvSpPr>
      <xdr:spPr>
        <a:xfrm>
          <a:off x="2361686" y="32330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15</xdr:row>
      <xdr:rowOff>44270</xdr:rowOff>
    </xdr:from>
    <xdr:to>
      <xdr:col>12</xdr:col>
      <xdr:colOff>203638</xdr:colOff>
      <xdr:row>15</xdr:row>
      <xdr:rowOff>195356</xdr:rowOff>
    </xdr:to>
    <xdr:sp macro="" textlink="">
      <xdr:nvSpPr>
        <xdr:cNvPr id="398" name="Elipse 397">
          <a:extLst>
            <a:ext uri="{FF2B5EF4-FFF2-40B4-BE49-F238E27FC236}">
              <a16:creationId xmlns:a16="http://schemas.microsoft.com/office/drawing/2014/main" id="{00000000-0008-0000-0300-00008E010000}"/>
            </a:ext>
          </a:extLst>
        </xdr:cNvPr>
        <xdr:cNvSpPr/>
      </xdr:nvSpPr>
      <xdr:spPr>
        <a:xfrm>
          <a:off x="3140251" y="323307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17</xdr:row>
      <xdr:rowOff>55866</xdr:rowOff>
    </xdr:from>
    <xdr:to>
      <xdr:col>7</xdr:col>
      <xdr:colOff>198668</xdr:colOff>
      <xdr:row>17</xdr:row>
      <xdr:rowOff>206952</xdr:rowOff>
    </xdr:to>
    <xdr:sp macro="" textlink="">
      <xdr:nvSpPr>
        <xdr:cNvPr id="399" name="Elipse 398">
          <a:extLst>
            <a:ext uri="{FF2B5EF4-FFF2-40B4-BE49-F238E27FC236}">
              <a16:creationId xmlns:a16="http://schemas.microsoft.com/office/drawing/2014/main" id="{00000000-0008-0000-0300-00008F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18</xdr:row>
      <xdr:rowOff>55866</xdr:rowOff>
    </xdr:from>
    <xdr:to>
      <xdr:col>7</xdr:col>
      <xdr:colOff>198668</xdr:colOff>
      <xdr:row>18</xdr:row>
      <xdr:rowOff>206952</xdr:rowOff>
    </xdr:to>
    <xdr:sp macro="" textlink="">
      <xdr:nvSpPr>
        <xdr:cNvPr id="400" name="Elipse 399">
          <a:extLst>
            <a:ext uri="{FF2B5EF4-FFF2-40B4-BE49-F238E27FC236}">
              <a16:creationId xmlns:a16="http://schemas.microsoft.com/office/drawing/2014/main" id="{00000000-0008-0000-0300-000090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19</xdr:row>
      <xdr:rowOff>55866</xdr:rowOff>
    </xdr:from>
    <xdr:to>
      <xdr:col>7</xdr:col>
      <xdr:colOff>198668</xdr:colOff>
      <xdr:row>19</xdr:row>
      <xdr:rowOff>206952</xdr:rowOff>
    </xdr:to>
    <xdr:sp macro="" textlink="">
      <xdr:nvSpPr>
        <xdr:cNvPr id="401" name="Elipse 400">
          <a:extLst>
            <a:ext uri="{FF2B5EF4-FFF2-40B4-BE49-F238E27FC236}">
              <a16:creationId xmlns:a16="http://schemas.microsoft.com/office/drawing/2014/main" id="{00000000-0008-0000-0300-000091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17</xdr:row>
      <xdr:rowOff>55866</xdr:rowOff>
    </xdr:from>
    <xdr:to>
      <xdr:col>13</xdr:col>
      <xdr:colOff>198668</xdr:colOff>
      <xdr:row>17</xdr:row>
      <xdr:rowOff>206952</xdr:rowOff>
    </xdr:to>
    <xdr:sp macro="" textlink="">
      <xdr:nvSpPr>
        <xdr:cNvPr id="402" name="Elipse 401">
          <a:extLst>
            <a:ext uri="{FF2B5EF4-FFF2-40B4-BE49-F238E27FC236}">
              <a16:creationId xmlns:a16="http://schemas.microsoft.com/office/drawing/2014/main" id="{00000000-0008-0000-0300-000092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18</xdr:row>
      <xdr:rowOff>55866</xdr:rowOff>
    </xdr:from>
    <xdr:to>
      <xdr:col>13</xdr:col>
      <xdr:colOff>198668</xdr:colOff>
      <xdr:row>18</xdr:row>
      <xdr:rowOff>206952</xdr:rowOff>
    </xdr:to>
    <xdr:sp macro="" textlink="">
      <xdr:nvSpPr>
        <xdr:cNvPr id="403" name="Elipse 402">
          <a:extLst>
            <a:ext uri="{FF2B5EF4-FFF2-40B4-BE49-F238E27FC236}">
              <a16:creationId xmlns:a16="http://schemas.microsoft.com/office/drawing/2014/main" id="{00000000-0008-0000-0300-000093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19</xdr:row>
      <xdr:rowOff>55866</xdr:rowOff>
    </xdr:from>
    <xdr:to>
      <xdr:col>13</xdr:col>
      <xdr:colOff>198668</xdr:colOff>
      <xdr:row>19</xdr:row>
      <xdr:rowOff>206952</xdr:rowOff>
    </xdr:to>
    <xdr:sp macro="" textlink="">
      <xdr:nvSpPr>
        <xdr:cNvPr id="404" name="Elipse 403">
          <a:extLst>
            <a:ext uri="{FF2B5EF4-FFF2-40B4-BE49-F238E27FC236}">
              <a16:creationId xmlns:a16="http://schemas.microsoft.com/office/drawing/2014/main" id="{00000000-0008-0000-0300-000094010000}"/>
            </a:ext>
          </a:extLst>
        </xdr:cNvPr>
        <xdr:cNvSpPr/>
      </xdr:nvSpPr>
      <xdr:spPr>
        <a:xfrm>
          <a:off x="1851477" y="356769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21</xdr:row>
      <xdr:rowOff>52553</xdr:rowOff>
    </xdr:from>
    <xdr:to>
      <xdr:col>3</xdr:col>
      <xdr:colOff>203638</xdr:colOff>
      <xdr:row>21</xdr:row>
      <xdr:rowOff>203639</xdr:rowOff>
    </xdr:to>
    <xdr:sp macro="" textlink="">
      <xdr:nvSpPr>
        <xdr:cNvPr id="405" name="Elipse 404">
          <a:extLst>
            <a:ext uri="{FF2B5EF4-FFF2-40B4-BE49-F238E27FC236}">
              <a16:creationId xmlns:a16="http://schemas.microsoft.com/office/drawing/2014/main" id="{00000000-0008-0000-0300-000095010000}"/>
            </a:ext>
          </a:extLst>
        </xdr:cNvPr>
        <xdr:cNvSpPr/>
      </xdr:nvSpPr>
      <xdr:spPr>
        <a:xfrm>
          <a:off x="830646"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22</xdr:row>
      <xdr:rowOff>52553</xdr:rowOff>
    </xdr:from>
    <xdr:to>
      <xdr:col>3</xdr:col>
      <xdr:colOff>203638</xdr:colOff>
      <xdr:row>22</xdr:row>
      <xdr:rowOff>203639</xdr:rowOff>
    </xdr:to>
    <xdr:sp macro="" textlink="">
      <xdr:nvSpPr>
        <xdr:cNvPr id="406" name="Elipse 405">
          <a:extLst>
            <a:ext uri="{FF2B5EF4-FFF2-40B4-BE49-F238E27FC236}">
              <a16:creationId xmlns:a16="http://schemas.microsoft.com/office/drawing/2014/main" id="{00000000-0008-0000-0300-000096010000}"/>
            </a:ext>
          </a:extLst>
        </xdr:cNvPr>
        <xdr:cNvSpPr/>
      </xdr:nvSpPr>
      <xdr:spPr>
        <a:xfrm>
          <a:off x="830646"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xdr:col>
      <xdr:colOff>59121</xdr:colOff>
      <xdr:row>23</xdr:row>
      <xdr:rowOff>52553</xdr:rowOff>
    </xdr:from>
    <xdr:to>
      <xdr:col>3</xdr:col>
      <xdr:colOff>203638</xdr:colOff>
      <xdr:row>23</xdr:row>
      <xdr:rowOff>203639</xdr:rowOff>
    </xdr:to>
    <xdr:sp macro="" textlink="">
      <xdr:nvSpPr>
        <xdr:cNvPr id="407" name="Elipse 406">
          <a:extLst>
            <a:ext uri="{FF2B5EF4-FFF2-40B4-BE49-F238E27FC236}">
              <a16:creationId xmlns:a16="http://schemas.microsoft.com/office/drawing/2014/main" id="{00000000-0008-0000-0300-000097010000}"/>
            </a:ext>
          </a:extLst>
        </xdr:cNvPr>
        <xdr:cNvSpPr/>
      </xdr:nvSpPr>
      <xdr:spPr>
        <a:xfrm>
          <a:off x="830646"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54151</xdr:colOff>
      <xdr:row>21</xdr:row>
      <xdr:rowOff>55866</xdr:rowOff>
    </xdr:from>
    <xdr:to>
      <xdr:col>11</xdr:col>
      <xdr:colOff>198668</xdr:colOff>
      <xdr:row>21</xdr:row>
      <xdr:rowOff>206952</xdr:rowOff>
    </xdr:to>
    <xdr:sp macro="" textlink="">
      <xdr:nvSpPr>
        <xdr:cNvPr id="408" name="Elipse 407">
          <a:extLst>
            <a:ext uri="{FF2B5EF4-FFF2-40B4-BE49-F238E27FC236}">
              <a16:creationId xmlns:a16="http://schemas.microsoft.com/office/drawing/2014/main" id="{00000000-0008-0000-0300-000098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54151</xdr:colOff>
      <xdr:row>22</xdr:row>
      <xdr:rowOff>55866</xdr:rowOff>
    </xdr:from>
    <xdr:to>
      <xdr:col>11</xdr:col>
      <xdr:colOff>198668</xdr:colOff>
      <xdr:row>22</xdr:row>
      <xdr:rowOff>206952</xdr:rowOff>
    </xdr:to>
    <xdr:sp macro="" textlink="">
      <xdr:nvSpPr>
        <xdr:cNvPr id="409" name="Elipse 408">
          <a:extLst>
            <a:ext uri="{FF2B5EF4-FFF2-40B4-BE49-F238E27FC236}">
              <a16:creationId xmlns:a16="http://schemas.microsoft.com/office/drawing/2014/main" id="{00000000-0008-0000-0300-000099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54151</xdr:colOff>
      <xdr:row>23</xdr:row>
      <xdr:rowOff>55866</xdr:rowOff>
    </xdr:from>
    <xdr:to>
      <xdr:col>11</xdr:col>
      <xdr:colOff>198668</xdr:colOff>
      <xdr:row>23</xdr:row>
      <xdr:rowOff>206952</xdr:rowOff>
    </xdr:to>
    <xdr:sp macro="" textlink="">
      <xdr:nvSpPr>
        <xdr:cNvPr id="410" name="Elipse 409">
          <a:extLst>
            <a:ext uri="{FF2B5EF4-FFF2-40B4-BE49-F238E27FC236}">
              <a16:creationId xmlns:a16="http://schemas.microsoft.com/office/drawing/2014/main" id="{00000000-0008-0000-0300-00009A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54151</xdr:colOff>
      <xdr:row>21</xdr:row>
      <xdr:rowOff>55866</xdr:rowOff>
    </xdr:from>
    <xdr:to>
      <xdr:col>16</xdr:col>
      <xdr:colOff>198668</xdr:colOff>
      <xdr:row>21</xdr:row>
      <xdr:rowOff>206952</xdr:rowOff>
    </xdr:to>
    <xdr:sp macro="" textlink="">
      <xdr:nvSpPr>
        <xdr:cNvPr id="411" name="Elipse 410">
          <a:extLst>
            <a:ext uri="{FF2B5EF4-FFF2-40B4-BE49-F238E27FC236}">
              <a16:creationId xmlns:a16="http://schemas.microsoft.com/office/drawing/2014/main" id="{00000000-0008-0000-0300-00009B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54151</xdr:colOff>
      <xdr:row>22</xdr:row>
      <xdr:rowOff>55866</xdr:rowOff>
    </xdr:from>
    <xdr:to>
      <xdr:col>16</xdr:col>
      <xdr:colOff>198668</xdr:colOff>
      <xdr:row>22</xdr:row>
      <xdr:rowOff>206952</xdr:rowOff>
    </xdr:to>
    <xdr:sp macro="" textlink="">
      <xdr:nvSpPr>
        <xdr:cNvPr id="412" name="Elipse 411">
          <a:extLst>
            <a:ext uri="{FF2B5EF4-FFF2-40B4-BE49-F238E27FC236}">
              <a16:creationId xmlns:a16="http://schemas.microsoft.com/office/drawing/2014/main" id="{00000000-0008-0000-0300-00009C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54151</xdr:colOff>
      <xdr:row>23</xdr:row>
      <xdr:rowOff>55866</xdr:rowOff>
    </xdr:from>
    <xdr:to>
      <xdr:col>16</xdr:col>
      <xdr:colOff>198668</xdr:colOff>
      <xdr:row>23</xdr:row>
      <xdr:rowOff>206952</xdr:rowOff>
    </xdr:to>
    <xdr:sp macro="" textlink="">
      <xdr:nvSpPr>
        <xdr:cNvPr id="413" name="Elipse 412">
          <a:extLst>
            <a:ext uri="{FF2B5EF4-FFF2-40B4-BE49-F238E27FC236}">
              <a16:creationId xmlns:a16="http://schemas.microsoft.com/office/drawing/2014/main" id="{00000000-0008-0000-0300-00009D010000}"/>
            </a:ext>
          </a:extLst>
        </xdr:cNvPr>
        <xdr:cNvSpPr/>
      </xdr:nvSpPr>
      <xdr:spPr>
        <a:xfrm>
          <a:off x="3392042" y="381617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29</xdr:col>
      <xdr:colOff>54151</xdr:colOff>
      <xdr:row>21</xdr:row>
      <xdr:rowOff>55866</xdr:rowOff>
    </xdr:from>
    <xdr:to>
      <xdr:col>29</xdr:col>
      <xdr:colOff>198668</xdr:colOff>
      <xdr:row>21</xdr:row>
      <xdr:rowOff>206952</xdr:rowOff>
    </xdr:to>
    <xdr:sp macro="" textlink="">
      <xdr:nvSpPr>
        <xdr:cNvPr id="414" name="Elipse 413">
          <a:extLst>
            <a:ext uri="{FF2B5EF4-FFF2-40B4-BE49-F238E27FC236}">
              <a16:creationId xmlns:a16="http://schemas.microsoft.com/office/drawing/2014/main" id="{00000000-0008-0000-0300-00009E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29</xdr:col>
      <xdr:colOff>54151</xdr:colOff>
      <xdr:row>22</xdr:row>
      <xdr:rowOff>55866</xdr:rowOff>
    </xdr:from>
    <xdr:to>
      <xdr:col>29</xdr:col>
      <xdr:colOff>198668</xdr:colOff>
      <xdr:row>22</xdr:row>
      <xdr:rowOff>206952</xdr:rowOff>
    </xdr:to>
    <xdr:sp macro="" textlink="">
      <xdr:nvSpPr>
        <xdr:cNvPr id="415" name="Elipse 414">
          <a:extLst>
            <a:ext uri="{FF2B5EF4-FFF2-40B4-BE49-F238E27FC236}">
              <a16:creationId xmlns:a16="http://schemas.microsoft.com/office/drawing/2014/main" id="{00000000-0008-0000-0300-00009F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29</xdr:col>
      <xdr:colOff>54151</xdr:colOff>
      <xdr:row>23</xdr:row>
      <xdr:rowOff>55866</xdr:rowOff>
    </xdr:from>
    <xdr:to>
      <xdr:col>29</xdr:col>
      <xdr:colOff>198668</xdr:colOff>
      <xdr:row>23</xdr:row>
      <xdr:rowOff>206952</xdr:rowOff>
    </xdr:to>
    <xdr:sp macro="" textlink="">
      <xdr:nvSpPr>
        <xdr:cNvPr id="416" name="Elipse 415">
          <a:extLst>
            <a:ext uri="{FF2B5EF4-FFF2-40B4-BE49-F238E27FC236}">
              <a16:creationId xmlns:a16="http://schemas.microsoft.com/office/drawing/2014/main" id="{00000000-0008-0000-0300-0000A0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54151</xdr:colOff>
      <xdr:row>21</xdr:row>
      <xdr:rowOff>55866</xdr:rowOff>
    </xdr:from>
    <xdr:to>
      <xdr:col>34</xdr:col>
      <xdr:colOff>198668</xdr:colOff>
      <xdr:row>21</xdr:row>
      <xdr:rowOff>206952</xdr:rowOff>
    </xdr:to>
    <xdr:sp macro="" textlink="">
      <xdr:nvSpPr>
        <xdr:cNvPr id="417" name="Elipse 416">
          <a:extLst>
            <a:ext uri="{FF2B5EF4-FFF2-40B4-BE49-F238E27FC236}">
              <a16:creationId xmlns:a16="http://schemas.microsoft.com/office/drawing/2014/main" id="{00000000-0008-0000-0300-0000A1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54151</xdr:colOff>
      <xdr:row>22</xdr:row>
      <xdr:rowOff>55866</xdr:rowOff>
    </xdr:from>
    <xdr:to>
      <xdr:col>34</xdr:col>
      <xdr:colOff>198668</xdr:colOff>
      <xdr:row>22</xdr:row>
      <xdr:rowOff>206952</xdr:rowOff>
    </xdr:to>
    <xdr:sp macro="" textlink="">
      <xdr:nvSpPr>
        <xdr:cNvPr id="418" name="Elipse 417">
          <a:extLst>
            <a:ext uri="{FF2B5EF4-FFF2-40B4-BE49-F238E27FC236}">
              <a16:creationId xmlns:a16="http://schemas.microsoft.com/office/drawing/2014/main" id="{00000000-0008-0000-0300-0000A2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54151</xdr:colOff>
      <xdr:row>23</xdr:row>
      <xdr:rowOff>55866</xdr:rowOff>
    </xdr:from>
    <xdr:to>
      <xdr:col>34</xdr:col>
      <xdr:colOff>198668</xdr:colOff>
      <xdr:row>23</xdr:row>
      <xdr:rowOff>206952</xdr:rowOff>
    </xdr:to>
    <xdr:sp macro="" textlink="">
      <xdr:nvSpPr>
        <xdr:cNvPr id="419" name="Elipse 418">
          <a:extLst>
            <a:ext uri="{FF2B5EF4-FFF2-40B4-BE49-F238E27FC236}">
              <a16:creationId xmlns:a16="http://schemas.microsoft.com/office/drawing/2014/main" id="{00000000-0008-0000-0300-0000A3010000}"/>
            </a:ext>
          </a:extLst>
        </xdr:cNvPr>
        <xdr:cNvSpPr/>
      </xdr:nvSpPr>
      <xdr:spPr>
        <a:xfrm>
          <a:off x="4162325" y="463614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27</xdr:row>
      <xdr:rowOff>52553</xdr:rowOff>
    </xdr:from>
    <xdr:to>
      <xdr:col>42</xdr:col>
      <xdr:colOff>203638</xdr:colOff>
      <xdr:row>27</xdr:row>
      <xdr:rowOff>203639</xdr:rowOff>
    </xdr:to>
    <xdr:sp macro="" textlink="">
      <xdr:nvSpPr>
        <xdr:cNvPr id="420" name="Elipse 419">
          <a:extLst>
            <a:ext uri="{FF2B5EF4-FFF2-40B4-BE49-F238E27FC236}">
              <a16:creationId xmlns:a16="http://schemas.microsoft.com/office/drawing/2014/main" id="{00000000-0008-0000-0300-0000A4010000}"/>
            </a:ext>
          </a:extLst>
        </xdr:cNvPr>
        <xdr:cNvSpPr/>
      </xdr:nvSpPr>
      <xdr:spPr>
        <a:xfrm>
          <a:off x="4688271"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28</xdr:row>
      <xdr:rowOff>52553</xdr:rowOff>
    </xdr:from>
    <xdr:to>
      <xdr:col>42</xdr:col>
      <xdr:colOff>203638</xdr:colOff>
      <xdr:row>28</xdr:row>
      <xdr:rowOff>203639</xdr:rowOff>
    </xdr:to>
    <xdr:sp macro="" textlink="">
      <xdr:nvSpPr>
        <xdr:cNvPr id="421" name="Elipse 420">
          <a:extLst>
            <a:ext uri="{FF2B5EF4-FFF2-40B4-BE49-F238E27FC236}">
              <a16:creationId xmlns:a16="http://schemas.microsoft.com/office/drawing/2014/main" id="{00000000-0008-0000-0300-0000A5010000}"/>
            </a:ext>
          </a:extLst>
        </xdr:cNvPr>
        <xdr:cNvSpPr/>
      </xdr:nvSpPr>
      <xdr:spPr>
        <a:xfrm>
          <a:off x="468827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54151</xdr:colOff>
      <xdr:row>27</xdr:row>
      <xdr:rowOff>55866</xdr:rowOff>
    </xdr:from>
    <xdr:to>
      <xdr:col>18</xdr:col>
      <xdr:colOff>198668</xdr:colOff>
      <xdr:row>27</xdr:row>
      <xdr:rowOff>206952</xdr:rowOff>
    </xdr:to>
    <xdr:sp macro="" textlink="">
      <xdr:nvSpPr>
        <xdr:cNvPr id="422" name="Elipse 421">
          <a:extLst>
            <a:ext uri="{FF2B5EF4-FFF2-40B4-BE49-F238E27FC236}">
              <a16:creationId xmlns:a16="http://schemas.microsoft.com/office/drawing/2014/main" id="{00000000-0008-0000-0300-0000A6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54151</xdr:colOff>
      <xdr:row>28</xdr:row>
      <xdr:rowOff>55866</xdr:rowOff>
    </xdr:from>
    <xdr:to>
      <xdr:col>18</xdr:col>
      <xdr:colOff>198668</xdr:colOff>
      <xdr:row>28</xdr:row>
      <xdr:rowOff>206952</xdr:rowOff>
    </xdr:to>
    <xdr:sp macro="" textlink="">
      <xdr:nvSpPr>
        <xdr:cNvPr id="423" name="Elipse 422">
          <a:extLst>
            <a:ext uri="{FF2B5EF4-FFF2-40B4-BE49-F238E27FC236}">
              <a16:creationId xmlns:a16="http://schemas.microsoft.com/office/drawing/2014/main" id="{00000000-0008-0000-0300-0000A7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54151</xdr:colOff>
      <xdr:row>27</xdr:row>
      <xdr:rowOff>55866</xdr:rowOff>
    </xdr:from>
    <xdr:to>
      <xdr:col>24</xdr:col>
      <xdr:colOff>198668</xdr:colOff>
      <xdr:row>27</xdr:row>
      <xdr:rowOff>206952</xdr:rowOff>
    </xdr:to>
    <xdr:sp macro="" textlink="">
      <xdr:nvSpPr>
        <xdr:cNvPr id="424" name="Elipse 423">
          <a:extLst>
            <a:ext uri="{FF2B5EF4-FFF2-40B4-BE49-F238E27FC236}">
              <a16:creationId xmlns:a16="http://schemas.microsoft.com/office/drawing/2014/main" id="{00000000-0008-0000-0300-0000A8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54151</xdr:colOff>
      <xdr:row>28</xdr:row>
      <xdr:rowOff>55866</xdr:rowOff>
    </xdr:from>
    <xdr:to>
      <xdr:col>24</xdr:col>
      <xdr:colOff>198668</xdr:colOff>
      <xdr:row>28</xdr:row>
      <xdr:rowOff>206952</xdr:rowOff>
    </xdr:to>
    <xdr:sp macro="" textlink="">
      <xdr:nvSpPr>
        <xdr:cNvPr id="425" name="Elipse 424">
          <a:extLst>
            <a:ext uri="{FF2B5EF4-FFF2-40B4-BE49-F238E27FC236}">
              <a16:creationId xmlns:a16="http://schemas.microsoft.com/office/drawing/2014/main" id="{00000000-0008-0000-0300-0000A9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54151</xdr:colOff>
      <xdr:row>27</xdr:row>
      <xdr:rowOff>55866</xdr:rowOff>
    </xdr:from>
    <xdr:to>
      <xdr:col>28</xdr:col>
      <xdr:colOff>198668</xdr:colOff>
      <xdr:row>27</xdr:row>
      <xdr:rowOff>206952</xdr:rowOff>
    </xdr:to>
    <xdr:sp macro="" textlink="">
      <xdr:nvSpPr>
        <xdr:cNvPr id="426" name="Elipse 425">
          <a:extLst>
            <a:ext uri="{FF2B5EF4-FFF2-40B4-BE49-F238E27FC236}">
              <a16:creationId xmlns:a16="http://schemas.microsoft.com/office/drawing/2014/main" id="{00000000-0008-0000-0300-0000AA010000}"/>
            </a:ext>
          </a:extLst>
        </xdr:cNvPr>
        <xdr:cNvSpPr/>
      </xdr:nvSpPr>
      <xdr:spPr>
        <a:xfrm>
          <a:off x="3397426" y="381824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30</xdr:row>
      <xdr:rowOff>52553</xdr:rowOff>
    </xdr:from>
    <xdr:to>
      <xdr:col>6</xdr:col>
      <xdr:colOff>203638</xdr:colOff>
      <xdr:row>30</xdr:row>
      <xdr:rowOff>203639</xdr:rowOff>
    </xdr:to>
    <xdr:sp macro="" textlink="">
      <xdr:nvSpPr>
        <xdr:cNvPr id="427" name="Elipse 426">
          <a:extLst>
            <a:ext uri="{FF2B5EF4-FFF2-40B4-BE49-F238E27FC236}">
              <a16:creationId xmlns:a16="http://schemas.microsoft.com/office/drawing/2014/main" id="{00000000-0008-0000-0300-0000AB010000}"/>
            </a:ext>
          </a:extLst>
        </xdr:cNvPr>
        <xdr:cNvSpPr/>
      </xdr:nvSpPr>
      <xdr:spPr>
        <a:xfrm>
          <a:off x="7260021"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31</xdr:row>
      <xdr:rowOff>52553</xdr:rowOff>
    </xdr:from>
    <xdr:to>
      <xdr:col>6</xdr:col>
      <xdr:colOff>203638</xdr:colOff>
      <xdr:row>31</xdr:row>
      <xdr:rowOff>203639</xdr:rowOff>
    </xdr:to>
    <xdr:sp macro="" textlink="">
      <xdr:nvSpPr>
        <xdr:cNvPr id="428" name="Elipse 427">
          <a:extLst>
            <a:ext uri="{FF2B5EF4-FFF2-40B4-BE49-F238E27FC236}">
              <a16:creationId xmlns:a16="http://schemas.microsoft.com/office/drawing/2014/main" id="{00000000-0008-0000-0300-0000AC010000}"/>
            </a:ext>
          </a:extLst>
        </xdr:cNvPr>
        <xdr:cNvSpPr/>
      </xdr:nvSpPr>
      <xdr:spPr>
        <a:xfrm>
          <a:off x="726002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32</xdr:row>
      <xdr:rowOff>52553</xdr:rowOff>
    </xdr:from>
    <xdr:to>
      <xdr:col>6</xdr:col>
      <xdr:colOff>203638</xdr:colOff>
      <xdr:row>32</xdr:row>
      <xdr:rowOff>203639</xdr:rowOff>
    </xdr:to>
    <xdr:sp macro="" textlink="">
      <xdr:nvSpPr>
        <xdr:cNvPr id="429" name="Elipse 428">
          <a:extLst>
            <a:ext uri="{FF2B5EF4-FFF2-40B4-BE49-F238E27FC236}">
              <a16:creationId xmlns:a16="http://schemas.microsoft.com/office/drawing/2014/main" id="{00000000-0008-0000-0300-0000AD010000}"/>
            </a:ext>
          </a:extLst>
        </xdr:cNvPr>
        <xdr:cNvSpPr/>
      </xdr:nvSpPr>
      <xdr:spPr>
        <a:xfrm>
          <a:off x="7260021"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30</xdr:row>
      <xdr:rowOff>52553</xdr:rowOff>
    </xdr:from>
    <xdr:to>
      <xdr:col>11</xdr:col>
      <xdr:colOff>203638</xdr:colOff>
      <xdr:row>30</xdr:row>
      <xdr:rowOff>203639</xdr:rowOff>
    </xdr:to>
    <xdr:sp macro="" textlink="">
      <xdr:nvSpPr>
        <xdr:cNvPr id="430" name="Elipse 429">
          <a:extLst>
            <a:ext uri="{FF2B5EF4-FFF2-40B4-BE49-F238E27FC236}">
              <a16:creationId xmlns:a16="http://schemas.microsoft.com/office/drawing/2014/main" id="{00000000-0008-0000-0300-0000AE010000}"/>
            </a:ext>
          </a:extLst>
        </xdr:cNvPr>
        <xdr:cNvSpPr/>
      </xdr:nvSpPr>
      <xdr:spPr>
        <a:xfrm>
          <a:off x="8545896"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31</xdr:row>
      <xdr:rowOff>52553</xdr:rowOff>
    </xdr:from>
    <xdr:to>
      <xdr:col>11</xdr:col>
      <xdr:colOff>203638</xdr:colOff>
      <xdr:row>31</xdr:row>
      <xdr:rowOff>203639</xdr:rowOff>
    </xdr:to>
    <xdr:sp macro="" textlink="">
      <xdr:nvSpPr>
        <xdr:cNvPr id="431" name="Elipse 430">
          <a:extLst>
            <a:ext uri="{FF2B5EF4-FFF2-40B4-BE49-F238E27FC236}">
              <a16:creationId xmlns:a16="http://schemas.microsoft.com/office/drawing/2014/main" id="{00000000-0008-0000-0300-0000AF010000}"/>
            </a:ext>
          </a:extLst>
        </xdr:cNvPr>
        <xdr:cNvSpPr/>
      </xdr:nvSpPr>
      <xdr:spPr>
        <a:xfrm>
          <a:off x="8545896"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32</xdr:row>
      <xdr:rowOff>52553</xdr:rowOff>
    </xdr:from>
    <xdr:to>
      <xdr:col>11</xdr:col>
      <xdr:colOff>203638</xdr:colOff>
      <xdr:row>32</xdr:row>
      <xdr:rowOff>203639</xdr:rowOff>
    </xdr:to>
    <xdr:sp macro="" textlink="">
      <xdr:nvSpPr>
        <xdr:cNvPr id="432" name="Elipse 431">
          <a:extLst>
            <a:ext uri="{FF2B5EF4-FFF2-40B4-BE49-F238E27FC236}">
              <a16:creationId xmlns:a16="http://schemas.microsoft.com/office/drawing/2014/main" id="{00000000-0008-0000-0300-0000B0010000}"/>
            </a:ext>
          </a:extLst>
        </xdr:cNvPr>
        <xdr:cNvSpPr/>
      </xdr:nvSpPr>
      <xdr:spPr>
        <a:xfrm>
          <a:off x="8545896"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30</xdr:row>
      <xdr:rowOff>52553</xdr:rowOff>
    </xdr:from>
    <xdr:to>
      <xdr:col>16</xdr:col>
      <xdr:colOff>203638</xdr:colOff>
      <xdr:row>30</xdr:row>
      <xdr:rowOff>203639</xdr:rowOff>
    </xdr:to>
    <xdr:sp macro="" textlink="">
      <xdr:nvSpPr>
        <xdr:cNvPr id="433" name="Elipse 432">
          <a:extLst>
            <a:ext uri="{FF2B5EF4-FFF2-40B4-BE49-F238E27FC236}">
              <a16:creationId xmlns:a16="http://schemas.microsoft.com/office/drawing/2014/main" id="{00000000-0008-0000-0300-0000B1010000}"/>
            </a:ext>
          </a:extLst>
        </xdr:cNvPr>
        <xdr:cNvSpPr/>
      </xdr:nvSpPr>
      <xdr:spPr>
        <a:xfrm>
          <a:off x="9831771"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31</xdr:row>
      <xdr:rowOff>52553</xdr:rowOff>
    </xdr:from>
    <xdr:to>
      <xdr:col>16</xdr:col>
      <xdr:colOff>203638</xdr:colOff>
      <xdr:row>31</xdr:row>
      <xdr:rowOff>203639</xdr:rowOff>
    </xdr:to>
    <xdr:sp macro="" textlink="">
      <xdr:nvSpPr>
        <xdr:cNvPr id="434" name="Elipse 433">
          <a:extLst>
            <a:ext uri="{FF2B5EF4-FFF2-40B4-BE49-F238E27FC236}">
              <a16:creationId xmlns:a16="http://schemas.microsoft.com/office/drawing/2014/main" id="{00000000-0008-0000-0300-0000B2010000}"/>
            </a:ext>
          </a:extLst>
        </xdr:cNvPr>
        <xdr:cNvSpPr/>
      </xdr:nvSpPr>
      <xdr:spPr>
        <a:xfrm>
          <a:off x="9831771"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32</xdr:row>
      <xdr:rowOff>52553</xdr:rowOff>
    </xdr:from>
    <xdr:to>
      <xdr:col>16</xdr:col>
      <xdr:colOff>203638</xdr:colOff>
      <xdr:row>32</xdr:row>
      <xdr:rowOff>203639</xdr:rowOff>
    </xdr:to>
    <xdr:sp macro="" textlink="">
      <xdr:nvSpPr>
        <xdr:cNvPr id="435" name="Elipse 434">
          <a:extLst>
            <a:ext uri="{FF2B5EF4-FFF2-40B4-BE49-F238E27FC236}">
              <a16:creationId xmlns:a16="http://schemas.microsoft.com/office/drawing/2014/main" id="{00000000-0008-0000-0300-0000B3010000}"/>
            </a:ext>
          </a:extLst>
        </xdr:cNvPr>
        <xdr:cNvSpPr/>
      </xdr:nvSpPr>
      <xdr:spPr>
        <a:xfrm>
          <a:off x="9831771"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23</xdr:col>
      <xdr:colOff>59121</xdr:colOff>
      <xdr:row>30</xdr:row>
      <xdr:rowOff>52553</xdr:rowOff>
    </xdr:from>
    <xdr:to>
      <xdr:col>23</xdr:col>
      <xdr:colOff>203638</xdr:colOff>
      <xdr:row>30</xdr:row>
      <xdr:rowOff>203639</xdr:rowOff>
    </xdr:to>
    <xdr:sp macro="" textlink="">
      <xdr:nvSpPr>
        <xdr:cNvPr id="436" name="Elipse 435">
          <a:extLst>
            <a:ext uri="{FF2B5EF4-FFF2-40B4-BE49-F238E27FC236}">
              <a16:creationId xmlns:a16="http://schemas.microsoft.com/office/drawing/2014/main" id="{00000000-0008-0000-0300-0000B4010000}"/>
            </a:ext>
          </a:extLst>
        </xdr:cNvPr>
        <xdr:cNvSpPr/>
      </xdr:nvSpPr>
      <xdr:spPr>
        <a:xfrm>
          <a:off x="11631996" y="4710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23</xdr:col>
      <xdr:colOff>59121</xdr:colOff>
      <xdr:row>31</xdr:row>
      <xdr:rowOff>52553</xdr:rowOff>
    </xdr:from>
    <xdr:to>
      <xdr:col>23</xdr:col>
      <xdr:colOff>203638</xdr:colOff>
      <xdr:row>31</xdr:row>
      <xdr:rowOff>203639</xdr:rowOff>
    </xdr:to>
    <xdr:sp macro="" textlink="">
      <xdr:nvSpPr>
        <xdr:cNvPr id="437" name="Elipse 436">
          <a:extLst>
            <a:ext uri="{FF2B5EF4-FFF2-40B4-BE49-F238E27FC236}">
              <a16:creationId xmlns:a16="http://schemas.microsoft.com/office/drawing/2014/main" id="{00000000-0008-0000-0300-0000B5010000}"/>
            </a:ext>
          </a:extLst>
        </xdr:cNvPr>
        <xdr:cNvSpPr/>
      </xdr:nvSpPr>
      <xdr:spPr>
        <a:xfrm>
          <a:off x="11631996" y="4957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23</xdr:col>
      <xdr:colOff>59121</xdr:colOff>
      <xdr:row>32</xdr:row>
      <xdr:rowOff>52553</xdr:rowOff>
    </xdr:from>
    <xdr:to>
      <xdr:col>23</xdr:col>
      <xdr:colOff>203638</xdr:colOff>
      <xdr:row>32</xdr:row>
      <xdr:rowOff>203639</xdr:rowOff>
    </xdr:to>
    <xdr:sp macro="" textlink="">
      <xdr:nvSpPr>
        <xdr:cNvPr id="438" name="Elipse 437">
          <a:extLst>
            <a:ext uri="{FF2B5EF4-FFF2-40B4-BE49-F238E27FC236}">
              <a16:creationId xmlns:a16="http://schemas.microsoft.com/office/drawing/2014/main" id="{00000000-0008-0000-0300-0000B6010000}"/>
            </a:ext>
          </a:extLst>
        </xdr:cNvPr>
        <xdr:cNvSpPr/>
      </xdr:nvSpPr>
      <xdr:spPr>
        <a:xfrm>
          <a:off x="11631996" y="5205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30</xdr:row>
      <xdr:rowOff>52553</xdr:rowOff>
    </xdr:from>
    <xdr:to>
      <xdr:col>35</xdr:col>
      <xdr:colOff>203638</xdr:colOff>
      <xdr:row>30</xdr:row>
      <xdr:rowOff>203639</xdr:rowOff>
    </xdr:to>
    <xdr:sp macro="" textlink="">
      <xdr:nvSpPr>
        <xdr:cNvPr id="453" name="Elipse 452">
          <a:extLst>
            <a:ext uri="{FF2B5EF4-FFF2-40B4-BE49-F238E27FC236}">
              <a16:creationId xmlns:a16="http://schemas.microsoft.com/office/drawing/2014/main" id="{00000000-0008-0000-0300-0000C5010000}"/>
            </a:ext>
          </a:extLst>
        </xdr:cNvPr>
        <xdr:cNvSpPr/>
      </xdr:nvSpPr>
      <xdr:spPr>
        <a:xfrm>
          <a:off x="1859346"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31</xdr:row>
      <xdr:rowOff>52553</xdr:rowOff>
    </xdr:from>
    <xdr:to>
      <xdr:col>35</xdr:col>
      <xdr:colOff>203638</xdr:colOff>
      <xdr:row>31</xdr:row>
      <xdr:rowOff>203639</xdr:rowOff>
    </xdr:to>
    <xdr:sp macro="" textlink="">
      <xdr:nvSpPr>
        <xdr:cNvPr id="454" name="Elipse 453">
          <a:extLst>
            <a:ext uri="{FF2B5EF4-FFF2-40B4-BE49-F238E27FC236}">
              <a16:creationId xmlns:a16="http://schemas.microsoft.com/office/drawing/2014/main" id="{00000000-0008-0000-0300-0000C6010000}"/>
            </a:ext>
          </a:extLst>
        </xdr:cNvPr>
        <xdr:cNvSpPr/>
      </xdr:nvSpPr>
      <xdr:spPr>
        <a:xfrm>
          <a:off x="1859346"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32</xdr:row>
      <xdr:rowOff>52553</xdr:rowOff>
    </xdr:from>
    <xdr:to>
      <xdr:col>35</xdr:col>
      <xdr:colOff>203638</xdr:colOff>
      <xdr:row>32</xdr:row>
      <xdr:rowOff>203639</xdr:rowOff>
    </xdr:to>
    <xdr:sp macro="" textlink="">
      <xdr:nvSpPr>
        <xdr:cNvPr id="455" name="Elipse 454">
          <a:extLst>
            <a:ext uri="{FF2B5EF4-FFF2-40B4-BE49-F238E27FC236}">
              <a16:creationId xmlns:a16="http://schemas.microsoft.com/office/drawing/2014/main" id="{00000000-0008-0000-0300-0000C7010000}"/>
            </a:ext>
          </a:extLst>
        </xdr:cNvPr>
        <xdr:cNvSpPr/>
      </xdr:nvSpPr>
      <xdr:spPr>
        <a:xfrm>
          <a:off x="1859346"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33</xdr:row>
      <xdr:rowOff>52553</xdr:rowOff>
    </xdr:from>
    <xdr:to>
      <xdr:col>35</xdr:col>
      <xdr:colOff>203638</xdr:colOff>
      <xdr:row>33</xdr:row>
      <xdr:rowOff>203639</xdr:rowOff>
    </xdr:to>
    <xdr:sp macro="" textlink="">
      <xdr:nvSpPr>
        <xdr:cNvPr id="456" name="Elipse 455">
          <a:extLst>
            <a:ext uri="{FF2B5EF4-FFF2-40B4-BE49-F238E27FC236}">
              <a16:creationId xmlns:a16="http://schemas.microsoft.com/office/drawing/2014/main" id="{00000000-0008-0000-0300-0000C8010000}"/>
            </a:ext>
          </a:extLst>
        </xdr:cNvPr>
        <xdr:cNvSpPr/>
      </xdr:nvSpPr>
      <xdr:spPr>
        <a:xfrm>
          <a:off x="1859346" y="62723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30</xdr:row>
      <xdr:rowOff>52553</xdr:rowOff>
    </xdr:from>
    <xdr:to>
      <xdr:col>44</xdr:col>
      <xdr:colOff>203638</xdr:colOff>
      <xdr:row>30</xdr:row>
      <xdr:rowOff>203639</xdr:rowOff>
    </xdr:to>
    <xdr:sp macro="" textlink="">
      <xdr:nvSpPr>
        <xdr:cNvPr id="457" name="Elipse 456">
          <a:extLst>
            <a:ext uri="{FF2B5EF4-FFF2-40B4-BE49-F238E27FC236}">
              <a16:creationId xmlns:a16="http://schemas.microsoft.com/office/drawing/2014/main" id="{00000000-0008-0000-0300-0000C9010000}"/>
            </a:ext>
          </a:extLst>
        </xdr:cNvPr>
        <xdr:cNvSpPr/>
      </xdr:nvSpPr>
      <xdr:spPr>
        <a:xfrm>
          <a:off x="4173921"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31</xdr:row>
      <xdr:rowOff>52553</xdr:rowOff>
    </xdr:from>
    <xdr:to>
      <xdr:col>44</xdr:col>
      <xdr:colOff>203638</xdr:colOff>
      <xdr:row>31</xdr:row>
      <xdr:rowOff>203639</xdr:rowOff>
    </xdr:to>
    <xdr:sp macro="" textlink="">
      <xdr:nvSpPr>
        <xdr:cNvPr id="458" name="Elipse 457">
          <a:extLst>
            <a:ext uri="{FF2B5EF4-FFF2-40B4-BE49-F238E27FC236}">
              <a16:creationId xmlns:a16="http://schemas.microsoft.com/office/drawing/2014/main" id="{00000000-0008-0000-0300-0000CA010000}"/>
            </a:ext>
          </a:extLst>
        </xdr:cNvPr>
        <xdr:cNvSpPr/>
      </xdr:nvSpPr>
      <xdr:spPr>
        <a:xfrm>
          <a:off x="4173921"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32</xdr:row>
      <xdr:rowOff>52553</xdr:rowOff>
    </xdr:from>
    <xdr:to>
      <xdr:col>44</xdr:col>
      <xdr:colOff>203638</xdr:colOff>
      <xdr:row>32</xdr:row>
      <xdr:rowOff>203639</xdr:rowOff>
    </xdr:to>
    <xdr:sp macro="" textlink="">
      <xdr:nvSpPr>
        <xdr:cNvPr id="459" name="Elipse 458">
          <a:extLst>
            <a:ext uri="{FF2B5EF4-FFF2-40B4-BE49-F238E27FC236}">
              <a16:creationId xmlns:a16="http://schemas.microsoft.com/office/drawing/2014/main" id="{00000000-0008-0000-0300-0000CB010000}"/>
            </a:ext>
          </a:extLst>
        </xdr:cNvPr>
        <xdr:cNvSpPr/>
      </xdr:nvSpPr>
      <xdr:spPr>
        <a:xfrm>
          <a:off x="4173921" y="60247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37</xdr:row>
      <xdr:rowOff>52553</xdr:rowOff>
    </xdr:from>
    <xdr:to>
      <xdr:col>5</xdr:col>
      <xdr:colOff>203638</xdr:colOff>
      <xdr:row>37</xdr:row>
      <xdr:rowOff>203639</xdr:rowOff>
    </xdr:to>
    <xdr:sp macro="" textlink="">
      <xdr:nvSpPr>
        <xdr:cNvPr id="460" name="Elipse 459">
          <a:extLst>
            <a:ext uri="{FF2B5EF4-FFF2-40B4-BE49-F238E27FC236}">
              <a16:creationId xmlns:a16="http://schemas.microsoft.com/office/drawing/2014/main" id="{00000000-0008-0000-0300-0000CC010000}"/>
            </a:ext>
          </a:extLst>
        </xdr:cNvPr>
        <xdr:cNvSpPr/>
      </xdr:nvSpPr>
      <xdr:spPr>
        <a:xfrm>
          <a:off x="10860471"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5</xdr:col>
      <xdr:colOff>59121</xdr:colOff>
      <xdr:row>38</xdr:row>
      <xdr:rowOff>52553</xdr:rowOff>
    </xdr:from>
    <xdr:to>
      <xdr:col>5</xdr:col>
      <xdr:colOff>203638</xdr:colOff>
      <xdr:row>38</xdr:row>
      <xdr:rowOff>203639</xdr:rowOff>
    </xdr:to>
    <xdr:sp macro="" textlink="">
      <xdr:nvSpPr>
        <xdr:cNvPr id="461" name="Elipse 460">
          <a:extLst>
            <a:ext uri="{FF2B5EF4-FFF2-40B4-BE49-F238E27FC236}">
              <a16:creationId xmlns:a16="http://schemas.microsoft.com/office/drawing/2014/main" id="{00000000-0008-0000-0300-0000CD010000}"/>
            </a:ext>
          </a:extLst>
        </xdr:cNvPr>
        <xdr:cNvSpPr/>
      </xdr:nvSpPr>
      <xdr:spPr>
        <a:xfrm>
          <a:off x="10860471"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37</xdr:row>
      <xdr:rowOff>52553</xdr:rowOff>
    </xdr:from>
    <xdr:to>
      <xdr:col>14</xdr:col>
      <xdr:colOff>203638</xdr:colOff>
      <xdr:row>37</xdr:row>
      <xdr:rowOff>203639</xdr:rowOff>
    </xdr:to>
    <xdr:sp macro="" textlink="">
      <xdr:nvSpPr>
        <xdr:cNvPr id="462" name="Elipse 461">
          <a:extLst>
            <a:ext uri="{FF2B5EF4-FFF2-40B4-BE49-F238E27FC236}">
              <a16:creationId xmlns:a16="http://schemas.microsoft.com/office/drawing/2014/main" id="{00000000-0008-0000-0300-0000CE010000}"/>
            </a:ext>
          </a:extLst>
        </xdr:cNvPr>
        <xdr:cNvSpPr/>
      </xdr:nvSpPr>
      <xdr:spPr>
        <a:xfrm>
          <a:off x="10860471" y="5529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38</xdr:row>
      <xdr:rowOff>52553</xdr:rowOff>
    </xdr:from>
    <xdr:to>
      <xdr:col>14</xdr:col>
      <xdr:colOff>203638</xdr:colOff>
      <xdr:row>38</xdr:row>
      <xdr:rowOff>203639</xdr:rowOff>
    </xdr:to>
    <xdr:sp macro="" textlink="">
      <xdr:nvSpPr>
        <xdr:cNvPr id="463" name="Elipse 462">
          <a:extLst>
            <a:ext uri="{FF2B5EF4-FFF2-40B4-BE49-F238E27FC236}">
              <a16:creationId xmlns:a16="http://schemas.microsoft.com/office/drawing/2014/main" id="{00000000-0008-0000-0300-0000CF010000}"/>
            </a:ext>
          </a:extLst>
        </xdr:cNvPr>
        <xdr:cNvSpPr/>
      </xdr:nvSpPr>
      <xdr:spPr>
        <a:xfrm>
          <a:off x="10860471" y="5777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37</xdr:row>
      <xdr:rowOff>52553</xdr:rowOff>
    </xdr:from>
    <xdr:to>
      <xdr:col>27</xdr:col>
      <xdr:colOff>203638</xdr:colOff>
      <xdr:row>37</xdr:row>
      <xdr:rowOff>203639</xdr:rowOff>
    </xdr:to>
    <xdr:sp macro="" textlink="">
      <xdr:nvSpPr>
        <xdr:cNvPr id="464" name="Elipse 463">
          <a:extLst>
            <a:ext uri="{FF2B5EF4-FFF2-40B4-BE49-F238E27FC236}">
              <a16:creationId xmlns:a16="http://schemas.microsoft.com/office/drawing/2014/main" id="{00000000-0008-0000-0300-0000D0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38</xdr:row>
      <xdr:rowOff>52553</xdr:rowOff>
    </xdr:from>
    <xdr:to>
      <xdr:col>27</xdr:col>
      <xdr:colOff>203638</xdr:colOff>
      <xdr:row>38</xdr:row>
      <xdr:rowOff>203639</xdr:rowOff>
    </xdr:to>
    <xdr:sp macro="" textlink="">
      <xdr:nvSpPr>
        <xdr:cNvPr id="465" name="Elipse 464">
          <a:extLst>
            <a:ext uri="{FF2B5EF4-FFF2-40B4-BE49-F238E27FC236}">
              <a16:creationId xmlns:a16="http://schemas.microsoft.com/office/drawing/2014/main" id="{00000000-0008-0000-0300-0000D1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39</xdr:row>
      <xdr:rowOff>52553</xdr:rowOff>
    </xdr:from>
    <xdr:to>
      <xdr:col>27</xdr:col>
      <xdr:colOff>203638</xdr:colOff>
      <xdr:row>39</xdr:row>
      <xdr:rowOff>203639</xdr:rowOff>
    </xdr:to>
    <xdr:sp macro="" textlink="">
      <xdr:nvSpPr>
        <xdr:cNvPr id="466" name="Elipse 465">
          <a:extLst>
            <a:ext uri="{FF2B5EF4-FFF2-40B4-BE49-F238E27FC236}">
              <a16:creationId xmlns:a16="http://schemas.microsoft.com/office/drawing/2014/main" id="{00000000-0008-0000-0300-0000D2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37</xdr:row>
      <xdr:rowOff>52553</xdr:rowOff>
    </xdr:from>
    <xdr:to>
      <xdr:col>32</xdr:col>
      <xdr:colOff>203638</xdr:colOff>
      <xdr:row>37</xdr:row>
      <xdr:rowOff>203639</xdr:rowOff>
    </xdr:to>
    <xdr:sp macro="" textlink="">
      <xdr:nvSpPr>
        <xdr:cNvPr id="467" name="Elipse 466">
          <a:extLst>
            <a:ext uri="{FF2B5EF4-FFF2-40B4-BE49-F238E27FC236}">
              <a16:creationId xmlns:a16="http://schemas.microsoft.com/office/drawing/2014/main" id="{00000000-0008-0000-0300-0000D3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38</xdr:row>
      <xdr:rowOff>52553</xdr:rowOff>
    </xdr:from>
    <xdr:to>
      <xdr:col>32</xdr:col>
      <xdr:colOff>203638</xdr:colOff>
      <xdr:row>38</xdr:row>
      <xdr:rowOff>203639</xdr:rowOff>
    </xdr:to>
    <xdr:sp macro="" textlink="">
      <xdr:nvSpPr>
        <xdr:cNvPr id="468" name="Elipse 467">
          <a:extLst>
            <a:ext uri="{FF2B5EF4-FFF2-40B4-BE49-F238E27FC236}">
              <a16:creationId xmlns:a16="http://schemas.microsoft.com/office/drawing/2014/main" id="{00000000-0008-0000-0300-0000D4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39</xdr:row>
      <xdr:rowOff>52553</xdr:rowOff>
    </xdr:from>
    <xdr:to>
      <xdr:col>32</xdr:col>
      <xdr:colOff>203638</xdr:colOff>
      <xdr:row>39</xdr:row>
      <xdr:rowOff>203639</xdr:rowOff>
    </xdr:to>
    <xdr:sp macro="" textlink="">
      <xdr:nvSpPr>
        <xdr:cNvPr id="469" name="Elipse 468">
          <a:extLst>
            <a:ext uri="{FF2B5EF4-FFF2-40B4-BE49-F238E27FC236}">
              <a16:creationId xmlns:a16="http://schemas.microsoft.com/office/drawing/2014/main" id="{00000000-0008-0000-0300-0000D5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37</xdr:row>
      <xdr:rowOff>52553</xdr:rowOff>
    </xdr:from>
    <xdr:to>
      <xdr:col>36</xdr:col>
      <xdr:colOff>203638</xdr:colOff>
      <xdr:row>37</xdr:row>
      <xdr:rowOff>203639</xdr:rowOff>
    </xdr:to>
    <xdr:sp macro="" textlink="">
      <xdr:nvSpPr>
        <xdr:cNvPr id="470" name="Elipse 469">
          <a:extLst>
            <a:ext uri="{FF2B5EF4-FFF2-40B4-BE49-F238E27FC236}">
              <a16:creationId xmlns:a16="http://schemas.microsoft.com/office/drawing/2014/main" id="{00000000-0008-0000-0300-0000D6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38</xdr:row>
      <xdr:rowOff>52553</xdr:rowOff>
    </xdr:from>
    <xdr:to>
      <xdr:col>36</xdr:col>
      <xdr:colOff>203638</xdr:colOff>
      <xdr:row>38</xdr:row>
      <xdr:rowOff>203639</xdr:rowOff>
    </xdr:to>
    <xdr:sp macro="" textlink="">
      <xdr:nvSpPr>
        <xdr:cNvPr id="471" name="Elipse 470">
          <a:extLst>
            <a:ext uri="{FF2B5EF4-FFF2-40B4-BE49-F238E27FC236}">
              <a16:creationId xmlns:a16="http://schemas.microsoft.com/office/drawing/2014/main" id="{00000000-0008-0000-0300-0000D7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39</xdr:row>
      <xdr:rowOff>52553</xdr:rowOff>
    </xdr:from>
    <xdr:to>
      <xdr:col>36</xdr:col>
      <xdr:colOff>203638</xdr:colOff>
      <xdr:row>39</xdr:row>
      <xdr:rowOff>203639</xdr:rowOff>
    </xdr:to>
    <xdr:sp macro="" textlink="">
      <xdr:nvSpPr>
        <xdr:cNvPr id="472" name="Elipse 471">
          <a:extLst>
            <a:ext uri="{FF2B5EF4-FFF2-40B4-BE49-F238E27FC236}">
              <a16:creationId xmlns:a16="http://schemas.microsoft.com/office/drawing/2014/main" id="{00000000-0008-0000-0300-0000D8010000}"/>
            </a:ext>
          </a:extLst>
        </xdr:cNvPr>
        <xdr:cNvSpPr/>
      </xdr:nvSpPr>
      <xdr:spPr>
        <a:xfrm>
          <a:off x="4173921" y="6348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41</xdr:row>
      <xdr:rowOff>52553</xdr:rowOff>
    </xdr:from>
    <xdr:to>
      <xdr:col>10</xdr:col>
      <xdr:colOff>203638</xdr:colOff>
      <xdr:row>41</xdr:row>
      <xdr:rowOff>203639</xdr:rowOff>
    </xdr:to>
    <xdr:sp macro="" textlink="">
      <xdr:nvSpPr>
        <xdr:cNvPr id="473" name="Elipse 472">
          <a:extLst>
            <a:ext uri="{FF2B5EF4-FFF2-40B4-BE49-F238E27FC236}">
              <a16:creationId xmlns:a16="http://schemas.microsoft.com/office/drawing/2014/main" id="{00000000-0008-0000-0300-0000D9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42</xdr:row>
      <xdr:rowOff>52553</xdr:rowOff>
    </xdr:from>
    <xdr:to>
      <xdr:col>10</xdr:col>
      <xdr:colOff>203638</xdr:colOff>
      <xdr:row>42</xdr:row>
      <xdr:rowOff>203639</xdr:rowOff>
    </xdr:to>
    <xdr:sp macro="" textlink="">
      <xdr:nvSpPr>
        <xdr:cNvPr id="474" name="Elipse 473">
          <a:extLst>
            <a:ext uri="{FF2B5EF4-FFF2-40B4-BE49-F238E27FC236}">
              <a16:creationId xmlns:a16="http://schemas.microsoft.com/office/drawing/2014/main" id="{00000000-0008-0000-0300-0000DA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43</xdr:row>
      <xdr:rowOff>52553</xdr:rowOff>
    </xdr:from>
    <xdr:to>
      <xdr:col>10</xdr:col>
      <xdr:colOff>203638</xdr:colOff>
      <xdr:row>43</xdr:row>
      <xdr:rowOff>203639</xdr:rowOff>
    </xdr:to>
    <xdr:sp macro="" textlink="">
      <xdr:nvSpPr>
        <xdr:cNvPr id="475" name="Elipse 474">
          <a:extLst>
            <a:ext uri="{FF2B5EF4-FFF2-40B4-BE49-F238E27FC236}">
              <a16:creationId xmlns:a16="http://schemas.microsoft.com/office/drawing/2014/main" id="{00000000-0008-0000-0300-0000DB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44</xdr:row>
      <xdr:rowOff>52553</xdr:rowOff>
    </xdr:from>
    <xdr:to>
      <xdr:col>10</xdr:col>
      <xdr:colOff>203638</xdr:colOff>
      <xdr:row>44</xdr:row>
      <xdr:rowOff>203639</xdr:rowOff>
    </xdr:to>
    <xdr:sp macro="" textlink="">
      <xdr:nvSpPr>
        <xdr:cNvPr id="476" name="Elipse 475">
          <a:extLst>
            <a:ext uri="{FF2B5EF4-FFF2-40B4-BE49-F238E27FC236}">
              <a16:creationId xmlns:a16="http://schemas.microsoft.com/office/drawing/2014/main" id="{00000000-0008-0000-0300-0000DC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41</xdr:row>
      <xdr:rowOff>52553</xdr:rowOff>
    </xdr:from>
    <xdr:to>
      <xdr:col>15</xdr:col>
      <xdr:colOff>203638</xdr:colOff>
      <xdr:row>41</xdr:row>
      <xdr:rowOff>203639</xdr:rowOff>
    </xdr:to>
    <xdr:sp macro="" textlink="">
      <xdr:nvSpPr>
        <xdr:cNvPr id="477" name="Elipse 476">
          <a:extLst>
            <a:ext uri="{FF2B5EF4-FFF2-40B4-BE49-F238E27FC236}">
              <a16:creationId xmlns:a16="http://schemas.microsoft.com/office/drawing/2014/main" id="{00000000-0008-0000-0300-0000DD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42</xdr:row>
      <xdr:rowOff>52553</xdr:rowOff>
    </xdr:from>
    <xdr:to>
      <xdr:col>15</xdr:col>
      <xdr:colOff>203638</xdr:colOff>
      <xdr:row>42</xdr:row>
      <xdr:rowOff>203639</xdr:rowOff>
    </xdr:to>
    <xdr:sp macro="" textlink="">
      <xdr:nvSpPr>
        <xdr:cNvPr id="478" name="Elipse 477">
          <a:extLst>
            <a:ext uri="{FF2B5EF4-FFF2-40B4-BE49-F238E27FC236}">
              <a16:creationId xmlns:a16="http://schemas.microsoft.com/office/drawing/2014/main" id="{00000000-0008-0000-0300-0000DE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43</xdr:row>
      <xdr:rowOff>52553</xdr:rowOff>
    </xdr:from>
    <xdr:to>
      <xdr:col>15</xdr:col>
      <xdr:colOff>203638</xdr:colOff>
      <xdr:row>43</xdr:row>
      <xdr:rowOff>203639</xdr:rowOff>
    </xdr:to>
    <xdr:sp macro="" textlink="">
      <xdr:nvSpPr>
        <xdr:cNvPr id="479" name="Elipse 478">
          <a:extLst>
            <a:ext uri="{FF2B5EF4-FFF2-40B4-BE49-F238E27FC236}">
              <a16:creationId xmlns:a16="http://schemas.microsoft.com/office/drawing/2014/main" id="{00000000-0008-0000-0300-0000DF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44</xdr:row>
      <xdr:rowOff>52553</xdr:rowOff>
    </xdr:from>
    <xdr:to>
      <xdr:col>15</xdr:col>
      <xdr:colOff>203638</xdr:colOff>
      <xdr:row>44</xdr:row>
      <xdr:rowOff>203639</xdr:rowOff>
    </xdr:to>
    <xdr:sp macro="" textlink="">
      <xdr:nvSpPr>
        <xdr:cNvPr id="480" name="Elipse 479">
          <a:extLst>
            <a:ext uri="{FF2B5EF4-FFF2-40B4-BE49-F238E27FC236}">
              <a16:creationId xmlns:a16="http://schemas.microsoft.com/office/drawing/2014/main" id="{00000000-0008-0000-0300-0000E0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41</xdr:row>
      <xdr:rowOff>52553</xdr:rowOff>
    </xdr:from>
    <xdr:to>
      <xdr:col>21</xdr:col>
      <xdr:colOff>203638</xdr:colOff>
      <xdr:row>41</xdr:row>
      <xdr:rowOff>203639</xdr:rowOff>
    </xdr:to>
    <xdr:sp macro="" textlink="">
      <xdr:nvSpPr>
        <xdr:cNvPr id="481" name="Elipse 480">
          <a:extLst>
            <a:ext uri="{FF2B5EF4-FFF2-40B4-BE49-F238E27FC236}">
              <a16:creationId xmlns:a16="http://schemas.microsoft.com/office/drawing/2014/main" id="{00000000-0008-0000-0300-0000E1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42</xdr:row>
      <xdr:rowOff>52553</xdr:rowOff>
    </xdr:from>
    <xdr:to>
      <xdr:col>21</xdr:col>
      <xdr:colOff>203638</xdr:colOff>
      <xdr:row>42</xdr:row>
      <xdr:rowOff>203639</xdr:rowOff>
    </xdr:to>
    <xdr:sp macro="" textlink="">
      <xdr:nvSpPr>
        <xdr:cNvPr id="482" name="Elipse 481">
          <a:extLst>
            <a:ext uri="{FF2B5EF4-FFF2-40B4-BE49-F238E27FC236}">
              <a16:creationId xmlns:a16="http://schemas.microsoft.com/office/drawing/2014/main" id="{00000000-0008-0000-0300-0000E2010000}"/>
            </a:ext>
          </a:extLst>
        </xdr:cNvPr>
        <xdr:cNvSpPr/>
      </xdr:nvSpPr>
      <xdr:spPr>
        <a:xfrm>
          <a:off x="7517196"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42</xdr:row>
      <xdr:rowOff>52553</xdr:rowOff>
    </xdr:from>
    <xdr:to>
      <xdr:col>26</xdr:col>
      <xdr:colOff>203638</xdr:colOff>
      <xdr:row>42</xdr:row>
      <xdr:rowOff>203639</xdr:rowOff>
    </xdr:to>
    <xdr:sp macro="" textlink="">
      <xdr:nvSpPr>
        <xdr:cNvPr id="483" name="Elipse 482">
          <a:extLst>
            <a:ext uri="{FF2B5EF4-FFF2-40B4-BE49-F238E27FC236}">
              <a16:creationId xmlns:a16="http://schemas.microsoft.com/office/drawing/2014/main" id="{00000000-0008-0000-0300-0000E3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43</xdr:row>
      <xdr:rowOff>52553</xdr:rowOff>
    </xdr:from>
    <xdr:to>
      <xdr:col>26</xdr:col>
      <xdr:colOff>203638</xdr:colOff>
      <xdr:row>43</xdr:row>
      <xdr:rowOff>203639</xdr:rowOff>
    </xdr:to>
    <xdr:sp macro="" textlink="">
      <xdr:nvSpPr>
        <xdr:cNvPr id="484" name="Elipse 483">
          <a:extLst>
            <a:ext uri="{FF2B5EF4-FFF2-40B4-BE49-F238E27FC236}">
              <a16:creationId xmlns:a16="http://schemas.microsoft.com/office/drawing/2014/main" id="{00000000-0008-0000-0300-0000E4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44</xdr:row>
      <xdr:rowOff>52553</xdr:rowOff>
    </xdr:from>
    <xdr:to>
      <xdr:col>26</xdr:col>
      <xdr:colOff>203638</xdr:colOff>
      <xdr:row>44</xdr:row>
      <xdr:rowOff>203639</xdr:rowOff>
    </xdr:to>
    <xdr:sp macro="" textlink="">
      <xdr:nvSpPr>
        <xdr:cNvPr id="485" name="Elipse 484">
          <a:extLst>
            <a:ext uri="{FF2B5EF4-FFF2-40B4-BE49-F238E27FC236}">
              <a16:creationId xmlns:a16="http://schemas.microsoft.com/office/drawing/2014/main" id="{00000000-0008-0000-0300-0000E5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52</xdr:row>
      <xdr:rowOff>78441</xdr:rowOff>
    </xdr:from>
    <xdr:ext cx="686233" cy="781050"/>
    <xdr:pic>
      <xdr:nvPicPr>
        <xdr:cNvPr id="486" name="Imagen 485">
          <a:extLst>
            <a:ext uri="{FF2B5EF4-FFF2-40B4-BE49-F238E27FC236}">
              <a16:creationId xmlns:a16="http://schemas.microsoft.com/office/drawing/2014/main" id="{00000000-0008-0000-0300-0000E6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507066"/>
          <a:ext cx="686233" cy="781050"/>
        </a:xfrm>
        <a:prstGeom prst="rect">
          <a:avLst/>
        </a:prstGeom>
      </xdr:spPr>
    </xdr:pic>
    <xdr:clientData/>
  </xdr:oneCellAnchor>
  <xdr:twoCellAnchor>
    <xdr:from>
      <xdr:col>0</xdr:col>
      <xdr:colOff>59121</xdr:colOff>
      <xdr:row>58</xdr:row>
      <xdr:rowOff>52553</xdr:rowOff>
    </xdr:from>
    <xdr:to>
      <xdr:col>0</xdr:col>
      <xdr:colOff>203638</xdr:colOff>
      <xdr:row>58</xdr:row>
      <xdr:rowOff>203639</xdr:rowOff>
    </xdr:to>
    <xdr:sp macro="" textlink="">
      <xdr:nvSpPr>
        <xdr:cNvPr id="487" name="Elipse 486">
          <a:extLst>
            <a:ext uri="{FF2B5EF4-FFF2-40B4-BE49-F238E27FC236}">
              <a16:creationId xmlns:a16="http://schemas.microsoft.com/office/drawing/2014/main" id="{00000000-0008-0000-0300-0000E7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59</xdr:row>
      <xdr:rowOff>52553</xdr:rowOff>
    </xdr:from>
    <xdr:to>
      <xdr:col>0</xdr:col>
      <xdr:colOff>203638</xdr:colOff>
      <xdr:row>59</xdr:row>
      <xdr:rowOff>203639</xdr:rowOff>
    </xdr:to>
    <xdr:sp macro="" textlink="">
      <xdr:nvSpPr>
        <xdr:cNvPr id="488" name="Elipse 487">
          <a:extLst>
            <a:ext uri="{FF2B5EF4-FFF2-40B4-BE49-F238E27FC236}">
              <a16:creationId xmlns:a16="http://schemas.microsoft.com/office/drawing/2014/main" id="{00000000-0008-0000-0300-0000E8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60</xdr:row>
      <xdr:rowOff>52553</xdr:rowOff>
    </xdr:from>
    <xdr:to>
      <xdr:col>0</xdr:col>
      <xdr:colOff>203638</xdr:colOff>
      <xdr:row>60</xdr:row>
      <xdr:rowOff>203639</xdr:rowOff>
    </xdr:to>
    <xdr:sp macro="" textlink="">
      <xdr:nvSpPr>
        <xdr:cNvPr id="489" name="Elipse 488">
          <a:extLst>
            <a:ext uri="{FF2B5EF4-FFF2-40B4-BE49-F238E27FC236}">
              <a16:creationId xmlns:a16="http://schemas.microsoft.com/office/drawing/2014/main" id="{00000000-0008-0000-0300-0000E9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58</xdr:row>
      <xdr:rowOff>52553</xdr:rowOff>
    </xdr:from>
    <xdr:to>
      <xdr:col>4</xdr:col>
      <xdr:colOff>203638</xdr:colOff>
      <xdr:row>58</xdr:row>
      <xdr:rowOff>203639</xdr:rowOff>
    </xdr:to>
    <xdr:sp macro="" textlink="">
      <xdr:nvSpPr>
        <xdr:cNvPr id="490" name="Elipse 489">
          <a:extLst>
            <a:ext uri="{FF2B5EF4-FFF2-40B4-BE49-F238E27FC236}">
              <a16:creationId xmlns:a16="http://schemas.microsoft.com/office/drawing/2014/main" id="{00000000-0008-0000-0300-0000EA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59</xdr:row>
      <xdr:rowOff>52553</xdr:rowOff>
    </xdr:from>
    <xdr:to>
      <xdr:col>4</xdr:col>
      <xdr:colOff>203638</xdr:colOff>
      <xdr:row>59</xdr:row>
      <xdr:rowOff>203639</xdr:rowOff>
    </xdr:to>
    <xdr:sp macro="" textlink="">
      <xdr:nvSpPr>
        <xdr:cNvPr id="491" name="Elipse 490">
          <a:extLst>
            <a:ext uri="{FF2B5EF4-FFF2-40B4-BE49-F238E27FC236}">
              <a16:creationId xmlns:a16="http://schemas.microsoft.com/office/drawing/2014/main" id="{00000000-0008-0000-0300-0000EB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60</xdr:row>
      <xdr:rowOff>52553</xdr:rowOff>
    </xdr:from>
    <xdr:to>
      <xdr:col>4</xdr:col>
      <xdr:colOff>203638</xdr:colOff>
      <xdr:row>60</xdr:row>
      <xdr:rowOff>203639</xdr:rowOff>
    </xdr:to>
    <xdr:sp macro="" textlink="">
      <xdr:nvSpPr>
        <xdr:cNvPr id="492" name="Elipse 491">
          <a:extLst>
            <a:ext uri="{FF2B5EF4-FFF2-40B4-BE49-F238E27FC236}">
              <a16:creationId xmlns:a16="http://schemas.microsoft.com/office/drawing/2014/main" id="{00000000-0008-0000-0300-0000EC010000}"/>
            </a:ext>
          </a:extLst>
        </xdr:cNvPr>
        <xdr:cNvSpPr/>
      </xdr:nvSpPr>
      <xdr:spPr>
        <a:xfrm>
          <a:off x="3916746" y="8729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53579</xdr:colOff>
      <xdr:row>59</xdr:row>
      <xdr:rowOff>47626</xdr:rowOff>
    </xdr:from>
    <xdr:to>
      <xdr:col>10</xdr:col>
      <xdr:colOff>214313</xdr:colOff>
      <xdr:row>59</xdr:row>
      <xdr:rowOff>208360</xdr:rowOff>
    </xdr:to>
    <xdr:sp macro="" textlink="">
      <xdr:nvSpPr>
        <xdr:cNvPr id="493" name="Rectángulo 492">
          <a:extLst>
            <a:ext uri="{FF2B5EF4-FFF2-40B4-BE49-F238E27FC236}">
              <a16:creationId xmlns:a16="http://schemas.microsoft.com/office/drawing/2014/main" id="{00000000-0008-0000-0300-0000ED010000}"/>
            </a:ext>
          </a:extLst>
        </xdr:cNvPr>
        <xdr:cNvSpPr/>
      </xdr:nvSpPr>
      <xdr:spPr>
        <a:xfrm>
          <a:off x="2625329" y="124396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53579</xdr:colOff>
      <xdr:row>60</xdr:row>
      <xdr:rowOff>47626</xdr:rowOff>
    </xdr:from>
    <xdr:to>
      <xdr:col>10</xdr:col>
      <xdr:colOff>214313</xdr:colOff>
      <xdr:row>60</xdr:row>
      <xdr:rowOff>208360</xdr:rowOff>
    </xdr:to>
    <xdr:sp macro="" textlink="">
      <xdr:nvSpPr>
        <xdr:cNvPr id="494" name="Rectángulo 493">
          <a:extLst>
            <a:ext uri="{FF2B5EF4-FFF2-40B4-BE49-F238E27FC236}">
              <a16:creationId xmlns:a16="http://schemas.microsoft.com/office/drawing/2014/main" id="{00000000-0008-0000-0300-0000EE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53579</xdr:colOff>
      <xdr:row>61</xdr:row>
      <xdr:rowOff>47626</xdr:rowOff>
    </xdr:from>
    <xdr:to>
      <xdr:col>10</xdr:col>
      <xdr:colOff>214313</xdr:colOff>
      <xdr:row>61</xdr:row>
      <xdr:rowOff>208360</xdr:rowOff>
    </xdr:to>
    <xdr:sp macro="" textlink="">
      <xdr:nvSpPr>
        <xdr:cNvPr id="495" name="Rectángulo 494">
          <a:extLst>
            <a:ext uri="{FF2B5EF4-FFF2-40B4-BE49-F238E27FC236}">
              <a16:creationId xmlns:a16="http://schemas.microsoft.com/office/drawing/2014/main" id="{00000000-0008-0000-0300-0000EF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53579</xdr:colOff>
      <xdr:row>59</xdr:row>
      <xdr:rowOff>47626</xdr:rowOff>
    </xdr:from>
    <xdr:to>
      <xdr:col>18</xdr:col>
      <xdr:colOff>214313</xdr:colOff>
      <xdr:row>59</xdr:row>
      <xdr:rowOff>208360</xdr:rowOff>
    </xdr:to>
    <xdr:sp macro="" textlink="">
      <xdr:nvSpPr>
        <xdr:cNvPr id="496" name="Rectángulo 495">
          <a:extLst>
            <a:ext uri="{FF2B5EF4-FFF2-40B4-BE49-F238E27FC236}">
              <a16:creationId xmlns:a16="http://schemas.microsoft.com/office/drawing/2014/main" id="{00000000-0008-0000-0300-0000F0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53579</xdr:colOff>
      <xdr:row>60</xdr:row>
      <xdr:rowOff>47626</xdr:rowOff>
    </xdr:from>
    <xdr:to>
      <xdr:col>18</xdr:col>
      <xdr:colOff>214313</xdr:colOff>
      <xdr:row>60</xdr:row>
      <xdr:rowOff>208360</xdr:rowOff>
    </xdr:to>
    <xdr:sp macro="" textlink="">
      <xdr:nvSpPr>
        <xdr:cNvPr id="497" name="Rectángulo 496">
          <a:extLst>
            <a:ext uri="{FF2B5EF4-FFF2-40B4-BE49-F238E27FC236}">
              <a16:creationId xmlns:a16="http://schemas.microsoft.com/office/drawing/2014/main" id="{00000000-0008-0000-0300-0000F1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53579</xdr:colOff>
      <xdr:row>61</xdr:row>
      <xdr:rowOff>47626</xdr:rowOff>
    </xdr:from>
    <xdr:to>
      <xdr:col>18</xdr:col>
      <xdr:colOff>214313</xdr:colOff>
      <xdr:row>61</xdr:row>
      <xdr:rowOff>208360</xdr:rowOff>
    </xdr:to>
    <xdr:sp macro="" textlink="">
      <xdr:nvSpPr>
        <xdr:cNvPr id="498" name="Rectángulo 497">
          <a:extLst>
            <a:ext uri="{FF2B5EF4-FFF2-40B4-BE49-F238E27FC236}">
              <a16:creationId xmlns:a16="http://schemas.microsoft.com/office/drawing/2014/main" id="{00000000-0008-0000-0300-0000F201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57</xdr:row>
      <xdr:rowOff>52553</xdr:rowOff>
    </xdr:from>
    <xdr:to>
      <xdr:col>33</xdr:col>
      <xdr:colOff>203638</xdr:colOff>
      <xdr:row>57</xdr:row>
      <xdr:rowOff>203639</xdr:rowOff>
    </xdr:to>
    <xdr:sp macro="" textlink="">
      <xdr:nvSpPr>
        <xdr:cNvPr id="499" name="Elipse 498">
          <a:extLst>
            <a:ext uri="{FF2B5EF4-FFF2-40B4-BE49-F238E27FC236}">
              <a16:creationId xmlns:a16="http://schemas.microsoft.com/office/drawing/2014/main" id="{00000000-0008-0000-0300-0000F3010000}"/>
            </a:ext>
          </a:extLst>
        </xdr:cNvPr>
        <xdr:cNvSpPr/>
      </xdr:nvSpPr>
      <xdr:spPr>
        <a:xfrm>
          <a:off x="8545896"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58</xdr:row>
      <xdr:rowOff>52553</xdr:rowOff>
    </xdr:from>
    <xdr:to>
      <xdr:col>33</xdr:col>
      <xdr:colOff>203638</xdr:colOff>
      <xdr:row>58</xdr:row>
      <xdr:rowOff>203639</xdr:rowOff>
    </xdr:to>
    <xdr:sp macro="" textlink="">
      <xdr:nvSpPr>
        <xdr:cNvPr id="500" name="Elipse 499">
          <a:extLst>
            <a:ext uri="{FF2B5EF4-FFF2-40B4-BE49-F238E27FC236}">
              <a16:creationId xmlns:a16="http://schemas.microsoft.com/office/drawing/2014/main" id="{00000000-0008-0000-0300-0000F4010000}"/>
            </a:ext>
          </a:extLst>
        </xdr:cNvPr>
        <xdr:cNvSpPr/>
      </xdr:nvSpPr>
      <xdr:spPr>
        <a:xfrm>
          <a:off x="3659571"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59</xdr:row>
      <xdr:rowOff>52553</xdr:rowOff>
    </xdr:from>
    <xdr:to>
      <xdr:col>33</xdr:col>
      <xdr:colOff>203638</xdr:colOff>
      <xdr:row>59</xdr:row>
      <xdr:rowOff>203639</xdr:rowOff>
    </xdr:to>
    <xdr:sp macro="" textlink="">
      <xdr:nvSpPr>
        <xdr:cNvPr id="501" name="Elipse 500">
          <a:extLst>
            <a:ext uri="{FF2B5EF4-FFF2-40B4-BE49-F238E27FC236}">
              <a16:creationId xmlns:a16="http://schemas.microsoft.com/office/drawing/2014/main" id="{00000000-0008-0000-0300-0000F5010000}"/>
            </a:ext>
          </a:extLst>
        </xdr:cNvPr>
        <xdr:cNvSpPr/>
      </xdr:nvSpPr>
      <xdr:spPr>
        <a:xfrm>
          <a:off x="8545896"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61</xdr:row>
      <xdr:rowOff>52553</xdr:rowOff>
    </xdr:from>
    <xdr:to>
      <xdr:col>36</xdr:col>
      <xdr:colOff>203638</xdr:colOff>
      <xdr:row>61</xdr:row>
      <xdr:rowOff>203639</xdr:rowOff>
    </xdr:to>
    <xdr:sp macro="" textlink="">
      <xdr:nvSpPr>
        <xdr:cNvPr id="502" name="Elipse 501">
          <a:extLst>
            <a:ext uri="{FF2B5EF4-FFF2-40B4-BE49-F238E27FC236}">
              <a16:creationId xmlns:a16="http://schemas.microsoft.com/office/drawing/2014/main" id="{00000000-0008-0000-0300-0000F6010000}"/>
            </a:ext>
          </a:extLst>
        </xdr:cNvPr>
        <xdr:cNvSpPr/>
      </xdr:nvSpPr>
      <xdr:spPr>
        <a:xfrm>
          <a:off x="11889171" y="11949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62</xdr:row>
      <xdr:rowOff>52553</xdr:rowOff>
    </xdr:from>
    <xdr:to>
      <xdr:col>36</xdr:col>
      <xdr:colOff>203638</xdr:colOff>
      <xdr:row>62</xdr:row>
      <xdr:rowOff>203639</xdr:rowOff>
    </xdr:to>
    <xdr:sp macro="" textlink="">
      <xdr:nvSpPr>
        <xdr:cNvPr id="503" name="Elipse 502">
          <a:extLst>
            <a:ext uri="{FF2B5EF4-FFF2-40B4-BE49-F238E27FC236}">
              <a16:creationId xmlns:a16="http://schemas.microsoft.com/office/drawing/2014/main" id="{00000000-0008-0000-0300-0000F7010000}"/>
            </a:ext>
          </a:extLst>
        </xdr:cNvPr>
        <xdr:cNvSpPr/>
      </xdr:nvSpPr>
      <xdr:spPr>
        <a:xfrm>
          <a:off x="8803071" y="12196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63</xdr:row>
      <xdr:rowOff>52553</xdr:rowOff>
    </xdr:from>
    <xdr:to>
      <xdr:col>36</xdr:col>
      <xdr:colOff>203638</xdr:colOff>
      <xdr:row>63</xdr:row>
      <xdr:rowOff>203639</xdr:rowOff>
    </xdr:to>
    <xdr:sp macro="" textlink="">
      <xdr:nvSpPr>
        <xdr:cNvPr id="504" name="Elipse 503">
          <a:extLst>
            <a:ext uri="{FF2B5EF4-FFF2-40B4-BE49-F238E27FC236}">
              <a16:creationId xmlns:a16="http://schemas.microsoft.com/office/drawing/2014/main" id="{00000000-0008-0000-0300-0000F8010000}"/>
            </a:ext>
          </a:extLst>
        </xdr:cNvPr>
        <xdr:cNvSpPr/>
      </xdr:nvSpPr>
      <xdr:spPr>
        <a:xfrm>
          <a:off x="8803071" y="12444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65</xdr:row>
      <xdr:rowOff>47626</xdr:rowOff>
    </xdr:from>
    <xdr:to>
      <xdr:col>27</xdr:col>
      <xdr:colOff>214313</xdr:colOff>
      <xdr:row>65</xdr:row>
      <xdr:rowOff>208360</xdr:rowOff>
    </xdr:to>
    <xdr:sp macro="" textlink="">
      <xdr:nvSpPr>
        <xdr:cNvPr id="505" name="Rectángulo 504">
          <a:extLst>
            <a:ext uri="{FF2B5EF4-FFF2-40B4-BE49-F238E27FC236}">
              <a16:creationId xmlns:a16="http://schemas.microsoft.com/office/drawing/2014/main" id="{00000000-0008-0000-0300-0000F9010000}"/>
            </a:ext>
          </a:extLst>
        </xdr:cNvPr>
        <xdr:cNvSpPr/>
      </xdr:nvSpPr>
      <xdr:spPr>
        <a:xfrm>
          <a:off x="4682729" y="12687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66</xdr:row>
      <xdr:rowOff>47626</xdr:rowOff>
    </xdr:from>
    <xdr:to>
      <xdr:col>27</xdr:col>
      <xdr:colOff>214313</xdr:colOff>
      <xdr:row>66</xdr:row>
      <xdr:rowOff>208360</xdr:rowOff>
    </xdr:to>
    <xdr:sp macro="" textlink="">
      <xdr:nvSpPr>
        <xdr:cNvPr id="506" name="Rectángulo 505">
          <a:extLst>
            <a:ext uri="{FF2B5EF4-FFF2-40B4-BE49-F238E27FC236}">
              <a16:creationId xmlns:a16="http://schemas.microsoft.com/office/drawing/2014/main" id="{00000000-0008-0000-0300-0000FA010000}"/>
            </a:ext>
          </a:extLst>
        </xdr:cNvPr>
        <xdr:cNvSpPr/>
      </xdr:nvSpPr>
      <xdr:spPr>
        <a:xfrm>
          <a:off x="4682729" y="12687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67</xdr:row>
      <xdr:rowOff>47626</xdr:rowOff>
    </xdr:from>
    <xdr:to>
      <xdr:col>27</xdr:col>
      <xdr:colOff>214313</xdr:colOff>
      <xdr:row>67</xdr:row>
      <xdr:rowOff>208360</xdr:rowOff>
    </xdr:to>
    <xdr:sp macro="" textlink="">
      <xdr:nvSpPr>
        <xdr:cNvPr id="507" name="Rectángulo 506">
          <a:extLst>
            <a:ext uri="{FF2B5EF4-FFF2-40B4-BE49-F238E27FC236}">
              <a16:creationId xmlns:a16="http://schemas.microsoft.com/office/drawing/2014/main" id="{00000000-0008-0000-0300-0000FB010000}"/>
            </a:ext>
          </a:extLst>
        </xdr:cNvPr>
        <xdr:cNvSpPr/>
      </xdr:nvSpPr>
      <xdr:spPr>
        <a:xfrm>
          <a:off x="4682729" y="12687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65</xdr:row>
      <xdr:rowOff>47626</xdr:rowOff>
    </xdr:from>
    <xdr:to>
      <xdr:col>35</xdr:col>
      <xdr:colOff>214313</xdr:colOff>
      <xdr:row>65</xdr:row>
      <xdr:rowOff>208360</xdr:rowOff>
    </xdr:to>
    <xdr:sp macro="" textlink="">
      <xdr:nvSpPr>
        <xdr:cNvPr id="508" name="Rectángulo 507">
          <a:extLst>
            <a:ext uri="{FF2B5EF4-FFF2-40B4-BE49-F238E27FC236}">
              <a16:creationId xmlns:a16="http://schemas.microsoft.com/office/drawing/2014/main" id="{00000000-0008-0000-0300-0000FC010000}"/>
            </a:ext>
          </a:extLst>
        </xdr:cNvPr>
        <xdr:cNvSpPr/>
      </xdr:nvSpPr>
      <xdr:spPr>
        <a:xfrm>
          <a:off x="9102329" y="14008555"/>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53579</xdr:colOff>
      <xdr:row>66</xdr:row>
      <xdr:rowOff>47626</xdr:rowOff>
    </xdr:from>
    <xdr:to>
      <xdr:col>35</xdr:col>
      <xdr:colOff>214313</xdr:colOff>
      <xdr:row>66</xdr:row>
      <xdr:rowOff>208360</xdr:rowOff>
    </xdr:to>
    <xdr:sp macro="" textlink="">
      <xdr:nvSpPr>
        <xdr:cNvPr id="509" name="Rectángulo 508">
          <a:extLst>
            <a:ext uri="{FF2B5EF4-FFF2-40B4-BE49-F238E27FC236}">
              <a16:creationId xmlns:a16="http://schemas.microsoft.com/office/drawing/2014/main" id="{00000000-0008-0000-0300-0000FD010000}"/>
            </a:ext>
          </a:extLst>
        </xdr:cNvPr>
        <xdr:cNvSpPr/>
      </xdr:nvSpPr>
      <xdr:spPr>
        <a:xfrm>
          <a:off x="10395008" y="13763626"/>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70</xdr:row>
      <xdr:rowOff>52553</xdr:rowOff>
    </xdr:from>
    <xdr:to>
      <xdr:col>16</xdr:col>
      <xdr:colOff>203638</xdr:colOff>
      <xdr:row>70</xdr:row>
      <xdr:rowOff>203639</xdr:rowOff>
    </xdr:to>
    <xdr:sp macro="" textlink="">
      <xdr:nvSpPr>
        <xdr:cNvPr id="510" name="Elipse 509">
          <a:extLst>
            <a:ext uri="{FF2B5EF4-FFF2-40B4-BE49-F238E27FC236}">
              <a16:creationId xmlns:a16="http://schemas.microsoft.com/office/drawing/2014/main" id="{00000000-0008-0000-0300-0000FE010000}"/>
            </a:ext>
          </a:extLst>
        </xdr:cNvPr>
        <xdr:cNvSpPr/>
      </xdr:nvSpPr>
      <xdr:spPr>
        <a:xfrm>
          <a:off x="3659571" y="7663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71</xdr:row>
      <xdr:rowOff>52553</xdr:rowOff>
    </xdr:from>
    <xdr:to>
      <xdr:col>16</xdr:col>
      <xdr:colOff>203638</xdr:colOff>
      <xdr:row>71</xdr:row>
      <xdr:rowOff>203639</xdr:rowOff>
    </xdr:to>
    <xdr:sp macro="" textlink="">
      <xdr:nvSpPr>
        <xdr:cNvPr id="511" name="Elipse 510">
          <a:extLst>
            <a:ext uri="{FF2B5EF4-FFF2-40B4-BE49-F238E27FC236}">
              <a16:creationId xmlns:a16="http://schemas.microsoft.com/office/drawing/2014/main" id="{00000000-0008-0000-0300-0000FF010000}"/>
            </a:ext>
          </a:extLst>
        </xdr:cNvPr>
        <xdr:cNvSpPr/>
      </xdr:nvSpPr>
      <xdr:spPr>
        <a:xfrm>
          <a:off x="3659571" y="7910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73</xdr:row>
      <xdr:rowOff>52553</xdr:rowOff>
    </xdr:from>
    <xdr:to>
      <xdr:col>10</xdr:col>
      <xdr:colOff>203638</xdr:colOff>
      <xdr:row>73</xdr:row>
      <xdr:rowOff>203639</xdr:rowOff>
    </xdr:to>
    <xdr:sp macro="" textlink="">
      <xdr:nvSpPr>
        <xdr:cNvPr id="512" name="Elipse 511">
          <a:extLst>
            <a:ext uri="{FF2B5EF4-FFF2-40B4-BE49-F238E27FC236}">
              <a16:creationId xmlns:a16="http://schemas.microsoft.com/office/drawing/2014/main" id="{00000000-0008-0000-0300-000000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74</xdr:row>
      <xdr:rowOff>52553</xdr:rowOff>
    </xdr:from>
    <xdr:to>
      <xdr:col>10</xdr:col>
      <xdr:colOff>203638</xdr:colOff>
      <xdr:row>74</xdr:row>
      <xdr:rowOff>203639</xdr:rowOff>
    </xdr:to>
    <xdr:sp macro="" textlink="">
      <xdr:nvSpPr>
        <xdr:cNvPr id="513" name="Elipse 512">
          <a:extLst>
            <a:ext uri="{FF2B5EF4-FFF2-40B4-BE49-F238E27FC236}">
              <a16:creationId xmlns:a16="http://schemas.microsoft.com/office/drawing/2014/main" id="{00000000-0008-0000-0300-000001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10</xdr:col>
      <xdr:colOff>59121</xdr:colOff>
      <xdr:row>75</xdr:row>
      <xdr:rowOff>52553</xdr:rowOff>
    </xdr:from>
    <xdr:to>
      <xdr:col>10</xdr:col>
      <xdr:colOff>203638</xdr:colOff>
      <xdr:row>75</xdr:row>
      <xdr:rowOff>203639</xdr:rowOff>
    </xdr:to>
    <xdr:sp macro="" textlink="">
      <xdr:nvSpPr>
        <xdr:cNvPr id="514" name="Elipse 513">
          <a:extLst>
            <a:ext uri="{FF2B5EF4-FFF2-40B4-BE49-F238E27FC236}">
              <a16:creationId xmlns:a16="http://schemas.microsoft.com/office/drawing/2014/main" id="{00000000-0008-0000-0300-000002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73</xdr:row>
      <xdr:rowOff>52553</xdr:rowOff>
    </xdr:from>
    <xdr:to>
      <xdr:col>14</xdr:col>
      <xdr:colOff>203638</xdr:colOff>
      <xdr:row>73</xdr:row>
      <xdr:rowOff>203639</xdr:rowOff>
    </xdr:to>
    <xdr:sp macro="" textlink="">
      <xdr:nvSpPr>
        <xdr:cNvPr id="515" name="Elipse 514">
          <a:extLst>
            <a:ext uri="{FF2B5EF4-FFF2-40B4-BE49-F238E27FC236}">
              <a16:creationId xmlns:a16="http://schemas.microsoft.com/office/drawing/2014/main" id="{00000000-0008-0000-0300-000003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74</xdr:row>
      <xdr:rowOff>52553</xdr:rowOff>
    </xdr:from>
    <xdr:to>
      <xdr:col>14</xdr:col>
      <xdr:colOff>203638</xdr:colOff>
      <xdr:row>74</xdr:row>
      <xdr:rowOff>203639</xdr:rowOff>
    </xdr:to>
    <xdr:sp macro="" textlink="">
      <xdr:nvSpPr>
        <xdr:cNvPr id="516" name="Elipse 515">
          <a:extLst>
            <a:ext uri="{FF2B5EF4-FFF2-40B4-BE49-F238E27FC236}">
              <a16:creationId xmlns:a16="http://schemas.microsoft.com/office/drawing/2014/main" id="{00000000-0008-0000-0300-000004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75</xdr:row>
      <xdr:rowOff>52553</xdr:rowOff>
    </xdr:from>
    <xdr:to>
      <xdr:col>14</xdr:col>
      <xdr:colOff>203638</xdr:colOff>
      <xdr:row>75</xdr:row>
      <xdr:rowOff>203639</xdr:rowOff>
    </xdr:to>
    <xdr:sp macro="" textlink="">
      <xdr:nvSpPr>
        <xdr:cNvPr id="517" name="Elipse 516">
          <a:extLst>
            <a:ext uri="{FF2B5EF4-FFF2-40B4-BE49-F238E27FC236}">
              <a16:creationId xmlns:a16="http://schemas.microsoft.com/office/drawing/2014/main" id="{00000000-0008-0000-0300-000005020000}"/>
            </a:ext>
          </a:extLst>
        </xdr:cNvPr>
        <xdr:cNvSpPr/>
      </xdr:nvSpPr>
      <xdr:spPr>
        <a:xfrm>
          <a:off x="1086164" y="1246818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73</xdr:row>
      <xdr:rowOff>52553</xdr:rowOff>
    </xdr:from>
    <xdr:to>
      <xdr:col>20</xdr:col>
      <xdr:colOff>203638</xdr:colOff>
      <xdr:row>73</xdr:row>
      <xdr:rowOff>203639</xdr:rowOff>
    </xdr:to>
    <xdr:sp macro="" textlink="">
      <xdr:nvSpPr>
        <xdr:cNvPr id="518" name="Elipse 517">
          <a:extLst>
            <a:ext uri="{FF2B5EF4-FFF2-40B4-BE49-F238E27FC236}">
              <a16:creationId xmlns:a16="http://schemas.microsoft.com/office/drawing/2014/main" id="{00000000-0008-0000-0300-000006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74</xdr:row>
      <xdr:rowOff>52553</xdr:rowOff>
    </xdr:from>
    <xdr:to>
      <xdr:col>20</xdr:col>
      <xdr:colOff>203638</xdr:colOff>
      <xdr:row>74</xdr:row>
      <xdr:rowOff>203639</xdr:rowOff>
    </xdr:to>
    <xdr:sp macro="" textlink="">
      <xdr:nvSpPr>
        <xdr:cNvPr id="519" name="Elipse 518">
          <a:extLst>
            <a:ext uri="{FF2B5EF4-FFF2-40B4-BE49-F238E27FC236}">
              <a16:creationId xmlns:a16="http://schemas.microsoft.com/office/drawing/2014/main" id="{00000000-0008-0000-0300-000007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75</xdr:row>
      <xdr:rowOff>52553</xdr:rowOff>
    </xdr:from>
    <xdr:to>
      <xdr:col>20</xdr:col>
      <xdr:colOff>203638</xdr:colOff>
      <xdr:row>75</xdr:row>
      <xdr:rowOff>203639</xdr:rowOff>
    </xdr:to>
    <xdr:sp macro="" textlink="">
      <xdr:nvSpPr>
        <xdr:cNvPr id="520" name="Elipse 519">
          <a:extLst>
            <a:ext uri="{FF2B5EF4-FFF2-40B4-BE49-F238E27FC236}">
              <a16:creationId xmlns:a16="http://schemas.microsoft.com/office/drawing/2014/main" id="{00000000-0008-0000-0300-000008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73</xdr:row>
      <xdr:rowOff>52553</xdr:rowOff>
    </xdr:from>
    <xdr:to>
      <xdr:col>24</xdr:col>
      <xdr:colOff>203638</xdr:colOff>
      <xdr:row>73</xdr:row>
      <xdr:rowOff>203639</xdr:rowOff>
    </xdr:to>
    <xdr:sp macro="" textlink="">
      <xdr:nvSpPr>
        <xdr:cNvPr id="521" name="Elipse 520">
          <a:extLst>
            <a:ext uri="{FF2B5EF4-FFF2-40B4-BE49-F238E27FC236}">
              <a16:creationId xmlns:a16="http://schemas.microsoft.com/office/drawing/2014/main" id="{00000000-0008-0000-0300-000009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74</xdr:row>
      <xdr:rowOff>52553</xdr:rowOff>
    </xdr:from>
    <xdr:to>
      <xdr:col>24</xdr:col>
      <xdr:colOff>203638</xdr:colOff>
      <xdr:row>74</xdr:row>
      <xdr:rowOff>203639</xdr:rowOff>
    </xdr:to>
    <xdr:sp macro="" textlink="">
      <xdr:nvSpPr>
        <xdr:cNvPr id="522" name="Elipse 521">
          <a:extLst>
            <a:ext uri="{FF2B5EF4-FFF2-40B4-BE49-F238E27FC236}">
              <a16:creationId xmlns:a16="http://schemas.microsoft.com/office/drawing/2014/main" id="{00000000-0008-0000-0300-00000A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24</xdr:col>
      <xdr:colOff>59121</xdr:colOff>
      <xdr:row>75</xdr:row>
      <xdr:rowOff>52553</xdr:rowOff>
    </xdr:from>
    <xdr:to>
      <xdr:col>24</xdr:col>
      <xdr:colOff>203638</xdr:colOff>
      <xdr:row>75</xdr:row>
      <xdr:rowOff>203639</xdr:rowOff>
    </xdr:to>
    <xdr:sp macro="" textlink="">
      <xdr:nvSpPr>
        <xdr:cNvPr id="523" name="Elipse 522">
          <a:extLst>
            <a:ext uri="{FF2B5EF4-FFF2-40B4-BE49-F238E27FC236}">
              <a16:creationId xmlns:a16="http://schemas.microsoft.com/office/drawing/2014/main" id="{00000000-0008-0000-0300-00000B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73</xdr:row>
      <xdr:rowOff>52553</xdr:rowOff>
    </xdr:from>
    <xdr:to>
      <xdr:col>28</xdr:col>
      <xdr:colOff>203638</xdr:colOff>
      <xdr:row>73</xdr:row>
      <xdr:rowOff>203639</xdr:rowOff>
    </xdr:to>
    <xdr:sp macro="" textlink="">
      <xdr:nvSpPr>
        <xdr:cNvPr id="524" name="Elipse 523">
          <a:extLst>
            <a:ext uri="{FF2B5EF4-FFF2-40B4-BE49-F238E27FC236}">
              <a16:creationId xmlns:a16="http://schemas.microsoft.com/office/drawing/2014/main" id="{00000000-0008-0000-0300-00000C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74</xdr:row>
      <xdr:rowOff>52553</xdr:rowOff>
    </xdr:from>
    <xdr:to>
      <xdr:col>28</xdr:col>
      <xdr:colOff>203638</xdr:colOff>
      <xdr:row>74</xdr:row>
      <xdr:rowOff>203639</xdr:rowOff>
    </xdr:to>
    <xdr:sp macro="" textlink="">
      <xdr:nvSpPr>
        <xdr:cNvPr id="525" name="Elipse 524">
          <a:extLst>
            <a:ext uri="{FF2B5EF4-FFF2-40B4-BE49-F238E27FC236}">
              <a16:creationId xmlns:a16="http://schemas.microsoft.com/office/drawing/2014/main" id="{00000000-0008-0000-0300-00000D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75</xdr:row>
      <xdr:rowOff>52553</xdr:rowOff>
    </xdr:from>
    <xdr:to>
      <xdr:col>28</xdr:col>
      <xdr:colOff>203638</xdr:colOff>
      <xdr:row>75</xdr:row>
      <xdr:rowOff>203639</xdr:rowOff>
    </xdr:to>
    <xdr:sp macro="" textlink="">
      <xdr:nvSpPr>
        <xdr:cNvPr id="526" name="Elipse 525">
          <a:extLst>
            <a:ext uri="{FF2B5EF4-FFF2-40B4-BE49-F238E27FC236}">
              <a16:creationId xmlns:a16="http://schemas.microsoft.com/office/drawing/2014/main" id="{00000000-0008-0000-0300-00000E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73</xdr:row>
      <xdr:rowOff>52553</xdr:rowOff>
    </xdr:from>
    <xdr:to>
      <xdr:col>32</xdr:col>
      <xdr:colOff>203638</xdr:colOff>
      <xdr:row>73</xdr:row>
      <xdr:rowOff>203639</xdr:rowOff>
    </xdr:to>
    <xdr:sp macro="" textlink="">
      <xdr:nvSpPr>
        <xdr:cNvPr id="527" name="Elipse 526">
          <a:extLst>
            <a:ext uri="{FF2B5EF4-FFF2-40B4-BE49-F238E27FC236}">
              <a16:creationId xmlns:a16="http://schemas.microsoft.com/office/drawing/2014/main" id="{00000000-0008-0000-0300-00000F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74</xdr:row>
      <xdr:rowOff>52553</xdr:rowOff>
    </xdr:from>
    <xdr:to>
      <xdr:col>32</xdr:col>
      <xdr:colOff>203638</xdr:colOff>
      <xdr:row>74</xdr:row>
      <xdr:rowOff>203639</xdr:rowOff>
    </xdr:to>
    <xdr:sp macro="" textlink="">
      <xdr:nvSpPr>
        <xdr:cNvPr id="528" name="Elipse 527">
          <a:extLst>
            <a:ext uri="{FF2B5EF4-FFF2-40B4-BE49-F238E27FC236}">
              <a16:creationId xmlns:a16="http://schemas.microsoft.com/office/drawing/2014/main" id="{00000000-0008-0000-0300-000010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75</xdr:row>
      <xdr:rowOff>52553</xdr:rowOff>
    </xdr:from>
    <xdr:to>
      <xdr:col>32</xdr:col>
      <xdr:colOff>203638</xdr:colOff>
      <xdr:row>75</xdr:row>
      <xdr:rowOff>203639</xdr:rowOff>
    </xdr:to>
    <xdr:sp macro="" textlink="">
      <xdr:nvSpPr>
        <xdr:cNvPr id="529" name="Elipse 528">
          <a:extLst>
            <a:ext uri="{FF2B5EF4-FFF2-40B4-BE49-F238E27FC236}">
              <a16:creationId xmlns:a16="http://schemas.microsoft.com/office/drawing/2014/main" id="{00000000-0008-0000-0300-000011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73</xdr:row>
      <xdr:rowOff>52553</xdr:rowOff>
    </xdr:from>
    <xdr:to>
      <xdr:col>36</xdr:col>
      <xdr:colOff>203638</xdr:colOff>
      <xdr:row>73</xdr:row>
      <xdr:rowOff>203639</xdr:rowOff>
    </xdr:to>
    <xdr:sp macro="" textlink="">
      <xdr:nvSpPr>
        <xdr:cNvPr id="530" name="Elipse 529">
          <a:extLst>
            <a:ext uri="{FF2B5EF4-FFF2-40B4-BE49-F238E27FC236}">
              <a16:creationId xmlns:a16="http://schemas.microsoft.com/office/drawing/2014/main" id="{00000000-0008-0000-0300-000012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74</xdr:row>
      <xdr:rowOff>52553</xdr:rowOff>
    </xdr:from>
    <xdr:to>
      <xdr:col>36</xdr:col>
      <xdr:colOff>203638</xdr:colOff>
      <xdr:row>74</xdr:row>
      <xdr:rowOff>203639</xdr:rowOff>
    </xdr:to>
    <xdr:sp macro="" textlink="">
      <xdr:nvSpPr>
        <xdr:cNvPr id="531" name="Elipse 530">
          <a:extLst>
            <a:ext uri="{FF2B5EF4-FFF2-40B4-BE49-F238E27FC236}">
              <a16:creationId xmlns:a16="http://schemas.microsoft.com/office/drawing/2014/main" id="{00000000-0008-0000-0300-000013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75</xdr:row>
      <xdr:rowOff>52553</xdr:rowOff>
    </xdr:from>
    <xdr:to>
      <xdr:col>36</xdr:col>
      <xdr:colOff>203638</xdr:colOff>
      <xdr:row>75</xdr:row>
      <xdr:rowOff>203639</xdr:rowOff>
    </xdr:to>
    <xdr:sp macro="" textlink="">
      <xdr:nvSpPr>
        <xdr:cNvPr id="532" name="Elipse 531">
          <a:extLst>
            <a:ext uri="{FF2B5EF4-FFF2-40B4-BE49-F238E27FC236}">
              <a16:creationId xmlns:a16="http://schemas.microsoft.com/office/drawing/2014/main" id="{00000000-0008-0000-0300-000014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73</xdr:row>
      <xdr:rowOff>52553</xdr:rowOff>
    </xdr:from>
    <xdr:to>
      <xdr:col>40</xdr:col>
      <xdr:colOff>203638</xdr:colOff>
      <xdr:row>73</xdr:row>
      <xdr:rowOff>203639</xdr:rowOff>
    </xdr:to>
    <xdr:sp macro="" textlink="">
      <xdr:nvSpPr>
        <xdr:cNvPr id="533" name="Elipse 532">
          <a:extLst>
            <a:ext uri="{FF2B5EF4-FFF2-40B4-BE49-F238E27FC236}">
              <a16:creationId xmlns:a16="http://schemas.microsoft.com/office/drawing/2014/main" id="{00000000-0008-0000-0300-000015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74</xdr:row>
      <xdr:rowOff>52553</xdr:rowOff>
    </xdr:from>
    <xdr:to>
      <xdr:col>40</xdr:col>
      <xdr:colOff>203638</xdr:colOff>
      <xdr:row>74</xdr:row>
      <xdr:rowOff>203639</xdr:rowOff>
    </xdr:to>
    <xdr:sp macro="" textlink="">
      <xdr:nvSpPr>
        <xdr:cNvPr id="534" name="Elipse 533">
          <a:extLst>
            <a:ext uri="{FF2B5EF4-FFF2-40B4-BE49-F238E27FC236}">
              <a16:creationId xmlns:a16="http://schemas.microsoft.com/office/drawing/2014/main" id="{00000000-0008-0000-0300-000016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75</xdr:row>
      <xdr:rowOff>52553</xdr:rowOff>
    </xdr:from>
    <xdr:to>
      <xdr:col>40</xdr:col>
      <xdr:colOff>203638</xdr:colOff>
      <xdr:row>75</xdr:row>
      <xdr:rowOff>203639</xdr:rowOff>
    </xdr:to>
    <xdr:sp macro="" textlink="">
      <xdr:nvSpPr>
        <xdr:cNvPr id="535" name="Elipse 534">
          <a:extLst>
            <a:ext uri="{FF2B5EF4-FFF2-40B4-BE49-F238E27FC236}">
              <a16:creationId xmlns:a16="http://schemas.microsoft.com/office/drawing/2014/main" id="{00000000-0008-0000-0300-000017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73</xdr:row>
      <xdr:rowOff>52553</xdr:rowOff>
    </xdr:from>
    <xdr:to>
      <xdr:col>44</xdr:col>
      <xdr:colOff>203638</xdr:colOff>
      <xdr:row>73</xdr:row>
      <xdr:rowOff>203639</xdr:rowOff>
    </xdr:to>
    <xdr:sp macro="" textlink="">
      <xdr:nvSpPr>
        <xdr:cNvPr id="536" name="Elipse 535">
          <a:extLst>
            <a:ext uri="{FF2B5EF4-FFF2-40B4-BE49-F238E27FC236}">
              <a16:creationId xmlns:a16="http://schemas.microsoft.com/office/drawing/2014/main" id="{00000000-0008-0000-0300-000018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74</xdr:row>
      <xdr:rowOff>52553</xdr:rowOff>
    </xdr:from>
    <xdr:to>
      <xdr:col>44</xdr:col>
      <xdr:colOff>203638</xdr:colOff>
      <xdr:row>74</xdr:row>
      <xdr:rowOff>203639</xdr:rowOff>
    </xdr:to>
    <xdr:sp macro="" textlink="">
      <xdr:nvSpPr>
        <xdr:cNvPr id="537" name="Elipse 536">
          <a:extLst>
            <a:ext uri="{FF2B5EF4-FFF2-40B4-BE49-F238E27FC236}">
              <a16:creationId xmlns:a16="http://schemas.microsoft.com/office/drawing/2014/main" id="{00000000-0008-0000-0300-000019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75</xdr:row>
      <xdr:rowOff>52553</xdr:rowOff>
    </xdr:from>
    <xdr:to>
      <xdr:col>44</xdr:col>
      <xdr:colOff>203638</xdr:colOff>
      <xdr:row>75</xdr:row>
      <xdr:rowOff>203639</xdr:rowOff>
    </xdr:to>
    <xdr:sp macro="" textlink="">
      <xdr:nvSpPr>
        <xdr:cNvPr id="538" name="Elipse 537">
          <a:extLst>
            <a:ext uri="{FF2B5EF4-FFF2-40B4-BE49-F238E27FC236}">
              <a16:creationId xmlns:a16="http://schemas.microsoft.com/office/drawing/2014/main" id="{00000000-0008-0000-0300-00001A020000}"/>
            </a:ext>
          </a:extLst>
        </xdr:cNvPr>
        <xdr:cNvSpPr/>
      </xdr:nvSpPr>
      <xdr:spPr>
        <a:xfrm>
          <a:off x="3645776" y="1594288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80</xdr:row>
      <xdr:rowOff>52553</xdr:rowOff>
    </xdr:from>
    <xdr:to>
      <xdr:col>13</xdr:col>
      <xdr:colOff>203638</xdr:colOff>
      <xdr:row>80</xdr:row>
      <xdr:rowOff>203639</xdr:rowOff>
    </xdr:to>
    <xdr:sp macro="" textlink="">
      <xdr:nvSpPr>
        <xdr:cNvPr id="539" name="Elipse 538">
          <a:extLst>
            <a:ext uri="{FF2B5EF4-FFF2-40B4-BE49-F238E27FC236}">
              <a16:creationId xmlns:a16="http://schemas.microsoft.com/office/drawing/2014/main" id="{00000000-0008-0000-0300-00001B020000}"/>
            </a:ext>
          </a:extLst>
        </xdr:cNvPr>
        <xdr:cNvSpPr/>
      </xdr:nvSpPr>
      <xdr:spPr>
        <a:xfrm>
          <a:off x="4167295" y="14853575"/>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81</xdr:row>
      <xdr:rowOff>52553</xdr:rowOff>
    </xdr:from>
    <xdr:to>
      <xdr:col>13</xdr:col>
      <xdr:colOff>203638</xdr:colOff>
      <xdr:row>81</xdr:row>
      <xdr:rowOff>203639</xdr:rowOff>
    </xdr:to>
    <xdr:sp macro="" textlink="">
      <xdr:nvSpPr>
        <xdr:cNvPr id="540" name="Elipse 539">
          <a:extLst>
            <a:ext uri="{FF2B5EF4-FFF2-40B4-BE49-F238E27FC236}">
              <a16:creationId xmlns:a16="http://schemas.microsoft.com/office/drawing/2014/main" id="{00000000-0008-0000-0300-00001C020000}"/>
            </a:ext>
          </a:extLst>
        </xdr:cNvPr>
        <xdr:cNvSpPr/>
      </xdr:nvSpPr>
      <xdr:spPr>
        <a:xfrm>
          <a:off x="4167295" y="151020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53579</xdr:colOff>
      <xdr:row>81</xdr:row>
      <xdr:rowOff>47626</xdr:rowOff>
    </xdr:from>
    <xdr:to>
      <xdr:col>17</xdr:col>
      <xdr:colOff>214313</xdr:colOff>
      <xdr:row>81</xdr:row>
      <xdr:rowOff>208360</xdr:rowOff>
    </xdr:to>
    <xdr:sp macro="" textlink="">
      <xdr:nvSpPr>
        <xdr:cNvPr id="541" name="Rectángulo 540">
          <a:extLst>
            <a:ext uri="{FF2B5EF4-FFF2-40B4-BE49-F238E27FC236}">
              <a16:creationId xmlns:a16="http://schemas.microsoft.com/office/drawing/2014/main" id="{00000000-0008-0000-0300-00001D020000}"/>
            </a:ext>
          </a:extLst>
        </xdr:cNvPr>
        <xdr:cNvSpPr/>
      </xdr:nvSpPr>
      <xdr:spPr>
        <a:xfrm>
          <a:off x="9040209" y="1402866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17</xdr:col>
      <xdr:colOff>53579</xdr:colOff>
      <xdr:row>82</xdr:row>
      <xdr:rowOff>47626</xdr:rowOff>
    </xdr:from>
    <xdr:to>
      <xdr:col>17</xdr:col>
      <xdr:colOff>214313</xdr:colOff>
      <xdr:row>82</xdr:row>
      <xdr:rowOff>208360</xdr:rowOff>
    </xdr:to>
    <xdr:sp macro="" textlink="">
      <xdr:nvSpPr>
        <xdr:cNvPr id="542" name="Rectángulo 541">
          <a:extLst>
            <a:ext uri="{FF2B5EF4-FFF2-40B4-BE49-F238E27FC236}">
              <a16:creationId xmlns:a16="http://schemas.microsoft.com/office/drawing/2014/main" id="{00000000-0008-0000-0300-00001E020000}"/>
            </a:ext>
          </a:extLst>
        </xdr:cNvPr>
        <xdr:cNvSpPr/>
      </xdr:nvSpPr>
      <xdr:spPr>
        <a:xfrm>
          <a:off x="9040209" y="1402866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53579</xdr:colOff>
      <xdr:row>81</xdr:row>
      <xdr:rowOff>47626</xdr:rowOff>
    </xdr:from>
    <xdr:to>
      <xdr:col>27</xdr:col>
      <xdr:colOff>214313</xdr:colOff>
      <xdr:row>81</xdr:row>
      <xdr:rowOff>208360</xdr:rowOff>
    </xdr:to>
    <xdr:sp macro="" textlink="">
      <xdr:nvSpPr>
        <xdr:cNvPr id="543" name="Rectángulo 542">
          <a:extLst>
            <a:ext uri="{FF2B5EF4-FFF2-40B4-BE49-F238E27FC236}">
              <a16:creationId xmlns:a16="http://schemas.microsoft.com/office/drawing/2014/main" id="{00000000-0008-0000-0300-00001F020000}"/>
            </a:ext>
          </a:extLst>
        </xdr:cNvPr>
        <xdr:cNvSpPr/>
      </xdr:nvSpPr>
      <xdr:spPr>
        <a:xfrm>
          <a:off x="9040209" y="1402866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84</xdr:row>
      <xdr:rowOff>52553</xdr:rowOff>
    </xdr:from>
    <xdr:to>
      <xdr:col>20</xdr:col>
      <xdr:colOff>203638</xdr:colOff>
      <xdr:row>84</xdr:row>
      <xdr:rowOff>203639</xdr:rowOff>
    </xdr:to>
    <xdr:sp macro="" textlink="">
      <xdr:nvSpPr>
        <xdr:cNvPr id="544" name="Elipse 543">
          <a:extLst>
            <a:ext uri="{FF2B5EF4-FFF2-40B4-BE49-F238E27FC236}">
              <a16:creationId xmlns:a16="http://schemas.microsoft.com/office/drawing/2014/main" id="{00000000-0008-0000-0300-000020020000}"/>
            </a:ext>
          </a:extLst>
        </xdr:cNvPr>
        <xdr:cNvSpPr/>
      </xdr:nvSpPr>
      <xdr:spPr>
        <a:xfrm>
          <a:off x="3397012" y="16990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85</xdr:row>
      <xdr:rowOff>52553</xdr:rowOff>
    </xdr:from>
    <xdr:to>
      <xdr:col>20</xdr:col>
      <xdr:colOff>203638</xdr:colOff>
      <xdr:row>85</xdr:row>
      <xdr:rowOff>203639</xdr:rowOff>
    </xdr:to>
    <xdr:sp macro="" textlink="">
      <xdr:nvSpPr>
        <xdr:cNvPr id="545" name="Elipse 544">
          <a:extLst>
            <a:ext uri="{FF2B5EF4-FFF2-40B4-BE49-F238E27FC236}">
              <a16:creationId xmlns:a16="http://schemas.microsoft.com/office/drawing/2014/main" id="{00000000-0008-0000-0300-000021020000}"/>
            </a:ext>
          </a:extLst>
        </xdr:cNvPr>
        <xdr:cNvSpPr/>
      </xdr:nvSpPr>
      <xdr:spPr>
        <a:xfrm>
          <a:off x="3397012" y="17238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84</xdr:row>
      <xdr:rowOff>52553</xdr:rowOff>
    </xdr:from>
    <xdr:to>
      <xdr:col>30</xdr:col>
      <xdr:colOff>203638</xdr:colOff>
      <xdr:row>84</xdr:row>
      <xdr:rowOff>203639</xdr:rowOff>
    </xdr:to>
    <xdr:sp macro="" textlink="">
      <xdr:nvSpPr>
        <xdr:cNvPr id="546" name="Elipse 545">
          <a:extLst>
            <a:ext uri="{FF2B5EF4-FFF2-40B4-BE49-F238E27FC236}">
              <a16:creationId xmlns:a16="http://schemas.microsoft.com/office/drawing/2014/main" id="{00000000-0008-0000-0300-000022020000}"/>
            </a:ext>
          </a:extLst>
        </xdr:cNvPr>
        <xdr:cNvSpPr/>
      </xdr:nvSpPr>
      <xdr:spPr>
        <a:xfrm>
          <a:off x="5194338" y="178104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85</xdr:row>
      <xdr:rowOff>52553</xdr:rowOff>
    </xdr:from>
    <xdr:to>
      <xdr:col>30</xdr:col>
      <xdr:colOff>203638</xdr:colOff>
      <xdr:row>85</xdr:row>
      <xdr:rowOff>203639</xdr:rowOff>
    </xdr:to>
    <xdr:sp macro="" textlink="">
      <xdr:nvSpPr>
        <xdr:cNvPr id="547" name="Elipse 546">
          <a:extLst>
            <a:ext uri="{FF2B5EF4-FFF2-40B4-BE49-F238E27FC236}">
              <a16:creationId xmlns:a16="http://schemas.microsoft.com/office/drawing/2014/main" id="{00000000-0008-0000-0300-000023020000}"/>
            </a:ext>
          </a:extLst>
        </xdr:cNvPr>
        <xdr:cNvSpPr/>
      </xdr:nvSpPr>
      <xdr:spPr>
        <a:xfrm>
          <a:off x="5194338" y="18058944"/>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53579</xdr:colOff>
      <xdr:row>85</xdr:row>
      <xdr:rowOff>47626</xdr:rowOff>
    </xdr:from>
    <xdr:to>
      <xdr:col>34</xdr:col>
      <xdr:colOff>214313</xdr:colOff>
      <xdr:row>85</xdr:row>
      <xdr:rowOff>208360</xdr:rowOff>
    </xdr:to>
    <xdr:sp macro="" textlink="">
      <xdr:nvSpPr>
        <xdr:cNvPr id="548" name="Rectángulo 547">
          <a:extLst>
            <a:ext uri="{FF2B5EF4-FFF2-40B4-BE49-F238E27FC236}">
              <a16:creationId xmlns:a16="http://schemas.microsoft.com/office/drawing/2014/main" id="{00000000-0008-0000-0300-000024020000}"/>
            </a:ext>
          </a:extLst>
        </xdr:cNvPr>
        <xdr:cNvSpPr/>
      </xdr:nvSpPr>
      <xdr:spPr>
        <a:xfrm>
          <a:off x="6986122" y="1723403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34</xdr:col>
      <xdr:colOff>53579</xdr:colOff>
      <xdr:row>86</xdr:row>
      <xdr:rowOff>47626</xdr:rowOff>
    </xdr:from>
    <xdr:to>
      <xdr:col>34</xdr:col>
      <xdr:colOff>214313</xdr:colOff>
      <xdr:row>86</xdr:row>
      <xdr:rowOff>208360</xdr:rowOff>
    </xdr:to>
    <xdr:sp macro="" textlink="">
      <xdr:nvSpPr>
        <xdr:cNvPr id="549" name="Rectángulo 548">
          <a:extLst>
            <a:ext uri="{FF2B5EF4-FFF2-40B4-BE49-F238E27FC236}">
              <a16:creationId xmlns:a16="http://schemas.microsoft.com/office/drawing/2014/main" id="{00000000-0008-0000-0300-000025020000}"/>
            </a:ext>
          </a:extLst>
        </xdr:cNvPr>
        <xdr:cNvSpPr/>
      </xdr:nvSpPr>
      <xdr:spPr>
        <a:xfrm>
          <a:off x="6986122" y="1723403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85</xdr:row>
      <xdr:rowOff>47626</xdr:rowOff>
    </xdr:from>
    <xdr:to>
      <xdr:col>41</xdr:col>
      <xdr:colOff>214313</xdr:colOff>
      <xdr:row>85</xdr:row>
      <xdr:rowOff>208360</xdr:rowOff>
    </xdr:to>
    <xdr:sp macro="" textlink="">
      <xdr:nvSpPr>
        <xdr:cNvPr id="550" name="Rectángulo 549">
          <a:extLst>
            <a:ext uri="{FF2B5EF4-FFF2-40B4-BE49-F238E27FC236}">
              <a16:creationId xmlns:a16="http://schemas.microsoft.com/office/drawing/2014/main" id="{00000000-0008-0000-0300-000026020000}"/>
            </a:ext>
          </a:extLst>
        </xdr:cNvPr>
        <xdr:cNvSpPr/>
      </xdr:nvSpPr>
      <xdr:spPr>
        <a:xfrm>
          <a:off x="6986122" y="17234039"/>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89</xdr:row>
      <xdr:rowOff>52553</xdr:rowOff>
    </xdr:from>
    <xdr:to>
      <xdr:col>13</xdr:col>
      <xdr:colOff>203638</xdr:colOff>
      <xdr:row>89</xdr:row>
      <xdr:rowOff>203639</xdr:rowOff>
    </xdr:to>
    <xdr:sp macro="" textlink="">
      <xdr:nvSpPr>
        <xdr:cNvPr id="551" name="Elipse 550">
          <a:extLst>
            <a:ext uri="{FF2B5EF4-FFF2-40B4-BE49-F238E27FC236}">
              <a16:creationId xmlns:a16="http://schemas.microsoft.com/office/drawing/2014/main" id="{00000000-0008-0000-0300-000027020000}"/>
            </a:ext>
          </a:extLst>
        </xdr:cNvPr>
        <xdr:cNvSpPr/>
      </xdr:nvSpPr>
      <xdr:spPr>
        <a:xfrm>
          <a:off x="3397012" y="16990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90</xdr:row>
      <xdr:rowOff>52553</xdr:rowOff>
    </xdr:from>
    <xdr:to>
      <xdr:col>13</xdr:col>
      <xdr:colOff>203638</xdr:colOff>
      <xdr:row>90</xdr:row>
      <xdr:rowOff>203639</xdr:rowOff>
    </xdr:to>
    <xdr:sp macro="" textlink="">
      <xdr:nvSpPr>
        <xdr:cNvPr id="552" name="Elipse 551">
          <a:extLst>
            <a:ext uri="{FF2B5EF4-FFF2-40B4-BE49-F238E27FC236}">
              <a16:creationId xmlns:a16="http://schemas.microsoft.com/office/drawing/2014/main" id="{00000000-0008-0000-0300-000028020000}"/>
            </a:ext>
          </a:extLst>
        </xdr:cNvPr>
        <xdr:cNvSpPr/>
      </xdr:nvSpPr>
      <xdr:spPr>
        <a:xfrm>
          <a:off x="3397012" y="17238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104</xdr:row>
      <xdr:rowOff>52553</xdr:rowOff>
    </xdr:from>
    <xdr:to>
      <xdr:col>11</xdr:col>
      <xdr:colOff>203638</xdr:colOff>
      <xdr:row>104</xdr:row>
      <xdr:rowOff>203639</xdr:rowOff>
    </xdr:to>
    <xdr:sp macro="" textlink="">
      <xdr:nvSpPr>
        <xdr:cNvPr id="553" name="Elipse 552">
          <a:extLst>
            <a:ext uri="{FF2B5EF4-FFF2-40B4-BE49-F238E27FC236}">
              <a16:creationId xmlns:a16="http://schemas.microsoft.com/office/drawing/2014/main" id="{00000000-0008-0000-0300-000029020000}"/>
            </a:ext>
          </a:extLst>
        </xdr:cNvPr>
        <xdr:cNvSpPr/>
      </xdr:nvSpPr>
      <xdr:spPr>
        <a:xfrm>
          <a:off x="3420085" y="1964683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105</xdr:row>
      <xdr:rowOff>52553</xdr:rowOff>
    </xdr:from>
    <xdr:to>
      <xdr:col>11</xdr:col>
      <xdr:colOff>203638</xdr:colOff>
      <xdr:row>105</xdr:row>
      <xdr:rowOff>203639</xdr:rowOff>
    </xdr:to>
    <xdr:sp macro="" textlink="">
      <xdr:nvSpPr>
        <xdr:cNvPr id="554" name="Elipse 553">
          <a:extLst>
            <a:ext uri="{FF2B5EF4-FFF2-40B4-BE49-F238E27FC236}">
              <a16:creationId xmlns:a16="http://schemas.microsoft.com/office/drawing/2014/main" id="{00000000-0008-0000-0300-00002A020000}"/>
            </a:ext>
          </a:extLst>
        </xdr:cNvPr>
        <xdr:cNvSpPr/>
      </xdr:nvSpPr>
      <xdr:spPr>
        <a:xfrm>
          <a:off x="3420085" y="19075339"/>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99</xdr:row>
      <xdr:rowOff>78441</xdr:rowOff>
    </xdr:from>
    <xdr:ext cx="686233" cy="781050"/>
    <xdr:pic>
      <xdr:nvPicPr>
        <xdr:cNvPr id="555" name="Imagen 554">
          <a:extLst>
            <a:ext uri="{FF2B5EF4-FFF2-40B4-BE49-F238E27FC236}">
              <a16:creationId xmlns:a16="http://schemas.microsoft.com/office/drawing/2014/main" id="{00000000-0008-0000-0300-00002B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636" y="10692012"/>
          <a:ext cx="686233" cy="781050"/>
        </a:xfrm>
        <a:prstGeom prst="rect">
          <a:avLst/>
        </a:prstGeom>
      </xdr:spPr>
    </xdr:pic>
    <xdr:clientData/>
  </xdr:oneCellAnchor>
  <xdr:twoCellAnchor>
    <xdr:from>
      <xdr:col>15</xdr:col>
      <xdr:colOff>59121</xdr:colOff>
      <xdr:row>105</xdr:row>
      <xdr:rowOff>52553</xdr:rowOff>
    </xdr:from>
    <xdr:to>
      <xdr:col>15</xdr:col>
      <xdr:colOff>203638</xdr:colOff>
      <xdr:row>105</xdr:row>
      <xdr:rowOff>203639</xdr:rowOff>
    </xdr:to>
    <xdr:sp macro="" textlink="">
      <xdr:nvSpPr>
        <xdr:cNvPr id="556" name="Elipse 555">
          <a:extLst>
            <a:ext uri="{FF2B5EF4-FFF2-40B4-BE49-F238E27FC236}">
              <a16:creationId xmlns:a16="http://schemas.microsoft.com/office/drawing/2014/main" id="{00000000-0008-0000-0300-00002C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106</xdr:row>
      <xdr:rowOff>52553</xdr:rowOff>
    </xdr:from>
    <xdr:to>
      <xdr:col>15</xdr:col>
      <xdr:colOff>203638</xdr:colOff>
      <xdr:row>106</xdr:row>
      <xdr:rowOff>203639</xdr:rowOff>
    </xdr:to>
    <xdr:sp macro="" textlink="">
      <xdr:nvSpPr>
        <xdr:cNvPr id="557" name="Elipse 556">
          <a:extLst>
            <a:ext uri="{FF2B5EF4-FFF2-40B4-BE49-F238E27FC236}">
              <a16:creationId xmlns:a16="http://schemas.microsoft.com/office/drawing/2014/main" id="{00000000-0008-0000-0300-00002D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107</xdr:row>
      <xdr:rowOff>52553</xdr:rowOff>
    </xdr:from>
    <xdr:to>
      <xdr:col>15</xdr:col>
      <xdr:colOff>203638</xdr:colOff>
      <xdr:row>107</xdr:row>
      <xdr:rowOff>203639</xdr:rowOff>
    </xdr:to>
    <xdr:sp macro="" textlink="">
      <xdr:nvSpPr>
        <xdr:cNvPr id="558" name="Elipse 557">
          <a:extLst>
            <a:ext uri="{FF2B5EF4-FFF2-40B4-BE49-F238E27FC236}">
              <a16:creationId xmlns:a16="http://schemas.microsoft.com/office/drawing/2014/main" id="{00000000-0008-0000-0300-00002E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59121</xdr:colOff>
      <xdr:row>105</xdr:row>
      <xdr:rowOff>52553</xdr:rowOff>
    </xdr:from>
    <xdr:to>
      <xdr:col>25</xdr:col>
      <xdr:colOff>203638</xdr:colOff>
      <xdr:row>105</xdr:row>
      <xdr:rowOff>203639</xdr:rowOff>
    </xdr:to>
    <xdr:sp macro="" textlink="">
      <xdr:nvSpPr>
        <xdr:cNvPr id="559" name="Elipse 558">
          <a:extLst>
            <a:ext uri="{FF2B5EF4-FFF2-40B4-BE49-F238E27FC236}">
              <a16:creationId xmlns:a16="http://schemas.microsoft.com/office/drawing/2014/main" id="{00000000-0008-0000-0300-00002F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59121</xdr:colOff>
      <xdr:row>106</xdr:row>
      <xdr:rowOff>52553</xdr:rowOff>
    </xdr:from>
    <xdr:to>
      <xdr:col>25</xdr:col>
      <xdr:colOff>203638</xdr:colOff>
      <xdr:row>106</xdr:row>
      <xdr:rowOff>203639</xdr:rowOff>
    </xdr:to>
    <xdr:sp macro="" textlink="">
      <xdr:nvSpPr>
        <xdr:cNvPr id="560" name="Elipse 559">
          <a:extLst>
            <a:ext uri="{FF2B5EF4-FFF2-40B4-BE49-F238E27FC236}">
              <a16:creationId xmlns:a16="http://schemas.microsoft.com/office/drawing/2014/main" id="{00000000-0008-0000-0300-000030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59121</xdr:colOff>
      <xdr:row>107</xdr:row>
      <xdr:rowOff>52553</xdr:rowOff>
    </xdr:from>
    <xdr:to>
      <xdr:col>25</xdr:col>
      <xdr:colOff>203638</xdr:colOff>
      <xdr:row>107</xdr:row>
      <xdr:rowOff>203639</xdr:rowOff>
    </xdr:to>
    <xdr:sp macro="" textlink="">
      <xdr:nvSpPr>
        <xdr:cNvPr id="561" name="Elipse 560">
          <a:extLst>
            <a:ext uri="{FF2B5EF4-FFF2-40B4-BE49-F238E27FC236}">
              <a16:creationId xmlns:a16="http://schemas.microsoft.com/office/drawing/2014/main" id="{00000000-0008-0000-0300-000031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105</xdr:row>
      <xdr:rowOff>52553</xdr:rowOff>
    </xdr:from>
    <xdr:to>
      <xdr:col>39</xdr:col>
      <xdr:colOff>203638</xdr:colOff>
      <xdr:row>105</xdr:row>
      <xdr:rowOff>203639</xdr:rowOff>
    </xdr:to>
    <xdr:sp macro="" textlink="">
      <xdr:nvSpPr>
        <xdr:cNvPr id="562" name="Elipse 561">
          <a:extLst>
            <a:ext uri="{FF2B5EF4-FFF2-40B4-BE49-F238E27FC236}">
              <a16:creationId xmlns:a16="http://schemas.microsoft.com/office/drawing/2014/main" id="{00000000-0008-0000-0300-000032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106</xdr:row>
      <xdr:rowOff>52553</xdr:rowOff>
    </xdr:from>
    <xdr:to>
      <xdr:col>39</xdr:col>
      <xdr:colOff>203638</xdr:colOff>
      <xdr:row>106</xdr:row>
      <xdr:rowOff>203639</xdr:rowOff>
    </xdr:to>
    <xdr:sp macro="" textlink="">
      <xdr:nvSpPr>
        <xdr:cNvPr id="563" name="Elipse 562">
          <a:extLst>
            <a:ext uri="{FF2B5EF4-FFF2-40B4-BE49-F238E27FC236}">
              <a16:creationId xmlns:a16="http://schemas.microsoft.com/office/drawing/2014/main" id="{00000000-0008-0000-0300-000033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39</xdr:col>
      <xdr:colOff>59121</xdr:colOff>
      <xdr:row>107</xdr:row>
      <xdr:rowOff>52553</xdr:rowOff>
    </xdr:from>
    <xdr:to>
      <xdr:col>39</xdr:col>
      <xdr:colOff>203638</xdr:colOff>
      <xdr:row>107</xdr:row>
      <xdr:rowOff>203639</xdr:rowOff>
    </xdr:to>
    <xdr:sp macro="" textlink="">
      <xdr:nvSpPr>
        <xdr:cNvPr id="564" name="Elipse 563">
          <a:extLst>
            <a:ext uri="{FF2B5EF4-FFF2-40B4-BE49-F238E27FC236}">
              <a16:creationId xmlns:a16="http://schemas.microsoft.com/office/drawing/2014/main" id="{00000000-0008-0000-0300-000034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105</xdr:row>
      <xdr:rowOff>52553</xdr:rowOff>
    </xdr:from>
    <xdr:to>
      <xdr:col>46</xdr:col>
      <xdr:colOff>203638</xdr:colOff>
      <xdr:row>105</xdr:row>
      <xdr:rowOff>203639</xdr:rowOff>
    </xdr:to>
    <xdr:sp macro="" textlink="">
      <xdr:nvSpPr>
        <xdr:cNvPr id="565" name="Elipse 564">
          <a:extLst>
            <a:ext uri="{FF2B5EF4-FFF2-40B4-BE49-F238E27FC236}">
              <a16:creationId xmlns:a16="http://schemas.microsoft.com/office/drawing/2014/main" id="{00000000-0008-0000-0300-000035020000}"/>
            </a:ext>
          </a:extLst>
        </xdr:cNvPr>
        <xdr:cNvSpPr/>
      </xdr:nvSpPr>
      <xdr:spPr>
        <a:xfrm>
          <a:off x="6221382" y="15847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109</xdr:row>
      <xdr:rowOff>52553</xdr:rowOff>
    </xdr:from>
    <xdr:to>
      <xdr:col>13</xdr:col>
      <xdr:colOff>203638</xdr:colOff>
      <xdr:row>109</xdr:row>
      <xdr:rowOff>203639</xdr:rowOff>
    </xdr:to>
    <xdr:sp macro="" textlink="">
      <xdr:nvSpPr>
        <xdr:cNvPr id="566" name="Elipse 565">
          <a:extLst>
            <a:ext uri="{FF2B5EF4-FFF2-40B4-BE49-F238E27FC236}">
              <a16:creationId xmlns:a16="http://schemas.microsoft.com/office/drawing/2014/main" id="{00000000-0008-0000-0300-000036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59121</xdr:colOff>
      <xdr:row>110</xdr:row>
      <xdr:rowOff>52553</xdr:rowOff>
    </xdr:from>
    <xdr:to>
      <xdr:col>13</xdr:col>
      <xdr:colOff>203638</xdr:colOff>
      <xdr:row>110</xdr:row>
      <xdr:rowOff>203639</xdr:rowOff>
    </xdr:to>
    <xdr:sp macro="" textlink="">
      <xdr:nvSpPr>
        <xdr:cNvPr id="567" name="Elipse 566">
          <a:extLst>
            <a:ext uri="{FF2B5EF4-FFF2-40B4-BE49-F238E27FC236}">
              <a16:creationId xmlns:a16="http://schemas.microsoft.com/office/drawing/2014/main" id="{00000000-0008-0000-0300-000037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109</xdr:row>
      <xdr:rowOff>52553</xdr:rowOff>
    </xdr:from>
    <xdr:to>
      <xdr:col>19</xdr:col>
      <xdr:colOff>203638</xdr:colOff>
      <xdr:row>109</xdr:row>
      <xdr:rowOff>203639</xdr:rowOff>
    </xdr:to>
    <xdr:sp macro="" textlink="">
      <xdr:nvSpPr>
        <xdr:cNvPr id="568" name="Elipse 567">
          <a:extLst>
            <a:ext uri="{FF2B5EF4-FFF2-40B4-BE49-F238E27FC236}">
              <a16:creationId xmlns:a16="http://schemas.microsoft.com/office/drawing/2014/main" id="{00000000-0008-0000-0300-000038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110</xdr:row>
      <xdr:rowOff>52553</xdr:rowOff>
    </xdr:from>
    <xdr:to>
      <xdr:col>19</xdr:col>
      <xdr:colOff>203638</xdr:colOff>
      <xdr:row>110</xdr:row>
      <xdr:rowOff>203639</xdr:rowOff>
    </xdr:to>
    <xdr:sp macro="" textlink="">
      <xdr:nvSpPr>
        <xdr:cNvPr id="569" name="Elipse 568">
          <a:extLst>
            <a:ext uri="{FF2B5EF4-FFF2-40B4-BE49-F238E27FC236}">
              <a16:creationId xmlns:a16="http://schemas.microsoft.com/office/drawing/2014/main" id="{00000000-0008-0000-0300-000039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113</xdr:row>
      <xdr:rowOff>52553</xdr:rowOff>
    </xdr:from>
    <xdr:to>
      <xdr:col>11</xdr:col>
      <xdr:colOff>203638</xdr:colOff>
      <xdr:row>113</xdr:row>
      <xdr:rowOff>203639</xdr:rowOff>
    </xdr:to>
    <xdr:sp macro="" textlink="">
      <xdr:nvSpPr>
        <xdr:cNvPr id="570" name="Elipse 569">
          <a:extLst>
            <a:ext uri="{FF2B5EF4-FFF2-40B4-BE49-F238E27FC236}">
              <a16:creationId xmlns:a16="http://schemas.microsoft.com/office/drawing/2014/main" id="{00000000-0008-0000-0300-00003A020000}"/>
            </a:ext>
          </a:extLst>
        </xdr:cNvPr>
        <xdr:cNvSpPr/>
      </xdr:nvSpPr>
      <xdr:spPr>
        <a:xfrm>
          <a:off x="2883491" y="220760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114</xdr:row>
      <xdr:rowOff>52553</xdr:rowOff>
    </xdr:from>
    <xdr:to>
      <xdr:col>11</xdr:col>
      <xdr:colOff>203638</xdr:colOff>
      <xdr:row>114</xdr:row>
      <xdr:rowOff>203639</xdr:rowOff>
    </xdr:to>
    <xdr:sp macro="" textlink="">
      <xdr:nvSpPr>
        <xdr:cNvPr id="571" name="Elipse 570">
          <a:extLst>
            <a:ext uri="{FF2B5EF4-FFF2-40B4-BE49-F238E27FC236}">
              <a16:creationId xmlns:a16="http://schemas.microsoft.com/office/drawing/2014/main" id="{00000000-0008-0000-0300-00003B020000}"/>
            </a:ext>
          </a:extLst>
        </xdr:cNvPr>
        <xdr:cNvSpPr/>
      </xdr:nvSpPr>
      <xdr:spPr>
        <a:xfrm>
          <a:off x="2883491" y="2232448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114</xdr:row>
      <xdr:rowOff>52553</xdr:rowOff>
    </xdr:from>
    <xdr:to>
      <xdr:col>15</xdr:col>
      <xdr:colOff>203638</xdr:colOff>
      <xdr:row>114</xdr:row>
      <xdr:rowOff>203639</xdr:rowOff>
    </xdr:to>
    <xdr:sp macro="" textlink="">
      <xdr:nvSpPr>
        <xdr:cNvPr id="572" name="Elipse 571">
          <a:extLst>
            <a:ext uri="{FF2B5EF4-FFF2-40B4-BE49-F238E27FC236}">
              <a16:creationId xmlns:a16="http://schemas.microsoft.com/office/drawing/2014/main" id="{00000000-0008-0000-0300-00003C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115</xdr:row>
      <xdr:rowOff>52553</xdr:rowOff>
    </xdr:from>
    <xdr:to>
      <xdr:col>15</xdr:col>
      <xdr:colOff>203638</xdr:colOff>
      <xdr:row>115</xdr:row>
      <xdr:rowOff>203639</xdr:rowOff>
    </xdr:to>
    <xdr:sp macro="" textlink="">
      <xdr:nvSpPr>
        <xdr:cNvPr id="573" name="Elipse 572">
          <a:extLst>
            <a:ext uri="{FF2B5EF4-FFF2-40B4-BE49-F238E27FC236}">
              <a16:creationId xmlns:a16="http://schemas.microsoft.com/office/drawing/2014/main" id="{00000000-0008-0000-0300-00003D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114</xdr:row>
      <xdr:rowOff>52553</xdr:rowOff>
    </xdr:from>
    <xdr:to>
      <xdr:col>20</xdr:col>
      <xdr:colOff>203638</xdr:colOff>
      <xdr:row>114</xdr:row>
      <xdr:rowOff>203639</xdr:rowOff>
    </xdr:to>
    <xdr:sp macro="" textlink="">
      <xdr:nvSpPr>
        <xdr:cNvPr id="574" name="Elipse 573">
          <a:extLst>
            <a:ext uri="{FF2B5EF4-FFF2-40B4-BE49-F238E27FC236}">
              <a16:creationId xmlns:a16="http://schemas.microsoft.com/office/drawing/2014/main" id="{00000000-0008-0000-0300-00003E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59121</xdr:colOff>
      <xdr:row>115</xdr:row>
      <xdr:rowOff>52553</xdr:rowOff>
    </xdr:from>
    <xdr:to>
      <xdr:col>20</xdr:col>
      <xdr:colOff>203638</xdr:colOff>
      <xdr:row>115</xdr:row>
      <xdr:rowOff>203639</xdr:rowOff>
    </xdr:to>
    <xdr:sp macro="" textlink="">
      <xdr:nvSpPr>
        <xdr:cNvPr id="575" name="Elipse 574">
          <a:extLst>
            <a:ext uri="{FF2B5EF4-FFF2-40B4-BE49-F238E27FC236}">
              <a16:creationId xmlns:a16="http://schemas.microsoft.com/office/drawing/2014/main" id="{00000000-0008-0000-0300-00003F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114</xdr:row>
      <xdr:rowOff>52553</xdr:rowOff>
    </xdr:from>
    <xdr:to>
      <xdr:col>27</xdr:col>
      <xdr:colOff>203638</xdr:colOff>
      <xdr:row>114</xdr:row>
      <xdr:rowOff>203639</xdr:rowOff>
    </xdr:to>
    <xdr:sp macro="" textlink="">
      <xdr:nvSpPr>
        <xdr:cNvPr id="576" name="Elipse 575">
          <a:extLst>
            <a:ext uri="{FF2B5EF4-FFF2-40B4-BE49-F238E27FC236}">
              <a16:creationId xmlns:a16="http://schemas.microsoft.com/office/drawing/2014/main" id="{00000000-0008-0000-0300-000040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27</xdr:col>
      <xdr:colOff>59121</xdr:colOff>
      <xdr:row>115</xdr:row>
      <xdr:rowOff>52553</xdr:rowOff>
    </xdr:from>
    <xdr:to>
      <xdr:col>27</xdr:col>
      <xdr:colOff>203638</xdr:colOff>
      <xdr:row>115</xdr:row>
      <xdr:rowOff>203639</xdr:rowOff>
    </xdr:to>
    <xdr:sp macro="" textlink="">
      <xdr:nvSpPr>
        <xdr:cNvPr id="577" name="Elipse 576">
          <a:extLst>
            <a:ext uri="{FF2B5EF4-FFF2-40B4-BE49-F238E27FC236}">
              <a16:creationId xmlns:a16="http://schemas.microsoft.com/office/drawing/2014/main" id="{00000000-0008-0000-0300-000041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117</xdr:row>
      <xdr:rowOff>52553</xdr:rowOff>
    </xdr:from>
    <xdr:to>
      <xdr:col>11</xdr:col>
      <xdr:colOff>203638</xdr:colOff>
      <xdr:row>117</xdr:row>
      <xdr:rowOff>203639</xdr:rowOff>
    </xdr:to>
    <xdr:sp macro="" textlink="">
      <xdr:nvSpPr>
        <xdr:cNvPr id="578" name="Elipse 577">
          <a:extLst>
            <a:ext uri="{FF2B5EF4-FFF2-40B4-BE49-F238E27FC236}">
              <a16:creationId xmlns:a16="http://schemas.microsoft.com/office/drawing/2014/main" id="{00000000-0008-0000-0300-000042020000}"/>
            </a:ext>
          </a:extLst>
        </xdr:cNvPr>
        <xdr:cNvSpPr/>
      </xdr:nvSpPr>
      <xdr:spPr>
        <a:xfrm>
          <a:off x="2883491" y="2392303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11</xdr:col>
      <xdr:colOff>59121</xdr:colOff>
      <xdr:row>118</xdr:row>
      <xdr:rowOff>52553</xdr:rowOff>
    </xdr:from>
    <xdr:to>
      <xdr:col>11</xdr:col>
      <xdr:colOff>203638</xdr:colOff>
      <xdr:row>118</xdr:row>
      <xdr:rowOff>203639</xdr:rowOff>
    </xdr:to>
    <xdr:sp macro="" textlink="">
      <xdr:nvSpPr>
        <xdr:cNvPr id="579" name="Elipse 578">
          <a:extLst>
            <a:ext uri="{FF2B5EF4-FFF2-40B4-BE49-F238E27FC236}">
              <a16:creationId xmlns:a16="http://schemas.microsoft.com/office/drawing/2014/main" id="{00000000-0008-0000-0300-000043020000}"/>
            </a:ext>
          </a:extLst>
        </xdr:cNvPr>
        <xdr:cNvSpPr/>
      </xdr:nvSpPr>
      <xdr:spPr>
        <a:xfrm>
          <a:off x="2883491" y="24171510"/>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118</xdr:row>
      <xdr:rowOff>52553</xdr:rowOff>
    </xdr:from>
    <xdr:to>
      <xdr:col>15</xdr:col>
      <xdr:colOff>203638</xdr:colOff>
      <xdr:row>118</xdr:row>
      <xdr:rowOff>203639</xdr:rowOff>
    </xdr:to>
    <xdr:sp macro="" textlink="">
      <xdr:nvSpPr>
        <xdr:cNvPr id="580" name="Elipse 579">
          <a:extLst>
            <a:ext uri="{FF2B5EF4-FFF2-40B4-BE49-F238E27FC236}">
              <a16:creationId xmlns:a16="http://schemas.microsoft.com/office/drawing/2014/main" id="{00000000-0008-0000-0300-000044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119</xdr:row>
      <xdr:rowOff>52553</xdr:rowOff>
    </xdr:from>
    <xdr:to>
      <xdr:col>15</xdr:col>
      <xdr:colOff>203638</xdr:colOff>
      <xdr:row>119</xdr:row>
      <xdr:rowOff>203639</xdr:rowOff>
    </xdr:to>
    <xdr:sp macro="" textlink="">
      <xdr:nvSpPr>
        <xdr:cNvPr id="581" name="Elipse 580">
          <a:extLst>
            <a:ext uri="{FF2B5EF4-FFF2-40B4-BE49-F238E27FC236}">
              <a16:creationId xmlns:a16="http://schemas.microsoft.com/office/drawing/2014/main" id="{00000000-0008-0000-0300-000045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120</xdr:row>
      <xdr:rowOff>52553</xdr:rowOff>
    </xdr:from>
    <xdr:to>
      <xdr:col>15</xdr:col>
      <xdr:colOff>203638</xdr:colOff>
      <xdr:row>120</xdr:row>
      <xdr:rowOff>203639</xdr:rowOff>
    </xdr:to>
    <xdr:sp macro="" textlink="">
      <xdr:nvSpPr>
        <xdr:cNvPr id="582" name="Elipse 581">
          <a:extLst>
            <a:ext uri="{FF2B5EF4-FFF2-40B4-BE49-F238E27FC236}">
              <a16:creationId xmlns:a16="http://schemas.microsoft.com/office/drawing/2014/main" id="{00000000-0008-0000-0300-000046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118</xdr:row>
      <xdr:rowOff>52553</xdr:rowOff>
    </xdr:from>
    <xdr:to>
      <xdr:col>22</xdr:col>
      <xdr:colOff>203638</xdr:colOff>
      <xdr:row>118</xdr:row>
      <xdr:rowOff>203639</xdr:rowOff>
    </xdr:to>
    <xdr:sp macro="" textlink="">
      <xdr:nvSpPr>
        <xdr:cNvPr id="583" name="Elipse 582">
          <a:extLst>
            <a:ext uri="{FF2B5EF4-FFF2-40B4-BE49-F238E27FC236}">
              <a16:creationId xmlns:a16="http://schemas.microsoft.com/office/drawing/2014/main" id="{00000000-0008-0000-0300-000047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119</xdr:row>
      <xdr:rowOff>52553</xdr:rowOff>
    </xdr:from>
    <xdr:to>
      <xdr:col>22</xdr:col>
      <xdr:colOff>203638</xdr:colOff>
      <xdr:row>119</xdr:row>
      <xdr:rowOff>203639</xdr:rowOff>
    </xdr:to>
    <xdr:sp macro="" textlink="">
      <xdr:nvSpPr>
        <xdr:cNvPr id="584" name="Elipse 583">
          <a:extLst>
            <a:ext uri="{FF2B5EF4-FFF2-40B4-BE49-F238E27FC236}">
              <a16:creationId xmlns:a16="http://schemas.microsoft.com/office/drawing/2014/main" id="{00000000-0008-0000-0300-000048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120</xdr:row>
      <xdr:rowOff>52553</xdr:rowOff>
    </xdr:from>
    <xdr:to>
      <xdr:col>22</xdr:col>
      <xdr:colOff>203638</xdr:colOff>
      <xdr:row>120</xdr:row>
      <xdr:rowOff>203639</xdr:rowOff>
    </xdr:to>
    <xdr:sp macro="" textlink="">
      <xdr:nvSpPr>
        <xdr:cNvPr id="585" name="Elipse 584">
          <a:extLst>
            <a:ext uri="{FF2B5EF4-FFF2-40B4-BE49-F238E27FC236}">
              <a16:creationId xmlns:a16="http://schemas.microsoft.com/office/drawing/2014/main" id="{00000000-0008-0000-0300-000049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30</xdr:col>
      <xdr:colOff>59121</xdr:colOff>
      <xdr:row>118</xdr:row>
      <xdr:rowOff>52553</xdr:rowOff>
    </xdr:from>
    <xdr:to>
      <xdr:col>30</xdr:col>
      <xdr:colOff>203638</xdr:colOff>
      <xdr:row>118</xdr:row>
      <xdr:rowOff>203639</xdr:rowOff>
    </xdr:to>
    <xdr:sp macro="" textlink="">
      <xdr:nvSpPr>
        <xdr:cNvPr id="586" name="Elipse 585">
          <a:extLst>
            <a:ext uri="{FF2B5EF4-FFF2-40B4-BE49-F238E27FC236}">
              <a16:creationId xmlns:a16="http://schemas.microsoft.com/office/drawing/2014/main" id="{00000000-0008-0000-0300-00004A020000}"/>
            </a:ext>
          </a:extLst>
        </xdr:cNvPr>
        <xdr:cNvSpPr/>
      </xdr:nvSpPr>
      <xdr:spPr>
        <a:xfrm>
          <a:off x="6478143" y="22572966"/>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124</xdr:row>
      <xdr:rowOff>55866</xdr:rowOff>
    </xdr:from>
    <xdr:to>
      <xdr:col>7</xdr:col>
      <xdr:colOff>198668</xdr:colOff>
      <xdr:row>124</xdr:row>
      <xdr:rowOff>206952</xdr:rowOff>
    </xdr:to>
    <xdr:sp macro="" textlink="">
      <xdr:nvSpPr>
        <xdr:cNvPr id="592" name="Elipse 591">
          <a:extLst>
            <a:ext uri="{FF2B5EF4-FFF2-40B4-BE49-F238E27FC236}">
              <a16:creationId xmlns:a16="http://schemas.microsoft.com/office/drawing/2014/main" id="{00000000-0008-0000-0300-000050020000}"/>
            </a:ext>
          </a:extLst>
        </xdr:cNvPr>
        <xdr:cNvSpPr/>
      </xdr:nvSpPr>
      <xdr:spPr>
        <a:xfrm>
          <a:off x="1872560" y="351950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125</xdr:row>
      <xdr:rowOff>55866</xdr:rowOff>
    </xdr:from>
    <xdr:to>
      <xdr:col>7</xdr:col>
      <xdr:colOff>198668</xdr:colOff>
      <xdr:row>125</xdr:row>
      <xdr:rowOff>206952</xdr:rowOff>
    </xdr:to>
    <xdr:sp macro="" textlink="">
      <xdr:nvSpPr>
        <xdr:cNvPr id="593" name="Elipse 592">
          <a:extLst>
            <a:ext uri="{FF2B5EF4-FFF2-40B4-BE49-F238E27FC236}">
              <a16:creationId xmlns:a16="http://schemas.microsoft.com/office/drawing/2014/main" id="{00000000-0008-0000-0300-000051020000}"/>
            </a:ext>
          </a:extLst>
        </xdr:cNvPr>
        <xdr:cNvSpPr/>
      </xdr:nvSpPr>
      <xdr:spPr>
        <a:xfrm>
          <a:off x="1872560" y="37619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54151</xdr:colOff>
      <xdr:row>126</xdr:row>
      <xdr:rowOff>55866</xdr:rowOff>
    </xdr:from>
    <xdr:to>
      <xdr:col>7</xdr:col>
      <xdr:colOff>198668</xdr:colOff>
      <xdr:row>126</xdr:row>
      <xdr:rowOff>206952</xdr:rowOff>
    </xdr:to>
    <xdr:sp macro="" textlink="">
      <xdr:nvSpPr>
        <xdr:cNvPr id="594" name="Elipse 593">
          <a:extLst>
            <a:ext uri="{FF2B5EF4-FFF2-40B4-BE49-F238E27FC236}">
              <a16:creationId xmlns:a16="http://schemas.microsoft.com/office/drawing/2014/main" id="{00000000-0008-0000-0300-000052020000}"/>
            </a:ext>
          </a:extLst>
        </xdr:cNvPr>
        <xdr:cNvSpPr/>
      </xdr:nvSpPr>
      <xdr:spPr>
        <a:xfrm>
          <a:off x="1872560" y="400441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124</xdr:row>
      <xdr:rowOff>55866</xdr:rowOff>
    </xdr:from>
    <xdr:to>
      <xdr:col>13</xdr:col>
      <xdr:colOff>198668</xdr:colOff>
      <xdr:row>124</xdr:row>
      <xdr:rowOff>206952</xdr:rowOff>
    </xdr:to>
    <xdr:sp macro="" textlink="">
      <xdr:nvSpPr>
        <xdr:cNvPr id="595" name="Elipse 594">
          <a:extLst>
            <a:ext uri="{FF2B5EF4-FFF2-40B4-BE49-F238E27FC236}">
              <a16:creationId xmlns:a16="http://schemas.microsoft.com/office/drawing/2014/main" id="{00000000-0008-0000-0300-000053020000}"/>
            </a:ext>
          </a:extLst>
        </xdr:cNvPr>
        <xdr:cNvSpPr/>
      </xdr:nvSpPr>
      <xdr:spPr>
        <a:xfrm>
          <a:off x="3431196" y="3519502"/>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125</xdr:row>
      <xdr:rowOff>55866</xdr:rowOff>
    </xdr:from>
    <xdr:to>
      <xdr:col>13</xdr:col>
      <xdr:colOff>198668</xdr:colOff>
      <xdr:row>125</xdr:row>
      <xdr:rowOff>206952</xdr:rowOff>
    </xdr:to>
    <xdr:sp macro="" textlink="">
      <xdr:nvSpPr>
        <xdr:cNvPr id="596" name="Elipse 595">
          <a:extLst>
            <a:ext uri="{FF2B5EF4-FFF2-40B4-BE49-F238E27FC236}">
              <a16:creationId xmlns:a16="http://schemas.microsoft.com/office/drawing/2014/main" id="{00000000-0008-0000-0300-000054020000}"/>
            </a:ext>
          </a:extLst>
        </xdr:cNvPr>
        <xdr:cNvSpPr/>
      </xdr:nvSpPr>
      <xdr:spPr>
        <a:xfrm>
          <a:off x="3431196" y="3761957"/>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13</xdr:col>
      <xdr:colOff>54151</xdr:colOff>
      <xdr:row>126</xdr:row>
      <xdr:rowOff>55866</xdr:rowOff>
    </xdr:from>
    <xdr:to>
      <xdr:col>13</xdr:col>
      <xdr:colOff>198668</xdr:colOff>
      <xdr:row>126</xdr:row>
      <xdr:rowOff>206952</xdr:rowOff>
    </xdr:to>
    <xdr:sp macro="" textlink="">
      <xdr:nvSpPr>
        <xdr:cNvPr id="597" name="Elipse 596">
          <a:extLst>
            <a:ext uri="{FF2B5EF4-FFF2-40B4-BE49-F238E27FC236}">
              <a16:creationId xmlns:a16="http://schemas.microsoft.com/office/drawing/2014/main" id="{00000000-0008-0000-0300-000055020000}"/>
            </a:ext>
          </a:extLst>
        </xdr:cNvPr>
        <xdr:cNvSpPr/>
      </xdr:nvSpPr>
      <xdr:spPr>
        <a:xfrm>
          <a:off x="3431196" y="4004411"/>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141</xdr:row>
      <xdr:rowOff>78441</xdr:rowOff>
    </xdr:from>
    <xdr:ext cx="686233" cy="781050"/>
    <xdr:pic>
      <xdr:nvPicPr>
        <xdr:cNvPr id="598" name="Imagen 597">
          <a:extLst>
            <a:ext uri="{FF2B5EF4-FFF2-40B4-BE49-F238E27FC236}">
              <a16:creationId xmlns:a16="http://schemas.microsoft.com/office/drawing/2014/main" id="{00000000-0008-0000-0300-000056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873" y="20323396"/>
          <a:ext cx="686233" cy="781050"/>
        </a:xfrm>
        <a:prstGeom prst="rect">
          <a:avLst/>
        </a:prstGeom>
      </xdr:spPr>
    </xdr:pic>
    <xdr:clientData/>
  </xdr:oneCellAnchor>
  <xdr:twoCellAnchor>
    <xdr:from>
      <xdr:col>7</xdr:col>
      <xdr:colOff>59121</xdr:colOff>
      <xdr:row>156</xdr:row>
      <xdr:rowOff>52553</xdr:rowOff>
    </xdr:from>
    <xdr:to>
      <xdr:col>7</xdr:col>
      <xdr:colOff>203638</xdr:colOff>
      <xdr:row>156</xdr:row>
      <xdr:rowOff>203639</xdr:rowOff>
    </xdr:to>
    <xdr:sp macro="" textlink="">
      <xdr:nvSpPr>
        <xdr:cNvPr id="599" name="Elipse 598">
          <a:extLst>
            <a:ext uri="{FF2B5EF4-FFF2-40B4-BE49-F238E27FC236}">
              <a16:creationId xmlns:a16="http://schemas.microsoft.com/office/drawing/2014/main" id="{00000000-0008-0000-0300-000057020000}"/>
            </a:ext>
          </a:extLst>
        </xdr:cNvPr>
        <xdr:cNvSpPr/>
      </xdr:nvSpPr>
      <xdr:spPr>
        <a:xfrm>
          <a:off x="1859346"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157</xdr:row>
      <xdr:rowOff>52553</xdr:rowOff>
    </xdr:from>
    <xdr:to>
      <xdr:col>7</xdr:col>
      <xdr:colOff>203638</xdr:colOff>
      <xdr:row>157</xdr:row>
      <xdr:rowOff>203639</xdr:rowOff>
    </xdr:to>
    <xdr:sp macro="" textlink="">
      <xdr:nvSpPr>
        <xdr:cNvPr id="600" name="Elipse 599">
          <a:extLst>
            <a:ext uri="{FF2B5EF4-FFF2-40B4-BE49-F238E27FC236}">
              <a16:creationId xmlns:a16="http://schemas.microsoft.com/office/drawing/2014/main" id="{00000000-0008-0000-0300-000058020000}"/>
            </a:ext>
          </a:extLst>
        </xdr:cNvPr>
        <xdr:cNvSpPr/>
      </xdr:nvSpPr>
      <xdr:spPr>
        <a:xfrm>
          <a:off x="1859346"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59121</xdr:colOff>
      <xdr:row>158</xdr:row>
      <xdr:rowOff>52553</xdr:rowOff>
    </xdr:from>
    <xdr:to>
      <xdr:col>7</xdr:col>
      <xdr:colOff>203638</xdr:colOff>
      <xdr:row>158</xdr:row>
      <xdr:rowOff>203639</xdr:rowOff>
    </xdr:to>
    <xdr:sp macro="" textlink="">
      <xdr:nvSpPr>
        <xdr:cNvPr id="601" name="Elipse 600">
          <a:extLst>
            <a:ext uri="{FF2B5EF4-FFF2-40B4-BE49-F238E27FC236}">
              <a16:creationId xmlns:a16="http://schemas.microsoft.com/office/drawing/2014/main" id="{00000000-0008-0000-0300-000059020000}"/>
            </a:ext>
          </a:extLst>
        </xdr:cNvPr>
        <xdr:cNvSpPr/>
      </xdr:nvSpPr>
      <xdr:spPr>
        <a:xfrm>
          <a:off x="1859346" y="32923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156</xdr:row>
      <xdr:rowOff>52553</xdr:rowOff>
    </xdr:from>
    <xdr:to>
      <xdr:col>18</xdr:col>
      <xdr:colOff>203638</xdr:colOff>
      <xdr:row>156</xdr:row>
      <xdr:rowOff>203639</xdr:rowOff>
    </xdr:to>
    <xdr:sp macro="" textlink="">
      <xdr:nvSpPr>
        <xdr:cNvPr id="602" name="Elipse 601">
          <a:extLst>
            <a:ext uri="{FF2B5EF4-FFF2-40B4-BE49-F238E27FC236}">
              <a16:creationId xmlns:a16="http://schemas.microsoft.com/office/drawing/2014/main" id="{00000000-0008-0000-0300-00005A020000}"/>
            </a:ext>
          </a:extLst>
        </xdr:cNvPr>
        <xdr:cNvSpPr/>
      </xdr:nvSpPr>
      <xdr:spPr>
        <a:xfrm>
          <a:off x="4688271"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157</xdr:row>
      <xdr:rowOff>52553</xdr:rowOff>
    </xdr:from>
    <xdr:to>
      <xdr:col>18</xdr:col>
      <xdr:colOff>203638</xdr:colOff>
      <xdr:row>157</xdr:row>
      <xdr:rowOff>203639</xdr:rowOff>
    </xdr:to>
    <xdr:sp macro="" textlink="">
      <xdr:nvSpPr>
        <xdr:cNvPr id="603" name="Elipse 602">
          <a:extLst>
            <a:ext uri="{FF2B5EF4-FFF2-40B4-BE49-F238E27FC236}">
              <a16:creationId xmlns:a16="http://schemas.microsoft.com/office/drawing/2014/main" id="{00000000-0008-0000-0300-00005B020000}"/>
            </a:ext>
          </a:extLst>
        </xdr:cNvPr>
        <xdr:cNvSpPr/>
      </xdr:nvSpPr>
      <xdr:spPr>
        <a:xfrm>
          <a:off x="4688271"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156</xdr:row>
      <xdr:rowOff>52553</xdr:rowOff>
    </xdr:from>
    <xdr:to>
      <xdr:col>28</xdr:col>
      <xdr:colOff>203638</xdr:colOff>
      <xdr:row>156</xdr:row>
      <xdr:rowOff>203639</xdr:rowOff>
    </xdr:to>
    <xdr:sp macro="" textlink="">
      <xdr:nvSpPr>
        <xdr:cNvPr id="604" name="Elipse 603">
          <a:extLst>
            <a:ext uri="{FF2B5EF4-FFF2-40B4-BE49-F238E27FC236}">
              <a16:creationId xmlns:a16="http://schemas.microsoft.com/office/drawing/2014/main" id="{00000000-0008-0000-0300-00005C020000}"/>
            </a:ext>
          </a:extLst>
        </xdr:cNvPr>
        <xdr:cNvSpPr/>
      </xdr:nvSpPr>
      <xdr:spPr>
        <a:xfrm>
          <a:off x="7260021" y="32428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157</xdr:row>
      <xdr:rowOff>52553</xdr:rowOff>
    </xdr:from>
    <xdr:to>
      <xdr:col>28</xdr:col>
      <xdr:colOff>203638</xdr:colOff>
      <xdr:row>157</xdr:row>
      <xdr:rowOff>203639</xdr:rowOff>
    </xdr:to>
    <xdr:sp macro="" textlink="">
      <xdr:nvSpPr>
        <xdr:cNvPr id="605" name="Elipse 604">
          <a:extLst>
            <a:ext uri="{FF2B5EF4-FFF2-40B4-BE49-F238E27FC236}">
              <a16:creationId xmlns:a16="http://schemas.microsoft.com/office/drawing/2014/main" id="{00000000-0008-0000-0300-00005D020000}"/>
            </a:ext>
          </a:extLst>
        </xdr:cNvPr>
        <xdr:cNvSpPr/>
      </xdr:nvSpPr>
      <xdr:spPr>
        <a:xfrm>
          <a:off x="7260021" y="32675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158</xdr:row>
      <xdr:rowOff>52553</xdr:rowOff>
    </xdr:from>
    <xdr:to>
      <xdr:col>28</xdr:col>
      <xdr:colOff>203638</xdr:colOff>
      <xdr:row>158</xdr:row>
      <xdr:rowOff>203639</xdr:rowOff>
    </xdr:to>
    <xdr:sp macro="" textlink="">
      <xdr:nvSpPr>
        <xdr:cNvPr id="606" name="Elipse 605">
          <a:extLst>
            <a:ext uri="{FF2B5EF4-FFF2-40B4-BE49-F238E27FC236}">
              <a16:creationId xmlns:a16="http://schemas.microsoft.com/office/drawing/2014/main" id="{00000000-0008-0000-0300-00005E020000}"/>
            </a:ext>
          </a:extLst>
        </xdr:cNvPr>
        <xdr:cNvSpPr/>
      </xdr:nvSpPr>
      <xdr:spPr>
        <a:xfrm>
          <a:off x="7260021" y="32923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160</xdr:row>
      <xdr:rowOff>52553</xdr:rowOff>
    </xdr:from>
    <xdr:to>
      <xdr:col>4</xdr:col>
      <xdr:colOff>203638</xdr:colOff>
      <xdr:row>160</xdr:row>
      <xdr:rowOff>203639</xdr:rowOff>
    </xdr:to>
    <xdr:sp macro="" textlink="">
      <xdr:nvSpPr>
        <xdr:cNvPr id="607" name="Elipse 606">
          <a:extLst>
            <a:ext uri="{FF2B5EF4-FFF2-40B4-BE49-F238E27FC236}">
              <a16:creationId xmlns:a16="http://schemas.microsoft.com/office/drawing/2014/main" id="{00000000-0008-0000-0300-00005F020000}"/>
            </a:ext>
          </a:extLst>
        </xdr:cNvPr>
        <xdr:cNvSpPr/>
      </xdr:nvSpPr>
      <xdr:spPr>
        <a:xfrm>
          <a:off x="108782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161</xdr:row>
      <xdr:rowOff>52553</xdr:rowOff>
    </xdr:from>
    <xdr:to>
      <xdr:col>4</xdr:col>
      <xdr:colOff>203638</xdr:colOff>
      <xdr:row>161</xdr:row>
      <xdr:rowOff>203639</xdr:rowOff>
    </xdr:to>
    <xdr:sp macro="" textlink="">
      <xdr:nvSpPr>
        <xdr:cNvPr id="608" name="Elipse 607">
          <a:extLst>
            <a:ext uri="{FF2B5EF4-FFF2-40B4-BE49-F238E27FC236}">
              <a16:creationId xmlns:a16="http://schemas.microsoft.com/office/drawing/2014/main" id="{00000000-0008-0000-0300-000060020000}"/>
            </a:ext>
          </a:extLst>
        </xdr:cNvPr>
        <xdr:cNvSpPr/>
      </xdr:nvSpPr>
      <xdr:spPr>
        <a:xfrm>
          <a:off x="1087821"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162</xdr:row>
      <xdr:rowOff>52553</xdr:rowOff>
    </xdr:from>
    <xdr:to>
      <xdr:col>4</xdr:col>
      <xdr:colOff>203638</xdr:colOff>
      <xdr:row>162</xdr:row>
      <xdr:rowOff>203639</xdr:rowOff>
    </xdr:to>
    <xdr:sp macro="" textlink="">
      <xdr:nvSpPr>
        <xdr:cNvPr id="609" name="Elipse 608">
          <a:extLst>
            <a:ext uri="{FF2B5EF4-FFF2-40B4-BE49-F238E27FC236}">
              <a16:creationId xmlns:a16="http://schemas.microsoft.com/office/drawing/2014/main" id="{00000000-0008-0000-0300-000061020000}"/>
            </a:ext>
          </a:extLst>
        </xdr:cNvPr>
        <xdr:cNvSpPr/>
      </xdr:nvSpPr>
      <xdr:spPr>
        <a:xfrm>
          <a:off x="1087821"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160</xdr:row>
      <xdr:rowOff>52553</xdr:rowOff>
    </xdr:from>
    <xdr:to>
      <xdr:col>8</xdr:col>
      <xdr:colOff>203638</xdr:colOff>
      <xdr:row>160</xdr:row>
      <xdr:rowOff>203639</xdr:rowOff>
    </xdr:to>
    <xdr:sp macro="" textlink="">
      <xdr:nvSpPr>
        <xdr:cNvPr id="610" name="Elipse 609">
          <a:extLst>
            <a:ext uri="{FF2B5EF4-FFF2-40B4-BE49-F238E27FC236}">
              <a16:creationId xmlns:a16="http://schemas.microsoft.com/office/drawing/2014/main" id="{00000000-0008-0000-0300-000062020000}"/>
            </a:ext>
          </a:extLst>
        </xdr:cNvPr>
        <xdr:cNvSpPr/>
      </xdr:nvSpPr>
      <xdr:spPr>
        <a:xfrm>
          <a:off x="211652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161</xdr:row>
      <xdr:rowOff>52553</xdr:rowOff>
    </xdr:from>
    <xdr:to>
      <xdr:col>8</xdr:col>
      <xdr:colOff>203638</xdr:colOff>
      <xdr:row>161</xdr:row>
      <xdr:rowOff>203639</xdr:rowOff>
    </xdr:to>
    <xdr:sp macro="" textlink="">
      <xdr:nvSpPr>
        <xdr:cNvPr id="611" name="Elipse 610">
          <a:extLst>
            <a:ext uri="{FF2B5EF4-FFF2-40B4-BE49-F238E27FC236}">
              <a16:creationId xmlns:a16="http://schemas.microsoft.com/office/drawing/2014/main" id="{00000000-0008-0000-0300-000063020000}"/>
            </a:ext>
          </a:extLst>
        </xdr:cNvPr>
        <xdr:cNvSpPr/>
      </xdr:nvSpPr>
      <xdr:spPr>
        <a:xfrm>
          <a:off x="2116521"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162</xdr:row>
      <xdr:rowOff>52553</xdr:rowOff>
    </xdr:from>
    <xdr:to>
      <xdr:col>8</xdr:col>
      <xdr:colOff>203638</xdr:colOff>
      <xdr:row>162</xdr:row>
      <xdr:rowOff>203639</xdr:rowOff>
    </xdr:to>
    <xdr:sp macro="" textlink="">
      <xdr:nvSpPr>
        <xdr:cNvPr id="612" name="Elipse 611">
          <a:extLst>
            <a:ext uri="{FF2B5EF4-FFF2-40B4-BE49-F238E27FC236}">
              <a16:creationId xmlns:a16="http://schemas.microsoft.com/office/drawing/2014/main" id="{00000000-0008-0000-0300-000064020000}"/>
            </a:ext>
          </a:extLst>
        </xdr:cNvPr>
        <xdr:cNvSpPr/>
      </xdr:nvSpPr>
      <xdr:spPr>
        <a:xfrm>
          <a:off x="2116521"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160</xdr:row>
      <xdr:rowOff>52553</xdr:rowOff>
    </xdr:from>
    <xdr:to>
      <xdr:col>15</xdr:col>
      <xdr:colOff>203638</xdr:colOff>
      <xdr:row>160</xdr:row>
      <xdr:rowOff>203639</xdr:rowOff>
    </xdr:to>
    <xdr:sp macro="" textlink="">
      <xdr:nvSpPr>
        <xdr:cNvPr id="613" name="Elipse 612">
          <a:extLst>
            <a:ext uri="{FF2B5EF4-FFF2-40B4-BE49-F238E27FC236}">
              <a16:creationId xmlns:a16="http://schemas.microsoft.com/office/drawing/2014/main" id="{00000000-0008-0000-0300-000065020000}"/>
            </a:ext>
          </a:extLst>
        </xdr:cNvPr>
        <xdr:cNvSpPr/>
      </xdr:nvSpPr>
      <xdr:spPr>
        <a:xfrm>
          <a:off x="3916746"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161</xdr:row>
      <xdr:rowOff>52553</xdr:rowOff>
    </xdr:from>
    <xdr:to>
      <xdr:col>15</xdr:col>
      <xdr:colOff>203638</xdr:colOff>
      <xdr:row>161</xdr:row>
      <xdr:rowOff>203639</xdr:rowOff>
    </xdr:to>
    <xdr:sp macro="" textlink="">
      <xdr:nvSpPr>
        <xdr:cNvPr id="614" name="Elipse 613">
          <a:extLst>
            <a:ext uri="{FF2B5EF4-FFF2-40B4-BE49-F238E27FC236}">
              <a16:creationId xmlns:a16="http://schemas.microsoft.com/office/drawing/2014/main" id="{00000000-0008-0000-0300-000066020000}"/>
            </a:ext>
          </a:extLst>
        </xdr:cNvPr>
        <xdr:cNvSpPr/>
      </xdr:nvSpPr>
      <xdr:spPr>
        <a:xfrm>
          <a:off x="391674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15</xdr:col>
      <xdr:colOff>59121</xdr:colOff>
      <xdr:row>162</xdr:row>
      <xdr:rowOff>52553</xdr:rowOff>
    </xdr:from>
    <xdr:to>
      <xdr:col>15</xdr:col>
      <xdr:colOff>203638</xdr:colOff>
      <xdr:row>162</xdr:row>
      <xdr:rowOff>203639</xdr:rowOff>
    </xdr:to>
    <xdr:sp macro="" textlink="">
      <xdr:nvSpPr>
        <xdr:cNvPr id="615" name="Elipse 614">
          <a:extLst>
            <a:ext uri="{FF2B5EF4-FFF2-40B4-BE49-F238E27FC236}">
              <a16:creationId xmlns:a16="http://schemas.microsoft.com/office/drawing/2014/main" id="{00000000-0008-0000-0300-000067020000}"/>
            </a:ext>
          </a:extLst>
        </xdr:cNvPr>
        <xdr:cNvSpPr/>
      </xdr:nvSpPr>
      <xdr:spPr>
        <a:xfrm>
          <a:off x="3916746"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160</xdr:row>
      <xdr:rowOff>52553</xdr:rowOff>
    </xdr:from>
    <xdr:to>
      <xdr:col>22</xdr:col>
      <xdr:colOff>203638</xdr:colOff>
      <xdr:row>160</xdr:row>
      <xdr:rowOff>203639</xdr:rowOff>
    </xdr:to>
    <xdr:sp macro="" textlink="">
      <xdr:nvSpPr>
        <xdr:cNvPr id="616" name="Elipse 615">
          <a:extLst>
            <a:ext uri="{FF2B5EF4-FFF2-40B4-BE49-F238E27FC236}">
              <a16:creationId xmlns:a16="http://schemas.microsoft.com/office/drawing/2014/main" id="{00000000-0008-0000-0300-000068020000}"/>
            </a:ext>
          </a:extLst>
        </xdr:cNvPr>
        <xdr:cNvSpPr/>
      </xdr:nvSpPr>
      <xdr:spPr>
        <a:xfrm>
          <a:off x="571697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160</xdr:row>
      <xdr:rowOff>52553</xdr:rowOff>
    </xdr:from>
    <xdr:to>
      <xdr:col>36</xdr:col>
      <xdr:colOff>203638</xdr:colOff>
      <xdr:row>160</xdr:row>
      <xdr:rowOff>203639</xdr:rowOff>
    </xdr:to>
    <xdr:sp macro="" textlink="">
      <xdr:nvSpPr>
        <xdr:cNvPr id="617" name="Elipse 616">
          <a:extLst>
            <a:ext uri="{FF2B5EF4-FFF2-40B4-BE49-F238E27FC236}">
              <a16:creationId xmlns:a16="http://schemas.microsoft.com/office/drawing/2014/main" id="{00000000-0008-0000-0300-000069020000}"/>
            </a:ext>
          </a:extLst>
        </xdr:cNvPr>
        <xdr:cNvSpPr/>
      </xdr:nvSpPr>
      <xdr:spPr>
        <a:xfrm>
          <a:off x="9317421"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161</xdr:row>
      <xdr:rowOff>52553</xdr:rowOff>
    </xdr:from>
    <xdr:to>
      <xdr:col>36</xdr:col>
      <xdr:colOff>203638</xdr:colOff>
      <xdr:row>161</xdr:row>
      <xdr:rowOff>203639</xdr:rowOff>
    </xdr:to>
    <xdr:sp macro="" textlink="">
      <xdr:nvSpPr>
        <xdr:cNvPr id="618" name="Elipse 617">
          <a:extLst>
            <a:ext uri="{FF2B5EF4-FFF2-40B4-BE49-F238E27FC236}">
              <a16:creationId xmlns:a16="http://schemas.microsoft.com/office/drawing/2014/main" id="{00000000-0008-0000-0300-00006A020000}"/>
            </a:ext>
          </a:extLst>
        </xdr:cNvPr>
        <xdr:cNvSpPr/>
      </xdr:nvSpPr>
      <xdr:spPr>
        <a:xfrm>
          <a:off x="9317421"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162</xdr:row>
      <xdr:rowOff>52553</xdr:rowOff>
    </xdr:from>
    <xdr:to>
      <xdr:col>36</xdr:col>
      <xdr:colOff>203638</xdr:colOff>
      <xdr:row>162</xdr:row>
      <xdr:rowOff>203639</xdr:rowOff>
    </xdr:to>
    <xdr:sp macro="" textlink="">
      <xdr:nvSpPr>
        <xdr:cNvPr id="619" name="Elipse 618">
          <a:extLst>
            <a:ext uri="{FF2B5EF4-FFF2-40B4-BE49-F238E27FC236}">
              <a16:creationId xmlns:a16="http://schemas.microsoft.com/office/drawing/2014/main" id="{00000000-0008-0000-0300-00006B020000}"/>
            </a:ext>
          </a:extLst>
        </xdr:cNvPr>
        <xdr:cNvSpPr/>
      </xdr:nvSpPr>
      <xdr:spPr>
        <a:xfrm>
          <a:off x="9317421"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160</xdr:row>
      <xdr:rowOff>52553</xdr:rowOff>
    </xdr:from>
    <xdr:to>
      <xdr:col>41</xdr:col>
      <xdr:colOff>203638</xdr:colOff>
      <xdr:row>160</xdr:row>
      <xdr:rowOff>203639</xdr:rowOff>
    </xdr:to>
    <xdr:sp macro="" textlink="">
      <xdr:nvSpPr>
        <xdr:cNvPr id="620" name="Elipse 619">
          <a:extLst>
            <a:ext uri="{FF2B5EF4-FFF2-40B4-BE49-F238E27FC236}">
              <a16:creationId xmlns:a16="http://schemas.microsoft.com/office/drawing/2014/main" id="{00000000-0008-0000-0300-00006C020000}"/>
            </a:ext>
          </a:extLst>
        </xdr:cNvPr>
        <xdr:cNvSpPr/>
      </xdr:nvSpPr>
      <xdr:spPr>
        <a:xfrm>
          <a:off x="10603296" y="33247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161</xdr:row>
      <xdr:rowOff>52553</xdr:rowOff>
    </xdr:from>
    <xdr:to>
      <xdr:col>41</xdr:col>
      <xdr:colOff>203638</xdr:colOff>
      <xdr:row>161</xdr:row>
      <xdr:rowOff>203639</xdr:rowOff>
    </xdr:to>
    <xdr:sp macro="" textlink="">
      <xdr:nvSpPr>
        <xdr:cNvPr id="621" name="Elipse 620">
          <a:extLst>
            <a:ext uri="{FF2B5EF4-FFF2-40B4-BE49-F238E27FC236}">
              <a16:creationId xmlns:a16="http://schemas.microsoft.com/office/drawing/2014/main" id="{00000000-0008-0000-0300-00006D020000}"/>
            </a:ext>
          </a:extLst>
        </xdr:cNvPr>
        <xdr:cNvSpPr/>
      </xdr:nvSpPr>
      <xdr:spPr>
        <a:xfrm>
          <a:off x="10603296" y="33494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59121</xdr:colOff>
      <xdr:row>162</xdr:row>
      <xdr:rowOff>52553</xdr:rowOff>
    </xdr:from>
    <xdr:to>
      <xdr:col>41</xdr:col>
      <xdr:colOff>203638</xdr:colOff>
      <xdr:row>162</xdr:row>
      <xdr:rowOff>203639</xdr:rowOff>
    </xdr:to>
    <xdr:sp macro="" textlink="">
      <xdr:nvSpPr>
        <xdr:cNvPr id="622" name="Elipse 621">
          <a:extLst>
            <a:ext uri="{FF2B5EF4-FFF2-40B4-BE49-F238E27FC236}">
              <a16:creationId xmlns:a16="http://schemas.microsoft.com/office/drawing/2014/main" id="{00000000-0008-0000-0300-00006E020000}"/>
            </a:ext>
          </a:extLst>
        </xdr:cNvPr>
        <xdr:cNvSpPr/>
      </xdr:nvSpPr>
      <xdr:spPr>
        <a:xfrm>
          <a:off x="10603296" y="337424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175</xdr:row>
      <xdr:rowOff>78441</xdr:rowOff>
    </xdr:from>
    <xdr:ext cx="686233" cy="781050"/>
    <xdr:pic>
      <xdr:nvPicPr>
        <xdr:cNvPr id="639" name="Imagen 638">
          <a:extLst>
            <a:ext uri="{FF2B5EF4-FFF2-40B4-BE49-F238E27FC236}">
              <a16:creationId xmlns:a16="http://schemas.microsoft.com/office/drawing/2014/main" id="{00000000-0008-0000-0300-00007F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873" y="30696986"/>
          <a:ext cx="686233" cy="781050"/>
        </a:xfrm>
        <a:prstGeom prst="rect">
          <a:avLst/>
        </a:prstGeom>
      </xdr:spPr>
    </xdr:pic>
    <xdr:clientData/>
  </xdr:oneCellAnchor>
  <xdr:twoCellAnchor>
    <xdr:from>
      <xdr:col>0</xdr:col>
      <xdr:colOff>59121</xdr:colOff>
      <xdr:row>182</xdr:row>
      <xdr:rowOff>52553</xdr:rowOff>
    </xdr:from>
    <xdr:to>
      <xdr:col>0</xdr:col>
      <xdr:colOff>203638</xdr:colOff>
      <xdr:row>182</xdr:row>
      <xdr:rowOff>203639</xdr:rowOff>
    </xdr:to>
    <xdr:sp macro="" textlink="">
      <xdr:nvSpPr>
        <xdr:cNvPr id="640" name="Elipse 639">
          <a:extLst>
            <a:ext uri="{FF2B5EF4-FFF2-40B4-BE49-F238E27FC236}">
              <a16:creationId xmlns:a16="http://schemas.microsoft.com/office/drawing/2014/main" id="{00000000-0008-0000-0300-000080020000}"/>
            </a:ext>
          </a:extLst>
        </xdr:cNvPr>
        <xdr:cNvSpPr/>
      </xdr:nvSpPr>
      <xdr:spPr>
        <a:xfrm>
          <a:off x="59121"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183</xdr:row>
      <xdr:rowOff>52553</xdr:rowOff>
    </xdr:from>
    <xdr:to>
      <xdr:col>0</xdr:col>
      <xdr:colOff>203638</xdr:colOff>
      <xdr:row>183</xdr:row>
      <xdr:rowOff>203639</xdr:rowOff>
    </xdr:to>
    <xdr:sp macro="" textlink="">
      <xdr:nvSpPr>
        <xdr:cNvPr id="641" name="Elipse 640">
          <a:extLst>
            <a:ext uri="{FF2B5EF4-FFF2-40B4-BE49-F238E27FC236}">
              <a16:creationId xmlns:a16="http://schemas.microsoft.com/office/drawing/2014/main" id="{00000000-0008-0000-0300-000081020000}"/>
            </a:ext>
          </a:extLst>
        </xdr:cNvPr>
        <xdr:cNvSpPr/>
      </xdr:nvSpPr>
      <xdr:spPr>
        <a:xfrm>
          <a:off x="59121"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184</xdr:row>
      <xdr:rowOff>52553</xdr:rowOff>
    </xdr:from>
    <xdr:to>
      <xdr:col>0</xdr:col>
      <xdr:colOff>203638</xdr:colOff>
      <xdr:row>184</xdr:row>
      <xdr:rowOff>203639</xdr:rowOff>
    </xdr:to>
    <xdr:sp macro="" textlink="">
      <xdr:nvSpPr>
        <xdr:cNvPr id="642" name="Elipse 641">
          <a:extLst>
            <a:ext uri="{FF2B5EF4-FFF2-40B4-BE49-F238E27FC236}">
              <a16:creationId xmlns:a16="http://schemas.microsoft.com/office/drawing/2014/main" id="{00000000-0008-0000-0300-000082020000}"/>
            </a:ext>
          </a:extLst>
        </xdr:cNvPr>
        <xdr:cNvSpPr/>
      </xdr:nvSpPr>
      <xdr:spPr>
        <a:xfrm>
          <a:off x="59121"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182</xdr:row>
      <xdr:rowOff>52553</xdr:rowOff>
    </xdr:from>
    <xdr:to>
      <xdr:col>9</xdr:col>
      <xdr:colOff>203638</xdr:colOff>
      <xdr:row>182</xdr:row>
      <xdr:rowOff>203639</xdr:rowOff>
    </xdr:to>
    <xdr:sp macro="" textlink="">
      <xdr:nvSpPr>
        <xdr:cNvPr id="643" name="Elipse 642">
          <a:extLst>
            <a:ext uri="{FF2B5EF4-FFF2-40B4-BE49-F238E27FC236}">
              <a16:creationId xmlns:a16="http://schemas.microsoft.com/office/drawing/2014/main" id="{00000000-0008-0000-0300-000083020000}"/>
            </a:ext>
          </a:extLst>
        </xdr:cNvPr>
        <xdr:cNvSpPr/>
      </xdr:nvSpPr>
      <xdr:spPr>
        <a:xfrm>
          <a:off x="2373696"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183</xdr:row>
      <xdr:rowOff>52553</xdr:rowOff>
    </xdr:from>
    <xdr:to>
      <xdr:col>9</xdr:col>
      <xdr:colOff>203638</xdr:colOff>
      <xdr:row>183</xdr:row>
      <xdr:rowOff>203639</xdr:rowOff>
    </xdr:to>
    <xdr:sp macro="" textlink="">
      <xdr:nvSpPr>
        <xdr:cNvPr id="644" name="Elipse 643">
          <a:extLst>
            <a:ext uri="{FF2B5EF4-FFF2-40B4-BE49-F238E27FC236}">
              <a16:creationId xmlns:a16="http://schemas.microsoft.com/office/drawing/2014/main" id="{00000000-0008-0000-0300-000084020000}"/>
            </a:ext>
          </a:extLst>
        </xdr:cNvPr>
        <xdr:cNvSpPr/>
      </xdr:nvSpPr>
      <xdr:spPr>
        <a:xfrm>
          <a:off x="237369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59121</xdr:colOff>
      <xdr:row>184</xdr:row>
      <xdr:rowOff>52553</xdr:rowOff>
    </xdr:from>
    <xdr:to>
      <xdr:col>9</xdr:col>
      <xdr:colOff>203638</xdr:colOff>
      <xdr:row>184</xdr:row>
      <xdr:rowOff>203639</xdr:rowOff>
    </xdr:to>
    <xdr:sp macro="" textlink="">
      <xdr:nvSpPr>
        <xdr:cNvPr id="645" name="Elipse 644">
          <a:extLst>
            <a:ext uri="{FF2B5EF4-FFF2-40B4-BE49-F238E27FC236}">
              <a16:creationId xmlns:a16="http://schemas.microsoft.com/office/drawing/2014/main" id="{00000000-0008-0000-0300-000085020000}"/>
            </a:ext>
          </a:extLst>
        </xdr:cNvPr>
        <xdr:cNvSpPr/>
      </xdr:nvSpPr>
      <xdr:spPr>
        <a:xfrm>
          <a:off x="2373696"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183</xdr:row>
      <xdr:rowOff>52553</xdr:rowOff>
    </xdr:from>
    <xdr:to>
      <xdr:col>19</xdr:col>
      <xdr:colOff>203638</xdr:colOff>
      <xdr:row>183</xdr:row>
      <xdr:rowOff>203639</xdr:rowOff>
    </xdr:to>
    <xdr:sp macro="" textlink="">
      <xdr:nvSpPr>
        <xdr:cNvPr id="646" name="Elipse 645">
          <a:extLst>
            <a:ext uri="{FF2B5EF4-FFF2-40B4-BE49-F238E27FC236}">
              <a16:creationId xmlns:a16="http://schemas.microsoft.com/office/drawing/2014/main" id="{00000000-0008-0000-0300-000086020000}"/>
            </a:ext>
          </a:extLst>
        </xdr:cNvPr>
        <xdr:cNvSpPr/>
      </xdr:nvSpPr>
      <xdr:spPr>
        <a:xfrm>
          <a:off x="4945446"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59121</xdr:colOff>
      <xdr:row>184</xdr:row>
      <xdr:rowOff>52553</xdr:rowOff>
    </xdr:from>
    <xdr:to>
      <xdr:col>19</xdr:col>
      <xdr:colOff>203638</xdr:colOff>
      <xdr:row>184</xdr:row>
      <xdr:rowOff>203639</xdr:rowOff>
    </xdr:to>
    <xdr:sp macro="" textlink="">
      <xdr:nvSpPr>
        <xdr:cNvPr id="647" name="Elipse 646">
          <a:extLst>
            <a:ext uri="{FF2B5EF4-FFF2-40B4-BE49-F238E27FC236}">
              <a16:creationId xmlns:a16="http://schemas.microsoft.com/office/drawing/2014/main" id="{00000000-0008-0000-0300-000087020000}"/>
            </a:ext>
          </a:extLst>
        </xdr:cNvPr>
        <xdr:cNvSpPr/>
      </xdr:nvSpPr>
      <xdr:spPr>
        <a:xfrm>
          <a:off x="4945446"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182</xdr:row>
      <xdr:rowOff>52553</xdr:rowOff>
    </xdr:from>
    <xdr:to>
      <xdr:col>28</xdr:col>
      <xdr:colOff>203638</xdr:colOff>
      <xdr:row>182</xdr:row>
      <xdr:rowOff>203639</xdr:rowOff>
    </xdr:to>
    <xdr:sp macro="" textlink="">
      <xdr:nvSpPr>
        <xdr:cNvPr id="648" name="Elipse 647">
          <a:extLst>
            <a:ext uri="{FF2B5EF4-FFF2-40B4-BE49-F238E27FC236}">
              <a16:creationId xmlns:a16="http://schemas.microsoft.com/office/drawing/2014/main" id="{00000000-0008-0000-0300-000088020000}"/>
            </a:ext>
          </a:extLst>
        </xdr:cNvPr>
        <xdr:cNvSpPr/>
      </xdr:nvSpPr>
      <xdr:spPr>
        <a:xfrm>
          <a:off x="7260021"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183</xdr:row>
      <xdr:rowOff>52553</xdr:rowOff>
    </xdr:from>
    <xdr:to>
      <xdr:col>28</xdr:col>
      <xdr:colOff>203638</xdr:colOff>
      <xdr:row>183</xdr:row>
      <xdr:rowOff>203639</xdr:rowOff>
    </xdr:to>
    <xdr:sp macro="" textlink="">
      <xdr:nvSpPr>
        <xdr:cNvPr id="649" name="Elipse 648">
          <a:extLst>
            <a:ext uri="{FF2B5EF4-FFF2-40B4-BE49-F238E27FC236}">
              <a16:creationId xmlns:a16="http://schemas.microsoft.com/office/drawing/2014/main" id="{00000000-0008-0000-0300-000089020000}"/>
            </a:ext>
          </a:extLst>
        </xdr:cNvPr>
        <xdr:cNvSpPr/>
      </xdr:nvSpPr>
      <xdr:spPr>
        <a:xfrm>
          <a:off x="7260021"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184</xdr:row>
      <xdr:rowOff>52553</xdr:rowOff>
    </xdr:from>
    <xdr:to>
      <xdr:col>28</xdr:col>
      <xdr:colOff>203638</xdr:colOff>
      <xdr:row>184</xdr:row>
      <xdr:rowOff>203639</xdr:rowOff>
    </xdr:to>
    <xdr:sp macro="" textlink="">
      <xdr:nvSpPr>
        <xdr:cNvPr id="650" name="Elipse 649">
          <a:extLst>
            <a:ext uri="{FF2B5EF4-FFF2-40B4-BE49-F238E27FC236}">
              <a16:creationId xmlns:a16="http://schemas.microsoft.com/office/drawing/2014/main" id="{00000000-0008-0000-0300-00008A020000}"/>
            </a:ext>
          </a:extLst>
        </xdr:cNvPr>
        <xdr:cNvSpPr/>
      </xdr:nvSpPr>
      <xdr:spPr>
        <a:xfrm>
          <a:off x="7260021"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185</xdr:row>
      <xdr:rowOff>52553</xdr:rowOff>
    </xdr:from>
    <xdr:to>
      <xdr:col>28</xdr:col>
      <xdr:colOff>203638</xdr:colOff>
      <xdr:row>185</xdr:row>
      <xdr:rowOff>203639</xdr:rowOff>
    </xdr:to>
    <xdr:sp macro="" textlink="">
      <xdr:nvSpPr>
        <xdr:cNvPr id="651" name="Elipse 650">
          <a:extLst>
            <a:ext uri="{FF2B5EF4-FFF2-40B4-BE49-F238E27FC236}">
              <a16:creationId xmlns:a16="http://schemas.microsoft.com/office/drawing/2014/main" id="{00000000-0008-0000-0300-00008B020000}"/>
            </a:ext>
          </a:extLst>
        </xdr:cNvPr>
        <xdr:cNvSpPr/>
      </xdr:nvSpPr>
      <xdr:spPr>
        <a:xfrm>
          <a:off x="7260021" y="35876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182</xdr:row>
      <xdr:rowOff>52553</xdr:rowOff>
    </xdr:from>
    <xdr:to>
      <xdr:col>40</xdr:col>
      <xdr:colOff>203638</xdr:colOff>
      <xdr:row>182</xdr:row>
      <xdr:rowOff>203639</xdr:rowOff>
    </xdr:to>
    <xdr:sp macro="" textlink="">
      <xdr:nvSpPr>
        <xdr:cNvPr id="652" name="Elipse 651">
          <a:extLst>
            <a:ext uri="{FF2B5EF4-FFF2-40B4-BE49-F238E27FC236}">
              <a16:creationId xmlns:a16="http://schemas.microsoft.com/office/drawing/2014/main" id="{00000000-0008-0000-0300-00008C020000}"/>
            </a:ext>
          </a:extLst>
        </xdr:cNvPr>
        <xdr:cNvSpPr/>
      </xdr:nvSpPr>
      <xdr:spPr>
        <a:xfrm>
          <a:off x="10346121" y="351331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183</xdr:row>
      <xdr:rowOff>52553</xdr:rowOff>
    </xdr:from>
    <xdr:to>
      <xdr:col>40</xdr:col>
      <xdr:colOff>203638</xdr:colOff>
      <xdr:row>183</xdr:row>
      <xdr:rowOff>203639</xdr:rowOff>
    </xdr:to>
    <xdr:sp macro="" textlink="">
      <xdr:nvSpPr>
        <xdr:cNvPr id="653" name="Elipse 652">
          <a:extLst>
            <a:ext uri="{FF2B5EF4-FFF2-40B4-BE49-F238E27FC236}">
              <a16:creationId xmlns:a16="http://schemas.microsoft.com/office/drawing/2014/main" id="{00000000-0008-0000-0300-00008D020000}"/>
            </a:ext>
          </a:extLst>
        </xdr:cNvPr>
        <xdr:cNvSpPr/>
      </xdr:nvSpPr>
      <xdr:spPr>
        <a:xfrm>
          <a:off x="10346121" y="353807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184</xdr:row>
      <xdr:rowOff>52553</xdr:rowOff>
    </xdr:from>
    <xdr:to>
      <xdr:col>40</xdr:col>
      <xdr:colOff>203638</xdr:colOff>
      <xdr:row>184</xdr:row>
      <xdr:rowOff>203639</xdr:rowOff>
    </xdr:to>
    <xdr:sp macro="" textlink="">
      <xdr:nvSpPr>
        <xdr:cNvPr id="654" name="Elipse 653">
          <a:extLst>
            <a:ext uri="{FF2B5EF4-FFF2-40B4-BE49-F238E27FC236}">
              <a16:creationId xmlns:a16="http://schemas.microsoft.com/office/drawing/2014/main" id="{00000000-0008-0000-0300-00008E020000}"/>
            </a:ext>
          </a:extLst>
        </xdr:cNvPr>
        <xdr:cNvSpPr/>
      </xdr:nvSpPr>
      <xdr:spPr>
        <a:xfrm>
          <a:off x="10346121" y="356284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185</xdr:row>
      <xdr:rowOff>52553</xdr:rowOff>
    </xdr:from>
    <xdr:to>
      <xdr:col>40</xdr:col>
      <xdr:colOff>203638</xdr:colOff>
      <xdr:row>185</xdr:row>
      <xdr:rowOff>203639</xdr:rowOff>
    </xdr:to>
    <xdr:sp macro="" textlink="">
      <xdr:nvSpPr>
        <xdr:cNvPr id="655" name="Elipse 654">
          <a:extLst>
            <a:ext uri="{FF2B5EF4-FFF2-40B4-BE49-F238E27FC236}">
              <a16:creationId xmlns:a16="http://schemas.microsoft.com/office/drawing/2014/main" id="{00000000-0008-0000-0300-00008F020000}"/>
            </a:ext>
          </a:extLst>
        </xdr:cNvPr>
        <xdr:cNvSpPr/>
      </xdr:nvSpPr>
      <xdr:spPr>
        <a:xfrm>
          <a:off x="10346121" y="358760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189</xdr:row>
      <xdr:rowOff>52553</xdr:rowOff>
    </xdr:from>
    <xdr:to>
      <xdr:col>0</xdr:col>
      <xdr:colOff>203638</xdr:colOff>
      <xdr:row>189</xdr:row>
      <xdr:rowOff>203639</xdr:rowOff>
    </xdr:to>
    <xdr:sp macro="" textlink="">
      <xdr:nvSpPr>
        <xdr:cNvPr id="656" name="Elipse 655">
          <a:extLst>
            <a:ext uri="{FF2B5EF4-FFF2-40B4-BE49-F238E27FC236}">
              <a16:creationId xmlns:a16="http://schemas.microsoft.com/office/drawing/2014/main" id="{00000000-0008-0000-0300-000090020000}"/>
            </a:ext>
          </a:extLst>
        </xdr:cNvPr>
        <xdr:cNvSpPr/>
      </xdr:nvSpPr>
      <xdr:spPr>
        <a:xfrm>
          <a:off x="59121" y="36695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190</xdr:row>
      <xdr:rowOff>52553</xdr:rowOff>
    </xdr:from>
    <xdr:to>
      <xdr:col>0</xdr:col>
      <xdr:colOff>203638</xdr:colOff>
      <xdr:row>190</xdr:row>
      <xdr:rowOff>203639</xdr:rowOff>
    </xdr:to>
    <xdr:sp macro="" textlink="">
      <xdr:nvSpPr>
        <xdr:cNvPr id="657" name="Elipse 656">
          <a:extLst>
            <a:ext uri="{FF2B5EF4-FFF2-40B4-BE49-F238E27FC236}">
              <a16:creationId xmlns:a16="http://schemas.microsoft.com/office/drawing/2014/main" id="{00000000-0008-0000-0300-000091020000}"/>
            </a:ext>
          </a:extLst>
        </xdr:cNvPr>
        <xdr:cNvSpPr/>
      </xdr:nvSpPr>
      <xdr:spPr>
        <a:xfrm>
          <a:off x="59121" y="36942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191</xdr:row>
      <xdr:rowOff>52553</xdr:rowOff>
    </xdr:from>
    <xdr:to>
      <xdr:col>0</xdr:col>
      <xdr:colOff>203638</xdr:colOff>
      <xdr:row>191</xdr:row>
      <xdr:rowOff>203639</xdr:rowOff>
    </xdr:to>
    <xdr:sp macro="" textlink="">
      <xdr:nvSpPr>
        <xdr:cNvPr id="658" name="Elipse 657">
          <a:extLst>
            <a:ext uri="{FF2B5EF4-FFF2-40B4-BE49-F238E27FC236}">
              <a16:creationId xmlns:a16="http://schemas.microsoft.com/office/drawing/2014/main" id="{00000000-0008-0000-0300-000092020000}"/>
            </a:ext>
          </a:extLst>
        </xdr:cNvPr>
        <xdr:cNvSpPr/>
      </xdr:nvSpPr>
      <xdr:spPr>
        <a:xfrm>
          <a:off x="59121" y="37190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189</xdr:row>
      <xdr:rowOff>52553</xdr:rowOff>
    </xdr:from>
    <xdr:to>
      <xdr:col>8</xdr:col>
      <xdr:colOff>203638</xdr:colOff>
      <xdr:row>189</xdr:row>
      <xdr:rowOff>203639</xdr:rowOff>
    </xdr:to>
    <xdr:sp macro="" textlink="">
      <xdr:nvSpPr>
        <xdr:cNvPr id="659" name="Elipse 658">
          <a:extLst>
            <a:ext uri="{FF2B5EF4-FFF2-40B4-BE49-F238E27FC236}">
              <a16:creationId xmlns:a16="http://schemas.microsoft.com/office/drawing/2014/main" id="{00000000-0008-0000-0300-000093020000}"/>
            </a:ext>
          </a:extLst>
        </xdr:cNvPr>
        <xdr:cNvSpPr/>
      </xdr:nvSpPr>
      <xdr:spPr>
        <a:xfrm>
          <a:off x="2116521" y="36695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190</xdr:row>
      <xdr:rowOff>52553</xdr:rowOff>
    </xdr:from>
    <xdr:to>
      <xdr:col>8</xdr:col>
      <xdr:colOff>203638</xdr:colOff>
      <xdr:row>190</xdr:row>
      <xdr:rowOff>203639</xdr:rowOff>
    </xdr:to>
    <xdr:sp macro="" textlink="">
      <xdr:nvSpPr>
        <xdr:cNvPr id="660" name="Elipse 659">
          <a:extLst>
            <a:ext uri="{FF2B5EF4-FFF2-40B4-BE49-F238E27FC236}">
              <a16:creationId xmlns:a16="http://schemas.microsoft.com/office/drawing/2014/main" id="{00000000-0008-0000-0300-000094020000}"/>
            </a:ext>
          </a:extLst>
        </xdr:cNvPr>
        <xdr:cNvSpPr/>
      </xdr:nvSpPr>
      <xdr:spPr>
        <a:xfrm>
          <a:off x="2116521" y="36942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191</xdr:row>
      <xdr:rowOff>52553</xdr:rowOff>
    </xdr:from>
    <xdr:to>
      <xdr:col>8</xdr:col>
      <xdr:colOff>203638</xdr:colOff>
      <xdr:row>191</xdr:row>
      <xdr:rowOff>203639</xdr:rowOff>
    </xdr:to>
    <xdr:sp macro="" textlink="">
      <xdr:nvSpPr>
        <xdr:cNvPr id="661" name="Elipse 660">
          <a:extLst>
            <a:ext uri="{FF2B5EF4-FFF2-40B4-BE49-F238E27FC236}">
              <a16:creationId xmlns:a16="http://schemas.microsoft.com/office/drawing/2014/main" id="{00000000-0008-0000-0300-000095020000}"/>
            </a:ext>
          </a:extLst>
        </xdr:cNvPr>
        <xdr:cNvSpPr/>
      </xdr:nvSpPr>
      <xdr:spPr>
        <a:xfrm>
          <a:off x="2116521" y="37190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191</xdr:row>
      <xdr:rowOff>47626</xdr:rowOff>
    </xdr:from>
    <xdr:to>
      <xdr:col>25</xdr:col>
      <xdr:colOff>214313</xdr:colOff>
      <xdr:row>191</xdr:row>
      <xdr:rowOff>208360</xdr:rowOff>
    </xdr:to>
    <xdr:sp macro="" textlink="">
      <xdr:nvSpPr>
        <xdr:cNvPr id="662" name="Rectángulo 661">
          <a:extLst>
            <a:ext uri="{FF2B5EF4-FFF2-40B4-BE49-F238E27FC236}">
              <a16:creationId xmlns:a16="http://schemas.microsoft.com/office/drawing/2014/main" id="{00000000-0008-0000-0300-000096020000}"/>
            </a:ext>
          </a:extLst>
        </xdr:cNvPr>
        <xdr:cNvSpPr/>
      </xdr:nvSpPr>
      <xdr:spPr>
        <a:xfrm>
          <a:off x="64829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190</xdr:row>
      <xdr:rowOff>47626</xdr:rowOff>
    </xdr:from>
    <xdr:to>
      <xdr:col>20</xdr:col>
      <xdr:colOff>214313</xdr:colOff>
      <xdr:row>190</xdr:row>
      <xdr:rowOff>208360</xdr:rowOff>
    </xdr:to>
    <xdr:sp macro="" textlink="">
      <xdr:nvSpPr>
        <xdr:cNvPr id="663" name="Rectángulo 662">
          <a:extLst>
            <a:ext uri="{FF2B5EF4-FFF2-40B4-BE49-F238E27FC236}">
              <a16:creationId xmlns:a16="http://schemas.microsoft.com/office/drawing/2014/main" id="{00000000-0008-0000-0300-000097020000}"/>
            </a:ext>
          </a:extLst>
        </xdr:cNvPr>
        <xdr:cNvSpPr/>
      </xdr:nvSpPr>
      <xdr:spPr>
        <a:xfrm>
          <a:off x="5197079"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191</xdr:row>
      <xdr:rowOff>47626</xdr:rowOff>
    </xdr:from>
    <xdr:to>
      <xdr:col>20</xdr:col>
      <xdr:colOff>214313</xdr:colOff>
      <xdr:row>191</xdr:row>
      <xdr:rowOff>208360</xdr:rowOff>
    </xdr:to>
    <xdr:sp macro="" textlink="">
      <xdr:nvSpPr>
        <xdr:cNvPr id="664" name="Rectángulo 663">
          <a:extLst>
            <a:ext uri="{FF2B5EF4-FFF2-40B4-BE49-F238E27FC236}">
              <a16:creationId xmlns:a16="http://schemas.microsoft.com/office/drawing/2014/main" id="{00000000-0008-0000-0300-000098020000}"/>
            </a:ext>
          </a:extLst>
        </xdr:cNvPr>
        <xdr:cNvSpPr/>
      </xdr:nvSpPr>
      <xdr:spPr>
        <a:xfrm>
          <a:off x="5197079"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20</xdr:col>
      <xdr:colOff>53579</xdr:colOff>
      <xdr:row>192</xdr:row>
      <xdr:rowOff>47626</xdr:rowOff>
    </xdr:from>
    <xdr:to>
      <xdr:col>20</xdr:col>
      <xdr:colOff>214313</xdr:colOff>
      <xdr:row>192</xdr:row>
      <xdr:rowOff>208360</xdr:rowOff>
    </xdr:to>
    <xdr:sp macro="" textlink="">
      <xdr:nvSpPr>
        <xdr:cNvPr id="665" name="Rectángulo 664">
          <a:extLst>
            <a:ext uri="{FF2B5EF4-FFF2-40B4-BE49-F238E27FC236}">
              <a16:creationId xmlns:a16="http://schemas.microsoft.com/office/drawing/2014/main" id="{00000000-0008-0000-0300-000099020000}"/>
            </a:ext>
          </a:extLst>
        </xdr:cNvPr>
        <xdr:cNvSpPr/>
      </xdr:nvSpPr>
      <xdr:spPr>
        <a:xfrm>
          <a:off x="5197079"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190</xdr:row>
      <xdr:rowOff>47626</xdr:rowOff>
    </xdr:from>
    <xdr:to>
      <xdr:col>25</xdr:col>
      <xdr:colOff>214313</xdr:colOff>
      <xdr:row>190</xdr:row>
      <xdr:rowOff>208360</xdr:rowOff>
    </xdr:to>
    <xdr:sp macro="" textlink="">
      <xdr:nvSpPr>
        <xdr:cNvPr id="666" name="Rectángulo 665">
          <a:extLst>
            <a:ext uri="{FF2B5EF4-FFF2-40B4-BE49-F238E27FC236}">
              <a16:creationId xmlns:a16="http://schemas.microsoft.com/office/drawing/2014/main" id="{00000000-0008-0000-0300-00009A020000}"/>
            </a:ext>
          </a:extLst>
        </xdr:cNvPr>
        <xdr:cNvSpPr/>
      </xdr:nvSpPr>
      <xdr:spPr>
        <a:xfrm>
          <a:off x="6482954"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25</xdr:col>
      <xdr:colOff>53579</xdr:colOff>
      <xdr:row>192</xdr:row>
      <xdr:rowOff>47626</xdr:rowOff>
    </xdr:from>
    <xdr:to>
      <xdr:col>25</xdr:col>
      <xdr:colOff>214313</xdr:colOff>
      <xdr:row>192</xdr:row>
      <xdr:rowOff>208360</xdr:rowOff>
    </xdr:to>
    <xdr:sp macro="" textlink="">
      <xdr:nvSpPr>
        <xdr:cNvPr id="667" name="Rectángulo 666">
          <a:extLst>
            <a:ext uri="{FF2B5EF4-FFF2-40B4-BE49-F238E27FC236}">
              <a16:creationId xmlns:a16="http://schemas.microsoft.com/office/drawing/2014/main" id="{00000000-0008-0000-0300-00009B020000}"/>
            </a:ext>
          </a:extLst>
        </xdr:cNvPr>
        <xdr:cNvSpPr/>
      </xdr:nvSpPr>
      <xdr:spPr>
        <a:xfrm>
          <a:off x="6482954"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189</xdr:row>
      <xdr:rowOff>47626</xdr:rowOff>
    </xdr:from>
    <xdr:to>
      <xdr:col>32</xdr:col>
      <xdr:colOff>214313</xdr:colOff>
      <xdr:row>189</xdr:row>
      <xdr:rowOff>208360</xdr:rowOff>
    </xdr:to>
    <xdr:sp macro="" textlink="">
      <xdr:nvSpPr>
        <xdr:cNvPr id="668" name="Rectángulo 667">
          <a:extLst>
            <a:ext uri="{FF2B5EF4-FFF2-40B4-BE49-F238E27FC236}">
              <a16:creationId xmlns:a16="http://schemas.microsoft.com/office/drawing/2014/main" id="{00000000-0008-0000-0300-00009C020000}"/>
            </a:ext>
          </a:extLst>
        </xdr:cNvPr>
        <xdr:cNvSpPr/>
      </xdr:nvSpPr>
      <xdr:spPr>
        <a:xfrm>
          <a:off x="8283179" y="36690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190</xdr:row>
      <xdr:rowOff>47626</xdr:rowOff>
    </xdr:from>
    <xdr:to>
      <xdr:col>32</xdr:col>
      <xdr:colOff>214313</xdr:colOff>
      <xdr:row>190</xdr:row>
      <xdr:rowOff>208360</xdr:rowOff>
    </xdr:to>
    <xdr:sp macro="" textlink="">
      <xdr:nvSpPr>
        <xdr:cNvPr id="669" name="Rectángulo 668">
          <a:extLst>
            <a:ext uri="{FF2B5EF4-FFF2-40B4-BE49-F238E27FC236}">
              <a16:creationId xmlns:a16="http://schemas.microsoft.com/office/drawing/2014/main" id="{00000000-0008-0000-0300-00009D020000}"/>
            </a:ext>
          </a:extLst>
        </xdr:cNvPr>
        <xdr:cNvSpPr/>
      </xdr:nvSpPr>
      <xdr:spPr>
        <a:xfrm>
          <a:off x="8283179"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191</xdr:row>
      <xdr:rowOff>47626</xdr:rowOff>
    </xdr:from>
    <xdr:to>
      <xdr:col>32</xdr:col>
      <xdr:colOff>214313</xdr:colOff>
      <xdr:row>191</xdr:row>
      <xdr:rowOff>208360</xdr:rowOff>
    </xdr:to>
    <xdr:sp macro="" textlink="">
      <xdr:nvSpPr>
        <xdr:cNvPr id="670" name="Rectángulo 669">
          <a:extLst>
            <a:ext uri="{FF2B5EF4-FFF2-40B4-BE49-F238E27FC236}">
              <a16:creationId xmlns:a16="http://schemas.microsoft.com/office/drawing/2014/main" id="{00000000-0008-0000-0300-00009E020000}"/>
            </a:ext>
          </a:extLst>
        </xdr:cNvPr>
        <xdr:cNvSpPr/>
      </xdr:nvSpPr>
      <xdr:spPr>
        <a:xfrm>
          <a:off x="8283179"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53579</xdr:colOff>
      <xdr:row>192</xdr:row>
      <xdr:rowOff>47626</xdr:rowOff>
    </xdr:from>
    <xdr:to>
      <xdr:col>32</xdr:col>
      <xdr:colOff>214313</xdr:colOff>
      <xdr:row>192</xdr:row>
      <xdr:rowOff>208360</xdr:rowOff>
    </xdr:to>
    <xdr:sp macro="" textlink="">
      <xdr:nvSpPr>
        <xdr:cNvPr id="671" name="Rectángulo 670">
          <a:extLst>
            <a:ext uri="{FF2B5EF4-FFF2-40B4-BE49-F238E27FC236}">
              <a16:creationId xmlns:a16="http://schemas.microsoft.com/office/drawing/2014/main" id="{00000000-0008-0000-0300-00009F020000}"/>
            </a:ext>
          </a:extLst>
        </xdr:cNvPr>
        <xdr:cNvSpPr/>
      </xdr:nvSpPr>
      <xdr:spPr>
        <a:xfrm>
          <a:off x="8283179"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189</xdr:row>
      <xdr:rowOff>47626</xdr:rowOff>
    </xdr:from>
    <xdr:to>
      <xdr:col>41</xdr:col>
      <xdr:colOff>214313</xdr:colOff>
      <xdr:row>189</xdr:row>
      <xdr:rowOff>208360</xdr:rowOff>
    </xdr:to>
    <xdr:sp macro="" textlink="">
      <xdr:nvSpPr>
        <xdr:cNvPr id="672" name="Rectángulo 671">
          <a:extLst>
            <a:ext uri="{FF2B5EF4-FFF2-40B4-BE49-F238E27FC236}">
              <a16:creationId xmlns:a16="http://schemas.microsoft.com/office/drawing/2014/main" id="{00000000-0008-0000-0300-0000A0020000}"/>
            </a:ext>
          </a:extLst>
        </xdr:cNvPr>
        <xdr:cNvSpPr/>
      </xdr:nvSpPr>
      <xdr:spPr>
        <a:xfrm>
          <a:off x="10597754" y="366903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190</xdr:row>
      <xdr:rowOff>47626</xdr:rowOff>
    </xdr:from>
    <xdr:to>
      <xdr:col>41</xdr:col>
      <xdr:colOff>214313</xdr:colOff>
      <xdr:row>190</xdr:row>
      <xdr:rowOff>208360</xdr:rowOff>
    </xdr:to>
    <xdr:sp macro="" textlink="">
      <xdr:nvSpPr>
        <xdr:cNvPr id="673" name="Rectángulo 672">
          <a:extLst>
            <a:ext uri="{FF2B5EF4-FFF2-40B4-BE49-F238E27FC236}">
              <a16:creationId xmlns:a16="http://schemas.microsoft.com/office/drawing/2014/main" id="{00000000-0008-0000-0300-0000A1020000}"/>
            </a:ext>
          </a:extLst>
        </xdr:cNvPr>
        <xdr:cNvSpPr/>
      </xdr:nvSpPr>
      <xdr:spPr>
        <a:xfrm>
          <a:off x="10597754" y="369379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191</xdr:row>
      <xdr:rowOff>47626</xdr:rowOff>
    </xdr:from>
    <xdr:to>
      <xdr:col>41</xdr:col>
      <xdr:colOff>214313</xdr:colOff>
      <xdr:row>191</xdr:row>
      <xdr:rowOff>208360</xdr:rowOff>
    </xdr:to>
    <xdr:sp macro="" textlink="">
      <xdr:nvSpPr>
        <xdr:cNvPr id="674" name="Rectángulo 673">
          <a:extLst>
            <a:ext uri="{FF2B5EF4-FFF2-40B4-BE49-F238E27FC236}">
              <a16:creationId xmlns:a16="http://schemas.microsoft.com/office/drawing/2014/main" id="{00000000-0008-0000-0300-0000A2020000}"/>
            </a:ext>
          </a:extLst>
        </xdr:cNvPr>
        <xdr:cNvSpPr/>
      </xdr:nvSpPr>
      <xdr:spPr>
        <a:xfrm>
          <a:off x="10597754" y="371856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41</xdr:col>
      <xdr:colOff>53579</xdr:colOff>
      <xdr:row>192</xdr:row>
      <xdr:rowOff>47626</xdr:rowOff>
    </xdr:from>
    <xdr:to>
      <xdr:col>41</xdr:col>
      <xdr:colOff>214313</xdr:colOff>
      <xdr:row>192</xdr:row>
      <xdr:rowOff>208360</xdr:rowOff>
    </xdr:to>
    <xdr:sp macro="" textlink="">
      <xdr:nvSpPr>
        <xdr:cNvPr id="675" name="Rectángulo 674">
          <a:extLst>
            <a:ext uri="{FF2B5EF4-FFF2-40B4-BE49-F238E27FC236}">
              <a16:creationId xmlns:a16="http://schemas.microsoft.com/office/drawing/2014/main" id="{00000000-0008-0000-0300-0000A3020000}"/>
            </a:ext>
          </a:extLst>
        </xdr:cNvPr>
        <xdr:cNvSpPr/>
      </xdr:nvSpPr>
      <xdr:spPr>
        <a:xfrm>
          <a:off x="10597754" y="374332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196</xdr:row>
      <xdr:rowOff>47626</xdr:rowOff>
    </xdr:from>
    <xdr:to>
      <xdr:col>0</xdr:col>
      <xdr:colOff>214313</xdr:colOff>
      <xdr:row>196</xdr:row>
      <xdr:rowOff>208360</xdr:rowOff>
    </xdr:to>
    <xdr:sp macro="" textlink="">
      <xdr:nvSpPr>
        <xdr:cNvPr id="676" name="Rectángulo 675">
          <a:extLst>
            <a:ext uri="{FF2B5EF4-FFF2-40B4-BE49-F238E27FC236}">
              <a16:creationId xmlns:a16="http://schemas.microsoft.com/office/drawing/2014/main" id="{00000000-0008-0000-0300-0000A4020000}"/>
            </a:ext>
          </a:extLst>
        </xdr:cNvPr>
        <xdr:cNvSpPr/>
      </xdr:nvSpPr>
      <xdr:spPr>
        <a:xfrm>
          <a:off x="5357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197</xdr:row>
      <xdr:rowOff>47626</xdr:rowOff>
    </xdr:from>
    <xdr:to>
      <xdr:col>0</xdr:col>
      <xdr:colOff>214313</xdr:colOff>
      <xdr:row>197</xdr:row>
      <xdr:rowOff>208360</xdr:rowOff>
    </xdr:to>
    <xdr:sp macro="" textlink="">
      <xdr:nvSpPr>
        <xdr:cNvPr id="677" name="Rectángulo 676">
          <a:extLst>
            <a:ext uri="{FF2B5EF4-FFF2-40B4-BE49-F238E27FC236}">
              <a16:creationId xmlns:a16="http://schemas.microsoft.com/office/drawing/2014/main" id="{00000000-0008-0000-0300-0000A5020000}"/>
            </a:ext>
          </a:extLst>
        </xdr:cNvPr>
        <xdr:cNvSpPr/>
      </xdr:nvSpPr>
      <xdr:spPr>
        <a:xfrm>
          <a:off x="5357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53579</xdr:colOff>
      <xdr:row>198</xdr:row>
      <xdr:rowOff>47626</xdr:rowOff>
    </xdr:from>
    <xdr:to>
      <xdr:col>0</xdr:col>
      <xdr:colOff>214313</xdr:colOff>
      <xdr:row>198</xdr:row>
      <xdr:rowOff>208360</xdr:rowOff>
    </xdr:to>
    <xdr:sp macro="" textlink="">
      <xdr:nvSpPr>
        <xdr:cNvPr id="678" name="Rectángulo 677">
          <a:extLst>
            <a:ext uri="{FF2B5EF4-FFF2-40B4-BE49-F238E27FC236}">
              <a16:creationId xmlns:a16="http://schemas.microsoft.com/office/drawing/2014/main" id="{00000000-0008-0000-0300-0000A6020000}"/>
            </a:ext>
          </a:extLst>
        </xdr:cNvPr>
        <xdr:cNvSpPr/>
      </xdr:nvSpPr>
      <xdr:spPr>
        <a:xfrm>
          <a:off x="5357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196</xdr:row>
      <xdr:rowOff>47626</xdr:rowOff>
    </xdr:from>
    <xdr:to>
      <xdr:col>7</xdr:col>
      <xdr:colOff>214313</xdr:colOff>
      <xdr:row>196</xdr:row>
      <xdr:rowOff>208360</xdr:rowOff>
    </xdr:to>
    <xdr:sp macro="" textlink="">
      <xdr:nvSpPr>
        <xdr:cNvPr id="679" name="Rectángulo 678">
          <a:extLst>
            <a:ext uri="{FF2B5EF4-FFF2-40B4-BE49-F238E27FC236}">
              <a16:creationId xmlns:a16="http://schemas.microsoft.com/office/drawing/2014/main" id="{00000000-0008-0000-0300-0000A7020000}"/>
            </a:ext>
          </a:extLst>
        </xdr:cNvPr>
        <xdr:cNvSpPr/>
      </xdr:nvSpPr>
      <xdr:spPr>
        <a:xfrm>
          <a:off x="1853804"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197</xdr:row>
      <xdr:rowOff>47626</xdr:rowOff>
    </xdr:from>
    <xdr:to>
      <xdr:col>7</xdr:col>
      <xdr:colOff>214313</xdr:colOff>
      <xdr:row>197</xdr:row>
      <xdr:rowOff>208360</xdr:rowOff>
    </xdr:to>
    <xdr:sp macro="" textlink="">
      <xdr:nvSpPr>
        <xdr:cNvPr id="680" name="Rectángulo 679">
          <a:extLst>
            <a:ext uri="{FF2B5EF4-FFF2-40B4-BE49-F238E27FC236}">
              <a16:creationId xmlns:a16="http://schemas.microsoft.com/office/drawing/2014/main" id="{00000000-0008-0000-0300-0000A8020000}"/>
            </a:ext>
          </a:extLst>
        </xdr:cNvPr>
        <xdr:cNvSpPr/>
      </xdr:nvSpPr>
      <xdr:spPr>
        <a:xfrm>
          <a:off x="1853804"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7</xdr:col>
      <xdr:colOff>53579</xdr:colOff>
      <xdr:row>198</xdr:row>
      <xdr:rowOff>47626</xdr:rowOff>
    </xdr:from>
    <xdr:to>
      <xdr:col>7</xdr:col>
      <xdr:colOff>214313</xdr:colOff>
      <xdr:row>198</xdr:row>
      <xdr:rowOff>208360</xdr:rowOff>
    </xdr:to>
    <xdr:sp macro="" textlink="">
      <xdr:nvSpPr>
        <xdr:cNvPr id="681" name="Rectángulo 680">
          <a:extLst>
            <a:ext uri="{FF2B5EF4-FFF2-40B4-BE49-F238E27FC236}">
              <a16:creationId xmlns:a16="http://schemas.microsoft.com/office/drawing/2014/main" id="{00000000-0008-0000-0300-0000A9020000}"/>
            </a:ext>
          </a:extLst>
        </xdr:cNvPr>
        <xdr:cNvSpPr/>
      </xdr:nvSpPr>
      <xdr:spPr>
        <a:xfrm>
          <a:off x="1853804"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196</xdr:row>
      <xdr:rowOff>47626</xdr:rowOff>
    </xdr:from>
    <xdr:to>
      <xdr:col>14</xdr:col>
      <xdr:colOff>214313</xdr:colOff>
      <xdr:row>196</xdr:row>
      <xdr:rowOff>208360</xdr:rowOff>
    </xdr:to>
    <xdr:sp macro="" textlink="">
      <xdr:nvSpPr>
        <xdr:cNvPr id="682" name="Rectángulo 681">
          <a:extLst>
            <a:ext uri="{FF2B5EF4-FFF2-40B4-BE49-F238E27FC236}">
              <a16:creationId xmlns:a16="http://schemas.microsoft.com/office/drawing/2014/main" id="{00000000-0008-0000-0300-0000AA020000}"/>
            </a:ext>
          </a:extLst>
        </xdr:cNvPr>
        <xdr:cNvSpPr/>
      </xdr:nvSpPr>
      <xdr:spPr>
        <a:xfrm>
          <a:off x="365402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197</xdr:row>
      <xdr:rowOff>47626</xdr:rowOff>
    </xdr:from>
    <xdr:to>
      <xdr:col>14</xdr:col>
      <xdr:colOff>214313</xdr:colOff>
      <xdr:row>197</xdr:row>
      <xdr:rowOff>208360</xdr:rowOff>
    </xdr:to>
    <xdr:sp macro="" textlink="">
      <xdr:nvSpPr>
        <xdr:cNvPr id="683" name="Rectángulo 682">
          <a:extLst>
            <a:ext uri="{FF2B5EF4-FFF2-40B4-BE49-F238E27FC236}">
              <a16:creationId xmlns:a16="http://schemas.microsoft.com/office/drawing/2014/main" id="{00000000-0008-0000-0300-0000AB020000}"/>
            </a:ext>
          </a:extLst>
        </xdr:cNvPr>
        <xdr:cNvSpPr/>
      </xdr:nvSpPr>
      <xdr:spPr>
        <a:xfrm>
          <a:off x="365402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53579</xdr:colOff>
      <xdr:row>198</xdr:row>
      <xdr:rowOff>47626</xdr:rowOff>
    </xdr:from>
    <xdr:to>
      <xdr:col>14</xdr:col>
      <xdr:colOff>214313</xdr:colOff>
      <xdr:row>198</xdr:row>
      <xdr:rowOff>208360</xdr:rowOff>
    </xdr:to>
    <xdr:sp macro="" textlink="">
      <xdr:nvSpPr>
        <xdr:cNvPr id="684" name="Rectángulo 683">
          <a:extLst>
            <a:ext uri="{FF2B5EF4-FFF2-40B4-BE49-F238E27FC236}">
              <a16:creationId xmlns:a16="http://schemas.microsoft.com/office/drawing/2014/main" id="{00000000-0008-0000-0300-0000AC020000}"/>
            </a:ext>
          </a:extLst>
        </xdr:cNvPr>
        <xdr:cNvSpPr/>
      </xdr:nvSpPr>
      <xdr:spPr>
        <a:xfrm>
          <a:off x="365402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196</xdr:row>
      <xdr:rowOff>47626</xdr:rowOff>
    </xdr:from>
    <xdr:to>
      <xdr:col>19</xdr:col>
      <xdr:colOff>214313</xdr:colOff>
      <xdr:row>196</xdr:row>
      <xdr:rowOff>208360</xdr:rowOff>
    </xdr:to>
    <xdr:sp macro="" textlink="">
      <xdr:nvSpPr>
        <xdr:cNvPr id="685" name="Rectángulo 684">
          <a:extLst>
            <a:ext uri="{FF2B5EF4-FFF2-40B4-BE49-F238E27FC236}">
              <a16:creationId xmlns:a16="http://schemas.microsoft.com/office/drawing/2014/main" id="{00000000-0008-0000-0300-0000AD020000}"/>
            </a:ext>
          </a:extLst>
        </xdr:cNvPr>
        <xdr:cNvSpPr/>
      </xdr:nvSpPr>
      <xdr:spPr>
        <a:xfrm>
          <a:off x="4939904"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19</xdr:col>
      <xdr:colOff>53579</xdr:colOff>
      <xdr:row>197</xdr:row>
      <xdr:rowOff>47626</xdr:rowOff>
    </xdr:from>
    <xdr:to>
      <xdr:col>19</xdr:col>
      <xdr:colOff>214313</xdr:colOff>
      <xdr:row>197</xdr:row>
      <xdr:rowOff>208360</xdr:rowOff>
    </xdr:to>
    <xdr:sp macro="" textlink="">
      <xdr:nvSpPr>
        <xdr:cNvPr id="686" name="Rectángulo 685">
          <a:extLst>
            <a:ext uri="{FF2B5EF4-FFF2-40B4-BE49-F238E27FC236}">
              <a16:creationId xmlns:a16="http://schemas.microsoft.com/office/drawing/2014/main" id="{00000000-0008-0000-0300-0000AE020000}"/>
            </a:ext>
          </a:extLst>
        </xdr:cNvPr>
        <xdr:cNvSpPr/>
      </xdr:nvSpPr>
      <xdr:spPr>
        <a:xfrm>
          <a:off x="4939904"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196</xdr:row>
      <xdr:rowOff>47626</xdr:rowOff>
    </xdr:from>
    <xdr:to>
      <xdr:col>26</xdr:col>
      <xdr:colOff>214313</xdr:colOff>
      <xdr:row>196</xdr:row>
      <xdr:rowOff>208360</xdr:rowOff>
    </xdr:to>
    <xdr:sp macro="" textlink="">
      <xdr:nvSpPr>
        <xdr:cNvPr id="687" name="Rectángulo 686">
          <a:extLst>
            <a:ext uri="{FF2B5EF4-FFF2-40B4-BE49-F238E27FC236}">
              <a16:creationId xmlns:a16="http://schemas.microsoft.com/office/drawing/2014/main" id="{00000000-0008-0000-0300-0000AF020000}"/>
            </a:ext>
          </a:extLst>
        </xdr:cNvPr>
        <xdr:cNvSpPr/>
      </xdr:nvSpPr>
      <xdr:spPr>
        <a:xfrm>
          <a:off x="674012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197</xdr:row>
      <xdr:rowOff>47626</xdr:rowOff>
    </xdr:from>
    <xdr:to>
      <xdr:col>26</xdr:col>
      <xdr:colOff>214313</xdr:colOff>
      <xdr:row>197</xdr:row>
      <xdr:rowOff>208360</xdr:rowOff>
    </xdr:to>
    <xdr:sp macro="" textlink="">
      <xdr:nvSpPr>
        <xdr:cNvPr id="688" name="Rectángulo 687">
          <a:extLst>
            <a:ext uri="{FF2B5EF4-FFF2-40B4-BE49-F238E27FC236}">
              <a16:creationId xmlns:a16="http://schemas.microsoft.com/office/drawing/2014/main" id="{00000000-0008-0000-0300-0000B0020000}"/>
            </a:ext>
          </a:extLst>
        </xdr:cNvPr>
        <xdr:cNvSpPr/>
      </xdr:nvSpPr>
      <xdr:spPr>
        <a:xfrm>
          <a:off x="674012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198</xdr:row>
      <xdr:rowOff>47626</xdr:rowOff>
    </xdr:from>
    <xdr:to>
      <xdr:col>26</xdr:col>
      <xdr:colOff>214313</xdr:colOff>
      <xdr:row>198</xdr:row>
      <xdr:rowOff>208360</xdr:rowOff>
    </xdr:to>
    <xdr:sp macro="" textlink="">
      <xdr:nvSpPr>
        <xdr:cNvPr id="689" name="Rectángulo 688">
          <a:extLst>
            <a:ext uri="{FF2B5EF4-FFF2-40B4-BE49-F238E27FC236}">
              <a16:creationId xmlns:a16="http://schemas.microsoft.com/office/drawing/2014/main" id="{00000000-0008-0000-0300-0000B1020000}"/>
            </a:ext>
          </a:extLst>
        </xdr:cNvPr>
        <xdr:cNvSpPr/>
      </xdr:nvSpPr>
      <xdr:spPr>
        <a:xfrm>
          <a:off x="674012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199</xdr:row>
      <xdr:rowOff>47626</xdr:rowOff>
    </xdr:from>
    <xdr:to>
      <xdr:col>26</xdr:col>
      <xdr:colOff>214313</xdr:colOff>
      <xdr:row>199</xdr:row>
      <xdr:rowOff>208360</xdr:rowOff>
    </xdr:to>
    <xdr:sp macro="" textlink="">
      <xdr:nvSpPr>
        <xdr:cNvPr id="690" name="Rectángulo 689">
          <a:extLst>
            <a:ext uri="{FF2B5EF4-FFF2-40B4-BE49-F238E27FC236}">
              <a16:creationId xmlns:a16="http://schemas.microsoft.com/office/drawing/2014/main" id="{00000000-0008-0000-0300-0000B2020000}"/>
            </a:ext>
          </a:extLst>
        </xdr:cNvPr>
        <xdr:cNvSpPr/>
      </xdr:nvSpPr>
      <xdr:spPr>
        <a:xfrm>
          <a:off x="6740129" y="389953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53579</xdr:colOff>
      <xdr:row>201</xdr:row>
      <xdr:rowOff>47626</xdr:rowOff>
    </xdr:from>
    <xdr:to>
      <xdr:col>26</xdr:col>
      <xdr:colOff>214313</xdr:colOff>
      <xdr:row>201</xdr:row>
      <xdr:rowOff>208360</xdr:rowOff>
    </xdr:to>
    <xdr:sp macro="" textlink="">
      <xdr:nvSpPr>
        <xdr:cNvPr id="691" name="Rectángulo 690">
          <a:extLst>
            <a:ext uri="{FF2B5EF4-FFF2-40B4-BE49-F238E27FC236}">
              <a16:creationId xmlns:a16="http://schemas.microsoft.com/office/drawing/2014/main" id="{00000000-0008-0000-0300-0000B3020000}"/>
            </a:ext>
          </a:extLst>
        </xdr:cNvPr>
        <xdr:cNvSpPr/>
      </xdr:nvSpPr>
      <xdr:spPr>
        <a:xfrm>
          <a:off x="6740129" y="394906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196</xdr:row>
      <xdr:rowOff>47626</xdr:rowOff>
    </xdr:from>
    <xdr:to>
      <xdr:col>40</xdr:col>
      <xdr:colOff>214313</xdr:colOff>
      <xdr:row>196</xdr:row>
      <xdr:rowOff>208360</xdr:rowOff>
    </xdr:to>
    <xdr:sp macro="" textlink="">
      <xdr:nvSpPr>
        <xdr:cNvPr id="692" name="Rectángulo 691">
          <a:extLst>
            <a:ext uri="{FF2B5EF4-FFF2-40B4-BE49-F238E27FC236}">
              <a16:creationId xmlns:a16="http://schemas.microsoft.com/office/drawing/2014/main" id="{00000000-0008-0000-0300-0000B4020000}"/>
            </a:ext>
          </a:extLst>
        </xdr:cNvPr>
        <xdr:cNvSpPr/>
      </xdr:nvSpPr>
      <xdr:spPr>
        <a:xfrm>
          <a:off x="10340579" y="382524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197</xdr:row>
      <xdr:rowOff>47626</xdr:rowOff>
    </xdr:from>
    <xdr:to>
      <xdr:col>40</xdr:col>
      <xdr:colOff>214313</xdr:colOff>
      <xdr:row>197</xdr:row>
      <xdr:rowOff>208360</xdr:rowOff>
    </xdr:to>
    <xdr:sp macro="" textlink="">
      <xdr:nvSpPr>
        <xdr:cNvPr id="693" name="Rectángulo 692">
          <a:extLst>
            <a:ext uri="{FF2B5EF4-FFF2-40B4-BE49-F238E27FC236}">
              <a16:creationId xmlns:a16="http://schemas.microsoft.com/office/drawing/2014/main" id="{00000000-0008-0000-0300-0000B5020000}"/>
            </a:ext>
          </a:extLst>
        </xdr:cNvPr>
        <xdr:cNvSpPr/>
      </xdr:nvSpPr>
      <xdr:spPr>
        <a:xfrm>
          <a:off x="10340579" y="385000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198</xdr:row>
      <xdr:rowOff>47626</xdr:rowOff>
    </xdr:from>
    <xdr:to>
      <xdr:col>40</xdr:col>
      <xdr:colOff>214313</xdr:colOff>
      <xdr:row>198</xdr:row>
      <xdr:rowOff>208360</xdr:rowOff>
    </xdr:to>
    <xdr:sp macro="" textlink="">
      <xdr:nvSpPr>
        <xdr:cNvPr id="694" name="Rectángulo 693">
          <a:extLst>
            <a:ext uri="{FF2B5EF4-FFF2-40B4-BE49-F238E27FC236}">
              <a16:creationId xmlns:a16="http://schemas.microsoft.com/office/drawing/2014/main" id="{00000000-0008-0000-0300-0000B6020000}"/>
            </a:ext>
          </a:extLst>
        </xdr:cNvPr>
        <xdr:cNvSpPr/>
      </xdr:nvSpPr>
      <xdr:spPr>
        <a:xfrm>
          <a:off x="10340579" y="387477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199</xdr:row>
      <xdr:rowOff>47626</xdr:rowOff>
    </xdr:from>
    <xdr:to>
      <xdr:col>40</xdr:col>
      <xdr:colOff>214313</xdr:colOff>
      <xdr:row>199</xdr:row>
      <xdr:rowOff>208360</xdr:rowOff>
    </xdr:to>
    <xdr:sp macro="" textlink="">
      <xdr:nvSpPr>
        <xdr:cNvPr id="695" name="Rectángulo 694">
          <a:extLst>
            <a:ext uri="{FF2B5EF4-FFF2-40B4-BE49-F238E27FC236}">
              <a16:creationId xmlns:a16="http://schemas.microsoft.com/office/drawing/2014/main" id="{00000000-0008-0000-0300-0000B7020000}"/>
            </a:ext>
          </a:extLst>
        </xdr:cNvPr>
        <xdr:cNvSpPr/>
      </xdr:nvSpPr>
      <xdr:spPr>
        <a:xfrm>
          <a:off x="10340579" y="389953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200</xdr:row>
      <xdr:rowOff>47626</xdr:rowOff>
    </xdr:from>
    <xdr:to>
      <xdr:col>40</xdr:col>
      <xdr:colOff>214313</xdr:colOff>
      <xdr:row>200</xdr:row>
      <xdr:rowOff>208360</xdr:rowOff>
    </xdr:to>
    <xdr:sp macro="" textlink="">
      <xdr:nvSpPr>
        <xdr:cNvPr id="696" name="Rectángulo 695">
          <a:extLst>
            <a:ext uri="{FF2B5EF4-FFF2-40B4-BE49-F238E27FC236}">
              <a16:creationId xmlns:a16="http://schemas.microsoft.com/office/drawing/2014/main" id="{00000000-0008-0000-0300-0000B8020000}"/>
            </a:ext>
          </a:extLst>
        </xdr:cNvPr>
        <xdr:cNvSpPr/>
      </xdr:nvSpPr>
      <xdr:spPr>
        <a:xfrm>
          <a:off x="10340579" y="3924300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53579</xdr:colOff>
      <xdr:row>201</xdr:row>
      <xdr:rowOff>47626</xdr:rowOff>
    </xdr:from>
    <xdr:to>
      <xdr:col>40</xdr:col>
      <xdr:colOff>214313</xdr:colOff>
      <xdr:row>201</xdr:row>
      <xdr:rowOff>208360</xdr:rowOff>
    </xdr:to>
    <xdr:sp macro="" textlink="">
      <xdr:nvSpPr>
        <xdr:cNvPr id="697" name="Rectángulo 696">
          <a:extLst>
            <a:ext uri="{FF2B5EF4-FFF2-40B4-BE49-F238E27FC236}">
              <a16:creationId xmlns:a16="http://schemas.microsoft.com/office/drawing/2014/main" id="{00000000-0008-0000-0300-0000B9020000}"/>
            </a:ext>
          </a:extLst>
        </xdr:cNvPr>
        <xdr:cNvSpPr/>
      </xdr:nvSpPr>
      <xdr:spPr>
        <a:xfrm>
          <a:off x="10340579" y="39490651"/>
          <a:ext cx="160734" cy="160734"/>
        </a:xfrm>
        <a:prstGeom prst="rect">
          <a:avLst/>
        </a:prstGeom>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207</xdr:row>
      <xdr:rowOff>52553</xdr:rowOff>
    </xdr:from>
    <xdr:to>
      <xdr:col>0</xdr:col>
      <xdr:colOff>203638</xdr:colOff>
      <xdr:row>207</xdr:row>
      <xdr:rowOff>203639</xdr:rowOff>
    </xdr:to>
    <xdr:sp macro="" textlink="">
      <xdr:nvSpPr>
        <xdr:cNvPr id="698" name="Elipse 697">
          <a:extLst>
            <a:ext uri="{FF2B5EF4-FFF2-40B4-BE49-F238E27FC236}">
              <a16:creationId xmlns:a16="http://schemas.microsoft.com/office/drawing/2014/main" id="{00000000-0008-0000-0300-0000BA020000}"/>
            </a:ext>
          </a:extLst>
        </xdr:cNvPr>
        <xdr:cNvSpPr/>
      </xdr:nvSpPr>
      <xdr:spPr>
        <a:xfrm>
          <a:off x="5912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208</xdr:row>
      <xdr:rowOff>52553</xdr:rowOff>
    </xdr:from>
    <xdr:to>
      <xdr:col>0</xdr:col>
      <xdr:colOff>203638</xdr:colOff>
      <xdr:row>208</xdr:row>
      <xdr:rowOff>203639</xdr:rowOff>
    </xdr:to>
    <xdr:sp macro="" textlink="">
      <xdr:nvSpPr>
        <xdr:cNvPr id="699" name="Elipse 698">
          <a:extLst>
            <a:ext uri="{FF2B5EF4-FFF2-40B4-BE49-F238E27FC236}">
              <a16:creationId xmlns:a16="http://schemas.microsoft.com/office/drawing/2014/main" id="{00000000-0008-0000-0300-0000BB020000}"/>
            </a:ext>
          </a:extLst>
        </xdr:cNvPr>
        <xdr:cNvSpPr/>
      </xdr:nvSpPr>
      <xdr:spPr>
        <a:xfrm>
          <a:off x="5912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209</xdr:row>
      <xdr:rowOff>52553</xdr:rowOff>
    </xdr:from>
    <xdr:to>
      <xdr:col>0</xdr:col>
      <xdr:colOff>203638</xdr:colOff>
      <xdr:row>209</xdr:row>
      <xdr:rowOff>203639</xdr:rowOff>
    </xdr:to>
    <xdr:sp macro="" textlink="">
      <xdr:nvSpPr>
        <xdr:cNvPr id="700" name="Elipse 699">
          <a:extLst>
            <a:ext uri="{FF2B5EF4-FFF2-40B4-BE49-F238E27FC236}">
              <a16:creationId xmlns:a16="http://schemas.microsoft.com/office/drawing/2014/main" id="{00000000-0008-0000-0300-0000BC020000}"/>
            </a:ext>
          </a:extLst>
        </xdr:cNvPr>
        <xdr:cNvSpPr/>
      </xdr:nvSpPr>
      <xdr:spPr>
        <a:xfrm>
          <a:off x="5912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210</xdr:row>
      <xdr:rowOff>52553</xdr:rowOff>
    </xdr:from>
    <xdr:to>
      <xdr:col>0</xdr:col>
      <xdr:colOff>203638</xdr:colOff>
      <xdr:row>210</xdr:row>
      <xdr:rowOff>203639</xdr:rowOff>
    </xdr:to>
    <xdr:sp macro="" textlink="">
      <xdr:nvSpPr>
        <xdr:cNvPr id="701" name="Elipse 700">
          <a:extLst>
            <a:ext uri="{FF2B5EF4-FFF2-40B4-BE49-F238E27FC236}">
              <a16:creationId xmlns:a16="http://schemas.microsoft.com/office/drawing/2014/main" id="{00000000-0008-0000-0300-0000BD020000}"/>
            </a:ext>
          </a:extLst>
        </xdr:cNvPr>
        <xdr:cNvSpPr/>
      </xdr:nvSpPr>
      <xdr:spPr>
        <a:xfrm>
          <a:off x="59121"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207</xdr:row>
      <xdr:rowOff>52553</xdr:rowOff>
    </xdr:from>
    <xdr:to>
      <xdr:col>6</xdr:col>
      <xdr:colOff>203638</xdr:colOff>
      <xdr:row>207</xdr:row>
      <xdr:rowOff>203639</xdr:rowOff>
    </xdr:to>
    <xdr:sp macro="" textlink="">
      <xdr:nvSpPr>
        <xdr:cNvPr id="702" name="Elipse 701">
          <a:extLst>
            <a:ext uri="{FF2B5EF4-FFF2-40B4-BE49-F238E27FC236}">
              <a16:creationId xmlns:a16="http://schemas.microsoft.com/office/drawing/2014/main" id="{00000000-0008-0000-0300-0000BE020000}"/>
            </a:ext>
          </a:extLst>
        </xdr:cNvPr>
        <xdr:cNvSpPr/>
      </xdr:nvSpPr>
      <xdr:spPr>
        <a:xfrm>
          <a:off x="160217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208</xdr:row>
      <xdr:rowOff>52553</xdr:rowOff>
    </xdr:from>
    <xdr:to>
      <xdr:col>6</xdr:col>
      <xdr:colOff>203638</xdr:colOff>
      <xdr:row>208</xdr:row>
      <xdr:rowOff>203639</xdr:rowOff>
    </xdr:to>
    <xdr:sp macro="" textlink="">
      <xdr:nvSpPr>
        <xdr:cNvPr id="703" name="Elipse 702">
          <a:extLst>
            <a:ext uri="{FF2B5EF4-FFF2-40B4-BE49-F238E27FC236}">
              <a16:creationId xmlns:a16="http://schemas.microsoft.com/office/drawing/2014/main" id="{00000000-0008-0000-0300-0000BF020000}"/>
            </a:ext>
          </a:extLst>
        </xdr:cNvPr>
        <xdr:cNvSpPr/>
      </xdr:nvSpPr>
      <xdr:spPr>
        <a:xfrm>
          <a:off x="16021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6</xdr:col>
      <xdr:colOff>59121</xdr:colOff>
      <xdr:row>209</xdr:row>
      <xdr:rowOff>52553</xdr:rowOff>
    </xdr:from>
    <xdr:to>
      <xdr:col>6</xdr:col>
      <xdr:colOff>203638</xdr:colOff>
      <xdr:row>209</xdr:row>
      <xdr:rowOff>203639</xdr:rowOff>
    </xdr:to>
    <xdr:sp macro="" textlink="">
      <xdr:nvSpPr>
        <xdr:cNvPr id="704" name="Elipse 703">
          <a:extLst>
            <a:ext uri="{FF2B5EF4-FFF2-40B4-BE49-F238E27FC236}">
              <a16:creationId xmlns:a16="http://schemas.microsoft.com/office/drawing/2014/main" id="{00000000-0008-0000-0300-0000C0020000}"/>
            </a:ext>
          </a:extLst>
        </xdr:cNvPr>
        <xdr:cNvSpPr/>
      </xdr:nvSpPr>
      <xdr:spPr>
        <a:xfrm>
          <a:off x="16021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208</xdr:row>
      <xdr:rowOff>52553</xdr:rowOff>
    </xdr:from>
    <xdr:to>
      <xdr:col>14</xdr:col>
      <xdr:colOff>203638</xdr:colOff>
      <xdr:row>208</xdr:row>
      <xdr:rowOff>203639</xdr:rowOff>
    </xdr:to>
    <xdr:sp macro="" textlink="">
      <xdr:nvSpPr>
        <xdr:cNvPr id="705" name="Elipse 704">
          <a:extLst>
            <a:ext uri="{FF2B5EF4-FFF2-40B4-BE49-F238E27FC236}">
              <a16:creationId xmlns:a16="http://schemas.microsoft.com/office/drawing/2014/main" id="{00000000-0008-0000-0300-0000C1020000}"/>
            </a:ext>
          </a:extLst>
        </xdr:cNvPr>
        <xdr:cNvSpPr/>
      </xdr:nvSpPr>
      <xdr:spPr>
        <a:xfrm>
          <a:off x="36595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209</xdr:row>
      <xdr:rowOff>52553</xdr:rowOff>
    </xdr:from>
    <xdr:to>
      <xdr:col>14</xdr:col>
      <xdr:colOff>203638</xdr:colOff>
      <xdr:row>209</xdr:row>
      <xdr:rowOff>203639</xdr:rowOff>
    </xdr:to>
    <xdr:sp macro="" textlink="">
      <xdr:nvSpPr>
        <xdr:cNvPr id="706" name="Elipse 705">
          <a:extLst>
            <a:ext uri="{FF2B5EF4-FFF2-40B4-BE49-F238E27FC236}">
              <a16:creationId xmlns:a16="http://schemas.microsoft.com/office/drawing/2014/main" id="{00000000-0008-0000-0300-0000C2020000}"/>
            </a:ext>
          </a:extLst>
        </xdr:cNvPr>
        <xdr:cNvSpPr/>
      </xdr:nvSpPr>
      <xdr:spPr>
        <a:xfrm>
          <a:off x="36595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14</xdr:col>
      <xdr:colOff>59121</xdr:colOff>
      <xdr:row>210</xdr:row>
      <xdr:rowOff>52553</xdr:rowOff>
    </xdr:from>
    <xdr:to>
      <xdr:col>14</xdr:col>
      <xdr:colOff>203638</xdr:colOff>
      <xdr:row>210</xdr:row>
      <xdr:rowOff>203639</xdr:rowOff>
    </xdr:to>
    <xdr:sp macro="" textlink="">
      <xdr:nvSpPr>
        <xdr:cNvPr id="707" name="Elipse 706">
          <a:extLst>
            <a:ext uri="{FF2B5EF4-FFF2-40B4-BE49-F238E27FC236}">
              <a16:creationId xmlns:a16="http://schemas.microsoft.com/office/drawing/2014/main" id="{00000000-0008-0000-0300-0000C3020000}"/>
            </a:ext>
          </a:extLst>
        </xdr:cNvPr>
        <xdr:cNvSpPr/>
      </xdr:nvSpPr>
      <xdr:spPr>
        <a:xfrm>
          <a:off x="3659571"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208</xdr:row>
      <xdr:rowOff>52553</xdr:rowOff>
    </xdr:from>
    <xdr:to>
      <xdr:col>18</xdr:col>
      <xdr:colOff>203638</xdr:colOff>
      <xdr:row>208</xdr:row>
      <xdr:rowOff>203639</xdr:rowOff>
    </xdr:to>
    <xdr:sp macro="" textlink="">
      <xdr:nvSpPr>
        <xdr:cNvPr id="708" name="Elipse 707">
          <a:extLst>
            <a:ext uri="{FF2B5EF4-FFF2-40B4-BE49-F238E27FC236}">
              <a16:creationId xmlns:a16="http://schemas.microsoft.com/office/drawing/2014/main" id="{00000000-0008-0000-0300-0000C4020000}"/>
            </a:ext>
          </a:extLst>
        </xdr:cNvPr>
        <xdr:cNvSpPr/>
      </xdr:nvSpPr>
      <xdr:spPr>
        <a:xfrm>
          <a:off x="46882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18</xdr:col>
      <xdr:colOff>59121</xdr:colOff>
      <xdr:row>209</xdr:row>
      <xdr:rowOff>52553</xdr:rowOff>
    </xdr:from>
    <xdr:to>
      <xdr:col>18</xdr:col>
      <xdr:colOff>203638</xdr:colOff>
      <xdr:row>209</xdr:row>
      <xdr:rowOff>203639</xdr:rowOff>
    </xdr:to>
    <xdr:sp macro="" textlink="">
      <xdr:nvSpPr>
        <xdr:cNvPr id="709" name="Elipse 708">
          <a:extLst>
            <a:ext uri="{FF2B5EF4-FFF2-40B4-BE49-F238E27FC236}">
              <a16:creationId xmlns:a16="http://schemas.microsoft.com/office/drawing/2014/main" id="{00000000-0008-0000-0300-0000C5020000}"/>
            </a:ext>
          </a:extLst>
        </xdr:cNvPr>
        <xdr:cNvSpPr/>
      </xdr:nvSpPr>
      <xdr:spPr>
        <a:xfrm>
          <a:off x="46882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206</xdr:row>
      <xdr:rowOff>52553</xdr:rowOff>
    </xdr:from>
    <xdr:to>
      <xdr:col>28</xdr:col>
      <xdr:colOff>203638</xdr:colOff>
      <xdr:row>206</xdr:row>
      <xdr:rowOff>203639</xdr:rowOff>
    </xdr:to>
    <xdr:sp macro="" textlink="">
      <xdr:nvSpPr>
        <xdr:cNvPr id="710" name="Elipse 709">
          <a:extLst>
            <a:ext uri="{FF2B5EF4-FFF2-40B4-BE49-F238E27FC236}">
              <a16:creationId xmlns:a16="http://schemas.microsoft.com/office/drawing/2014/main" id="{00000000-0008-0000-0300-0000C6020000}"/>
            </a:ext>
          </a:extLst>
        </xdr:cNvPr>
        <xdr:cNvSpPr/>
      </xdr:nvSpPr>
      <xdr:spPr>
        <a:xfrm>
          <a:off x="7260021" y="42791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207</xdr:row>
      <xdr:rowOff>52553</xdr:rowOff>
    </xdr:from>
    <xdr:to>
      <xdr:col>28</xdr:col>
      <xdr:colOff>203638</xdr:colOff>
      <xdr:row>207</xdr:row>
      <xdr:rowOff>203639</xdr:rowOff>
    </xdr:to>
    <xdr:sp macro="" textlink="">
      <xdr:nvSpPr>
        <xdr:cNvPr id="711" name="Elipse 710">
          <a:extLst>
            <a:ext uri="{FF2B5EF4-FFF2-40B4-BE49-F238E27FC236}">
              <a16:creationId xmlns:a16="http://schemas.microsoft.com/office/drawing/2014/main" id="{00000000-0008-0000-0300-0000C7020000}"/>
            </a:ext>
          </a:extLst>
        </xdr:cNvPr>
        <xdr:cNvSpPr/>
      </xdr:nvSpPr>
      <xdr:spPr>
        <a:xfrm>
          <a:off x="726002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208</xdr:row>
      <xdr:rowOff>52553</xdr:rowOff>
    </xdr:from>
    <xdr:to>
      <xdr:col>28</xdr:col>
      <xdr:colOff>203638</xdr:colOff>
      <xdr:row>208</xdr:row>
      <xdr:rowOff>203639</xdr:rowOff>
    </xdr:to>
    <xdr:sp macro="" textlink="">
      <xdr:nvSpPr>
        <xdr:cNvPr id="712" name="Elipse 711">
          <a:extLst>
            <a:ext uri="{FF2B5EF4-FFF2-40B4-BE49-F238E27FC236}">
              <a16:creationId xmlns:a16="http://schemas.microsoft.com/office/drawing/2014/main" id="{00000000-0008-0000-0300-0000C8020000}"/>
            </a:ext>
          </a:extLst>
        </xdr:cNvPr>
        <xdr:cNvSpPr/>
      </xdr:nvSpPr>
      <xdr:spPr>
        <a:xfrm>
          <a:off x="726002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207</xdr:row>
      <xdr:rowOff>52553</xdr:rowOff>
    </xdr:from>
    <xdr:to>
      <xdr:col>33</xdr:col>
      <xdr:colOff>203638</xdr:colOff>
      <xdr:row>207</xdr:row>
      <xdr:rowOff>203639</xdr:rowOff>
    </xdr:to>
    <xdr:sp macro="" textlink="">
      <xdr:nvSpPr>
        <xdr:cNvPr id="713" name="Elipse 712">
          <a:extLst>
            <a:ext uri="{FF2B5EF4-FFF2-40B4-BE49-F238E27FC236}">
              <a16:creationId xmlns:a16="http://schemas.microsoft.com/office/drawing/2014/main" id="{00000000-0008-0000-0300-0000C9020000}"/>
            </a:ext>
          </a:extLst>
        </xdr:cNvPr>
        <xdr:cNvSpPr/>
      </xdr:nvSpPr>
      <xdr:spPr>
        <a:xfrm>
          <a:off x="8545896"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208</xdr:row>
      <xdr:rowOff>52553</xdr:rowOff>
    </xdr:from>
    <xdr:to>
      <xdr:col>33</xdr:col>
      <xdr:colOff>203638</xdr:colOff>
      <xdr:row>208</xdr:row>
      <xdr:rowOff>203639</xdr:rowOff>
    </xdr:to>
    <xdr:sp macro="" textlink="">
      <xdr:nvSpPr>
        <xdr:cNvPr id="714" name="Elipse 713">
          <a:extLst>
            <a:ext uri="{FF2B5EF4-FFF2-40B4-BE49-F238E27FC236}">
              <a16:creationId xmlns:a16="http://schemas.microsoft.com/office/drawing/2014/main" id="{00000000-0008-0000-0300-0000CA020000}"/>
            </a:ext>
          </a:extLst>
        </xdr:cNvPr>
        <xdr:cNvSpPr/>
      </xdr:nvSpPr>
      <xdr:spPr>
        <a:xfrm>
          <a:off x="8545896"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209</xdr:row>
      <xdr:rowOff>52553</xdr:rowOff>
    </xdr:from>
    <xdr:to>
      <xdr:col>33</xdr:col>
      <xdr:colOff>203638</xdr:colOff>
      <xdr:row>209</xdr:row>
      <xdr:rowOff>203639</xdr:rowOff>
    </xdr:to>
    <xdr:sp macro="" textlink="">
      <xdr:nvSpPr>
        <xdr:cNvPr id="715" name="Elipse 714">
          <a:extLst>
            <a:ext uri="{FF2B5EF4-FFF2-40B4-BE49-F238E27FC236}">
              <a16:creationId xmlns:a16="http://schemas.microsoft.com/office/drawing/2014/main" id="{00000000-0008-0000-0300-0000CB020000}"/>
            </a:ext>
          </a:extLst>
        </xdr:cNvPr>
        <xdr:cNvSpPr/>
      </xdr:nvSpPr>
      <xdr:spPr>
        <a:xfrm>
          <a:off x="8545896"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210</xdr:row>
      <xdr:rowOff>52553</xdr:rowOff>
    </xdr:from>
    <xdr:to>
      <xdr:col>33</xdr:col>
      <xdr:colOff>203638</xdr:colOff>
      <xdr:row>210</xdr:row>
      <xdr:rowOff>203639</xdr:rowOff>
    </xdr:to>
    <xdr:sp macro="" textlink="">
      <xdr:nvSpPr>
        <xdr:cNvPr id="716" name="Elipse 715">
          <a:extLst>
            <a:ext uri="{FF2B5EF4-FFF2-40B4-BE49-F238E27FC236}">
              <a16:creationId xmlns:a16="http://schemas.microsoft.com/office/drawing/2014/main" id="{00000000-0008-0000-0300-0000CC020000}"/>
            </a:ext>
          </a:extLst>
        </xdr:cNvPr>
        <xdr:cNvSpPr/>
      </xdr:nvSpPr>
      <xdr:spPr>
        <a:xfrm>
          <a:off x="8545896"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207</xdr:row>
      <xdr:rowOff>52553</xdr:rowOff>
    </xdr:from>
    <xdr:to>
      <xdr:col>38</xdr:col>
      <xdr:colOff>203638</xdr:colOff>
      <xdr:row>207</xdr:row>
      <xdr:rowOff>203639</xdr:rowOff>
    </xdr:to>
    <xdr:sp macro="" textlink="">
      <xdr:nvSpPr>
        <xdr:cNvPr id="717" name="Elipse 716">
          <a:extLst>
            <a:ext uri="{FF2B5EF4-FFF2-40B4-BE49-F238E27FC236}">
              <a16:creationId xmlns:a16="http://schemas.microsoft.com/office/drawing/2014/main" id="{00000000-0008-0000-0300-0000CD020000}"/>
            </a:ext>
          </a:extLst>
        </xdr:cNvPr>
        <xdr:cNvSpPr/>
      </xdr:nvSpPr>
      <xdr:spPr>
        <a:xfrm>
          <a:off x="9831771" y="430388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208</xdr:row>
      <xdr:rowOff>52553</xdr:rowOff>
    </xdr:from>
    <xdr:to>
      <xdr:col>38</xdr:col>
      <xdr:colOff>203638</xdr:colOff>
      <xdr:row>208</xdr:row>
      <xdr:rowOff>203639</xdr:rowOff>
    </xdr:to>
    <xdr:sp macro="" textlink="">
      <xdr:nvSpPr>
        <xdr:cNvPr id="718" name="Elipse 717">
          <a:extLst>
            <a:ext uri="{FF2B5EF4-FFF2-40B4-BE49-F238E27FC236}">
              <a16:creationId xmlns:a16="http://schemas.microsoft.com/office/drawing/2014/main" id="{00000000-0008-0000-0300-0000CE020000}"/>
            </a:ext>
          </a:extLst>
        </xdr:cNvPr>
        <xdr:cNvSpPr/>
      </xdr:nvSpPr>
      <xdr:spPr>
        <a:xfrm>
          <a:off x="9831771" y="432865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209</xdr:row>
      <xdr:rowOff>52553</xdr:rowOff>
    </xdr:from>
    <xdr:to>
      <xdr:col>38</xdr:col>
      <xdr:colOff>203638</xdr:colOff>
      <xdr:row>209</xdr:row>
      <xdr:rowOff>203639</xdr:rowOff>
    </xdr:to>
    <xdr:sp macro="" textlink="">
      <xdr:nvSpPr>
        <xdr:cNvPr id="719" name="Elipse 718">
          <a:extLst>
            <a:ext uri="{FF2B5EF4-FFF2-40B4-BE49-F238E27FC236}">
              <a16:creationId xmlns:a16="http://schemas.microsoft.com/office/drawing/2014/main" id="{00000000-0008-0000-0300-0000CF020000}"/>
            </a:ext>
          </a:extLst>
        </xdr:cNvPr>
        <xdr:cNvSpPr/>
      </xdr:nvSpPr>
      <xdr:spPr>
        <a:xfrm>
          <a:off x="9831771" y="435341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210</xdr:row>
      <xdr:rowOff>52553</xdr:rowOff>
    </xdr:from>
    <xdr:to>
      <xdr:col>38</xdr:col>
      <xdr:colOff>203638</xdr:colOff>
      <xdr:row>210</xdr:row>
      <xdr:rowOff>203639</xdr:rowOff>
    </xdr:to>
    <xdr:sp macro="" textlink="">
      <xdr:nvSpPr>
        <xdr:cNvPr id="720" name="Elipse 719">
          <a:extLst>
            <a:ext uri="{FF2B5EF4-FFF2-40B4-BE49-F238E27FC236}">
              <a16:creationId xmlns:a16="http://schemas.microsoft.com/office/drawing/2014/main" id="{00000000-0008-0000-0300-0000D0020000}"/>
            </a:ext>
          </a:extLst>
        </xdr:cNvPr>
        <xdr:cNvSpPr/>
      </xdr:nvSpPr>
      <xdr:spPr>
        <a:xfrm>
          <a:off x="9831771" y="437818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oneCellAnchor>
    <xdr:from>
      <xdr:col>1</xdr:col>
      <xdr:colOff>38100</xdr:colOff>
      <xdr:row>219</xdr:row>
      <xdr:rowOff>78441</xdr:rowOff>
    </xdr:from>
    <xdr:ext cx="686233" cy="781050"/>
    <xdr:pic>
      <xdr:nvPicPr>
        <xdr:cNvPr id="721" name="Imagen 720">
          <a:extLst>
            <a:ext uri="{FF2B5EF4-FFF2-40B4-BE49-F238E27FC236}">
              <a16:creationId xmlns:a16="http://schemas.microsoft.com/office/drawing/2014/main" id="{00000000-0008-0000-0300-0000D1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873" y="40828123"/>
          <a:ext cx="686233" cy="781050"/>
        </a:xfrm>
        <a:prstGeom prst="rect">
          <a:avLst/>
        </a:prstGeom>
      </xdr:spPr>
    </xdr:pic>
    <xdr:clientData/>
  </xdr:oneCellAnchor>
  <xdr:twoCellAnchor>
    <xdr:from>
      <xdr:col>0</xdr:col>
      <xdr:colOff>59121</xdr:colOff>
      <xdr:row>225</xdr:row>
      <xdr:rowOff>52553</xdr:rowOff>
    </xdr:from>
    <xdr:to>
      <xdr:col>0</xdr:col>
      <xdr:colOff>203638</xdr:colOff>
      <xdr:row>225</xdr:row>
      <xdr:rowOff>203639</xdr:rowOff>
    </xdr:to>
    <xdr:sp macro="" textlink="">
      <xdr:nvSpPr>
        <xdr:cNvPr id="815" name="Elipse 814">
          <a:extLst>
            <a:ext uri="{FF2B5EF4-FFF2-40B4-BE49-F238E27FC236}">
              <a16:creationId xmlns:a16="http://schemas.microsoft.com/office/drawing/2014/main" id="{00000000-0008-0000-0300-00002F030000}"/>
            </a:ext>
          </a:extLst>
        </xdr:cNvPr>
        <xdr:cNvSpPr/>
      </xdr:nvSpPr>
      <xdr:spPr>
        <a:xfrm>
          <a:off x="591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226</xdr:row>
      <xdr:rowOff>52553</xdr:rowOff>
    </xdr:from>
    <xdr:to>
      <xdr:col>0</xdr:col>
      <xdr:colOff>203638</xdr:colOff>
      <xdr:row>226</xdr:row>
      <xdr:rowOff>203639</xdr:rowOff>
    </xdr:to>
    <xdr:sp macro="" textlink="">
      <xdr:nvSpPr>
        <xdr:cNvPr id="816" name="Elipse 815">
          <a:extLst>
            <a:ext uri="{FF2B5EF4-FFF2-40B4-BE49-F238E27FC236}">
              <a16:creationId xmlns:a16="http://schemas.microsoft.com/office/drawing/2014/main" id="{00000000-0008-0000-0300-000030030000}"/>
            </a:ext>
          </a:extLst>
        </xdr:cNvPr>
        <xdr:cNvSpPr/>
      </xdr:nvSpPr>
      <xdr:spPr>
        <a:xfrm>
          <a:off x="591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227</xdr:row>
      <xdr:rowOff>52553</xdr:rowOff>
    </xdr:from>
    <xdr:to>
      <xdr:col>0</xdr:col>
      <xdr:colOff>203638</xdr:colOff>
      <xdr:row>227</xdr:row>
      <xdr:rowOff>203639</xdr:rowOff>
    </xdr:to>
    <xdr:sp macro="" textlink="">
      <xdr:nvSpPr>
        <xdr:cNvPr id="817" name="Elipse 816">
          <a:extLst>
            <a:ext uri="{FF2B5EF4-FFF2-40B4-BE49-F238E27FC236}">
              <a16:creationId xmlns:a16="http://schemas.microsoft.com/office/drawing/2014/main" id="{00000000-0008-0000-0300-000031030000}"/>
            </a:ext>
          </a:extLst>
        </xdr:cNvPr>
        <xdr:cNvSpPr/>
      </xdr:nvSpPr>
      <xdr:spPr>
        <a:xfrm>
          <a:off x="591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228</xdr:row>
      <xdr:rowOff>52553</xdr:rowOff>
    </xdr:from>
    <xdr:to>
      <xdr:col>0</xdr:col>
      <xdr:colOff>203638</xdr:colOff>
      <xdr:row>228</xdr:row>
      <xdr:rowOff>203639</xdr:rowOff>
    </xdr:to>
    <xdr:sp macro="" textlink="">
      <xdr:nvSpPr>
        <xdr:cNvPr id="818" name="Elipse 817">
          <a:extLst>
            <a:ext uri="{FF2B5EF4-FFF2-40B4-BE49-F238E27FC236}">
              <a16:creationId xmlns:a16="http://schemas.microsoft.com/office/drawing/2014/main" id="{00000000-0008-0000-0300-000032030000}"/>
            </a:ext>
          </a:extLst>
        </xdr:cNvPr>
        <xdr:cNvSpPr/>
      </xdr:nvSpPr>
      <xdr:spPr>
        <a:xfrm>
          <a:off x="591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229</xdr:row>
      <xdr:rowOff>52553</xdr:rowOff>
    </xdr:from>
    <xdr:to>
      <xdr:col>0</xdr:col>
      <xdr:colOff>203638</xdr:colOff>
      <xdr:row>229</xdr:row>
      <xdr:rowOff>203639</xdr:rowOff>
    </xdr:to>
    <xdr:sp macro="" textlink="">
      <xdr:nvSpPr>
        <xdr:cNvPr id="819" name="Elipse 818">
          <a:extLst>
            <a:ext uri="{FF2B5EF4-FFF2-40B4-BE49-F238E27FC236}">
              <a16:creationId xmlns:a16="http://schemas.microsoft.com/office/drawing/2014/main" id="{00000000-0008-0000-0300-000033030000}"/>
            </a:ext>
          </a:extLst>
        </xdr:cNvPr>
        <xdr:cNvSpPr/>
      </xdr:nvSpPr>
      <xdr:spPr>
        <a:xfrm>
          <a:off x="591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225</xdr:row>
      <xdr:rowOff>52553</xdr:rowOff>
    </xdr:from>
    <xdr:to>
      <xdr:col>4</xdr:col>
      <xdr:colOff>203638</xdr:colOff>
      <xdr:row>225</xdr:row>
      <xdr:rowOff>203639</xdr:rowOff>
    </xdr:to>
    <xdr:sp macro="" textlink="">
      <xdr:nvSpPr>
        <xdr:cNvPr id="820" name="Elipse 819">
          <a:extLst>
            <a:ext uri="{FF2B5EF4-FFF2-40B4-BE49-F238E27FC236}">
              <a16:creationId xmlns:a16="http://schemas.microsoft.com/office/drawing/2014/main" id="{00000000-0008-0000-0300-000034030000}"/>
            </a:ext>
          </a:extLst>
        </xdr:cNvPr>
        <xdr:cNvSpPr/>
      </xdr:nvSpPr>
      <xdr:spPr>
        <a:xfrm>
          <a:off x="10878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226</xdr:row>
      <xdr:rowOff>52553</xdr:rowOff>
    </xdr:from>
    <xdr:to>
      <xdr:col>4</xdr:col>
      <xdr:colOff>203638</xdr:colOff>
      <xdr:row>226</xdr:row>
      <xdr:rowOff>203639</xdr:rowOff>
    </xdr:to>
    <xdr:sp macro="" textlink="">
      <xdr:nvSpPr>
        <xdr:cNvPr id="821" name="Elipse 820">
          <a:extLst>
            <a:ext uri="{FF2B5EF4-FFF2-40B4-BE49-F238E27FC236}">
              <a16:creationId xmlns:a16="http://schemas.microsoft.com/office/drawing/2014/main" id="{00000000-0008-0000-0300-000035030000}"/>
            </a:ext>
          </a:extLst>
        </xdr:cNvPr>
        <xdr:cNvSpPr/>
      </xdr:nvSpPr>
      <xdr:spPr>
        <a:xfrm>
          <a:off x="10878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227</xdr:row>
      <xdr:rowOff>52553</xdr:rowOff>
    </xdr:from>
    <xdr:to>
      <xdr:col>4</xdr:col>
      <xdr:colOff>203638</xdr:colOff>
      <xdr:row>227</xdr:row>
      <xdr:rowOff>203639</xdr:rowOff>
    </xdr:to>
    <xdr:sp macro="" textlink="">
      <xdr:nvSpPr>
        <xdr:cNvPr id="822" name="Elipse 821">
          <a:extLst>
            <a:ext uri="{FF2B5EF4-FFF2-40B4-BE49-F238E27FC236}">
              <a16:creationId xmlns:a16="http://schemas.microsoft.com/office/drawing/2014/main" id="{00000000-0008-0000-0300-000036030000}"/>
            </a:ext>
          </a:extLst>
        </xdr:cNvPr>
        <xdr:cNvSpPr/>
      </xdr:nvSpPr>
      <xdr:spPr>
        <a:xfrm>
          <a:off x="10878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228</xdr:row>
      <xdr:rowOff>52553</xdr:rowOff>
    </xdr:from>
    <xdr:to>
      <xdr:col>4</xdr:col>
      <xdr:colOff>203638</xdr:colOff>
      <xdr:row>228</xdr:row>
      <xdr:rowOff>203639</xdr:rowOff>
    </xdr:to>
    <xdr:sp macro="" textlink="">
      <xdr:nvSpPr>
        <xdr:cNvPr id="823" name="Elipse 822">
          <a:extLst>
            <a:ext uri="{FF2B5EF4-FFF2-40B4-BE49-F238E27FC236}">
              <a16:creationId xmlns:a16="http://schemas.microsoft.com/office/drawing/2014/main" id="{00000000-0008-0000-0300-000037030000}"/>
            </a:ext>
          </a:extLst>
        </xdr:cNvPr>
        <xdr:cNvSpPr/>
      </xdr:nvSpPr>
      <xdr:spPr>
        <a:xfrm>
          <a:off x="10878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229</xdr:row>
      <xdr:rowOff>52553</xdr:rowOff>
    </xdr:from>
    <xdr:to>
      <xdr:col>4</xdr:col>
      <xdr:colOff>203638</xdr:colOff>
      <xdr:row>229</xdr:row>
      <xdr:rowOff>203639</xdr:rowOff>
    </xdr:to>
    <xdr:sp macro="" textlink="">
      <xdr:nvSpPr>
        <xdr:cNvPr id="824" name="Elipse 823">
          <a:extLst>
            <a:ext uri="{FF2B5EF4-FFF2-40B4-BE49-F238E27FC236}">
              <a16:creationId xmlns:a16="http://schemas.microsoft.com/office/drawing/2014/main" id="{00000000-0008-0000-0300-000038030000}"/>
            </a:ext>
          </a:extLst>
        </xdr:cNvPr>
        <xdr:cNvSpPr/>
      </xdr:nvSpPr>
      <xdr:spPr>
        <a:xfrm>
          <a:off x="10878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225</xdr:row>
      <xdr:rowOff>52553</xdr:rowOff>
    </xdr:from>
    <xdr:to>
      <xdr:col>8</xdr:col>
      <xdr:colOff>203638</xdr:colOff>
      <xdr:row>225</xdr:row>
      <xdr:rowOff>203639</xdr:rowOff>
    </xdr:to>
    <xdr:sp macro="" textlink="">
      <xdr:nvSpPr>
        <xdr:cNvPr id="825" name="Elipse 824">
          <a:extLst>
            <a:ext uri="{FF2B5EF4-FFF2-40B4-BE49-F238E27FC236}">
              <a16:creationId xmlns:a16="http://schemas.microsoft.com/office/drawing/2014/main" id="{00000000-0008-0000-0300-000039030000}"/>
            </a:ext>
          </a:extLst>
        </xdr:cNvPr>
        <xdr:cNvSpPr/>
      </xdr:nvSpPr>
      <xdr:spPr>
        <a:xfrm>
          <a:off x="21165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226</xdr:row>
      <xdr:rowOff>52553</xdr:rowOff>
    </xdr:from>
    <xdr:to>
      <xdr:col>8</xdr:col>
      <xdr:colOff>203638</xdr:colOff>
      <xdr:row>226</xdr:row>
      <xdr:rowOff>203639</xdr:rowOff>
    </xdr:to>
    <xdr:sp macro="" textlink="">
      <xdr:nvSpPr>
        <xdr:cNvPr id="826" name="Elipse 825">
          <a:extLst>
            <a:ext uri="{FF2B5EF4-FFF2-40B4-BE49-F238E27FC236}">
              <a16:creationId xmlns:a16="http://schemas.microsoft.com/office/drawing/2014/main" id="{00000000-0008-0000-0300-00003A030000}"/>
            </a:ext>
          </a:extLst>
        </xdr:cNvPr>
        <xdr:cNvSpPr/>
      </xdr:nvSpPr>
      <xdr:spPr>
        <a:xfrm>
          <a:off x="21165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227</xdr:row>
      <xdr:rowOff>52553</xdr:rowOff>
    </xdr:from>
    <xdr:to>
      <xdr:col>8</xdr:col>
      <xdr:colOff>203638</xdr:colOff>
      <xdr:row>227</xdr:row>
      <xdr:rowOff>203639</xdr:rowOff>
    </xdr:to>
    <xdr:sp macro="" textlink="">
      <xdr:nvSpPr>
        <xdr:cNvPr id="827" name="Elipse 826">
          <a:extLst>
            <a:ext uri="{FF2B5EF4-FFF2-40B4-BE49-F238E27FC236}">
              <a16:creationId xmlns:a16="http://schemas.microsoft.com/office/drawing/2014/main" id="{00000000-0008-0000-0300-00003B030000}"/>
            </a:ext>
          </a:extLst>
        </xdr:cNvPr>
        <xdr:cNvSpPr/>
      </xdr:nvSpPr>
      <xdr:spPr>
        <a:xfrm>
          <a:off x="21165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228</xdr:row>
      <xdr:rowOff>52553</xdr:rowOff>
    </xdr:from>
    <xdr:to>
      <xdr:col>8</xdr:col>
      <xdr:colOff>203638</xdr:colOff>
      <xdr:row>228</xdr:row>
      <xdr:rowOff>203639</xdr:rowOff>
    </xdr:to>
    <xdr:sp macro="" textlink="">
      <xdr:nvSpPr>
        <xdr:cNvPr id="828" name="Elipse 827">
          <a:extLst>
            <a:ext uri="{FF2B5EF4-FFF2-40B4-BE49-F238E27FC236}">
              <a16:creationId xmlns:a16="http://schemas.microsoft.com/office/drawing/2014/main" id="{00000000-0008-0000-0300-00003C030000}"/>
            </a:ext>
          </a:extLst>
        </xdr:cNvPr>
        <xdr:cNvSpPr/>
      </xdr:nvSpPr>
      <xdr:spPr>
        <a:xfrm>
          <a:off x="21165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229</xdr:row>
      <xdr:rowOff>52553</xdr:rowOff>
    </xdr:from>
    <xdr:to>
      <xdr:col>8</xdr:col>
      <xdr:colOff>203638</xdr:colOff>
      <xdr:row>229</xdr:row>
      <xdr:rowOff>203639</xdr:rowOff>
    </xdr:to>
    <xdr:sp macro="" textlink="">
      <xdr:nvSpPr>
        <xdr:cNvPr id="829" name="Elipse 828">
          <a:extLst>
            <a:ext uri="{FF2B5EF4-FFF2-40B4-BE49-F238E27FC236}">
              <a16:creationId xmlns:a16="http://schemas.microsoft.com/office/drawing/2014/main" id="{00000000-0008-0000-0300-00003D030000}"/>
            </a:ext>
          </a:extLst>
        </xdr:cNvPr>
        <xdr:cNvSpPr/>
      </xdr:nvSpPr>
      <xdr:spPr>
        <a:xfrm>
          <a:off x="21165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225</xdr:row>
      <xdr:rowOff>52553</xdr:rowOff>
    </xdr:from>
    <xdr:to>
      <xdr:col>12</xdr:col>
      <xdr:colOff>203638</xdr:colOff>
      <xdr:row>225</xdr:row>
      <xdr:rowOff>203639</xdr:rowOff>
    </xdr:to>
    <xdr:sp macro="" textlink="">
      <xdr:nvSpPr>
        <xdr:cNvPr id="830" name="Elipse 829">
          <a:extLst>
            <a:ext uri="{FF2B5EF4-FFF2-40B4-BE49-F238E27FC236}">
              <a16:creationId xmlns:a16="http://schemas.microsoft.com/office/drawing/2014/main" id="{00000000-0008-0000-0300-00003E030000}"/>
            </a:ext>
          </a:extLst>
        </xdr:cNvPr>
        <xdr:cNvSpPr/>
      </xdr:nvSpPr>
      <xdr:spPr>
        <a:xfrm>
          <a:off x="31452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226</xdr:row>
      <xdr:rowOff>52553</xdr:rowOff>
    </xdr:from>
    <xdr:to>
      <xdr:col>12</xdr:col>
      <xdr:colOff>203638</xdr:colOff>
      <xdr:row>226</xdr:row>
      <xdr:rowOff>203639</xdr:rowOff>
    </xdr:to>
    <xdr:sp macro="" textlink="">
      <xdr:nvSpPr>
        <xdr:cNvPr id="831" name="Elipse 830">
          <a:extLst>
            <a:ext uri="{FF2B5EF4-FFF2-40B4-BE49-F238E27FC236}">
              <a16:creationId xmlns:a16="http://schemas.microsoft.com/office/drawing/2014/main" id="{00000000-0008-0000-0300-00003F030000}"/>
            </a:ext>
          </a:extLst>
        </xdr:cNvPr>
        <xdr:cNvSpPr/>
      </xdr:nvSpPr>
      <xdr:spPr>
        <a:xfrm>
          <a:off x="31452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227</xdr:row>
      <xdr:rowOff>52553</xdr:rowOff>
    </xdr:from>
    <xdr:to>
      <xdr:col>12</xdr:col>
      <xdr:colOff>203638</xdr:colOff>
      <xdr:row>227</xdr:row>
      <xdr:rowOff>203639</xdr:rowOff>
    </xdr:to>
    <xdr:sp macro="" textlink="">
      <xdr:nvSpPr>
        <xdr:cNvPr id="832" name="Elipse 831">
          <a:extLst>
            <a:ext uri="{FF2B5EF4-FFF2-40B4-BE49-F238E27FC236}">
              <a16:creationId xmlns:a16="http://schemas.microsoft.com/office/drawing/2014/main" id="{00000000-0008-0000-0300-000040030000}"/>
            </a:ext>
          </a:extLst>
        </xdr:cNvPr>
        <xdr:cNvSpPr/>
      </xdr:nvSpPr>
      <xdr:spPr>
        <a:xfrm>
          <a:off x="31452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228</xdr:row>
      <xdr:rowOff>52553</xdr:rowOff>
    </xdr:from>
    <xdr:to>
      <xdr:col>12</xdr:col>
      <xdr:colOff>203638</xdr:colOff>
      <xdr:row>228</xdr:row>
      <xdr:rowOff>203639</xdr:rowOff>
    </xdr:to>
    <xdr:sp macro="" textlink="">
      <xdr:nvSpPr>
        <xdr:cNvPr id="833" name="Elipse 832">
          <a:extLst>
            <a:ext uri="{FF2B5EF4-FFF2-40B4-BE49-F238E27FC236}">
              <a16:creationId xmlns:a16="http://schemas.microsoft.com/office/drawing/2014/main" id="{00000000-0008-0000-0300-000041030000}"/>
            </a:ext>
          </a:extLst>
        </xdr:cNvPr>
        <xdr:cNvSpPr/>
      </xdr:nvSpPr>
      <xdr:spPr>
        <a:xfrm>
          <a:off x="31452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229</xdr:row>
      <xdr:rowOff>52553</xdr:rowOff>
    </xdr:from>
    <xdr:to>
      <xdr:col>12</xdr:col>
      <xdr:colOff>203638</xdr:colOff>
      <xdr:row>229</xdr:row>
      <xdr:rowOff>203639</xdr:rowOff>
    </xdr:to>
    <xdr:sp macro="" textlink="">
      <xdr:nvSpPr>
        <xdr:cNvPr id="834" name="Elipse 833">
          <a:extLst>
            <a:ext uri="{FF2B5EF4-FFF2-40B4-BE49-F238E27FC236}">
              <a16:creationId xmlns:a16="http://schemas.microsoft.com/office/drawing/2014/main" id="{00000000-0008-0000-0300-000042030000}"/>
            </a:ext>
          </a:extLst>
        </xdr:cNvPr>
        <xdr:cNvSpPr/>
      </xdr:nvSpPr>
      <xdr:spPr>
        <a:xfrm>
          <a:off x="31452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225</xdr:row>
      <xdr:rowOff>52553</xdr:rowOff>
    </xdr:from>
    <xdr:to>
      <xdr:col>21</xdr:col>
      <xdr:colOff>203638</xdr:colOff>
      <xdr:row>225</xdr:row>
      <xdr:rowOff>203639</xdr:rowOff>
    </xdr:to>
    <xdr:sp macro="" textlink="">
      <xdr:nvSpPr>
        <xdr:cNvPr id="835" name="Elipse 834">
          <a:extLst>
            <a:ext uri="{FF2B5EF4-FFF2-40B4-BE49-F238E27FC236}">
              <a16:creationId xmlns:a16="http://schemas.microsoft.com/office/drawing/2014/main" id="{00000000-0008-0000-0300-000043030000}"/>
            </a:ext>
          </a:extLst>
        </xdr:cNvPr>
        <xdr:cNvSpPr/>
      </xdr:nvSpPr>
      <xdr:spPr>
        <a:xfrm>
          <a:off x="5459796"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226</xdr:row>
      <xdr:rowOff>52553</xdr:rowOff>
    </xdr:from>
    <xdr:to>
      <xdr:col>21</xdr:col>
      <xdr:colOff>203638</xdr:colOff>
      <xdr:row>226</xdr:row>
      <xdr:rowOff>203639</xdr:rowOff>
    </xdr:to>
    <xdr:sp macro="" textlink="">
      <xdr:nvSpPr>
        <xdr:cNvPr id="836" name="Elipse 835">
          <a:extLst>
            <a:ext uri="{FF2B5EF4-FFF2-40B4-BE49-F238E27FC236}">
              <a16:creationId xmlns:a16="http://schemas.microsoft.com/office/drawing/2014/main" id="{00000000-0008-0000-0300-000044030000}"/>
            </a:ext>
          </a:extLst>
        </xdr:cNvPr>
        <xdr:cNvSpPr/>
      </xdr:nvSpPr>
      <xdr:spPr>
        <a:xfrm>
          <a:off x="5459796"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227</xdr:row>
      <xdr:rowOff>52553</xdr:rowOff>
    </xdr:from>
    <xdr:to>
      <xdr:col>21</xdr:col>
      <xdr:colOff>203638</xdr:colOff>
      <xdr:row>227</xdr:row>
      <xdr:rowOff>203639</xdr:rowOff>
    </xdr:to>
    <xdr:sp macro="" textlink="">
      <xdr:nvSpPr>
        <xdr:cNvPr id="837" name="Elipse 836">
          <a:extLst>
            <a:ext uri="{FF2B5EF4-FFF2-40B4-BE49-F238E27FC236}">
              <a16:creationId xmlns:a16="http://schemas.microsoft.com/office/drawing/2014/main" id="{00000000-0008-0000-0300-000045030000}"/>
            </a:ext>
          </a:extLst>
        </xdr:cNvPr>
        <xdr:cNvSpPr/>
      </xdr:nvSpPr>
      <xdr:spPr>
        <a:xfrm>
          <a:off x="5459796"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228</xdr:row>
      <xdr:rowOff>52553</xdr:rowOff>
    </xdr:from>
    <xdr:to>
      <xdr:col>21</xdr:col>
      <xdr:colOff>203638</xdr:colOff>
      <xdr:row>228</xdr:row>
      <xdr:rowOff>203639</xdr:rowOff>
    </xdr:to>
    <xdr:sp macro="" textlink="">
      <xdr:nvSpPr>
        <xdr:cNvPr id="838" name="Elipse 837">
          <a:extLst>
            <a:ext uri="{FF2B5EF4-FFF2-40B4-BE49-F238E27FC236}">
              <a16:creationId xmlns:a16="http://schemas.microsoft.com/office/drawing/2014/main" id="{00000000-0008-0000-0300-000046030000}"/>
            </a:ext>
          </a:extLst>
        </xdr:cNvPr>
        <xdr:cNvSpPr/>
      </xdr:nvSpPr>
      <xdr:spPr>
        <a:xfrm>
          <a:off x="5459796"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229</xdr:row>
      <xdr:rowOff>52553</xdr:rowOff>
    </xdr:from>
    <xdr:to>
      <xdr:col>21</xdr:col>
      <xdr:colOff>203638</xdr:colOff>
      <xdr:row>229</xdr:row>
      <xdr:rowOff>203639</xdr:rowOff>
    </xdr:to>
    <xdr:sp macro="" textlink="">
      <xdr:nvSpPr>
        <xdr:cNvPr id="839" name="Elipse 838">
          <a:extLst>
            <a:ext uri="{FF2B5EF4-FFF2-40B4-BE49-F238E27FC236}">
              <a16:creationId xmlns:a16="http://schemas.microsoft.com/office/drawing/2014/main" id="{00000000-0008-0000-0300-000047030000}"/>
            </a:ext>
          </a:extLst>
        </xdr:cNvPr>
        <xdr:cNvSpPr/>
      </xdr:nvSpPr>
      <xdr:spPr>
        <a:xfrm>
          <a:off x="5459796"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225</xdr:row>
      <xdr:rowOff>52553</xdr:rowOff>
    </xdr:from>
    <xdr:to>
      <xdr:col>26</xdr:col>
      <xdr:colOff>203638</xdr:colOff>
      <xdr:row>225</xdr:row>
      <xdr:rowOff>203639</xdr:rowOff>
    </xdr:to>
    <xdr:sp macro="" textlink="">
      <xdr:nvSpPr>
        <xdr:cNvPr id="840" name="Elipse 839">
          <a:extLst>
            <a:ext uri="{FF2B5EF4-FFF2-40B4-BE49-F238E27FC236}">
              <a16:creationId xmlns:a16="http://schemas.microsoft.com/office/drawing/2014/main" id="{00000000-0008-0000-0300-000048030000}"/>
            </a:ext>
          </a:extLst>
        </xdr:cNvPr>
        <xdr:cNvSpPr/>
      </xdr:nvSpPr>
      <xdr:spPr>
        <a:xfrm>
          <a:off x="674567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26</xdr:col>
      <xdr:colOff>59121</xdr:colOff>
      <xdr:row>226</xdr:row>
      <xdr:rowOff>52553</xdr:rowOff>
    </xdr:from>
    <xdr:to>
      <xdr:col>26</xdr:col>
      <xdr:colOff>203638</xdr:colOff>
      <xdr:row>226</xdr:row>
      <xdr:rowOff>203639</xdr:rowOff>
    </xdr:to>
    <xdr:sp macro="" textlink="">
      <xdr:nvSpPr>
        <xdr:cNvPr id="841" name="Elipse 840">
          <a:extLst>
            <a:ext uri="{FF2B5EF4-FFF2-40B4-BE49-F238E27FC236}">
              <a16:creationId xmlns:a16="http://schemas.microsoft.com/office/drawing/2014/main" id="{00000000-0008-0000-0300-000049030000}"/>
            </a:ext>
          </a:extLst>
        </xdr:cNvPr>
        <xdr:cNvSpPr/>
      </xdr:nvSpPr>
      <xdr:spPr>
        <a:xfrm>
          <a:off x="674567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225</xdr:row>
      <xdr:rowOff>52553</xdr:rowOff>
    </xdr:from>
    <xdr:to>
      <xdr:col>32</xdr:col>
      <xdr:colOff>203638</xdr:colOff>
      <xdr:row>225</xdr:row>
      <xdr:rowOff>203639</xdr:rowOff>
    </xdr:to>
    <xdr:sp macro="" textlink="">
      <xdr:nvSpPr>
        <xdr:cNvPr id="842" name="Elipse 841">
          <a:extLst>
            <a:ext uri="{FF2B5EF4-FFF2-40B4-BE49-F238E27FC236}">
              <a16:creationId xmlns:a16="http://schemas.microsoft.com/office/drawing/2014/main" id="{00000000-0008-0000-0300-00004A030000}"/>
            </a:ext>
          </a:extLst>
        </xdr:cNvPr>
        <xdr:cNvSpPr/>
      </xdr:nvSpPr>
      <xdr:spPr>
        <a:xfrm>
          <a:off x="82887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226</xdr:row>
      <xdr:rowOff>52553</xdr:rowOff>
    </xdr:from>
    <xdr:to>
      <xdr:col>32</xdr:col>
      <xdr:colOff>203638</xdr:colOff>
      <xdr:row>226</xdr:row>
      <xdr:rowOff>203639</xdr:rowOff>
    </xdr:to>
    <xdr:sp macro="" textlink="">
      <xdr:nvSpPr>
        <xdr:cNvPr id="843" name="Elipse 842">
          <a:extLst>
            <a:ext uri="{FF2B5EF4-FFF2-40B4-BE49-F238E27FC236}">
              <a16:creationId xmlns:a16="http://schemas.microsoft.com/office/drawing/2014/main" id="{00000000-0008-0000-0300-00004B030000}"/>
            </a:ext>
          </a:extLst>
        </xdr:cNvPr>
        <xdr:cNvSpPr/>
      </xdr:nvSpPr>
      <xdr:spPr>
        <a:xfrm>
          <a:off x="82887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227</xdr:row>
      <xdr:rowOff>52553</xdr:rowOff>
    </xdr:from>
    <xdr:to>
      <xdr:col>32</xdr:col>
      <xdr:colOff>203638</xdr:colOff>
      <xdr:row>227</xdr:row>
      <xdr:rowOff>203639</xdr:rowOff>
    </xdr:to>
    <xdr:sp macro="" textlink="">
      <xdr:nvSpPr>
        <xdr:cNvPr id="844" name="Elipse 843">
          <a:extLst>
            <a:ext uri="{FF2B5EF4-FFF2-40B4-BE49-F238E27FC236}">
              <a16:creationId xmlns:a16="http://schemas.microsoft.com/office/drawing/2014/main" id="{00000000-0008-0000-0300-00004C030000}"/>
            </a:ext>
          </a:extLst>
        </xdr:cNvPr>
        <xdr:cNvSpPr/>
      </xdr:nvSpPr>
      <xdr:spPr>
        <a:xfrm>
          <a:off x="82887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228</xdr:row>
      <xdr:rowOff>52553</xdr:rowOff>
    </xdr:from>
    <xdr:to>
      <xdr:col>32</xdr:col>
      <xdr:colOff>203638</xdr:colOff>
      <xdr:row>228</xdr:row>
      <xdr:rowOff>203639</xdr:rowOff>
    </xdr:to>
    <xdr:sp macro="" textlink="">
      <xdr:nvSpPr>
        <xdr:cNvPr id="845" name="Elipse 844">
          <a:extLst>
            <a:ext uri="{FF2B5EF4-FFF2-40B4-BE49-F238E27FC236}">
              <a16:creationId xmlns:a16="http://schemas.microsoft.com/office/drawing/2014/main" id="{00000000-0008-0000-0300-00004D030000}"/>
            </a:ext>
          </a:extLst>
        </xdr:cNvPr>
        <xdr:cNvSpPr/>
      </xdr:nvSpPr>
      <xdr:spPr>
        <a:xfrm>
          <a:off x="82887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229</xdr:row>
      <xdr:rowOff>52553</xdr:rowOff>
    </xdr:from>
    <xdr:to>
      <xdr:col>32</xdr:col>
      <xdr:colOff>203638</xdr:colOff>
      <xdr:row>229</xdr:row>
      <xdr:rowOff>203639</xdr:rowOff>
    </xdr:to>
    <xdr:sp macro="" textlink="">
      <xdr:nvSpPr>
        <xdr:cNvPr id="846" name="Elipse 845">
          <a:extLst>
            <a:ext uri="{FF2B5EF4-FFF2-40B4-BE49-F238E27FC236}">
              <a16:creationId xmlns:a16="http://schemas.microsoft.com/office/drawing/2014/main" id="{00000000-0008-0000-0300-00004E030000}"/>
            </a:ext>
          </a:extLst>
        </xdr:cNvPr>
        <xdr:cNvSpPr/>
      </xdr:nvSpPr>
      <xdr:spPr>
        <a:xfrm>
          <a:off x="82887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32</xdr:col>
      <xdr:colOff>59121</xdr:colOff>
      <xdr:row>230</xdr:row>
      <xdr:rowOff>52553</xdr:rowOff>
    </xdr:from>
    <xdr:to>
      <xdr:col>32</xdr:col>
      <xdr:colOff>203638</xdr:colOff>
      <xdr:row>230</xdr:row>
      <xdr:rowOff>203639</xdr:rowOff>
    </xdr:to>
    <xdr:sp macro="" textlink="">
      <xdr:nvSpPr>
        <xdr:cNvPr id="847" name="Elipse 846">
          <a:extLst>
            <a:ext uri="{FF2B5EF4-FFF2-40B4-BE49-F238E27FC236}">
              <a16:creationId xmlns:a16="http://schemas.microsoft.com/office/drawing/2014/main" id="{00000000-0008-0000-0300-00004F030000}"/>
            </a:ext>
          </a:extLst>
        </xdr:cNvPr>
        <xdr:cNvSpPr/>
      </xdr:nvSpPr>
      <xdr:spPr>
        <a:xfrm>
          <a:off x="8288721" y="45839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225</xdr:row>
      <xdr:rowOff>52553</xdr:rowOff>
    </xdr:from>
    <xdr:to>
      <xdr:col>36</xdr:col>
      <xdr:colOff>203638</xdr:colOff>
      <xdr:row>225</xdr:row>
      <xdr:rowOff>203639</xdr:rowOff>
    </xdr:to>
    <xdr:sp macro="" textlink="">
      <xdr:nvSpPr>
        <xdr:cNvPr id="848" name="Elipse 847">
          <a:extLst>
            <a:ext uri="{FF2B5EF4-FFF2-40B4-BE49-F238E27FC236}">
              <a16:creationId xmlns:a16="http://schemas.microsoft.com/office/drawing/2014/main" id="{00000000-0008-0000-0300-000050030000}"/>
            </a:ext>
          </a:extLst>
        </xdr:cNvPr>
        <xdr:cNvSpPr/>
      </xdr:nvSpPr>
      <xdr:spPr>
        <a:xfrm>
          <a:off x="93174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226</xdr:row>
      <xdr:rowOff>52553</xdr:rowOff>
    </xdr:from>
    <xdr:to>
      <xdr:col>36</xdr:col>
      <xdr:colOff>203638</xdr:colOff>
      <xdr:row>226</xdr:row>
      <xdr:rowOff>203639</xdr:rowOff>
    </xdr:to>
    <xdr:sp macro="" textlink="">
      <xdr:nvSpPr>
        <xdr:cNvPr id="849" name="Elipse 848">
          <a:extLst>
            <a:ext uri="{FF2B5EF4-FFF2-40B4-BE49-F238E27FC236}">
              <a16:creationId xmlns:a16="http://schemas.microsoft.com/office/drawing/2014/main" id="{00000000-0008-0000-0300-000051030000}"/>
            </a:ext>
          </a:extLst>
        </xdr:cNvPr>
        <xdr:cNvSpPr/>
      </xdr:nvSpPr>
      <xdr:spPr>
        <a:xfrm>
          <a:off x="93174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227</xdr:row>
      <xdr:rowOff>52553</xdr:rowOff>
    </xdr:from>
    <xdr:to>
      <xdr:col>36</xdr:col>
      <xdr:colOff>203638</xdr:colOff>
      <xdr:row>227</xdr:row>
      <xdr:rowOff>203639</xdr:rowOff>
    </xdr:to>
    <xdr:sp macro="" textlink="">
      <xdr:nvSpPr>
        <xdr:cNvPr id="850" name="Elipse 849">
          <a:extLst>
            <a:ext uri="{FF2B5EF4-FFF2-40B4-BE49-F238E27FC236}">
              <a16:creationId xmlns:a16="http://schemas.microsoft.com/office/drawing/2014/main" id="{00000000-0008-0000-0300-000052030000}"/>
            </a:ext>
          </a:extLst>
        </xdr:cNvPr>
        <xdr:cNvSpPr/>
      </xdr:nvSpPr>
      <xdr:spPr>
        <a:xfrm>
          <a:off x="93174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228</xdr:row>
      <xdr:rowOff>52553</xdr:rowOff>
    </xdr:from>
    <xdr:to>
      <xdr:col>36</xdr:col>
      <xdr:colOff>203638</xdr:colOff>
      <xdr:row>228</xdr:row>
      <xdr:rowOff>203639</xdr:rowOff>
    </xdr:to>
    <xdr:sp macro="" textlink="">
      <xdr:nvSpPr>
        <xdr:cNvPr id="851" name="Elipse 850">
          <a:extLst>
            <a:ext uri="{FF2B5EF4-FFF2-40B4-BE49-F238E27FC236}">
              <a16:creationId xmlns:a16="http://schemas.microsoft.com/office/drawing/2014/main" id="{00000000-0008-0000-0300-000053030000}"/>
            </a:ext>
          </a:extLst>
        </xdr:cNvPr>
        <xdr:cNvSpPr/>
      </xdr:nvSpPr>
      <xdr:spPr>
        <a:xfrm>
          <a:off x="93174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229</xdr:row>
      <xdr:rowOff>52553</xdr:rowOff>
    </xdr:from>
    <xdr:to>
      <xdr:col>36</xdr:col>
      <xdr:colOff>203638</xdr:colOff>
      <xdr:row>229</xdr:row>
      <xdr:rowOff>203639</xdr:rowOff>
    </xdr:to>
    <xdr:sp macro="" textlink="">
      <xdr:nvSpPr>
        <xdr:cNvPr id="852" name="Elipse 851">
          <a:extLst>
            <a:ext uri="{FF2B5EF4-FFF2-40B4-BE49-F238E27FC236}">
              <a16:creationId xmlns:a16="http://schemas.microsoft.com/office/drawing/2014/main" id="{00000000-0008-0000-0300-000054030000}"/>
            </a:ext>
          </a:extLst>
        </xdr:cNvPr>
        <xdr:cNvSpPr/>
      </xdr:nvSpPr>
      <xdr:spPr>
        <a:xfrm>
          <a:off x="93174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230</xdr:row>
      <xdr:rowOff>52553</xdr:rowOff>
    </xdr:from>
    <xdr:to>
      <xdr:col>36</xdr:col>
      <xdr:colOff>203638</xdr:colOff>
      <xdr:row>230</xdr:row>
      <xdr:rowOff>203639</xdr:rowOff>
    </xdr:to>
    <xdr:sp macro="" textlink="">
      <xdr:nvSpPr>
        <xdr:cNvPr id="853" name="Elipse 852">
          <a:extLst>
            <a:ext uri="{FF2B5EF4-FFF2-40B4-BE49-F238E27FC236}">
              <a16:creationId xmlns:a16="http://schemas.microsoft.com/office/drawing/2014/main" id="{00000000-0008-0000-0300-000055030000}"/>
            </a:ext>
          </a:extLst>
        </xdr:cNvPr>
        <xdr:cNvSpPr/>
      </xdr:nvSpPr>
      <xdr:spPr>
        <a:xfrm>
          <a:off x="9317421" y="45839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230</xdr:row>
      <xdr:rowOff>52553</xdr:rowOff>
    </xdr:from>
    <xdr:to>
      <xdr:col>40</xdr:col>
      <xdr:colOff>203638</xdr:colOff>
      <xdr:row>230</xdr:row>
      <xdr:rowOff>203639</xdr:rowOff>
    </xdr:to>
    <xdr:sp macro="" textlink="">
      <xdr:nvSpPr>
        <xdr:cNvPr id="854" name="Elipse 853">
          <a:extLst>
            <a:ext uri="{FF2B5EF4-FFF2-40B4-BE49-F238E27FC236}">
              <a16:creationId xmlns:a16="http://schemas.microsoft.com/office/drawing/2014/main" id="{00000000-0008-0000-0300-000056030000}"/>
            </a:ext>
          </a:extLst>
        </xdr:cNvPr>
        <xdr:cNvSpPr/>
      </xdr:nvSpPr>
      <xdr:spPr>
        <a:xfrm>
          <a:off x="10346121" y="458392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225</xdr:row>
      <xdr:rowOff>52553</xdr:rowOff>
    </xdr:from>
    <xdr:to>
      <xdr:col>40</xdr:col>
      <xdr:colOff>203638</xdr:colOff>
      <xdr:row>225</xdr:row>
      <xdr:rowOff>203639</xdr:rowOff>
    </xdr:to>
    <xdr:sp macro="" textlink="">
      <xdr:nvSpPr>
        <xdr:cNvPr id="855" name="Elipse 854">
          <a:extLst>
            <a:ext uri="{FF2B5EF4-FFF2-40B4-BE49-F238E27FC236}">
              <a16:creationId xmlns:a16="http://schemas.microsoft.com/office/drawing/2014/main" id="{00000000-0008-0000-0300-000057030000}"/>
            </a:ext>
          </a:extLst>
        </xdr:cNvPr>
        <xdr:cNvSpPr/>
      </xdr:nvSpPr>
      <xdr:spPr>
        <a:xfrm>
          <a:off x="103461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226</xdr:row>
      <xdr:rowOff>52553</xdr:rowOff>
    </xdr:from>
    <xdr:to>
      <xdr:col>40</xdr:col>
      <xdr:colOff>203638</xdr:colOff>
      <xdr:row>226</xdr:row>
      <xdr:rowOff>203639</xdr:rowOff>
    </xdr:to>
    <xdr:sp macro="" textlink="">
      <xdr:nvSpPr>
        <xdr:cNvPr id="856" name="Elipse 855">
          <a:extLst>
            <a:ext uri="{FF2B5EF4-FFF2-40B4-BE49-F238E27FC236}">
              <a16:creationId xmlns:a16="http://schemas.microsoft.com/office/drawing/2014/main" id="{00000000-0008-0000-0300-000058030000}"/>
            </a:ext>
          </a:extLst>
        </xdr:cNvPr>
        <xdr:cNvSpPr/>
      </xdr:nvSpPr>
      <xdr:spPr>
        <a:xfrm>
          <a:off x="10346121" y="44848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227</xdr:row>
      <xdr:rowOff>52553</xdr:rowOff>
    </xdr:from>
    <xdr:to>
      <xdr:col>40</xdr:col>
      <xdr:colOff>203638</xdr:colOff>
      <xdr:row>227</xdr:row>
      <xdr:rowOff>203639</xdr:rowOff>
    </xdr:to>
    <xdr:sp macro="" textlink="">
      <xdr:nvSpPr>
        <xdr:cNvPr id="857" name="Elipse 856">
          <a:extLst>
            <a:ext uri="{FF2B5EF4-FFF2-40B4-BE49-F238E27FC236}">
              <a16:creationId xmlns:a16="http://schemas.microsoft.com/office/drawing/2014/main" id="{00000000-0008-0000-0300-000059030000}"/>
            </a:ext>
          </a:extLst>
        </xdr:cNvPr>
        <xdr:cNvSpPr/>
      </xdr:nvSpPr>
      <xdr:spPr>
        <a:xfrm>
          <a:off x="103461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228</xdr:row>
      <xdr:rowOff>52553</xdr:rowOff>
    </xdr:from>
    <xdr:to>
      <xdr:col>40</xdr:col>
      <xdr:colOff>203638</xdr:colOff>
      <xdr:row>228</xdr:row>
      <xdr:rowOff>203639</xdr:rowOff>
    </xdr:to>
    <xdr:sp macro="" textlink="">
      <xdr:nvSpPr>
        <xdr:cNvPr id="858" name="Elipse 857">
          <a:extLst>
            <a:ext uri="{FF2B5EF4-FFF2-40B4-BE49-F238E27FC236}">
              <a16:creationId xmlns:a16="http://schemas.microsoft.com/office/drawing/2014/main" id="{00000000-0008-0000-0300-00005A030000}"/>
            </a:ext>
          </a:extLst>
        </xdr:cNvPr>
        <xdr:cNvSpPr/>
      </xdr:nvSpPr>
      <xdr:spPr>
        <a:xfrm>
          <a:off x="103461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40</xdr:col>
      <xdr:colOff>59121</xdr:colOff>
      <xdr:row>229</xdr:row>
      <xdr:rowOff>52553</xdr:rowOff>
    </xdr:from>
    <xdr:to>
      <xdr:col>40</xdr:col>
      <xdr:colOff>203638</xdr:colOff>
      <xdr:row>229</xdr:row>
      <xdr:rowOff>203639</xdr:rowOff>
    </xdr:to>
    <xdr:sp macro="" textlink="">
      <xdr:nvSpPr>
        <xdr:cNvPr id="859" name="Elipse 858">
          <a:extLst>
            <a:ext uri="{FF2B5EF4-FFF2-40B4-BE49-F238E27FC236}">
              <a16:creationId xmlns:a16="http://schemas.microsoft.com/office/drawing/2014/main" id="{00000000-0008-0000-0300-00005B030000}"/>
            </a:ext>
          </a:extLst>
        </xdr:cNvPr>
        <xdr:cNvSpPr/>
      </xdr:nvSpPr>
      <xdr:spPr>
        <a:xfrm>
          <a:off x="10346121" y="455915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225</xdr:row>
      <xdr:rowOff>52553</xdr:rowOff>
    </xdr:from>
    <xdr:to>
      <xdr:col>44</xdr:col>
      <xdr:colOff>203638</xdr:colOff>
      <xdr:row>225</xdr:row>
      <xdr:rowOff>203639</xdr:rowOff>
    </xdr:to>
    <xdr:sp macro="" textlink="">
      <xdr:nvSpPr>
        <xdr:cNvPr id="860" name="Elipse 859">
          <a:extLst>
            <a:ext uri="{FF2B5EF4-FFF2-40B4-BE49-F238E27FC236}">
              <a16:creationId xmlns:a16="http://schemas.microsoft.com/office/drawing/2014/main" id="{00000000-0008-0000-0300-00005C030000}"/>
            </a:ext>
          </a:extLst>
        </xdr:cNvPr>
        <xdr:cNvSpPr/>
      </xdr:nvSpPr>
      <xdr:spPr>
        <a:xfrm>
          <a:off x="11374821" y="44600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227</xdr:row>
      <xdr:rowOff>52553</xdr:rowOff>
    </xdr:from>
    <xdr:to>
      <xdr:col>44</xdr:col>
      <xdr:colOff>203638</xdr:colOff>
      <xdr:row>227</xdr:row>
      <xdr:rowOff>203639</xdr:rowOff>
    </xdr:to>
    <xdr:sp macro="" textlink="">
      <xdr:nvSpPr>
        <xdr:cNvPr id="861" name="Elipse 860">
          <a:extLst>
            <a:ext uri="{FF2B5EF4-FFF2-40B4-BE49-F238E27FC236}">
              <a16:creationId xmlns:a16="http://schemas.microsoft.com/office/drawing/2014/main" id="{00000000-0008-0000-0300-00005D030000}"/>
            </a:ext>
          </a:extLst>
        </xdr:cNvPr>
        <xdr:cNvSpPr/>
      </xdr:nvSpPr>
      <xdr:spPr>
        <a:xfrm>
          <a:off x="11374821" y="450962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44</xdr:col>
      <xdr:colOff>59121</xdr:colOff>
      <xdr:row>228</xdr:row>
      <xdr:rowOff>52553</xdr:rowOff>
    </xdr:from>
    <xdr:to>
      <xdr:col>44</xdr:col>
      <xdr:colOff>203638</xdr:colOff>
      <xdr:row>228</xdr:row>
      <xdr:rowOff>203639</xdr:rowOff>
    </xdr:to>
    <xdr:sp macro="" textlink="">
      <xdr:nvSpPr>
        <xdr:cNvPr id="862" name="Elipse 861">
          <a:extLst>
            <a:ext uri="{FF2B5EF4-FFF2-40B4-BE49-F238E27FC236}">
              <a16:creationId xmlns:a16="http://schemas.microsoft.com/office/drawing/2014/main" id="{00000000-0008-0000-0300-00005E030000}"/>
            </a:ext>
          </a:extLst>
        </xdr:cNvPr>
        <xdr:cNvSpPr/>
      </xdr:nvSpPr>
      <xdr:spPr>
        <a:xfrm>
          <a:off x="11374821" y="453439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235</xdr:row>
      <xdr:rowOff>52553</xdr:rowOff>
    </xdr:from>
    <xdr:to>
      <xdr:col>0</xdr:col>
      <xdr:colOff>203638</xdr:colOff>
      <xdr:row>235</xdr:row>
      <xdr:rowOff>203639</xdr:rowOff>
    </xdr:to>
    <xdr:sp macro="" textlink="">
      <xdr:nvSpPr>
        <xdr:cNvPr id="863" name="Elipse 862">
          <a:extLst>
            <a:ext uri="{FF2B5EF4-FFF2-40B4-BE49-F238E27FC236}">
              <a16:creationId xmlns:a16="http://schemas.microsoft.com/office/drawing/2014/main" id="{00000000-0008-0000-0300-00005F030000}"/>
            </a:ext>
          </a:extLst>
        </xdr:cNvPr>
        <xdr:cNvSpPr/>
      </xdr:nvSpPr>
      <xdr:spPr>
        <a:xfrm>
          <a:off x="5912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236</xdr:row>
      <xdr:rowOff>52553</xdr:rowOff>
    </xdr:from>
    <xdr:to>
      <xdr:col>0</xdr:col>
      <xdr:colOff>203638</xdr:colOff>
      <xdr:row>236</xdr:row>
      <xdr:rowOff>203639</xdr:rowOff>
    </xdr:to>
    <xdr:sp macro="" textlink="">
      <xdr:nvSpPr>
        <xdr:cNvPr id="864" name="Elipse 863">
          <a:extLst>
            <a:ext uri="{FF2B5EF4-FFF2-40B4-BE49-F238E27FC236}">
              <a16:creationId xmlns:a16="http://schemas.microsoft.com/office/drawing/2014/main" id="{00000000-0008-0000-0300-000060030000}"/>
            </a:ext>
          </a:extLst>
        </xdr:cNvPr>
        <xdr:cNvSpPr/>
      </xdr:nvSpPr>
      <xdr:spPr>
        <a:xfrm>
          <a:off x="5912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235</xdr:row>
      <xdr:rowOff>52553</xdr:rowOff>
    </xdr:from>
    <xdr:to>
      <xdr:col>8</xdr:col>
      <xdr:colOff>203638</xdr:colOff>
      <xdr:row>235</xdr:row>
      <xdr:rowOff>203639</xdr:rowOff>
    </xdr:to>
    <xdr:sp macro="" textlink="">
      <xdr:nvSpPr>
        <xdr:cNvPr id="865" name="Elipse 864">
          <a:extLst>
            <a:ext uri="{FF2B5EF4-FFF2-40B4-BE49-F238E27FC236}">
              <a16:creationId xmlns:a16="http://schemas.microsoft.com/office/drawing/2014/main" id="{00000000-0008-0000-0300-000061030000}"/>
            </a:ext>
          </a:extLst>
        </xdr:cNvPr>
        <xdr:cNvSpPr/>
      </xdr:nvSpPr>
      <xdr:spPr>
        <a:xfrm>
          <a:off x="211652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236</xdr:row>
      <xdr:rowOff>52553</xdr:rowOff>
    </xdr:from>
    <xdr:to>
      <xdr:col>8</xdr:col>
      <xdr:colOff>203638</xdr:colOff>
      <xdr:row>236</xdr:row>
      <xdr:rowOff>203639</xdr:rowOff>
    </xdr:to>
    <xdr:sp macro="" textlink="">
      <xdr:nvSpPr>
        <xdr:cNvPr id="866" name="Elipse 865">
          <a:extLst>
            <a:ext uri="{FF2B5EF4-FFF2-40B4-BE49-F238E27FC236}">
              <a16:creationId xmlns:a16="http://schemas.microsoft.com/office/drawing/2014/main" id="{00000000-0008-0000-0300-000062030000}"/>
            </a:ext>
          </a:extLst>
        </xdr:cNvPr>
        <xdr:cNvSpPr/>
      </xdr:nvSpPr>
      <xdr:spPr>
        <a:xfrm>
          <a:off x="211652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236</xdr:row>
      <xdr:rowOff>52553</xdr:rowOff>
    </xdr:from>
    <xdr:to>
      <xdr:col>35</xdr:col>
      <xdr:colOff>203638</xdr:colOff>
      <xdr:row>236</xdr:row>
      <xdr:rowOff>203639</xdr:rowOff>
    </xdr:to>
    <xdr:sp macro="" textlink="">
      <xdr:nvSpPr>
        <xdr:cNvPr id="867" name="Elipse 866">
          <a:extLst>
            <a:ext uri="{FF2B5EF4-FFF2-40B4-BE49-F238E27FC236}">
              <a16:creationId xmlns:a16="http://schemas.microsoft.com/office/drawing/2014/main" id="{00000000-0008-0000-0300-000063030000}"/>
            </a:ext>
          </a:extLst>
        </xdr:cNvPr>
        <xdr:cNvSpPr/>
      </xdr:nvSpPr>
      <xdr:spPr>
        <a:xfrm>
          <a:off x="9060246"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35</xdr:col>
      <xdr:colOff>59121</xdr:colOff>
      <xdr:row>235</xdr:row>
      <xdr:rowOff>52553</xdr:rowOff>
    </xdr:from>
    <xdr:to>
      <xdr:col>35</xdr:col>
      <xdr:colOff>203638</xdr:colOff>
      <xdr:row>235</xdr:row>
      <xdr:rowOff>203639</xdr:rowOff>
    </xdr:to>
    <xdr:sp macro="" textlink="">
      <xdr:nvSpPr>
        <xdr:cNvPr id="868" name="Elipse 867">
          <a:extLst>
            <a:ext uri="{FF2B5EF4-FFF2-40B4-BE49-F238E27FC236}">
              <a16:creationId xmlns:a16="http://schemas.microsoft.com/office/drawing/2014/main" id="{00000000-0008-0000-0300-000064030000}"/>
            </a:ext>
          </a:extLst>
        </xdr:cNvPr>
        <xdr:cNvSpPr/>
      </xdr:nvSpPr>
      <xdr:spPr>
        <a:xfrm>
          <a:off x="9060246"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235</xdr:row>
      <xdr:rowOff>52553</xdr:rowOff>
    </xdr:from>
    <xdr:to>
      <xdr:col>42</xdr:col>
      <xdr:colOff>203638</xdr:colOff>
      <xdr:row>235</xdr:row>
      <xdr:rowOff>203639</xdr:rowOff>
    </xdr:to>
    <xdr:sp macro="" textlink="">
      <xdr:nvSpPr>
        <xdr:cNvPr id="869" name="Elipse 868">
          <a:extLst>
            <a:ext uri="{FF2B5EF4-FFF2-40B4-BE49-F238E27FC236}">
              <a16:creationId xmlns:a16="http://schemas.microsoft.com/office/drawing/2014/main" id="{00000000-0008-0000-0300-000065030000}"/>
            </a:ext>
          </a:extLst>
        </xdr:cNvPr>
        <xdr:cNvSpPr/>
      </xdr:nvSpPr>
      <xdr:spPr>
        <a:xfrm>
          <a:off x="1086047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42</xdr:col>
      <xdr:colOff>59121</xdr:colOff>
      <xdr:row>236</xdr:row>
      <xdr:rowOff>52553</xdr:rowOff>
    </xdr:from>
    <xdr:to>
      <xdr:col>42</xdr:col>
      <xdr:colOff>203638</xdr:colOff>
      <xdr:row>236</xdr:row>
      <xdr:rowOff>203639</xdr:rowOff>
    </xdr:to>
    <xdr:sp macro="" textlink="">
      <xdr:nvSpPr>
        <xdr:cNvPr id="870" name="Elipse 869">
          <a:extLst>
            <a:ext uri="{FF2B5EF4-FFF2-40B4-BE49-F238E27FC236}">
              <a16:creationId xmlns:a16="http://schemas.microsoft.com/office/drawing/2014/main" id="{00000000-0008-0000-0300-000066030000}"/>
            </a:ext>
          </a:extLst>
        </xdr:cNvPr>
        <xdr:cNvSpPr/>
      </xdr:nvSpPr>
      <xdr:spPr>
        <a:xfrm>
          <a:off x="1086047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235</xdr:row>
      <xdr:rowOff>52553</xdr:rowOff>
    </xdr:from>
    <xdr:to>
      <xdr:col>46</xdr:col>
      <xdr:colOff>203638</xdr:colOff>
      <xdr:row>235</xdr:row>
      <xdr:rowOff>203639</xdr:rowOff>
    </xdr:to>
    <xdr:sp macro="" textlink="">
      <xdr:nvSpPr>
        <xdr:cNvPr id="871" name="Elipse 870">
          <a:extLst>
            <a:ext uri="{FF2B5EF4-FFF2-40B4-BE49-F238E27FC236}">
              <a16:creationId xmlns:a16="http://schemas.microsoft.com/office/drawing/2014/main" id="{00000000-0008-0000-0300-000067030000}"/>
            </a:ext>
          </a:extLst>
        </xdr:cNvPr>
        <xdr:cNvSpPr/>
      </xdr:nvSpPr>
      <xdr:spPr>
        <a:xfrm>
          <a:off x="11889171" y="46906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46</xdr:col>
      <xdr:colOff>59121</xdr:colOff>
      <xdr:row>236</xdr:row>
      <xdr:rowOff>52553</xdr:rowOff>
    </xdr:from>
    <xdr:to>
      <xdr:col>46</xdr:col>
      <xdr:colOff>203638</xdr:colOff>
      <xdr:row>236</xdr:row>
      <xdr:rowOff>203639</xdr:rowOff>
    </xdr:to>
    <xdr:sp macro="" textlink="">
      <xdr:nvSpPr>
        <xdr:cNvPr id="872" name="Elipse 871">
          <a:extLst>
            <a:ext uri="{FF2B5EF4-FFF2-40B4-BE49-F238E27FC236}">
              <a16:creationId xmlns:a16="http://schemas.microsoft.com/office/drawing/2014/main" id="{00000000-0008-0000-0300-000068030000}"/>
            </a:ext>
          </a:extLst>
        </xdr:cNvPr>
        <xdr:cNvSpPr/>
      </xdr:nvSpPr>
      <xdr:spPr>
        <a:xfrm>
          <a:off x="11889171" y="47153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241</xdr:row>
      <xdr:rowOff>52553</xdr:rowOff>
    </xdr:from>
    <xdr:to>
      <xdr:col>0</xdr:col>
      <xdr:colOff>203638</xdr:colOff>
      <xdr:row>241</xdr:row>
      <xdr:rowOff>203639</xdr:rowOff>
    </xdr:to>
    <xdr:sp macro="" textlink="">
      <xdr:nvSpPr>
        <xdr:cNvPr id="873" name="Elipse 872">
          <a:extLst>
            <a:ext uri="{FF2B5EF4-FFF2-40B4-BE49-F238E27FC236}">
              <a16:creationId xmlns:a16="http://schemas.microsoft.com/office/drawing/2014/main" id="{00000000-0008-0000-0300-000069030000}"/>
            </a:ext>
          </a:extLst>
        </xdr:cNvPr>
        <xdr:cNvSpPr/>
      </xdr:nvSpPr>
      <xdr:spPr>
        <a:xfrm>
          <a:off x="591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242</xdr:row>
      <xdr:rowOff>52553</xdr:rowOff>
    </xdr:from>
    <xdr:to>
      <xdr:col>0</xdr:col>
      <xdr:colOff>203638</xdr:colOff>
      <xdr:row>242</xdr:row>
      <xdr:rowOff>203639</xdr:rowOff>
    </xdr:to>
    <xdr:sp macro="" textlink="">
      <xdr:nvSpPr>
        <xdr:cNvPr id="874" name="Elipse 873">
          <a:extLst>
            <a:ext uri="{FF2B5EF4-FFF2-40B4-BE49-F238E27FC236}">
              <a16:creationId xmlns:a16="http://schemas.microsoft.com/office/drawing/2014/main" id="{00000000-0008-0000-0300-00006A030000}"/>
            </a:ext>
          </a:extLst>
        </xdr:cNvPr>
        <xdr:cNvSpPr/>
      </xdr:nvSpPr>
      <xdr:spPr>
        <a:xfrm>
          <a:off x="591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243</xdr:row>
      <xdr:rowOff>52553</xdr:rowOff>
    </xdr:from>
    <xdr:to>
      <xdr:col>0</xdr:col>
      <xdr:colOff>203638</xdr:colOff>
      <xdr:row>243</xdr:row>
      <xdr:rowOff>203639</xdr:rowOff>
    </xdr:to>
    <xdr:sp macro="" textlink="">
      <xdr:nvSpPr>
        <xdr:cNvPr id="875" name="Elipse 874">
          <a:extLst>
            <a:ext uri="{FF2B5EF4-FFF2-40B4-BE49-F238E27FC236}">
              <a16:creationId xmlns:a16="http://schemas.microsoft.com/office/drawing/2014/main" id="{00000000-0008-0000-0300-00006B030000}"/>
            </a:ext>
          </a:extLst>
        </xdr:cNvPr>
        <xdr:cNvSpPr/>
      </xdr:nvSpPr>
      <xdr:spPr>
        <a:xfrm>
          <a:off x="591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244</xdr:row>
      <xdr:rowOff>52553</xdr:rowOff>
    </xdr:from>
    <xdr:to>
      <xdr:col>0</xdr:col>
      <xdr:colOff>203638</xdr:colOff>
      <xdr:row>244</xdr:row>
      <xdr:rowOff>203639</xdr:rowOff>
    </xdr:to>
    <xdr:sp macro="" textlink="">
      <xdr:nvSpPr>
        <xdr:cNvPr id="876" name="Elipse 875">
          <a:extLst>
            <a:ext uri="{FF2B5EF4-FFF2-40B4-BE49-F238E27FC236}">
              <a16:creationId xmlns:a16="http://schemas.microsoft.com/office/drawing/2014/main" id="{00000000-0008-0000-0300-00006C030000}"/>
            </a:ext>
          </a:extLst>
        </xdr:cNvPr>
        <xdr:cNvSpPr/>
      </xdr:nvSpPr>
      <xdr:spPr>
        <a:xfrm>
          <a:off x="591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245</xdr:row>
      <xdr:rowOff>52553</xdr:rowOff>
    </xdr:from>
    <xdr:to>
      <xdr:col>0</xdr:col>
      <xdr:colOff>203638</xdr:colOff>
      <xdr:row>245</xdr:row>
      <xdr:rowOff>203639</xdr:rowOff>
    </xdr:to>
    <xdr:sp macro="" textlink="">
      <xdr:nvSpPr>
        <xdr:cNvPr id="877" name="Elipse 876">
          <a:extLst>
            <a:ext uri="{FF2B5EF4-FFF2-40B4-BE49-F238E27FC236}">
              <a16:creationId xmlns:a16="http://schemas.microsoft.com/office/drawing/2014/main" id="{00000000-0008-0000-0300-00006D030000}"/>
            </a:ext>
          </a:extLst>
        </xdr:cNvPr>
        <xdr:cNvSpPr/>
      </xdr:nvSpPr>
      <xdr:spPr>
        <a:xfrm>
          <a:off x="591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241</xdr:row>
      <xdr:rowOff>52553</xdr:rowOff>
    </xdr:from>
    <xdr:to>
      <xdr:col>4</xdr:col>
      <xdr:colOff>203638</xdr:colOff>
      <xdr:row>241</xdr:row>
      <xdr:rowOff>203639</xdr:rowOff>
    </xdr:to>
    <xdr:sp macro="" textlink="">
      <xdr:nvSpPr>
        <xdr:cNvPr id="878" name="Elipse 877">
          <a:extLst>
            <a:ext uri="{FF2B5EF4-FFF2-40B4-BE49-F238E27FC236}">
              <a16:creationId xmlns:a16="http://schemas.microsoft.com/office/drawing/2014/main" id="{00000000-0008-0000-0300-00006E030000}"/>
            </a:ext>
          </a:extLst>
        </xdr:cNvPr>
        <xdr:cNvSpPr/>
      </xdr:nvSpPr>
      <xdr:spPr>
        <a:xfrm>
          <a:off x="10878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242</xdr:row>
      <xdr:rowOff>52553</xdr:rowOff>
    </xdr:from>
    <xdr:to>
      <xdr:col>4</xdr:col>
      <xdr:colOff>203638</xdr:colOff>
      <xdr:row>242</xdr:row>
      <xdr:rowOff>203639</xdr:rowOff>
    </xdr:to>
    <xdr:sp macro="" textlink="">
      <xdr:nvSpPr>
        <xdr:cNvPr id="879" name="Elipse 878">
          <a:extLst>
            <a:ext uri="{FF2B5EF4-FFF2-40B4-BE49-F238E27FC236}">
              <a16:creationId xmlns:a16="http://schemas.microsoft.com/office/drawing/2014/main" id="{00000000-0008-0000-0300-00006F030000}"/>
            </a:ext>
          </a:extLst>
        </xdr:cNvPr>
        <xdr:cNvSpPr/>
      </xdr:nvSpPr>
      <xdr:spPr>
        <a:xfrm>
          <a:off x="10878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243</xdr:row>
      <xdr:rowOff>52553</xdr:rowOff>
    </xdr:from>
    <xdr:to>
      <xdr:col>4</xdr:col>
      <xdr:colOff>203638</xdr:colOff>
      <xdr:row>243</xdr:row>
      <xdr:rowOff>203639</xdr:rowOff>
    </xdr:to>
    <xdr:sp macro="" textlink="">
      <xdr:nvSpPr>
        <xdr:cNvPr id="880" name="Elipse 879">
          <a:extLst>
            <a:ext uri="{FF2B5EF4-FFF2-40B4-BE49-F238E27FC236}">
              <a16:creationId xmlns:a16="http://schemas.microsoft.com/office/drawing/2014/main" id="{00000000-0008-0000-0300-000070030000}"/>
            </a:ext>
          </a:extLst>
        </xdr:cNvPr>
        <xdr:cNvSpPr/>
      </xdr:nvSpPr>
      <xdr:spPr>
        <a:xfrm>
          <a:off x="10878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244</xdr:row>
      <xdr:rowOff>52553</xdr:rowOff>
    </xdr:from>
    <xdr:to>
      <xdr:col>4</xdr:col>
      <xdr:colOff>203638</xdr:colOff>
      <xdr:row>244</xdr:row>
      <xdr:rowOff>203639</xdr:rowOff>
    </xdr:to>
    <xdr:sp macro="" textlink="">
      <xdr:nvSpPr>
        <xdr:cNvPr id="881" name="Elipse 880">
          <a:extLst>
            <a:ext uri="{FF2B5EF4-FFF2-40B4-BE49-F238E27FC236}">
              <a16:creationId xmlns:a16="http://schemas.microsoft.com/office/drawing/2014/main" id="{00000000-0008-0000-0300-000071030000}"/>
            </a:ext>
          </a:extLst>
        </xdr:cNvPr>
        <xdr:cNvSpPr/>
      </xdr:nvSpPr>
      <xdr:spPr>
        <a:xfrm>
          <a:off x="10878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245</xdr:row>
      <xdr:rowOff>52553</xdr:rowOff>
    </xdr:from>
    <xdr:to>
      <xdr:col>4</xdr:col>
      <xdr:colOff>203638</xdr:colOff>
      <xdr:row>245</xdr:row>
      <xdr:rowOff>203639</xdr:rowOff>
    </xdr:to>
    <xdr:sp macro="" textlink="">
      <xdr:nvSpPr>
        <xdr:cNvPr id="882" name="Elipse 881">
          <a:extLst>
            <a:ext uri="{FF2B5EF4-FFF2-40B4-BE49-F238E27FC236}">
              <a16:creationId xmlns:a16="http://schemas.microsoft.com/office/drawing/2014/main" id="{00000000-0008-0000-0300-000072030000}"/>
            </a:ext>
          </a:extLst>
        </xdr:cNvPr>
        <xdr:cNvSpPr/>
      </xdr:nvSpPr>
      <xdr:spPr>
        <a:xfrm>
          <a:off x="10878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241</xdr:row>
      <xdr:rowOff>52553</xdr:rowOff>
    </xdr:from>
    <xdr:to>
      <xdr:col>8</xdr:col>
      <xdr:colOff>203638</xdr:colOff>
      <xdr:row>241</xdr:row>
      <xdr:rowOff>203639</xdr:rowOff>
    </xdr:to>
    <xdr:sp macro="" textlink="">
      <xdr:nvSpPr>
        <xdr:cNvPr id="883" name="Elipse 882">
          <a:extLst>
            <a:ext uri="{FF2B5EF4-FFF2-40B4-BE49-F238E27FC236}">
              <a16:creationId xmlns:a16="http://schemas.microsoft.com/office/drawing/2014/main" id="{00000000-0008-0000-0300-000073030000}"/>
            </a:ext>
          </a:extLst>
        </xdr:cNvPr>
        <xdr:cNvSpPr/>
      </xdr:nvSpPr>
      <xdr:spPr>
        <a:xfrm>
          <a:off x="21165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242</xdr:row>
      <xdr:rowOff>52553</xdr:rowOff>
    </xdr:from>
    <xdr:to>
      <xdr:col>8</xdr:col>
      <xdr:colOff>203638</xdr:colOff>
      <xdr:row>242</xdr:row>
      <xdr:rowOff>203639</xdr:rowOff>
    </xdr:to>
    <xdr:sp macro="" textlink="">
      <xdr:nvSpPr>
        <xdr:cNvPr id="884" name="Elipse 883">
          <a:extLst>
            <a:ext uri="{FF2B5EF4-FFF2-40B4-BE49-F238E27FC236}">
              <a16:creationId xmlns:a16="http://schemas.microsoft.com/office/drawing/2014/main" id="{00000000-0008-0000-0300-000074030000}"/>
            </a:ext>
          </a:extLst>
        </xdr:cNvPr>
        <xdr:cNvSpPr/>
      </xdr:nvSpPr>
      <xdr:spPr>
        <a:xfrm>
          <a:off x="21165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243</xdr:row>
      <xdr:rowOff>52553</xdr:rowOff>
    </xdr:from>
    <xdr:to>
      <xdr:col>8</xdr:col>
      <xdr:colOff>203638</xdr:colOff>
      <xdr:row>243</xdr:row>
      <xdr:rowOff>203639</xdr:rowOff>
    </xdr:to>
    <xdr:sp macro="" textlink="">
      <xdr:nvSpPr>
        <xdr:cNvPr id="885" name="Elipse 884">
          <a:extLst>
            <a:ext uri="{FF2B5EF4-FFF2-40B4-BE49-F238E27FC236}">
              <a16:creationId xmlns:a16="http://schemas.microsoft.com/office/drawing/2014/main" id="{00000000-0008-0000-0300-000075030000}"/>
            </a:ext>
          </a:extLst>
        </xdr:cNvPr>
        <xdr:cNvSpPr/>
      </xdr:nvSpPr>
      <xdr:spPr>
        <a:xfrm>
          <a:off x="21165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244</xdr:row>
      <xdr:rowOff>52553</xdr:rowOff>
    </xdr:from>
    <xdr:to>
      <xdr:col>8</xdr:col>
      <xdr:colOff>203638</xdr:colOff>
      <xdr:row>244</xdr:row>
      <xdr:rowOff>203639</xdr:rowOff>
    </xdr:to>
    <xdr:sp macro="" textlink="">
      <xdr:nvSpPr>
        <xdr:cNvPr id="886" name="Elipse 885">
          <a:extLst>
            <a:ext uri="{FF2B5EF4-FFF2-40B4-BE49-F238E27FC236}">
              <a16:creationId xmlns:a16="http://schemas.microsoft.com/office/drawing/2014/main" id="{00000000-0008-0000-0300-000076030000}"/>
            </a:ext>
          </a:extLst>
        </xdr:cNvPr>
        <xdr:cNvSpPr/>
      </xdr:nvSpPr>
      <xdr:spPr>
        <a:xfrm>
          <a:off x="21165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245</xdr:row>
      <xdr:rowOff>52553</xdr:rowOff>
    </xdr:from>
    <xdr:to>
      <xdr:col>8</xdr:col>
      <xdr:colOff>203638</xdr:colOff>
      <xdr:row>245</xdr:row>
      <xdr:rowOff>203639</xdr:rowOff>
    </xdr:to>
    <xdr:sp macro="" textlink="">
      <xdr:nvSpPr>
        <xdr:cNvPr id="887" name="Elipse 886">
          <a:extLst>
            <a:ext uri="{FF2B5EF4-FFF2-40B4-BE49-F238E27FC236}">
              <a16:creationId xmlns:a16="http://schemas.microsoft.com/office/drawing/2014/main" id="{00000000-0008-0000-0300-000077030000}"/>
            </a:ext>
          </a:extLst>
        </xdr:cNvPr>
        <xdr:cNvSpPr/>
      </xdr:nvSpPr>
      <xdr:spPr>
        <a:xfrm>
          <a:off x="21165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241</xdr:row>
      <xdr:rowOff>52553</xdr:rowOff>
    </xdr:from>
    <xdr:to>
      <xdr:col>12</xdr:col>
      <xdr:colOff>203638</xdr:colOff>
      <xdr:row>241</xdr:row>
      <xdr:rowOff>203639</xdr:rowOff>
    </xdr:to>
    <xdr:sp macro="" textlink="">
      <xdr:nvSpPr>
        <xdr:cNvPr id="888" name="Elipse 887">
          <a:extLst>
            <a:ext uri="{FF2B5EF4-FFF2-40B4-BE49-F238E27FC236}">
              <a16:creationId xmlns:a16="http://schemas.microsoft.com/office/drawing/2014/main" id="{00000000-0008-0000-0300-000078030000}"/>
            </a:ext>
          </a:extLst>
        </xdr:cNvPr>
        <xdr:cNvSpPr/>
      </xdr:nvSpPr>
      <xdr:spPr>
        <a:xfrm>
          <a:off x="31452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242</xdr:row>
      <xdr:rowOff>52553</xdr:rowOff>
    </xdr:from>
    <xdr:to>
      <xdr:col>12</xdr:col>
      <xdr:colOff>203638</xdr:colOff>
      <xdr:row>242</xdr:row>
      <xdr:rowOff>203639</xdr:rowOff>
    </xdr:to>
    <xdr:sp macro="" textlink="">
      <xdr:nvSpPr>
        <xdr:cNvPr id="889" name="Elipse 888">
          <a:extLst>
            <a:ext uri="{FF2B5EF4-FFF2-40B4-BE49-F238E27FC236}">
              <a16:creationId xmlns:a16="http://schemas.microsoft.com/office/drawing/2014/main" id="{00000000-0008-0000-0300-000079030000}"/>
            </a:ext>
          </a:extLst>
        </xdr:cNvPr>
        <xdr:cNvSpPr/>
      </xdr:nvSpPr>
      <xdr:spPr>
        <a:xfrm>
          <a:off x="31452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243</xdr:row>
      <xdr:rowOff>52553</xdr:rowOff>
    </xdr:from>
    <xdr:to>
      <xdr:col>12</xdr:col>
      <xdr:colOff>203638</xdr:colOff>
      <xdr:row>243</xdr:row>
      <xdr:rowOff>203639</xdr:rowOff>
    </xdr:to>
    <xdr:sp macro="" textlink="">
      <xdr:nvSpPr>
        <xdr:cNvPr id="890" name="Elipse 889">
          <a:extLst>
            <a:ext uri="{FF2B5EF4-FFF2-40B4-BE49-F238E27FC236}">
              <a16:creationId xmlns:a16="http://schemas.microsoft.com/office/drawing/2014/main" id="{00000000-0008-0000-0300-00007A030000}"/>
            </a:ext>
          </a:extLst>
        </xdr:cNvPr>
        <xdr:cNvSpPr/>
      </xdr:nvSpPr>
      <xdr:spPr>
        <a:xfrm>
          <a:off x="31452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244</xdr:row>
      <xdr:rowOff>52553</xdr:rowOff>
    </xdr:from>
    <xdr:to>
      <xdr:col>12</xdr:col>
      <xdr:colOff>203638</xdr:colOff>
      <xdr:row>244</xdr:row>
      <xdr:rowOff>203639</xdr:rowOff>
    </xdr:to>
    <xdr:sp macro="" textlink="">
      <xdr:nvSpPr>
        <xdr:cNvPr id="891" name="Elipse 890">
          <a:extLst>
            <a:ext uri="{FF2B5EF4-FFF2-40B4-BE49-F238E27FC236}">
              <a16:creationId xmlns:a16="http://schemas.microsoft.com/office/drawing/2014/main" id="{00000000-0008-0000-0300-00007B030000}"/>
            </a:ext>
          </a:extLst>
        </xdr:cNvPr>
        <xdr:cNvSpPr/>
      </xdr:nvSpPr>
      <xdr:spPr>
        <a:xfrm>
          <a:off x="31452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245</xdr:row>
      <xdr:rowOff>52553</xdr:rowOff>
    </xdr:from>
    <xdr:to>
      <xdr:col>12</xdr:col>
      <xdr:colOff>203638</xdr:colOff>
      <xdr:row>245</xdr:row>
      <xdr:rowOff>203639</xdr:rowOff>
    </xdr:to>
    <xdr:sp macro="" textlink="">
      <xdr:nvSpPr>
        <xdr:cNvPr id="892" name="Elipse 891">
          <a:extLst>
            <a:ext uri="{FF2B5EF4-FFF2-40B4-BE49-F238E27FC236}">
              <a16:creationId xmlns:a16="http://schemas.microsoft.com/office/drawing/2014/main" id="{00000000-0008-0000-0300-00007C030000}"/>
            </a:ext>
          </a:extLst>
        </xdr:cNvPr>
        <xdr:cNvSpPr/>
      </xdr:nvSpPr>
      <xdr:spPr>
        <a:xfrm>
          <a:off x="3145221"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241</xdr:row>
      <xdr:rowOff>52553</xdr:rowOff>
    </xdr:from>
    <xdr:to>
      <xdr:col>21</xdr:col>
      <xdr:colOff>203638</xdr:colOff>
      <xdr:row>241</xdr:row>
      <xdr:rowOff>203639</xdr:rowOff>
    </xdr:to>
    <xdr:sp macro="" textlink="">
      <xdr:nvSpPr>
        <xdr:cNvPr id="893" name="Elipse 892">
          <a:extLst>
            <a:ext uri="{FF2B5EF4-FFF2-40B4-BE49-F238E27FC236}">
              <a16:creationId xmlns:a16="http://schemas.microsoft.com/office/drawing/2014/main" id="{00000000-0008-0000-0300-00007D030000}"/>
            </a:ext>
          </a:extLst>
        </xdr:cNvPr>
        <xdr:cNvSpPr/>
      </xdr:nvSpPr>
      <xdr:spPr>
        <a:xfrm>
          <a:off x="5459796"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242</xdr:row>
      <xdr:rowOff>52553</xdr:rowOff>
    </xdr:from>
    <xdr:to>
      <xdr:col>21</xdr:col>
      <xdr:colOff>203638</xdr:colOff>
      <xdr:row>242</xdr:row>
      <xdr:rowOff>203639</xdr:rowOff>
    </xdr:to>
    <xdr:sp macro="" textlink="">
      <xdr:nvSpPr>
        <xdr:cNvPr id="894" name="Elipse 893">
          <a:extLst>
            <a:ext uri="{FF2B5EF4-FFF2-40B4-BE49-F238E27FC236}">
              <a16:creationId xmlns:a16="http://schemas.microsoft.com/office/drawing/2014/main" id="{00000000-0008-0000-0300-00007E030000}"/>
            </a:ext>
          </a:extLst>
        </xdr:cNvPr>
        <xdr:cNvSpPr/>
      </xdr:nvSpPr>
      <xdr:spPr>
        <a:xfrm>
          <a:off x="5459796"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243</xdr:row>
      <xdr:rowOff>52553</xdr:rowOff>
    </xdr:from>
    <xdr:to>
      <xdr:col>21</xdr:col>
      <xdr:colOff>203638</xdr:colOff>
      <xdr:row>243</xdr:row>
      <xdr:rowOff>203639</xdr:rowOff>
    </xdr:to>
    <xdr:sp macro="" textlink="">
      <xdr:nvSpPr>
        <xdr:cNvPr id="895" name="Elipse 894">
          <a:extLst>
            <a:ext uri="{FF2B5EF4-FFF2-40B4-BE49-F238E27FC236}">
              <a16:creationId xmlns:a16="http://schemas.microsoft.com/office/drawing/2014/main" id="{00000000-0008-0000-0300-00007F030000}"/>
            </a:ext>
          </a:extLst>
        </xdr:cNvPr>
        <xdr:cNvSpPr/>
      </xdr:nvSpPr>
      <xdr:spPr>
        <a:xfrm>
          <a:off x="5459796"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244</xdr:row>
      <xdr:rowOff>52553</xdr:rowOff>
    </xdr:from>
    <xdr:to>
      <xdr:col>21</xdr:col>
      <xdr:colOff>203638</xdr:colOff>
      <xdr:row>244</xdr:row>
      <xdr:rowOff>203639</xdr:rowOff>
    </xdr:to>
    <xdr:sp macro="" textlink="">
      <xdr:nvSpPr>
        <xdr:cNvPr id="896" name="Elipse 895">
          <a:extLst>
            <a:ext uri="{FF2B5EF4-FFF2-40B4-BE49-F238E27FC236}">
              <a16:creationId xmlns:a16="http://schemas.microsoft.com/office/drawing/2014/main" id="{00000000-0008-0000-0300-000080030000}"/>
            </a:ext>
          </a:extLst>
        </xdr:cNvPr>
        <xdr:cNvSpPr/>
      </xdr:nvSpPr>
      <xdr:spPr>
        <a:xfrm>
          <a:off x="5459796"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21</xdr:col>
      <xdr:colOff>59121</xdr:colOff>
      <xdr:row>245</xdr:row>
      <xdr:rowOff>52553</xdr:rowOff>
    </xdr:from>
    <xdr:to>
      <xdr:col>21</xdr:col>
      <xdr:colOff>203638</xdr:colOff>
      <xdr:row>245</xdr:row>
      <xdr:rowOff>203639</xdr:rowOff>
    </xdr:to>
    <xdr:sp macro="" textlink="">
      <xdr:nvSpPr>
        <xdr:cNvPr id="897" name="Elipse 896">
          <a:extLst>
            <a:ext uri="{FF2B5EF4-FFF2-40B4-BE49-F238E27FC236}">
              <a16:creationId xmlns:a16="http://schemas.microsoft.com/office/drawing/2014/main" id="{00000000-0008-0000-0300-000081030000}"/>
            </a:ext>
          </a:extLst>
        </xdr:cNvPr>
        <xdr:cNvSpPr/>
      </xdr:nvSpPr>
      <xdr:spPr>
        <a:xfrm>
          <a:off x="5459796" y="49039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241</xdr:row>
      <xdr:rowOff>52553</xdr:rowOff>
    </xdr:from>
    <xdr:to>
      <xdr:col>28</xdr:col>
      <xdr:colOff>203638</xdr:colOff>
      <xdr:row>241</xdr:row>
      <xdr:rowOff>203639</xdr:rowOff>
    </xdr:to>
    <xdr:sp macro="" textlink="">
      <xdr:nvSpPr>
        <xdr:cNvPr id="898" name="Elipse 897">
          <a:extLst>
            <a:ext uri="{FF2B5EF4-FFF2-40B4-BE49-F238E27FC236}">
              <a16:creationId xmlns:a16="http://schemas.microsoft.com/office/drawing/2014/main" id="{00000000-0008-0000-0300-000082030000}"/>
            </a:ext>
          </a:extLst>
        </xdr:cNvPr>
        <xdr:cNvSpPr/>
      </xdr:nvSpPr>
      <xdr:spPr>
        <a:xfrm>
          <a:off x="7260021" y="480490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28</xdr:col>
      <xdr:colOff>59121</xdr:colOff>
      <xdr:row>242</xdr:row>
      <xdr:rowOff>52553</xdr:rowOff>
    </xdr:from>
    <xdr:to>
      <xdr:col>28</xdr:col>
      <xdr:colOff>203638</xdr:colOff>
      <xdr:row>242</xdr:row>
      <xdr:rowOff>203639</xdr:rowOff>
    </xdr:to>
    <xdr:sp macro="" textlink="">
      <xdr:nvSpPr>
        <xdr:cNvPr id="899" name="Elipse 898">
          <a:extLst>
            <a:ext uri="{FF2B5EF4-FFF2-40B4-BE49-F238E27FC236}">
              <a16:creationId xmlns:a16="http://schemas.microsoft.com/office/drawing/2014/main" id="{00000000-0008-0000-0300-000083030000}"/>
            </a:ext>
          </a:extLst>
        </xdr:cNvPr>
        <xdr:cNvSpPr/>
      </xdr:nvSpPr>
      <xdr:spPr>
        <a:xfrm>
          <a:off x="72600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242</xdr:row>
      <xdr:rowOff>52553</xdr:rowOff>
    </xdr:from>
    <xdr:to>
      <xdr:col>36</xdr:col>
      <xdr:colOff>203638</xdr:colOff>
      <xdr:row>242</xdr:row>
      <xdr:rowOff>203639</xdr:rowOff>
    </xdr:to>
    <xdr:sp macro="" textlink="">
      <xdr:nvSpPr>
        <xdr:cNvPr id="900" name="Elipse 899">
          <a:extLst>
            <a:ext uri="{FF2B5EF4-FFF2-40B4-BE49-F238E27FC236}">
              <a16:creationId xmlns:a16="http://schemas.microsoft.com/office/drawing/2014/main" id="{00000000-0008-0000-0300-000084030000}"/>
            </a:ext>
          </a:extLst>
        </xdr:cNvPr>
        <xdr:cNvSpPr/>
      </xdr:nvSpPr>
      <xdr:spPr>
        <a:xfrm>
          <a:off x="9317421" y="482966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243</xdr:row>
      <xdr:rowOff>52553</xdr:rowOff>
    </xdr:from>
    <xdr:to>
      <xdr:col>36</xdr:col>
      <xdr:colOff>203638</xdr:colOff>
      <xdr:row>243</xdr:row>
      <xdr:rowOff>203639</xdr:rowOff>
    </xdr:to>
    <xdr:sp macro="" textlink="">
      <xdr:nvSpPr>
        <xdr:cNvPr id="901" name="Elipse 900">
          <a:extLst>
            <a:ext uri="{FF2B5EF4-FFF2-40B4-BE49-F238E27FC236}">
              <a16:creationId xmlns:a16="http://schemas.microsoft.com/office/drawing/2014/main" id="{00000000-0008-0000-0300-000085030000}"/>
            </a:ext>
          </a:extLst>
        </xdr:cNvPr>
        <xdr:cNvSpPr/>
      </xdr:nvSpPr>
      <xdr:spPr>
        <a:xfrm>
          <a:off x="9317421" y="485443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36</xdr:col>
      <xdr:colOff>59121</xdr:colOff>
      <xdr:row>244</xdr:row>
      <xdr:rowOff>52553</xdr:rowOff>
    </xdr:from>
    <xdr:to>
      <xdr:col>36</xdr:col>
      <xdr:colOff>203638</xdr:colOff>
      <xdr:row>244</xdr:row>
      <xdr:rowOff>203639</xdr:rowOff>
    </xdr:to>
    <xdr:sp macro="" textlink="">
      <xdr:nvSpPr>
        <xdr:cNvPr id="902" name="Elipse 901">
          <a:extLst>
            <a:ext uri="{FF2B5EF4-FFF2-40B4-BE49-F238E27FC236}">
              <a16:creationId xmlns:a16="http://schemas.microsoft.com/office/drawing/2014/main" id="{00000000-0008-0000-0300-000086030000}"/>
            </a:ext>
          </a:extLst>
        </xdr:cNvPr>
        <xdr:cNvSpPr/>
      </xdr:nvSpPr>
      <xdr:spPr>
        <a:xfrm>
          <a:off x="9317421" y="48791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250</xdr:row>
      <xdr:rowOff>52553</xdr:rowOff>
    </xdr:from>
    <xdr:to>
      <xdr:col>22</xdr:col>
      <xdr:colOff>203638</xdr:colOff>
      <xdr:row>250</xdr:row>
      <xdr:rowOff>203639</xdr:rowOff>
    </xdr:to>
    <xdr:sp macro="" textlink="">
      <xdr:nvSpPr>
        <xdr:cNvPr id="903" name="Elipse 902">
          <a:extLst>
            <a:ext uri="{FF2B5EF4-FFF2-40B4-BE49-F238E27FC236}">
              <a16:creationId xmlns:a16="http://schemas.microsoft.com/office/drawing/2014/main" id="{00000000-0008-0000-0300-000087030000}"/>
            </a:ext>
          </a:extLst>
        </xdr:cNvPr>
        <xdr:cNvSpPr/>
      </xdr:nvSpPr>
      <xdr:spPr>
        <a:xfrm>
          <a:off x="5716971" y="49934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22</xdr:col>
      <xdr:colOff>59121</xdr:colOff>
      <xdr:row>251</xdr:row>
      <xdr:rowOff>52553</xdr:rowOff>
    </xdr:from>
    <xdr:to>
      <xdr:col>22</xdr:col>
      <xdr:colOff>203638</xdr:colOff>
      <xdr:row>251</xdr:row>
      <xdr:rowOff>203639</xdr:rowOff>
    </xdr:to>
    <xdr:sp macro="" textlink="">
      <xdr:nvSpPr>
        <xdr:cNvPr id="904" name="Elipse 903">
          <a:extLst>
            <a:ext uri="{FF2B5EF4-FFF2-40B4-BE49-F238E27FC236}">
              <a16:creationId xmlns:a16="http://schemas.microsoft.com/office/drawing/2014/main" id="{00000000-0008-0000-0300-000088030000}"/>
            </a:ext>
          </a:extLst>
        </xdr:cNvPr>
        <xdr:cNvSpPr/>
      </xdr:nvSpPr>
      <xdr:spPr>
        <a:xfrm>
          <a:off x="5716971" y="50182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250</xdr:row>
      <xdr:rowOff>52553</xdr:rowOff>
    </xdr:from>
    <xdr:to>
      <xdr:col>33</xdr:col>
      <xdr:colOff>203638</xdr:colOff>
      <xdr:row>250</xdr:row>
      <xdr:rowOff>203639</xdr:rowOff>
    </xdr:to>
    <xdr:sp macro="" textlink="">
      <xdr:nvSpPr>
        <xdr:cNvPr id="905" name="Elipse 904">
          <a:extLst>
            <a:ext uri="{FF2B5EF4-FFF2-40B4-BE49-F238E27FC236}">
              <a16:creationId xmlns:a16="http://schemas.microsoft.com/office/drawing/2014/main" id="{00000000-0008-0000-0300-000089030000}"/>
            </a:ext>
          </a:extLst>
        </xdr:cNvPr>
        <xdr:cNvSpPr/>
      </xdr:nvSpPr>
      <xdr:spPr>
        <a:xfrm>
          <a:off x="8288721" y="49934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33</xdr:col>
      <xdr:colOff>59121</xdr:colOff>
      <xdr:row>251</xdr:row>
      <xdr:rowOff>52553</xdr:rowOff>
    </xdr:from>
    <xdr:to>
      <xdr:col>33</xdr:col>
      <xdr:colOff>203638</xdr:colOff>
      <xdr:row>251</xdr:row>
      <xdr:rowOff>203639</xdr:rowOff>
    </xdr:to>
    <xdr:sp macro="" textlink="">
      <xdr:nvSpPr>
        <xdr:cNvPr id="906" name="Elipse 905">
          <a:extLst>
            <a:ext uri="{FF2B5EF4-FFF2-40B4-BE49-F238E27FC236}">
              <a16:creationId xmlns:a16="http://schemas.microsoft.com/office/drawing/2014/main" id="{00000000-0008-0000-0300-00008A030000}"/>
            </a:ext>
          </a:extLst>
        </xdr:cNvPr>
        <xdr:cNvSpPr/>
      </xdr:nvSpPr>
      <xdr:spPr>
        <a:xfrm>
          <a:off x="8288721" y="5018262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38</xdr:col>
      <xdr:colOff>59121</xdr:colOff>
      <xdr:row>250</xdr:row>
      <xdr:rowOff>52553</xdr:rowOff>
    </xdr:from>
    <xdr:to>
      <xdr:col>38</xdr:col>
      <xdr:colOff>203638</xdr:colOff>
      <xdr:row>250</xdr:row>
      <xdr:rowOff>203639</xdr:rowOff>
    </xdr:to>
    <xdr:sp macro="" textlink="">
      <xdr:nvSpPr>
        <xdr:cNvPr id="907" name="Elipse 906">
          <a:extLst>
            <a:ext uri="{FF2B5EF4-FFF2-40B4-BE49-F238E27FC236}">
              <a16:creationId xmlns:a16="http://schemas.microsoft.com/office/drawing/2014/main" id="{00000000-0008-0000-0300-00008B030000}"/>
            </a:ext>
          </a:extLst>
        </xdr:cNvPr>
        <xdr:cNvSpPr/>
      </xdr:nvSpPr>
      <xdr:spPr>
        <a:xfrm>
          <a:off x="9574596" y="49934978"/>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9</xdr:col>
      <xdr:colOff>124239</xdr:colOff>
      <xdr:row>57</xdr:row>
      <xdr:rowOff>16565</xdr:rowOff>
    </xdr:from>
    <xdr:to>
      <xdr:col>9</xdr:col>
      <xdr:colOff>124240</xdr:colOff>
      <xdr:row>68</xdr:row>
      <xdr:rowOff>57978</xdr:rowOff>
    </xdr:to>
    <xdr:cxnSp macro="">
      <xdr:nvCxnSpPr>
        <xdr:cNvPr id="7" name="Conector recto 6">
          <a:extLst>
            <a:ext uri="{FF2B5EF4-FFF2-40B4-BE49-F238E27FC236}">
              <a16:creationId xmlns:a16="http://schemas.microsoft.com/office/drawing/2014/main" id="{00000000-0008-0000-0300-000007000000}"/>
            </a:ext>
          </a:extLst>
        </xdr:cNvPr>
        <xdr:cNvCxnSpPr/>
      </xdr:nvCxnSpPr>
      <xdr:spPr>
        <a:xfrm>
          <a:off x="2435087" y="12067761"/>
          <a:ext cx="1" cy="260073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127552</xdr:colOff>
      <xdr:row>70</xdr:row>
      <xdr:rowOff>3307</xdr:rowOff>
    </xdr:from>
    <xdr:to>
      <xdr:col>9</xdr:col>
      <xdr:colOff>127553</xdr:colOff>
      <xdr:row>78</xdr:row>
      <xdr:rowOff>61415</xdr:rowOff>
    </xdr:to>
    <xdr:cxnSp macro="">
      <xdr:nvCxnSpPr>
        <xdr:cNvPr id="439" name="Conector recto 438">
          <a:extLst>
            <a:ext uri="{FF2B5EF4-FFF2-40B4-BE49-F238E27FC236}">
              <a16:creationId xmlns:a16="http://schemas.microsoft.com/office/drawing/2014/main" id="{00000000-0008-0000-0300-0000B7010000}"/>
            </a:ext>
          </a:extLst>
        </xdr:cNvPr>
        <xdr:cNvCxnSpPr/>
      </xdr:nvCxnSpPr>
      <xdr:spPr>
        <a:xfrm>
          <a:off x="2438400" y="14936850"/>
          <a:ext cx="1" cy="18720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59121</xdr:colOff>
      <xdr:row>225</xdr:row>
      <xdr:rowOff>52553</xdr:rowOff>
    </xdr:from>
    <xdr:to>
      <xdr:col>0</xdr:col>
      <xdr:colOff>203638</xdr:colOff>
      <xdr:row>225</xdr:row>
      <xdr:rowOff>203639</xdr:rowOff>
    </xdr:to>
    <xdr:sp macro="" textlink="">
      <xdr:nvSpPr>
        <xdr:cNvPr id="390" name="Elipse 389">
          <a:extLst>
            <a:ext uri="{FF2B5EF4-FFF2-40B4-BE49-F238E27FC236}">
              <a16:creationId xmlns:a16="http://schemas.microsoft.com/office/drawing/2014/main" id="{00000000-0008-0000-0300-000086010000}"/>
            </a:ext>
          </a:extLst>
        </xdr:cNvPr>
        <xdr:cNvSpPr/>
      </xdr:nvSpPr>
      <xdr:spPr>
        <a:xfrm>
          <a:off x="591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226</xdr:row>
      <xdr:rowOff>52553</xdr:rowOff>
    </xdr:from>
    <xdr:to>
      <xdr:col>0</xdr:col>
      <xdr:colOff>203638</xdr:colOff>
      <xdr:row>226</xdr:row>
      <xdr:rowOff>203639</xdr:rowOff>
    </xdr:to>
    <xdr:sp macro="" textlink="">
      <xdr:nvSpPr>
        <xdr:cNvPr id="391" name="Elipse 390">
          <a:extLst>
            <a:ext uri="{FF2B5EF4-FFF2-40B4-BE49-F238E27FC236}">
              <a16:creationId xmlns:a16="http://schemas.microsoft.com/office/drawing/2014/main" id="{00000000-0008-0000-0300-000087010000}"/>
            </a:ext>
          </a:extLst>
        </xdr:cNvPr>
        <xdr:cNvSpPr/>
      </xdr:nvSpPr>
      <xdr:spPr>
        <a:xfrm>
          <a:off x="591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227</xdr:row>
      <xdr:rowOff>52553</xdr:rowOff>
    </xdr:from>
    <xdr:to>
      <xdr:col>0</xdr:col>
      <xdr:colOff>203638</xdr:colOff>
      <xdr:row>227</xdr:row>
      <xdr:rowOff>203639</xdr:rowOff>
    </xdr:to>
    <xdr:sp macro="" textlink="">
      <xdr:nvSpPr>
        <xdr:cNvPr id="392" name="Elipse 391">
          <a:extLst>
            <a:ext uri="{FF2B5EF4-FFF2-40B4-BE49-F238E27FC236}">
              <a16:creationId xmlns:a16="http://schemas.microsoft.com/office/drawing/2014/main" id="{00000000-0008-0000-0300-000088010000}"/>
            </a:ext>
          </a:extLst>
        </xdr:cNvPr>
        <xdr:cNvSpPr/>
      </xdr:nvSpPr>
      <xdr:spPr>
        <a:xfrm>
          <a:off x="591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228</xdr:row>
      <xdr:rowOff>52553</xdr:rowOff>
    </xdr:from>
    <xdr:to>
      <xdr:col>0</xdr:col>
      <xdr:colOff>203638</xdr:colOff>
      <xdr:row>228</xdr:row>
      <xdr:rowOff>203639</xdr:rowOff>
    </xdr:to>
    <xdr:sp macro="" textlink="">
      <xdr:nvSpPr>
        <xdr:cNvPr id="393" name="Elipse 392">
          <a:extLst>
            <a:ext uri="{FF2B5EF4-FFF2-40B4-BE49-F238E27FC236}">
              <a16:creationId xmlns:a16="http://schemas.microsoft.com/office/drawing/2014/main" id="{00000000-0008-0000-0300-000089010000}"/>
            </a:ext>
          </a:extLst>
        </xdr:cNvPr>
        <xdr:cNvSpPr/>
      </xdr:nvSpPr>
      <xdr:spPr>
        <a:xfrm>
          <a:off x="591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0</xdr:col>
      <xdr:colOff>59121</xdr:colOff>
      <xdr:row>229</xdr:row>
      <xdr:rowOff>52553</xdr:rowOff>
    </xdr:from>
    <xdr:to>
      <xdr:col>0</xdr:col>
      <xdr:colOff>203638</xdr:colOff>
      <xdr:row>229</xdr:row>
      <xdr:rowOff>203639</xdr:rowOff>
    </xdr:to>
    <xdr:sp macro="" textlink="">
      <xdr:nvSpPr>
        <xdr:cNvPr id="394" name="Elipse 393">
          <a:extLst>
            <a:ext uri="{FF2B5EF4-FFF2-40B4-BE49-F238E27FC236}">
              <a16:creationId xmlns:a16="http://schemas.microsoft.com/office/drawing/2014/main" id="{00000000-0008-0000-0300-00008A010000}"/>
            </a:ext>
          </a:extLst>
        </xdr:cNvPr>
        <xdr:cNvSpPr/>
      </xdr:nvSpPr>
      <xdr:spPr>
        <a:xfrm>
          <a:off x="591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225</xdr:row>
      <xdr:rowOff>52553</xdr:rowOff>
    </xdr:from>
    <xdr:to>
      <xdr:col>4</xdr:col>
      <xdr:colOff>203638</xdr:colOff>
      <xdr:row>225</xdr:row>
      <xdr:rowOff>203639</xdr:rowOff>
    </xdr:to>
    <xdr:sp macro="" textlink="">
      <xdr:nvSpPr>
        <xdr:cNvPr id="395" name="Elipse 394">
          <a:extLst>
            <a:ext uri="{FF2B5EF4-FFF2-40B4-BE49-F238E27FC236}">
              <a16:creationId xmlns:a16="http://schemas.microsoft.com/office/drawing/2014/main" id="{00000000-0008-0000-0300-00008B010000}"/>
            </a:ext>
          </a:extLst>
        </xdr:cNvPr>
        <xdr:cNvSpPr/>
      </xdr:nvSpPr>
      <xdr:spPr>
        <a:xfrm>
          <a:off x="10878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226</xdr:row>
      <xdr:rowOff>52553</xdr:rowOff>
    </xdr:from>
    <xdr:to>
      <xdr:col>4</xdr:col>
      <xdr:colOff>203638</xdr:colOff>
      <xdr:row>226</xdr:row>
      <xdr:rowOff>203639</xdr:rowOff>
    </xdr:to>
    <xdr:sp macro="" textlink="">
      <xdr:nvSpPr>
        <xdr:cNvPr id="396" name="Elipse 395">
          <a:extLst>
            <a:ext uri="{FF2B5EF4-FFF2-40B4-BE49-F238E27FC236}">
              <a16:creationId xmlns:a16="http://schemas.microsoft.com/office/drawing/2014/main" id="{00000000-0008-0000-0300-00008C010000}"/>
            </a:ext>
          </a:extLst>
        </xdr:cNvPr>
        <xdr:cNvSpPr/>
      </xdr:nvSpPr>
      <xdr:spPr>
        <a:xfrm>
          <a:off x="10878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227</xdr:row>
      <xdr:rowOff>52553</xdr:rowOff>
    </xdr:from>
    <xdr:to>
      <xdr:col>4</xdr:col>
      <xdr:colOff>203638</xdr:colOff>
      <xdr:row>227</xdr:row>
      <xdr:rowOff>203639</xdr:rowOff>
    </xdr:to>
    <xdr:sp macro="" textlink="">
      <xdr:nvSpPr>
        <xdr:cNvPr id="440" name="Elipse 439">
          <a:extLst>
            <a:ext uri="{FF2B5EF4-FFF2-40B4-BE49-F238E27FC236}">
              <a16:creationId xmlns:a16="http://schemas.microsoft.com/office/drawing/2014/main" id="{00000000-0008-0000-0300-0000B8010000}"/>
            </a:ext>
          </a:extLst>
        </xdr:cNvPr>
        <xdr:cNvSpPr/>
      </xdr:nvSpPr>
      <xdr:spPr>
        <a:xfrm>
          <a:off x="10878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228</xdr:row>
      <xdr:rowOff>52553</xdr:rowOff>
    </xdr:from>
    <xdr:to>
      <xdr:col>4</xdr:col>
      <xdr:colOff>203638</xdr:colOff>
      <xdr:row>228</xdr:row>
      <xdr:rowOff>203639</xdr:rowOff>
    </xdr:to>
    <xdr:sp macro="" textlink="">
      <xdr:nvSpPr>
        <xdr:cNvPr id="441" name="Elipse 440">
          <a:extLst>
            <a:ext uri="{FF2B5EF4-FFF2-40B4-BE49-F238E27FC236}">
              <a16:creationId xmlns:a16="http://schemas.microsoft.com/office/drawing/2014/main" id="{00000000-0008-0000-0300-0000B9010000}"/>
            </a:ext>
          </a:extLst>
        </xdr:cNvPr>
        <xdr:cNvSpPr/>
      </xdr:nvSpPr>
      <xdr:spPr>
        <a:xfrm>
          <a:off x="10878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4</xdr:col>
      <xdr:colOff>59121</xdr:colOff>
      <xdr:row>229</xdr:row>
      <xdr:rowOff>52553</xdr:rowOff>
    </xdr:from>
    <xdr:to>
      <xdr:col>4</xdr:col>
      <xdr:colOff>203638</xdr:colOff>
      <xdr:row>229</xdr:row>
      <xdr:rowOff>203639</xdr:rowOff>
    </xdr:to>
    <xdr:sp macro="" textlink="">
      <xdr:nvSpPr>
        <xdr:cNvPr id="442" name="Elipse 441">
          <a:extLst>
            <a:ext uri="{FF2B5EF4-FFF2-40B4-BE49-F238E27FC236}">
              <a16:creationId xmlns:a16="http://schemas.microsoft.com/office/drawing/2014/main" id="{00000000-0008-0000-0300-0000BA010000}"/>
            </a:ext>
          </a:extLst>
        </xdr:cNvPr>
        <xdr:cNvSpPr/>
      </xdr:nvSpPr>
      <xdr:spPr>
        <a:xfrm>
          <a:off x="10878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225</xdr:row>
      <xdr:rowOff>52553</xdr:rowOff>
    </xdr:from>
    <xdr:to>
      <xdr:col>8</xdr:col>
      <xdr:colOff>203638</xdr:colOff>
      <xdr:row>225</xdr:row>
      <xdr:rowOff>203639</xdr:rowOff>
    </xdr:to>
    <xdr:sp macro="" textlink="">
      <xdr:nvSpPr>
        <xdr:cNvPr id="443" name="Elipse 442">
          <a:extLst>
            <a:ext uri="{FF2B5EF4-FFF2-40B4-BE49-F238E27FC236}">
              <a16:creationId xmlns:a16="http://schemas.microsoft.com/office/drawing/2014/main" id="{00000000-0008-0000-0300-0000BB010000}"/>
            </a:ext>
          </a:extLst>
        </xdr:cNvPr>
        <xdr:cNvSpPr/>
      </xdr:nvSpPr>
      <xdr:spPr>
        <a:xfrm>
          <a:off x="21165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226</xdr:row>
      <xdr:rowOff>52553</xdr:rowOff>
    </xdr:from>
    <xdr:to>
      <xdr:col>8</xdr:col>
      <xdr:colOff>203638</xdr:colOff>
      <xdr:row>226</xdr:row>
      <xdr:rowOff>203639</xdr:rowOff>
    </xdr:to>
    <xdr:sp macro="" textlink="">
      <xdr:nvSpPr>
        <xdr:cNvPr id="444" name="Elipse 443">
          <a:extLst>
            <a:ext uri="{FF2B5EF4-FFF2-40B4-BE49-F238E27FC236}">
              <a16:creationId xmlns:a16="http://schemas.microsoft.com/office/drawing/2014/main" id="{00000000-0008-0000-0300-0000BC010000}"/>
            </a:ext>
          </a:extLst>
        </xdr:cNvPr>
        <xdr:cNvSpPr/>
      </xdr:nvSpPr>
      <xdr:spPr>
        <a:xfrm>
          <a:off x="21165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227</xdr:row>
      <xdr:rowOff>52553</xdr:rowOff>
    </xdr:from>
    <xdr:to>
      <xdr:col>8</xdr:col>
      <xdr:colOff>203638</xdr:colOff>
      <xdr:row>227</xdr:row>
      <xdr:rowOff>203639</xdr:rowOff>
    </xdr:to>
    <xdr:sp macro="" textlink="">
      <xdr:nvSpPr>
        <xdr:cNvPr id="445" name="Elipse 444">
          <a:extLst>
            <a:ext uri="{FF2B5EF4-FFF2-40B4-BE49-F238E27FC236}">
              <a16:creationId xmlns:a16="http://schemas.microsoft.com/office/drawing/2014/main" id="{00000000-0008-0000-0300-0000BD010000}"/>
            </a:ext>
          </a:extLst>
        </xdr:cNvPr>
        <xdr:cNvSpPr/>
      </xdr:nvSpPr>
      <xdr:spPr>
        <a:xfrm>
          <a:off x="21165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228</xdr:row>
      <xdr:rowOff>52553</xdr:rowOff>
    </xdr:from>
    <xdr:to>
      <xdr:col>8</xdr:col>
      <xdr:colOff>203638</xdr:colOff>
      <xdr:row>228</xdr:row>
      <xdr:rowOff>203639</xdr:rowOff>
    </xdr:to>
    <xdr:sp macro="" textlink="">
      <xdr:nvSpPr>
        <xdr:cNvPr id="446" name="Elipse 445">
          <a:extLst>
            <a:ext uri="{FF2B5EF4-FFF2-40B4-BE49-F238E27FC236}">
              <a16:creationId xmlns:a16="http://schemas.microsoft.com/office/drawing/2014/main" id="{00000000-0008-0000-0300-0000BE010000}"/>
            </a:ext>
          </a:extLst>
        </xdr:cNvPr>
        <xdr:cNvSpPr/>
      </xdr:nvSpPr>
      <xdr:spPr>
        <a:xfrm>
          <a:off x="21165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8</xdr:col>
      <xdr:colOff>59121</xdr:colOff>
      <xdr:row>229</xdr:row>
      <xdr:rowOff>52553</xdr:rowOff>
    </xdr:from>
    <xdr:to>
      <xdr:col>8</xdr:col>
      <xdr:colOff>203638</xdr:colOff>
      <xdr:row>229</xdr:row>
      <xdr:rowOff>203639</xdr:rowOff>
    </xdr:to>
    <xdr:sp macro="" textlink="">
      <xdr:nvSpPr>
        <xdr:cNvPr id="447" name="Elipse 446">
          <a:extLst>
            <a:ext uri="{FF2B5EF4-FFF2-40B4-BE49-F238E27FC236}">
              <a16:creationId xmlns:a16="http://schemas.microsoft.com/office/drawing/2014/main" id="{00000000-0008-0000-0300-0000BF010000}"/>
            </a:ext>
          </a:extLst>
        </xdr:cNvPr>
        <xdr:cNvSpPr/>
      </xdr:nvSpPr>
      <xdr:spPr>
        <a:xfrm>
          <a:off x="21165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225</xdr:row>
      <xdr:rowOff>52553</xdr:rowOff>
    </xdr:from>
    <xdr:to>
      <xdr:col>12</xdr:col>
      <xdr:colOff>203638</xdr:colOff>
      <xdr:row>225</xdr:row>
      <xdr:rowOff>203639</xdr:rowOff>
    </xdr:to>
    <xdr:sp macro="" textlink="">
      <xdr:nvSpPr>
        <xdr:cNvPr id="448" name="Elipse 447">
          <a:extLst>
            <a:ext uri="{FF2B5EF4-FFF2-40B4-BE49-F238E27FC236}">
              <a16:creationId xmlns:a16="http://schemas.microsoft.com/office/drawing/2014/main" id="{00000000-0008-0000-0300-0000C0010000}"/>
            </a:ext>
          </a:extLst>
        </xdr:cNvPr>
        <xdr:cNvSpPr/>
      </xdr:nvSpPr>
      <xdr:spPr>
        <a:xfrm>
          <a:off x="31452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226</xdr:row>
      <xdr:rowOff>52553</xdr:rowOff>
    </xdr:from>
    <xdr:to>
      <xdr:col>12</xdr:col>
      <xdr:colOff>203638</xdr:colOff>
      <xdr:row>226</xdr:row>
      <xdr:rowOff>203639</xdr:rowOff>
    </xdr:to>
    <xdr:sp macro="" textlink="">
      <xdr:nvSpPr>
        <xdr:cNvPr id="449" name="Elipse 448">
          <a:extLst>
            <a:ext uri="{FF2B5EF4-FFF2-40B4-BE49-F238E27FC236}">
              <a16:creationId xmlns:a16="http://schemas.microsoft.com/office/drawing/2014/main" id="{00000000-0008-0000-0300-0000C1010000}"/>
            </a:ext>
          </a:extLst>
        </xdr:cNvPr>
        <xdr:cNvSpPr/>
      </xdr:nvSpPr>
      <xdr:spPr>
        <a:xfrm>
          <a:off x="3145221" y="444200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227</xdr:row>
      <xdr:rowOff>52553</xdr:rowOff>
    </xdr:from>
    <xdr:to>
      <xdr:col>12</xdr:col>
      <xdr:colOff>203638</xdr:colOff>
      <xdr:row>227</xdr:row>
      <xdr:rowOff>203639</xdr:rowOff>
    </xdr:to>
    <xdr:sp macro="" textlink="">
      <xdr:nvSpPr>
        <xdr:cNvPr id="450" name="Elipse 449">
          <a:extLst>
            <a:ext uri="{FF2B5EF4-FFF2-40B4-BE49-F238E27FC236}">
              <a16:creationId xmlns:a16="http://schemas.microsoft.com/office/drawing/2014/main" id="{00000000-0008-0000-0300-0000C2010000}"/>
            </a:ext>
          </a:extLst>
        </xdr:cNvPr>
        <xdr:cNvSpPr/>
      </xdr:nvSpPr>
      <xdr:spPr>
        <a:xfrm>
          <a:off x="3145221" y="446676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228</xdr:row>
      <xdr:rowOff>52553</xdr:rowOff>
    </xdr:from>
    <xdr:to>
      <xdr:col>12</xdr:col>
      <xdr:colOff>203638</xdr:colOff>
      <xdr:row>228</xdr:row>
      <xdr:rowOff>203639</xdr:rowOff>
    </xdr:to>
    <xdr:sp macro="" textlink="">
      <xdr:nvSpPr>
        <xdr:cNvPr id="451" name="Elipse 450">
          <a:extLst>
            <a:ext uri="{FF2B5EF4-FFF2-40B4-BE49-F238E27FC236}">
              <a16:creationId xmlns:a16="http://schemas.microsoft.com/office/drawing/2014/main" id="{00000000-0008-0000-0300-0000C3010000}"/>
            </a:ext>
          </a:extLst>
        </xdr:cNvPr>
        <xdr:cNvSpPr/>
      </xdr:nvSpPr>
      <xdr:spPr>
        <a:xfrm>
          <a:off x="3145221" y="4491530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12</xdr:col>
      <xdr:colOff>59121</xdr:colOff>
      <xdr:row>229</xdr:row>
      <xdr:rowOff>52553</xdr:rowOff>
    </xdr:from>
    <xdr:to>
      <xdr:col>12</xdr:col>
      <xdr:colOff>203638</xdr:colOff>
      <xdr:row>229</xdr:row>
      <xdr:rowOff>203639</xdr:rowOff>
    </xdr:to>
    <xdr:sp macro="" textlink="">
      <xdr:nvSpPr>
        <xdr:cNvPr id="452" name="Elipse 451">
          <a:extLst>
            <a:ext uri="{FF2B5EF4-FFF2-40B4-BE49-F238E27FC236}">
              <a16:creationId xmlns:a16="http://schemas.microsoft.com/office/drawing/2014/main" id="{00000000-0008-0000-0300-0000C4010000}"/>
            </a:ext>
          </a:extLst>
        </xdr:cNvPr>
        <xdr:cNvSpPr/>
      </xdr:nvSpPr>
      <xdr:spPr>
        <a:xfrm>
          <a:off x="3145221" y="451629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twoCellAnchor>
    <xdr:from>
      <xdr:col>16</xdr:col>
      <xdr:colOff>59121</xdr:colOff>
      <xdr:row>225</xdr:row>
      <xdr:rowOff>52553</xdr:rowOff>
    </xdr:from>
    <xdr:to>
      <xdr:col>16</xdr:col>
      <xdr:colOff>203638</xdr:colOff>
      <xdr:row>225</xdr:row>
      <xdr:rowOff>203639</xdr:rowOff>
    </xdr:to>
    <xdr:sp macro="" textlink="">
      <xdr:nvSpPr>
        <xdr:cNvPr id="587" name="Elipse 586">
          <a:extLst>
            <a:ext uri="{FF2B5EF4-FFF2-40B4-BE49-F238E27FC236}">
              <a16:creationId xmlns:a16="http://schemas.microsoft.com/office/drawing/2014/main" id="{00000000-0008-0000-0300-00004B020000}"/>
            </a:ext>
          </a:extLst>
        </xdr:cNvPr>
        <xdr:cNvSpPr/>
      </xdr:nvSpPr>
      <xdr:spPr>
        <a:xfrm>
          <a:off x="4173921" y="44172353"/>
          <a:ext cx="144517" cy="151086"/>
        </a:xfrm>
        <a:prstGeom prst="ellipse">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CO" sz="1100" b="1">
            <a:solidFill>
              <a:schemeClr val="bg2"/>
            </a:solidFill>
            <a:latin typeface="Arial Narrow" panose="020B0606020202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183931</xdr:colOff>
      <xdr:row>2</xdr:row>
      <xdr:rowOff>149116</xdr:rowOff>
    </xdr:from>
    <xdr:to>
      <xdr:col>1</xdr:col>
      <xdr:colOff>679836</xdr:colOff>
      <xdr:row>4</xdr:row>
      <xdr:rowOff>436129</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cstate="print">
          <a:clrChange>
            <a:clrFrom>
              <a:srgbClr val="F6F6F8"/>
            </a:clrFrom>
            <a:clrTo>
              <a:srgbClr val="F6F6F8">
                <a:alpha val="0"/>
              </a:srgbClr>
            </a:clrTo>
          </a:clrChange>
          <a:extLst>
            <a:ext uri="{28A0092B-C50C-407E-A947-70E740481C1C}">
              <a14:useLocalDpi xmlns:a14="http://schemas.microsoft.com/office/drawing/2010/main" val="0"/>
            </a:ext>
          </a:extLst>
        </a:blip>
        <a:srcRect l="23483" t="57653" r="62658" b="6854"/>
        <a:stretch/>
      </xdr:blipFill>
      <xdr:spPr>
        <a:xfrm flipH="1">
          <a:off x="479534" y="753461"/>
          <a:ext cx="495905" cy="762000"/>
        </a:xfrm>
        <a:prstGeom prst="rect">
          <a:avLst/>
        </a:prstGeom>
      </xdr:spPr>
    </xdr:pic>
    <xdr:clientData/>
  </xdr:twoCellAnchor>
  <xdr:twoCellAnchor>
    <xdr:from>
      <xdr:col>4</xdr:col>
      <xdr:colOff>683173</xdr:colOff>
      <xdr:row>15</xdr:row>
      <xdr:rowOff>435104</xdr:rowOff>
    </xdr:from>
    <xdr:to>
      <xdr:col>5</xdr:col>
      <xdr:colOff>422069</xdr:colOff>
      <xdr:row>17</xdr:row>
      <xdr:rowOff>26276</xdr:rowOff>
    </xdr:to>
    <xdr:sp macro="[0]!Rnn_1" textlink="">
      <xdr:nvSpPr>
        <xdr:cNvPr id="3" name="Pentágono 2">
          <a:extLst>
            <a:ext uri="{FF2B5EF4-FFF2-40B4-BE49-F238E27FC236}">
              <a16:creationId xmlns:a16="http://schemas.microsoft.com/office/drawing/2014/main" id="{00000000-0008-0000-0400-000003000000}"/>
            </a:ext>
          </a:extLst>
        </xdr:cNvPr>
        <xdr:cNvSpPr/>
      </xdr:nvSpPr>
      <xdr:spPr>
        <a:xfrm>
          <a:off x="4788776" y="3680173"/>
          <a:ext cx="1368000" cy="432000"/>
        </a:xfrm>
        <a:prstGeom prst="homePlate">
          <a:avLst/>
        </a:prstGeom>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s-CO" sz="1050">
              <a:solidFill>
                <a:sysClr val="windowText" lastClr="000000"/>
              </a:solidFill>
              <a:latin typeface="Arial Narrow" panose="020B0606020202030204" pitchFamily="34" charset="0"/>
            </a:rPr>
            <a:t>Continuar registro</a:t>
          </a:r>
        </a:p>
        <a:p>
          <a:pPr algn="ctr"/>
          <a:r>
            <a:rPr lang="es-CO" sz="1050">
              <a:solidFill>
                <a:sysClr val="windowText" lastClr="000000"/>
              </a:solidFill>
              <a:latin typeface="Arial Narrow" panose="020B0606020202030204" pitchFamily="34" charset="0"/>
            </a:rPr>
            <a:t>NIÑO - NIÑA</a:t>
          </a:r>
        </a:p>
      </xdr:txBody>
    </xdr:sp>
    <xdr:clientData/>
  </xdr:twoCellAnchor>
  <xdr:twoCellAnchor editAs="oneCell">
    <xdr:from>
      <xdr:col>4</xdr:col>
      <xdr:colOff>361294</xdr:colOff>
      <xdr:row>15</xdr:row>
      <xdr:rowOff>250293</xdr:rowOff>
    </xdr:from>
    <xdr:to>
      <xdr:col>4</xdr:col>
      <xdr:colOff>721294</xdr:colOff>
      <xdr:row>17</xdr:row>
      <xdr:rowOff>91966</xdr:rowOff>
    </xdr:to>
    <xdr:pic>
      <xdr:nvPicPr>
        <xdr:cNvPr id="10" name="Imagen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2"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4466897" y="3495362"/>
          <a:ext cx="360000" cy="682500"/>
        </a:xfrm>
        <a:prstGeom prst="rect">
          <a:avLst/>
        </a:prstGeom>
      </xdr:spPr>
    </xdr:pic>
    <xdr:clientData/>
  </xdr:twoCellAnchor>
  <xdr:twoCellAnchor>
    <xdr:from>
      <xdr:col>1</xdr:col>
      <xdr:colOff>333104</xdr:colOff>
      <xdr:row>15</xdr:row>
      <xdr:rowOff>444828</xdr:rowOff>
    </xdr:from>
    <xdr:to>
      <xdr:col>2</xdr:col>
      <xdr:colOff>0</xdr:colOff>
      <xdr:row>17</xdr:row>
      <xdr:rowOff>0</xdr:rowOff>
    </xdr:to>
    <xdr:sp macro="[0]!Inicio1" textlink="">
      <xdr:nvSpPr>
        <xdr:cNvPr id="4" name="Rectángulo redondeado 3">
          <a:extLst>
            <a:ext uri="{FF2B5EF4-FFF2-40B4-BE49-F238E27FC236}">
              <a16:creationId xmlns:a16="http://schemas.microsoft.com/office/drawing/2014/main" id="{00000000-0008-0000-0400-000004000000}"/>
            </a:ext>
          </a:extLst>
        </xdr:cNvPr>
        <xdr:cNvSpPr/>
      </xdr:nvSpPr>
      <xdr:spPr>
        <a:xfrm>
          <a:off x="628707" y="3689897"/>
          <a:ext cx="1296000" cy="396000"/>
        </a:xfrm>
        <a:prstGeom prst="roundRect">
          <a:avLst/>
        </a:prstGeom>
      </xdr:spPr>
      <xdr:style>
        <a:lnRef idx="0">
          <a:schemeClr val="accent1"/>
        </a:lnRef>
        <a:fillRef idx="3">
          <a:schemeClr val="accent1"/>
        </a:fillRef>
        <a:effectRef idx="3">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xdr:col>
      <xdr:colOff>106656</xdr:colOff>
      <xdr:row>15</xdr:row>
      <xdr:rowOff>372827</xdr:rowOff>
    </xdr:from>
    <xdr:to>
      <xdr:col>1</xdr:col>
      <xdr:colOff>538656</xdr:colOff>
      <xdr:row>16</xdr:row>
      <xdr:rowOff>128224</xdr:rowOff>
    </xdr:to>
    <xdr:pic>
      <xdr:nvPicPr>
        <xdr:cNvPr id="14" name="Picture 6" descr="Resultado de imagen de icono casa&quot;">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02259" y="3617896"/>
          <a:ext cx="432000"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806327</xdr:colOff>
      <xdr:row>15</xdr:row>
      <xdr:rowOff>420414</xdr:rowOff>
    </xdr:from>
    <xdr:to>
      <xdr:col>8</xdr:col>
      <xdr:colOff>19706</xdr:colOff>
      <xdr:row>17</xdr:row>
      <xdr:rowOff>11586</xdr:rowOff>
    </xdr:to>
    <xdr:sp macro="[0]!Mod2_MG2" textlink="">
      <xdr:nvSpPr>
        <xdr:cNvPr id="15" name="Pentágono 14">
          <a:extLst>
            <a:ext uri="{FF2B5EF4-FFF2-40B4-BE49-F238E27FC236}">
              <a16:creationId xmlns:a16="http://schemas.microsoft.com/office/drawing/2014/main" id="{00000000-0008-0000-0400-00000F000000}"/>
            </a:ext>
          </a:extLst>
        </xdr:cNvPr>
        <xdr:cNvSpPr/>
      </xdr:nvSpPr>
      <xdr:spPr>
        <a:xfrm>
          <a:off x="6541034" y="3665483"/>
          <a:ext cx="1368000" cy="432000"/>
        </a:xfrm>
        <a:prstGeom prst="homePlat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s-CO" sz="1050">
              <a:solidFill>
                <a:sysClr val="windowText" lastClr="000000"/>
              </a:solidFill>
              <a:latin typeface="Arial Narrow" panose="020B0606020202030204" pitchFamily="34" charset="0"/>
            </a:rPr>
            <a:t>Continuar registro</a:t>
          </a:r>
        </a:p>
        <a:p>
          <a:pPr algn="ctr"/>
          <a:r>
            <a:rPr lang="es-CO" sz="1050">
              <a:solidFill>
                <a:sysClr val="windowText" lastClr="000000"/>
              </a:solidFill>
              <a:latin typeface="Arial Narrow" panose="020B0606020202030204" pitchFamily="34" charset="0"/>
            </a:rPr>
            <a:t>MUJER</a:t>
          </a:r>
          <a:r>
            <a:rPr lang="es-CO" sz="1050" baseline="0">
              <a:solidFill>
                <a:sysClr val="windowText" lastClr="000000"/>
              </a:solidFill>
              <a:latin typeface="Arial Narrow" panose="020B0606020202030204" pitchFamily="34" charset="0"/>
            </a:rPr>
            <a:t> GESTANTE</a:t>
          </a:r>
          <a:endParaRPr lang="es-CO" sz="1050">
            <a:solidFill>
              <a:sysClr val="windowText" lastClr="000000"/>
            </a:solidFill>
            <a:latin typeface="Arial Narrow" panose="020B0606020202030204" pitchFamily="34" charset="0"/>
          </a:endParaRPr>
        </a:p>
      </xdr:txBody>
    </xdr:sp>
    <xdr:clientData/>
  </xdr:twoCellAnchor>
  <xdr:twoCellAnchor editAs="oneCell">
    <xdr:from>
      <xdr:col>5</xdr:col>
      <xdr:colOff>532085</xdr:colOff>
      <xdr:row>15</xdr:row>
      <xdr:rowOff>61682</xdr:rowOff>
    </xdr:from>
    <xdr:to>
      <xdr:col>5</xdr:col>
      <xdr:colOff>964085</xdr:colOff>
      <xdr:row>17</xdr:row>
      <xdr:rowOff>26277</xdr:rowOff>
    </xdr:to>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rotWithShape="1">
        <a:blip xmlns:r="http://schemas.openxmlformats.org/officeDocument/2006/relationships" r:embed="rId4"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6266792" y="3306751"/>
          <a:ext cx="432000" cy="805422"/>
        </a:xfrm>
        <a:prstGeom prst="rect">
          <a:avLst/>
        </a:prstGeom>
      </xdr:spPr>
    </xdr:pic>
    <xdr:clientData/>
  </xdr:twoCellAnchor>
  <xdr:twoCellAnchor editAs="oneCell">
    <xdr:from>
      <xdr:col>2</xdr:col>
      <xdr:colOff>0</xdr:colOff>
      <xdr:row>15</xdr:row>
      <xdr:rowOff>0</xdr:rowOff>
    </xdr:from>
    <xdr:to>
      <xdr:col>2</xdr:col>
      <xdr:colOff>304800</xdr:colOff>
      <xdr:row>15</xdr:row>
      <xdr:rowOff>304800</xdr:rowOff>
    </xdr:to>
    <xdr:sp macro="" textlink="">
      <xdr:nvSpPr>
        <xdr:cNvPr id="3075" name="AutoShape 3" descr="Resultado de imagen de icono guardar">
          <a:extLst>
            <a:ext uri="{FF2B5EF4-FFF2-40B4-BE49-F238E27FC236}">
              <a16:creationId xmlns:a16="http://schemas.microsoft.com/office/drawing/2014/main" id="{00000000-0008-0000-0400-0000030C0000}"/>
            </a:ext>
          </a:extLst>
        </xdr:cNvPr>
        <xdr:cNvSpPr>
          <a:spLocks noChangeAspect="1" noChangeArrowheads="1"/>
        </xdr:cNvSpPr>
      </xdr:nvSpPr>
      <xdr:spPr bwMode="auto">
        <a:xfrm>
          <a:off x="1924050" y="3257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1023937</xdr:colOff>
      <xdr:row>15</xdr:row>
      <xdr:rowOff>464344</xdr:rowOff>
    </xdr:from>
    <xdr:to>
      <xdr:col>4</xdr:col>
      <xdr:colOff>101203</xdr:colOff>
      <xdr:row>17</xdr:row>
      <xdr:rowOff>41671</xdr:rowOff>
    </xdr:to>
    <xdr:sp macro="[0]!Guardar_UDS" textlink="">
      <xdr:nvSpPr>
        <xdr:cNvPr id="5" name="Rectángulo redondeado 4">
          <a:extLst>
            <a:ext uri="{FF2B5EF4-FFF2-40B4-BE49-F238E27FC236}">
              <a16:creationId xmlns:a16="http://schemas.microsoft.com/office/drawing/2014/main" id="{00000000-0008-0000-0400-000005000000}"/>
            </a:ext>
          </a:extLst>
        </xdr:cNvPr>
        <xdr:cNvSpPr/>
      </xdr:nvSpPr>
      <xdr:spPr>
        <a:xfrm>
          <a:off x="2952750" y="3702844"/>
          <a:ext cx="1256109" cy="416718"/>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Información Unidad de Servicio</a:t>
          </a:r>
        </a:p>
      </xdr:txBody>
    </xdr:sp>
    <xdr:clientData/>
  </xdr:twoCellAnchor>
  <xdr:twoCellAnchor editAs="oneCell">
    <xdr:from>
      <xdr:col>2</xdr:col>
      <xdr:colOff>708423</xdr:colOff>
      <xdr:row>15</xdr:row>
      <xdr:rowOff>351236</xdr:rowOff>
    </xdr:from>
    <xdr:to>
      <xdr:col>2</xdr:col>
      <xdr:colOff>1154907</xdr:colOff>
      <xdr:row>16</xdr:row>
      <xdr:rowOff>119064</xdr:rowOff>
    </xdr:to>
    <xdr:pic>
      <xdr:nvPicPr>
        <xdr:cNvPr id="11" name="Imagen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2637236" y="3589736"/>
          <a:ext cx="446484" cy="446484"/>
        </a:xfrm>
        <a:prstGeom prst="rect">
          <a:avLst/>
        </a:prstGeom>
      </xdr:spPr>
    </xdr:pic>
    <xdr:clientData/>
  </xdr:twoCellAnchor>
  <xdr:twoCellAnchor editAs="oneCell">
    <xdr:from>
      <xdr:col>1</xdr:col>
      <xdr:colOff>381000</xdr:colOff>
      <xdr:row>0</xdr:row>
      <xdr:rowOff>65941</xdr:rowOff>
    </xdr:from>
    <xdr:to>
      <xdr:col>1</xdr:col>
      <xdr:colOff>1057275</xdr:colOff>
      <xdr:row>2</xdr:row>
      <xdr:rowOff>162656</xdr:rowOff>
    </xdr:to>
    <xdr:pic>
      <xdr:nvPicPr>
        <xdr:cNvPr id="13" name="Imagen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74077" y="65941"/>
          <a:ext cx="676275" cy="7854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204254</xdr:colOff>
      <xdr:row>2</xdr:row>
      <xdr:rowOff>208359</xdr:rowOff>
    </xdr:from>
    <xdr:to>
      <xdr:col>1</xdr:col>
      <xdr:colOff>554686</xdr:colOff>
      <xdr:row>4</xdr:row>
      <xdr:rowOff>329499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rotWithShape="1">
        <a:blip xmlns:r="http://schemas.openxmlformats.org/officeDocument/2006/relationships" r:embed="rId1"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501910" y="863203"/>
          <a:ext cx="350432" cy="660626"/>
        </a:xfrm>
        <a:prstGeom prst="rect">
          <a:avLst/>
        </a:prstGeom>
      </xdr:spPr>
    </xdr:pic>
    <xdr:clientData/>
  </xdr:twoCellAnchor>
  <xdr:twoCellAnchor>
    <xdr:from>
      <xdr:col>1</xdr:col>
      <xdr:colOff>482203</xdr:colOff>
      <xdr:row>100</xdr:row>
      <xdr:rowOff>279798</xdr:rowOff>
    </xdr:from>
    <xdr:to>
      <xdr:col>1</xdr:col>
      <xdr:colOff>1750218</xdr:colOff>
      <xdr:row>100</xdr:row>
      <xdr:rowOff>678657</xdr:rowOff>
    </xdr:to>
    <xdr:sp macro="[0]!Inicio4" textlink="">
      <xdr:nvSpPr>
        <xdr:cNvPr id="2" name="Rectángulo: esquinas redondeadas 1">
          <a:extLst>
            <a:ext uri="{FF2B5EF4-FFF2-40B4-BE49-F238E27FC236}">
              <a16:creationId xmlns:a16="http://schemas.microsoft.com/office/drawing/2014/main" id="{00000000-0008-0000-0500-000002000000}"/>
            </a:ext>
          </a:extLst>
        </xdr:cNvPr>
        <xdr:cNvSpPr/>
      </xdr:nvSpPr>
      <xdr:spPr>
        <a:xfrm>
          <a:off x="779859" y="20246579"/>
          <a:ext cx="1268015" cy="398859"/>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xdr:col>
      <xdr:colOff>220268</xdr:colOff>
      <xdr:row>100</xdr:row>
      <xdr:rowOff>190501</xdr:rowOff>
    </xdr:from>
    <xdr:to>
      <xdr:col>1</xdr:col>
      <xdr:colOff>652268</xdr:colOff>
      <xdr:row>100</xdr:row>
      <xdr:rowOff>622501</xdr:rowOff>
    </xdr:to>
    <xdr:pic>
      <xdr:nvPicPr>
        <xdr:cNvPr id="6" name="Picture 6" descr="Resultado de imagen de icono casa&quot;">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7924" y="20157282"/>
          <a:ext cx="432000" cy="4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951035</xdr:colOff>
      <xdr:row>4</xdr:row>
      <xdr:rowOff>12731</xdr:rowOff>
    </xdr:from>
    <xdr:to>
      <xdr:col>5</xdr:col>
      <xdr:colOff>75925</xdr:colOff>
      <xdr:row>4</xdr:row>
      <xdr:rowOff>412506</xdr:rowOff>
    </xdr:to>
    <xdr:sp macro="[0]!Inicio2" textlink="">
      <xdr:nvSpPr>
        <xdr:cNvPr id="7" name="Rectángulo: esquinas redondeadas 6">
          <a:extLst>
            <a:ext uri="{FF2B5EF4-FFF2-40B4-BE49-F238E27FC236}">
              <a16:creationId xmlns:a16="http://schemas.microsoft.com/office/drawing/2014/main" id="{00000000-0008-0000-0500-000007000000}"/>
            </a:ext>
          </a:extLst>
        </xdr:cNvPr>
        <xdr:cNvSpPr/>
      </xdr:nvSpPr>
      <xdr:spPr>
        <a:xfrm>
          <a:off x="5574323" y="1155731"/>
          <a:ext cx="1271679" cy="39977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50000" t="50000" r="50000" b="50000"/>
          </a:path>
          <a:tileRec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4</xdr:col>
      <xdr:colOff>689100</xdr:colOff>
      <xdr:row>3</xdr:row>
      <xdr:rowOff>80047</xdr:rowOff>
    </xdr:from>
    <xdr:to>
      <xdr:col>4</xdr:col>
      <xdr:colOff>1121100</xdr:colOff>
      <xdr:row>4</xdr:row>
      <xdr:rowOff>356350</xdr:rowOff>
    </xdr:to>
    <xdr:pic>
      <xdr:nvPicPr>
        <xdr:cNvPr id="9" name="Picture 6" descr="Resultado de imagen de icono casa&quot;">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312388" y="1061855"/>
          <a:ext cx="432000" cy="43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543384</xdr:colOff>
      <xdr:row>4</xdr:row>
      <xdr:rowOff>32331</xdr:rowOff>
    </xdr:from>
    <xdr:to>
      <xdr:col>7</xdr:col>
      <xdr:colOff>124558</xdr:colOff>
      <xdr:row>4</xdr:row>
      <xdr:rowOff>432106</xdr:rowOff>
    </xdr:to>
    <xdr:sp macro="[0]!Help1" textlink="">
      <xdr:nvSpPr>
        <xdr:cNvPr id="11" name="Rectángulo: esquinas redondeadas 10">
          <a:extLst>
            <a:ext uri="{FF2B5EF4-FFF2-40B4-BE49-F238E27FC236}">
              <a16:creationId xmlns:a16="http://schemas.microsoft.com/office/drawing/2014/main" id="{00000000-0008-0000-0500-00000B000000}"/>
            </a:ext>
          </a:extLst>
        </xdr:cNvPr>
        <xdr:cNvSpPr/>
      </xdr:nvSpPr>
      <xdr:spPr>
        <a:xfrm>
          <a:off x="7313461" y="1087408"/>
          <a:ext cx="1303001" cy="399775"/>
        </a:xfrm>
        <a:prstGeom prst="round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path path="circle">
            <a:fillToRect l="100000" b="100000"/>
          </a:path>
          <a:tileRect t="-100000" r="-100000"/>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900" b="1">
              <a:solidFill>
                <a:sysClr val="windowText" lastClr="000000"/>
              </a:solidFill>
              <a:latin typeface="Arial Narrow" panose="020B0606020202030204" pitchFamily="34" charset="0"/>
            </a:rPr>
            <a:t>¿Tienes dudas?</a:t>
          </a:r>
        </a:p>
        <a:p>
          <a:pPr algn="ctr"/>
          <a:r>
            <a:rPr lang="es-CO" sz="900" b="1">
              <a:solidFill>
                <a:sysClr val="windowText" lastClr="000000"/>
              </a:solidFill>
              <a:latin typeface="Arial Narrow" panose="020B0606020202030204" pitchFamily="34" charset="0"/>
            </a:rPr>
            <a:t>Revisa el instructivo</a:t>
          </a:r>
        </a:p>
      </xdr:txBody>
    </xdr:sp>
    <xdr:clientData/>
  </xdr:twoCellAnchor>
  <xdr:twoCellAnchor editAs="oneCell">
    <xdr:from>
      <xdr:col>5</xdr:col>
      <xdr:colOff>238584</xdr:colOff>
      <xdr:row>3</xdr:row>
      <xdr:rowOff>58969</xdr:rowOff>
    </xdr:from>
    <xdr:to>
      <xdr:col>5</xdr:col>
      <xdr:colOff>738415</xdr:colOff>
      <xdr:row>4</xdr:row>
      <xdr:rowOff>401150</xdr:rowOff>
    </xdr:to>
    <xdr:pic>
      <xdr:nvPicPr>
        <xdr:cNvPr id="10" name="Imagen 9" descr="Resultado de imagen de icono de ayuda">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08661" y="952854"/>
          <a:ext cx="499831" cy="503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662608</xdr:colOff>
      <xdr:row>100</xdr:row>
      <xdr:rowOff>331304</xdr:rowOff>
    </xdr:from>
    <xdr:to>
      <xdr:col>4</xdr:col>
      <xdr:colOff>1913282</xdr:colOff>
      <xdr:row>100</xdr:row>
      <xdr:rowOff>753717</xdr:rowOff>
    </xdr:to>
    <xdr:sp macro="[0]!Guardar_M1_NN" textlink="">
      <xdr:nvSpPr>
        <xdr:cNvPr id="3" name="Rectángulo redondeado 2">
          <a:extLst>
            <a:ext uri="{FF2B5EF4-FFF2-40B4-BE49-F238E27FC236}">
              <a16:creationId xmlns:a16="http://schemas.microsoft.com/office/drawing/2014/main" id="{00000000-0008-0000-0500-000003000000}"/>
            </a:ext>
          </a:extLst>
        </xdr:cNvPr>
        <xdr:cNvSpPr/>
      </xdr:nvSpPr>
      <xdr:spPr>
        <a:xfrm>
          <a:off x="5284304" y="22139413"/>
          <a:ext cx="1250674" cy="422413"/>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Registro</a:t>
          </a:r>
          <a:r>
            <a:rPr lang="es-CO" sz="900" b="1" baseline="0">
              <a:solidFill>
                <a:sysClr val="windowText" lastClr="000000"/>
              </a:solidFill>
              <a:latin typeface="Arial Narrow" panose="020B0606020202030204" pitchFamily="34" charset="0"/>
            </a:rPr>
            <a:t> Módulo 1</a:t>
          </a:r>
          <a:endParaRPr lang="es-CO" sz="900" b="1">
            <a:solidFill>
              <a:sysClr val="windowText" lastClr="000000"/>
            </a:solidFill>
            <a:latin typeface="Arial Narrow" panose="020B0606020202030204" pitchFamily="34" charset="0"/>
          </a:endParaRPr>
        </a:p>
      </xdr:txBody>
    </xdr:sp>
    <xdr:clientData/>
  </xdr:twoCellAnchor>
  <xdr:twoCellAnchor editAs="oneCell">
    <xdr:from>
      <xdr:col>4</xdr:col>
      <xdr:colOff>364435</xdr:colOff>
      <xdr:row>100</xdr:row>
      <xdr:rowOff>248479</xdr:rowOff>
    </xdr:from>
    <xdr:to>
      <xdr:col>4</xdr:col>
      <xdr:colOff>810919</xdr:colOff>
      <xdr:row>100</xdr:row>
      <xdr:rowOff>692910</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4986131" y="22056588"/>
          <a:ext cx="446484" cy="444431"/>
        </a:xfrm>
        <a:prstGeom prst="rect">
          <a:avLst/>
        </a:prstGeom>
      </xdr:spPr>
    </xdr:pic>
    <xdr:clientData/>
  </xdr:twoCellAnchor>
  <xdr:twoCellAnchor>
    <xdr:from>
      <xdr:col>5</xdr:col>
      <xdr:colOff>629479</xdr:colOff>
      <xdr:row>100</xdr:row>
      <xdr:rowOff>281607</xdr:rowOff>
    </xdr:from>
    <xdr:to>
      <xdr:col>7</xdr:col>
      <xdr:colOff>173935</xdr:colOff>
      <xdr:row>100</xdr:row>
      <xdr:rowOff>728868</xdr:rowOff>
    </xdr:to>
    <xdr:sp macro="[0]!Dirigir_M1_M3" textlink="">
      <xdr:nvSpPr>
        <xdr:cNvPr id="5" name="Pentágono 4">
          <a:extLst>
            <a:ext uri="{FF2B5EF4-FFF2-40B4-BE49-F238E27FC236}">
              <a16:creationId xmlns:a16="http://schemas.microsoft.com/office/drawing/2014/main" id="{00000000-0008-0000-0500-000005000000}"/>
            </a:ext>
          </a:extLst>
        </xdr:cNvPr>
        <xdr:cNvSpPr/>
      </xdr:nvSpPr>
      <xdr:spPr>
        <a:xfrm>
          <a:off x="7396370" y="22089716"/>
          <a:ext cx="1399761" cy="447261"/>
        </a:xfrm>
        <a:prstGeom prst="homePlat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Continuar Registro</a:t>
          </a:r>
          <a:r>
            <a:rPr lang="es-CO" sz="1100" b="0" baseline="0">
              <a:solidFill>
                <a:sysClr val="windowText" lastClr="000000"/>
              </a:solidFill>
              <a:latin typeface="Arial Narrow" panose="020B0606020202030204" pitchFamily="34" charset="0"/>
            </a:rPr>
            <a:t> </a:t>
          </a:r>
        </a:p>
        <a:p>
          <a:pPr algn="ctr"/>
          <a:r>
            <a:rPr lang="es-CO" sz="1100" b="0" baseline="0">
              <a:solidFill>
                <a:sysClr val="windowText" lastClr="000000"/>
              </a:solidFill>
              <a:latin typeface="Arial Narrow" panose="020B0606020202030204" pitchFamily="34" charset="0"/>
            </a:rPr>
            <a:t>FAMILIA</a:t>
          </a:r>
          <a:endParaRPr lang="es-CO" sz="1100" b="0">
            <a:solidFill>
              <a:sysClr val="windowText" lastClr="000000"/>
            </a:solidFill>
            <a:latin typeface="Arial Narrow" panose="020B0606020202030204" pitchFamily="34" charset="0"/>
          </a:endParaRPr>
        </a:p>
      </xdr:txBody>
    </xdr:sp>
    <xdr:clientData/>
  </xdr:twoCellAnchor>
  <xdr:twoCellAnchor>
    <xdr:from>
      <xdr:col>5</xdr:col>
      <xdr:colOff>82825</xdr:colOff>
      <xdr:row>100</xdr:row>
      <xdr:rowOff>132521</xdr:rowOff>
    </xdr:from>
    <xdr:to>
      <xdr:col>5</xdr:col>
      <xdr:colOff>753717</xdr:colOff>
      <xdr:row>100</xdr:row>
      <xdr:rowOff>812172</xdr:rowOff>
    </xdr:to>
    <xdr:grpSp>
      <xdr:nvGrpSpPr>
        <xdr:cNvPr id="16" name="Grupo 15">
          <a:extLst>
            <a:ext uri="{FF2B5EF4-FFF2-40B4-BE49-F238E27FC236}">
              <a16:creationId xmlns:a16="http://schemas.microsoft.com/office/drawing/2014/main" id="{00000000-0008-0000-0500-000010000000}"/>
            </a:ext>
          </a:extLst>
        </xdr:cNvPr>
        <xdr:cNvGrpSpPr/>
      </xdr:nvGrpSpPr>
      <xdr:grpSpPr>
        <a:xfrm>
          <a:off x="6854234" y="23425476"/>
          <a:ext cx="670892" cy="679651"/>
          <a:chOff x="3522372" y="3966693"/>
          <a:chExt cx="2015543" cy="2240923"/>
        </a:xfrm>
      </xdr:grpSpPr>
      <xdr:pic>
        <xdr:nvPicPr>
          <xdr:cNvPr id="17" name="Imagen 16">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18" name="Imagen 17">
            <a:extLst>
              <a:ext uri="{FF2B5EF4-FFF2-40B4-BE49-F238E27FC236}">
                <a16:creationId xmlns:a16="http://schemas.microsoft.com/office/drawing/2014/main" id="{00000000-0008-0000-0500-000012000000}"/>
              </a:ext>
            </a:extLst>
          </xdr:cNvPr>
          <xdr:cNvPicPr>
            <a:picLocks noChangeAspect="1"/>
          </xdr:cNvPicPr>
        </xdr:nvPicPr>
        <xdr:blipFill rotWithShape="1">
          <a:blip xmlns:r="http://schemas.openxmlformats.org/officeDocument/2006/relationships" r:embed="rId6"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1</xdr:col>
      <xdr:colOff>593480</xdr:colOff>
      <xdr:row>0</xdr:row>
      <xdr:rowOff>43961</xdr:rowOff>
    </xdr:from>
    <xdr:to>
      <xdr:col>1</xdr:col>
      <xdr:colOff>1269755</xdr:colOff>
      <xdr:row>2</xdr:row>
      <xdr:rowOff>58947</xdr:rowOff>
    </xdr:to>
    <xdr:pic>
      <xdr:nvPicPr>
        <xdr:cNvPr id="19" name="Imagen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6557" y="43961"/>
          <a:ext cx="676275" cy="78031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209550</xdr:colOff>
      <xdr:row>2</xdr:row>
      <xdr:rowOff>38100</xdr:rowOff>
    </xdr:from>
    <xdr:to>
      <xdr:col>1</xdr:col>
      <xdr:colOff>662913</xdr:colOff>
      <xdr:row>4</xdr:row>
      <xdr:rowOff>340292</xdr:rowOff>
    </xdr:to>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rotWithShape="1">
        <a:blip xmlns:r="http://schemas.openxmlformats.org/officeDocument/2006/relationships" r:embed="rId1"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504825" y="695325"/>
          <a:ext cx="453363" cy="845250"/>
        </a:xfrm>
        <a:prstGeom prst="rect">
          <a:avLst/>
        </a:prstGeom>
      </xdr:spPr>
    </xdr:pic>
    <xdr:clientData/>
  </xdr:twoCellAnchor>
  <xdr:twoCellAnchor>
    <xdr:from>
      <xdr:col>5</xdr:col>
      <xdr:colOff>468922</xdr:colOff>
      <xdr:row>4</xdr:row>
      <xdr:rowOff>29307</xdr:rowOff>
    </xdr:from>
    <xdr:to>
      <xdr:col>7</xdr:col>
      <xdr:colOff>197827</xdr:colOff>
      <xdr:row>4</xdr:row>
      <xdr:rowOff>430955</xdr:rowOff>
    </xdr:to>
    <xdr:sp macro="[0]!Help1" textlink="">
      <xdr:nvSpPr>
        <xdr:cNvPr id="15" name="Rectángulo: esquinas redondeadas 10">
          <a:extLst>
            <a:ext uri="{FF2B5EF4-FFF2-40B4-BE49-F238E27FC236}">
              <a16:creationId xmlns:a16="http://schemas.microsoft.com/office/drawing/2014/main" id="{00000000-0008-0000-0600-00000F000000}"/>
            </a:ext>
          </a:extLst>
        </xdr:cNvPr>
        <xdr:cNvSpPr/>
      </xdr:nvSpPr>
      <xdr:spPr>
        <a:xfrm>
          <a:off x="7238999" y="1113692"/>
          <a:ext cx="1443405" cy="401648"/>
        </a:xfrm>
        <a:prstGeom prst="round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path path="circle">
            <a:fillToRect l="100000" b="100000"/>
          </a:path>
          <a:tileRect t="-100000" r="-100000"/>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900" b="1">
              <a:solidFill>
                <a:sysClr val="windowText" lastClr="000000"/>
              </a:solidFill>
              <a:latin typeface="Arial Narrow" panose="020B0606020202030204" pitchFamily="34" charset="0"/>
            </a:rPr>
            <a:t>¿Tienes dudas?</a:t>
          </a:r>
        </a:p>
        <a:p>
          <a:pPr algn="ctr"/>
          <a:r>
            <a:rPr lang="es-CO" sz="900" b="1">
              <a:solidFill>
                <a:sysClr val="windowText" lastClr="000000"/>
              </a:solidFill>
              <a:latin typeface="Arial Narrow" panose="020B0606020202030204" pitchFamily="34" charset="0"/>
            </a:rPr>
            <a:t>Revisa el instructivo</a:t>
          </a:r>
        </a:p>
      </xdr:txBody>
    </xdr:sp>
    <xdr:clientData/>
  </xdr:twoCellAnchor>
  <xdr:twoCellAnchor editAs="oneCell">
    <xdr:from>
      <xdr:col>5</xdr:col>
      <xdr:colOff>273988</xdr:colOff>
      <xdr:row>3</xdr:row>
      <xdr:rowOff>61546</xdr:rowOff>
    </xdr:from>
    <xdr:to>
      <xdr:col>5</xdr:col>
      <xdr:colOff>773819</xdr:colOff>
      <xdr:row>4</xdr:row>
      <xdr:rowOff>400000</xdr:rowOff>
    </xdr:to>
    <xdr:pic>
      <xdr:nvPicPr>
        <xdr:cNvPr id="16" name="Imagen 15" descr="Resultado de imagen de icono de ayuda">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44065" y="984738"/>
          <a:ext cx="499831" cy="499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1075592</xdr:colOff>
      <xdr:row>4</xdr:row>
      <xdr:rowOff>35901</xdr:rowOff>
    </xdr:from>
    <xdr:to>
      <xdr:col>5</xdr:col>
      <xdr:colOff>200482</xdr:colOff>
      <xdr:row>4</xdr:row>
      <xdr:rowOff>431021</xdr:rowOff>
    </xdr:to>
    <xdr:sp macro="[0]!Inicio3" textlink="">
      <xdr:nvSpPr>
        <xdr:cNvPr id="17" name="Rectángulo: esquinas redondeadas 9">
          <a:extLst>
            <a:ext uri="{FF2B5EF4-FFF2-40B4-BE49-F238E27FC236}">
              <a16:creationId xmlns:a16="http://schemas.microsoft.com/office/drawing/2014/main" id="{00000000-0008-0000-0600-000011000000}"/>
            </a:ext>
          </a:extLst>
        </xdr:cNvPr>
        <xdr:cNvSpPr/>
      </xdr:nvSpPr>
      <xdr:spPr>
        <a:xfrm>
          <a:off x="5698880" y="1120286"/>
          <a:ext cx="1271679" cy="395120"/>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4</xdr:col>
      <xdr:colOff>827942</xdr:colOff>
      <xdr:row>3</xdr:row>
      <xdr:rowOff>114130</xdr:rowOff>
    </xdr:from>
    <xdr:to>
      <xdr:col>4</xdr:col>
      <xdr:colOff>1259942</xdr:colOff>
      <xdr:row>4</xdr:row>
      <xdr:rowOff>386706</xdr:rowOff>
    </xdr:to>
    <xdr:pic>
      <xdr:nvPicPr>
        <xdr:cNvPr id="14" name="Picture 6" descr="Resultado de imagen de icono casa&quot;">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51230" y="1037322"/>
          <a:ext cx="432000" cy="433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57150</xdr:colOff>
          <xdr:row>47</xdr:row>
          <xdr:rowOff>47625</xdr:rowOff>
        </xdr:from>
        <xdr:to>
          <xdr:col>6</xdr:col>
          <xdr:colOff>647700</xdr:colOff>
          <xdr:row>47</xdr:row>
          <xdr:rowOff>1076325</xdr:rowOff>
        </xdr:to>
        <xdr:sp macro="" textlink="">
          <xdr:nvSpPr>
            <xdr:cNvPr id="5146" name="Group Box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Eventos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47</xdr:row>
          <xdr:rowOff>219075</xdr:rowOff>
        </xdr:from>
        <xdr:to>
          <xdr:col>4</xdr:col>
          <xdr:colOff>1343025</xdr:colOff>
          <xdr:row>47</xdr:row>
          <xdr:rowOff>533400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Violencia sexual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47</xdr:row>
          <xdr:rowOff>466725</xdr:rowOff>
        </xdr:from>
        <xdr:to>
          <xdr:col>5</xdr:col>
          <xdr:colOff>257175</xdr:colOff>
          <xdr:row>47</xdr:row>
          <xdr:rowOff>685800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Violencia psicológica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47</xdr:row>
          <xdr:rowOff>657225</xdr:rowOff>
        </xdr:from>
        <xdr:to>
          <xdr:col>4</xdr:col>
          <xdr:colOff>2000250</xdr:colOff>
          <xdr:row>47</xdr:row>
          <xdr:rowOff>885825</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Violencia en el conflicto armado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1924050</xdr:colOff>
          <xdr:row>47</xdr:row>
          <xdr:rowOff>295275</xdr:rowOff>
        </xdr:from>
        <xdr:to>
          <xdr:col>7</xdr:col>
          <xdr:colOff>66675</xdr:colOff>
          <xdr:row>47</xdr:row>
          <xdr:rowOff>514350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6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Violencia económica y patrimonial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1933575</xdr:colOff>
          <xdr:row>47</xdr:row>
          <xdr:rowOff>485775</xdr:rowOff>
        </xdr:from>
        <xdr:to>
          <xdr:col>6</xdr:col>
          <xdr:colOff>609600</xdr:colOff>
          <xdr:row>47</xdr:row>
          <xdr:rowOff>704850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Violencia Física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1924050</xdr:colOff>
          <xdr:row>47</xdr:row>
          <xdr:rowOff>685800</xdr:rowOff>
        </xdr:from>
        <xdr:to>
          <xdr:col>6</xdr:col>
          <xdr:colOff>314325</xdr:colOff>
          <xdr:row>47</xdr:row>
          <xdr:rowOff>904875</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Ninguna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53</xdr:row>
          <xdr:rowOff>114300</xdr:rowOff>
        </xdr:from>
        <xdr:to>
          <xdr:col>6</xdr:col>
          <xdr:colOff>571500</xdr:colOff>
          <xdr:row>53</xdr:row>
          <xdr:rowOff>914400</xdr:rowOff>
        </xdr:to>
        <xdr:sp macro="" textlink="">
          <xdr:nvSpPr>
            <xdr:cNvPr id="5157" name="Group Box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Otras situaciones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53</xdr:row>
          <xdr:rowOff>209550</xdr:rowOff>
        </xdr:from>
        <xdr:to>
          <xdr:col>4</xdr:col>
          <xdr:colOff>1590675</xdr:colOff>
          <xdr:row>53</xdr:row>
          <xdr:rowOff>428625</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6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Cabeza de familia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53</xdr:row>
          <xdr:rowOff>409575</xdr:rowOff>
        </xdr:from>
        <xdr:to>
          <xdr:col>5</xdr:col>
          <xdr:colOff>19050</xdr:colOff>
          <xdr:row>53</xdr:row>
          <xdr:rowOff>628650</xdr:rowOff>
        </xdr:to>
        <xdr:sp macro="" textlink="">
          <xdr:nvSpPr>
            <xdr:cNvPr id="5166" name="Check Box 46" hidden="1">
              <a:extLst>
                <a:ext uri="{63B3BB69-23CF-44E3-9099-C40C66FF867C}">
                  <a14:compatExt spid="_x0000_s5166"/>
                </a:ext>
                <a:ext uri="{FF2B5EF4-FFF2-40B4-BE49-F238E27FC236}">
                  <a16:creationId xmlns:a16="http://schemas.microsoft.com/office/drawing/2014/main" id="{00000000-0008-0000-0600-00002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Enfermedad terminal o de alto costo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53</xdr:row>
          <xdr:rowOff>571500</xdr:rowOff>
        </xdr:from>
        <xdr:to>
          <xdr:col>5</xdr:col>
          <xdr:colOff>161925</xdr:colOff>
          <xdr:row>53</xdr:row>
          <xdr:rowOff>828675</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6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Cuidador de otro-a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53</xdr:row>
          <xdr:rowOff>200025</xdr:rowOff>
        </xdr:from>
        <xdr:to>
          <xdr:col>6</xdr:col>
          <xdr:colOff>523875</xdr:colOff>
          <xdr:row>53</xdr:row>
          <xdr:rowOff>419100</xdr:rowOff>
        </xdr:to>
        <xdr:sp macro="" textlink="">
          <xdr:nvSpPr>
            <xdr:cNvPr id="5168" name="Check Box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53</xdr:row>
          <xdr:rowOff>352425</xdr:rowOff>
        </xdr:from>
        <xdr:to>
          <xdr:col>6</xdr:col>
          <xdr:colOff>95250</xdr:colOff>
          <xdr:row>53</xdr:row>
          <xdr:rowOff>628650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Ninguna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73</xdr:row>
          <xdr:rowOff>57150</xdr:rowOff>
        </xdr:from>
        <xdr:to>
          <xdr:col>6</xdr:col>
          <xdr:colOff>447675</xdr:colOff>
          <xdr:row>73</xdr:row>
          <xdr:rowOff>923925</xdr:rowOff>
        </xdr:to>
        <xdr:sp macro="" textlink="">
          <xdr:nvSpPr>
            <xdr:cNvPr id="5181" name="Group Box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Medicamentos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390525</xdr:colOff>
          <xdr:row>73</xdr:row>
          <xdr:rowOff>123825</xdr:rowOff>
        </xdr:from>
        <xdr:to>
          <xdr:col>6</xdr:col>
          <xdr:colOff>466725</xdr:colOff>
          <xdr:row>73</xdr:row>
          <xdr:rowOff>419100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Micronutrientes suministrados durante la gestación.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73</xdr:row>
          <xdr:rowOff>342900</xdr:rowOff>
        </xdr:from>
        <xdr:to>
          <xdr:col>6</xdr:col>
          <xdr:colOff>123825</xdr:colOff>
          <xdr:row>73</xdr:row>
          <xdr:rowOff>571500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6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Médicamentos para el dolor.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73</xdr:row>
          <xdr:rowOff>561975</xdr:rowOff>
        </xdr:from>
        <xdr:to>
          <xdr:col>6</xdr:col>
          <xdr:colOff>219075</xdr:colOff>
          <xdr:row>73</xdr:row>
          <xdr:rowOff>800100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6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Médicamentos por enfermedad anterior a la gestación.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81</xdr:row>
          <xdr:rowOff>95250</xdr:rowOff>
        </xdr:from>
        <xdr:to>
          <xdr:col>6</xdr:col>
          <xdr:colOff>504825</xdr:colOff>
          <xdr:row>81</xdr:row>
          <xdr:rowOff>895350</xdr:rowOff>
        </xdr:to>
        <xdr:sp macro="" textlink="">
          <xdr:nvSpPr>
            <xdr:cNvPr id="5198" name="Group Box 78" hidden="1">
              <a:extLst>
                <a:ext uri="{63B3BB69-23CF-44E3-9099-C40C66FF867C}">
                  <a14:compatExt spid="_x0000_s5198"/>
                </a:ext>
                <a:ext uri="{FF2B5EF4-FFF2-40B4-BE49-F238E27FC236}">
                  <a16:creationId xmlns:a16="http://schemas.microsoft.com/office/drawing/2014/main" id="{00000000-0008-0000-0600-00004E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Sustancias psicoactivas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81</xdr:row>
          <xdr:rowOff>200025</xdr:rowOff>
        </xdr:from>
        <xdr:to>
          <xdr:col>4</xdr:col>
          <xdr:colOff>1219200</xdr:colOff>
          <xdr:row>81</xdr:row>
          <xdr:rowOff>419100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6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Cigarrillo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81</xdr:row>
          <xdr:rowOff>409575</xdr:rowOff>
        </xdr:from>
        <xdr:to>
          <xdr:col>4</xdr:col>
          <xdr:colOff>1362075</xdr:colOff>
          <xdr:row>81</xdr:row>
          <xdr:rowOff>628650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6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Bebidas Alcohólicas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81</xdr:row>
          <xdr:rowOff>609600</xdr:rowOff>
        </xdr:from>
        <xdr:to>
          <xdr:col>4</xdr:col>
          <xdr:colOff>1390650</xdr:colOff>
          <xdr:row>81</xdr:row>
          <xdr:rowOff>828675</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6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Otras SPA.</a:t>
              </a:r>
            </a:p>
          </xdr:txBody>
        </xdr:sp>
        <xdr:clientData/>
      </xdr:twoCellAnchor>
    </mc:Choice>
    <mc:Fallback/>
  </mc:AlternateContent>
  <xdr:twoCellAnchor>
    <xdr:from>
      <xdr:col>1</xdr:col>
      <xdr:colOff>343619</xdr:colOff>
      <xdr:row>106</xdr:row>
      <xdr:rowOff>293790</xdr:rowOff>
    </xdr:from>
    <xdr:to>
      <xdr:col>1</xdr:col>
      <xdr:colOff>1611634</xdr:colOff>
      <xdr:row>106</xdr:row>
      <xdr:rowOff>695505</xdr:rowOff>
    </xdr:to>
    <xdr:sp macro="[0]!Inicio4" textlink="">
      <xdr:nvSpPr>
        <xdr:cNvPr id="39" name="Rectángulo: esquinas redondeadas 38">
          <a:extLst>
            <a:ext uri="{FF2B5EF4-FFF2-40B4-BE49-F238E27FC236}">
              <a16:creationId xmlns:a16="http://schemas.microsoft.com/office/drawing/2014/main" id="{00000000-0008-0000-0600-000027000000}"/>
            </a:ext>
          </a:extLst>
        </xdr:cNvPr>
        <xdr:cNvSpPr/>
      </xdr:nvSpPr>
      <xdr:spPr>
        <a:xfrm>
          <a:off x="641793" y="28007399"/>
          <a:ext cx="1268015" cy="40171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xdr:col>
      <xdr:colOff>81684</xdr:colOff>
      <xdr:row>106</xdr:row>
      <xdr:rowOff>203065</xdr:rowOff>
    </xdr:from>
    <xdr:to>
      <xdr:col>1</xdr:col>
      <xdr:colOff>513684</xdr:colOff>
      <xdr:row>106</xdr:row>
      <xdr:rowOff>639349</xdr:rowOff>
    </xdr:to>
    <xdr:pic>
      <xdr:nvPicPr>
        <xdr:cNvPr id="40" name="Picture 6" descr="Resultado de imagen de icono casa&quot;">
          <a:extLst>
            <a:ext uri="{FF2B5EF4-FFF2-40B4-BE49-F238E27FC236}">
              <a16:creationId xmlns:a16="http://schemas.microsoft.com/office/drawing/2014/main" id="{00000000-0008-0000-0600-00002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79858" y="27916674"/>
          <a:ext cx="432000" cy="4362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460397</xdr:colOff>
      <xdr:row>106</xdr:row>
      <xdr:rowOff>321308</xdr:rowOff>
    </xdr:from>
    <xdr:to>
      <xdr:col>4</xdr:col>
      <xdr:colOff>1711071</xdr:colOff>
      <xdr:row>106</xdr:row>
      <xdr:rowOff>746577</xdr:rowOff>
    </xdr:to>
    <xdr:sp macro="[0]!Guardar_M2_MG" textlink="">
      <xdr:nvSpPr>
        <xdr:cNvPr id="41" name="Rectángulo redondeado 18">
          <a:extLst>
            <a:ext uri="{FF2B5EF4-FFF2-40B4-BE49-F238E27FC236}">
              <a16:creationId xmlns:a16="http://schemas.microsoft.com/office/drawing/2014/main" id="{00000000-0008-0000-0600-000029000000}"/>
            </a:ext>
          </a:extLst>
        </xdr:cNvPr>
        <xdr:cNvSpPr/>
      </xdr:nvSpPr>
      <xdr:spPr>
        <a:xfrm>
          <a:off x="5082093" y="28034917"/>
          <a:ext cx="1250674" cy="425269"/>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Registro</a:t>
          </a:r>
          <a:r>
            <a:rPr lang="es-CO" sz="900" b="1" baseline="0">
              <a:solidFill>
                <a:sysClr val="windowText" lastClr="000000"/>
              </a:solidFill>
              <a:latin typeface="Arial Narrow" panose="020B0606020202030204" pitchFamily="34" charset="0"/>
            </a:rPr>
            <a:t> Módulo 2</a:t>
          </a:r>
          <a:endParaRPr lang="es-CO" sz="900" b="1">
            <a:solidFill>
              <a:sysClr val="windowText" lastClr="000000"/>
            </a:solidFill>
            <a:latin typeface="Arial Narrow" panose="020B0606020202030204" pitchFamily="34" charset="0"/>
          </a:endParaRPr>
        </a:p>
      </xdr:txBody>
    </xdr:sp>
    <xdr:clientData/>
  </xdr:twoCellAnchor>
  <xdr:twoCellAnchor editAs="oneCell">
    <xdr:from>
      <xdr:col>4</xdr:col>
      <xdr:colOff>162224</xdr:colOff>
      <xdr:row>106</xdr:row>
      <xdr:rowOff>237055</xdr:rowOff>
    </xdr:from>
    <xdr:to>
      <xdr:col>4</xdr:col>
      <xdr:colOff>608708</xdr:colOff>
      <xdr:row>106</xdr:row>
      <xdr:rowOff>685770</xdr:rowOff>
    </xdr:to>
    <xdr:pic>
      <xdr:nvPicPr>
        <xdr:cNvPr id="42" name="Imagen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4783920" y="27950664"/>
          <a:ext cx="446484" cy="448715"/>
        </a:xfrm>
        <a:prstGeom prst="rect">
          <a:avLst/>
        </a:prstGeom>
      </xdr:spPr>
    </xdr:pic>
    <xdr:clientData/>
  </xdr:twoCellAnchor>
  <xdr:twoCellAnchor>
    <xdr:from>
      <xdr:col>5</xdr:col>
      <xdr:colOff>530372</xdr:colOff>
      <xdr:row>106</xdr:row>
      <xdr:rowOff>295031</xdr:rowOff>
    </xdr:from>
    <xdr:to>
      <xdr:col>7</xdr:col>
      <xdr:colOff>71116</xdr:colOff>
      <xdr:row>106</xdr:row>
      <xdr:rowOff>746576</xdr:rowOff>
    </xdr:to>
    <xdr:sp macro="[0]!Dirigir_M2_M3" textlink="">
      <xdr:nvSpPr>
        <xdr:cNvPr id="43" name="Pentágono 20">
          <a:extLst>
            <a:ext uri="{FF2B5EF4-FFF2-40B4-BE49-F238E27FC236}">
              <a16:creationId xmlns:a16="http://schemas.microsoft.com/office/drawing/2014/main" id="{00000000-0008-0000-0600-00002B000000}"/>
            </a:ext>
          </a:extLst>
        </xdr:cNvPr>
        <xdr:cNvSpPr/>
      </xdr:nvSpPr>
      <xdr:spPr>
        <a:xfrm>
          <a:off x="7297263" y="28008640"/>
          <a:ext cx="1396049" cy="451545"/>
        </a:xfrm>
        <a:prstGeom prst="homePlat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Continuar Registro</a:t>
          </a:r>
          <a:r>
            <a:rPr lang="es-CO" sz="1100" b="0" baseline="0">
              <a:solidFill>
                <a:sysClr val="windowText" lastClr="000000"/>
              </a:solidFill>
              <a:latin typeface="Arial Narrow" panose="020B0606020202030204" pitchFamily="34" charset="0"/>
            </a:rPr>
            <a:t> </a:t>
          </a:r>
        </a:p>
        <a:p>
          <a:pPr algn="ctr"/>
          <a:r>
            <a:rPr lang="es-CO" sz="1100" b="0" baseline="0">
              <a:solidFill>
                <a:sysClr val="windowText" lastClr="000000"/>
              </a:solidFill>
              <a:latin typeface="Arial Narrow" panose="020B0606020202030204" pitchFamily="34" charset="0"/>
            </a:rPr>
            <a:t>FAMILIA</a:t>
          </a:r>
          <a:endParaRPr lang="es-CO" sz="1100" b="0">
            <a:solidFill>
              <a:sysClr val="windowText" lastClr="000000"/>
            </a:solidFill>
            <a:latin typeface="Arial Narrow" panose="020B0606020202030204" pitchFamily="34" charset="0"/>
          </a:endParaRPr>
        </a:p>
      </xdr:txBody>
    </xdr:sp>
    <xdr:clientData/>
  </xdr:twoCellAnchor>
  <xdr:twoCellAnchor>
    <xdr:from>
      <xdr:col>4</xdr:col>
      <xdr:colOff>2128913</xdr:colOff>
      <xdr:row>106</xdr:row>
      <xdr:rowOff>132521</xdr:rowOff>
    </xdr:from>
    <xdr:to>
      <xdr:col>5</xdr:col>
      <xdr:colOff>654610</xdr:colOff>
      <xdr:row>106</xdr:row>
      <xdr:rowOff>831309</xdr:rowOff>
    </xdr:to>
    <xdr:grpSp>
      <xdr:nvGrpSpPr>
        <xdr:cNvPr id="44" name="Grupo 43">
          <a:extLst>
            <a:ext uri="{FF2B5EF4-FFF2-40B4-BE49-F238E27FC236}">
              <a16:creationId xmlns:a16="http://schemas.microsoft.com/office/drawing/2014/main" id="{00000000-0008-0000-0600-00002C000000}"/>
            </a:ext>
          </a:extLst>
        </xdr:cNvPr>
        <xdr:cNvGrpSpPr/>
      </xdr:nvGrpSpPr>
      <xdr:grpSpPr>
        <a:xfrm>
          <a:off x="6748538" y="28016959"/>
          <a:ext cx="668822" cy="698788"/>
          <a:chOff x="3522372" y="3966693"/>
          <a:chExt cx="2015543" cy="2240923"/>
        </a:xfrm>
      </xdr:grpSpPr>
      <xdr:pic>
        <xdr:nvPicPr>
          <xdr:cNvPr id="45" name="Imagen 44">
            <a:extLst>
              <a:ext uri="{FF2B5EF4-FFF2-40B4-BE49-F238E27FC236}">
                <a16:creationId xmlns:a16="http://schemas.microsoft.com/office/drawing/2014/main" id="{00000000-0008-0000-0600-00002D000000}"/>
              </a:ext>
            </a:extLst>
          </xdr:cNvPr>
          <xdr:cNvPicPr>
            <a:picLocks noChangeAspect="1"/>
          </xdr:cNvPicPr>
        </xdr:nvPicPr>
        <xdr:blipFill rotWithShape="1">
          <a:blip xmlns:r="http://schemas.openxmlformats.org/officeDocument/2006/relationships" r:embed="rId5"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46" name="Imagen 45">
            <a:extLst>
              <a:ext uri="{FF2B5EF4-FFF2-40B4-BE49-F238E27FC236}">
                <a16:creationId xmlns:a16="http://schemas.microsoft.com/office/drawing/2014/main" id="{00000000-0008-0000-0600-00002E000000}"/>
              </a:ext>
            </a:extLst>
          </xdr:cNvPr>
          <xdr:cNvPicPr>
            <a:picLocks noChangeAspect="1"/>
          </xdr:cNvPicPr>
        </xdr:nvPicPr>
        <xdr:blipFill rotWithShape="1">
          <a:blip xmlns:r="http://schemas.openxmlformats.org/officeDocument/2006/relationships" r:embed="rId6"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editAs="oneCell">
    <xdr:from>
      <xdr:col>1</xdr:col>
      <xdr:colOff>747347</xdr:colOff>
      <xdr:row>0</xdr:row>
      <xdr:rowOff>43961</xdr:rowOff>
    </xdr:from>
    <xdr:to>
      <xdr:col>1</xdr:col>
      <xdr:colOff>1423622</xdr:colOff>
      <xdr:row>2</xdr:row>
      <xdr:rowOff>49422</xdr:rowOff>
    </xdr:to>
    <xdr:pic>
      <xdr:nvPicPr>
        <xdr:cNvPr id="37" name="Imagen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40424" y="43961"/>
          <a:ext cx="676275" cy="77079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224555</xdr:colOff>
      <xdr:row>2</xdr:row>
      <xdr:rowOff>266699</xdr:rowOff>
    </xdr:from>
    <xdr:to>
      <xdr:col>3</xdr:col>
      <xdr:colOff>180975</xdr:colOff>
      <xdr:row>4</xdr:row>
      <xdr:rowOff>396749</xdr:rowOff>
    </xdr:to>
    <xdr:grpSp>
      <xdr:nvGrpSpPr>
        <xdr:cNvPr id="4" name="Grupo 3">
          <a:extLst>
            <a:ext uri="{FF2B5EF4-FFF2-40B4-BE49-F238E27FC236}">
              <a16:creationId xmlns:a16="http://schemas.microsoft.com/office/drawing/2014/main" id="{00000000-0008-0000-0700-000004000000}"/>
            </a:ext>
          </a:extLst>
        </xdr:cNvPr>
        <xdr:cNvGrpSpPr/>
      </xdr:nvGrpSpPr>
      <xdr:grpSpPr>
        <a:xfrm>
          <a:off x="224555" y="1007532"/>
          <a:ext cx="644337" cy="701550"/>
          <a:chOff x="3522372" y="3966693"/>
          <a:chExt cx="2015543" cy="2240923"/>
        </a:xfrm>
      </xdr:grpSpPr>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1" cstate="print">
            <a:clrChange>
              <a:clrFrom>
                <a:srgbClr val="EDEEF0"/>
              </a:clrFrom>
              <a:clrTo>
                <a:srgbClr val="EDEEF0">
                  <a:alpha val="0"/>
                </a:srgbClr>
              </a:clrTo>
            </a:clrChange>
            <a:extLst>
              <a:ext uri="{28A0092B-C50C-407E-A947-70E740481C1C}">
                <a14:useLocalDpi xmlns:a14="http://schemas.microsoft.com/office/drawing/2010/main" val="0"/>
              </a:ext>
            </a:extLst>
          </a:blip>
          <a:srcRect l="37230" t="21408" r="50939" b="45917"/>
          <a:stretch/>
        </xdr:blipFill>
        <xdr:spPr>
          <a:xfrm>
            <a:off x="3522372" y="3966693"/>
            <a:ext cx="1352282" cy="2240923"/>
          </a:xfrm>
          <a:prstGeom prst="rect">
            <a:avLst/>
          </a:prstGeom>
        </xdr:spPr>
      </xdr:pic>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rotWithShape="1">
          <a:blip xmlns:r="http://schemas.openxmlformats.org/officeDocument/2006/relationships" r:embed="rId2" cstate="print">
            <a:clrChange>
              <a:clrFrom>
                <a:srgbClr val="F6F6F8"/>
              </a:clrFrom>
              <a:clrTo>
                <a:srgbClr val="F6F6F8">
                  <a:alpha val="0"/>
                </a:srgbClr>
              </a:clrTo>
            </a:clrChange>
            <a:extLst>
              <a:ext uri="{28A0092B-C50C-407E-A947-70E740481C1C}">
                <a14:useLocalDpi xmlns:a14="http://schemas.microsoft.com/office/drawing/2010/main" val="0"/>
              </a:ext>
            </a:extLst>
          </a:blip>
          <a:srcRect l="38469" t="67418" r="50826" b="6479"/>
          <a:stretch/>
        </xdr:blipFill>
        <xdr:spPr>
          <a:xfrm>
            <a:off x="4578440" y="4803752"/>
            <a:ext cx="959475" cy="1403864"/>
          </a:xfrm>
          <a:prstGeom prst="rect">
            <a:avLst/>
          </a:prstGeom>
        </xdr:spPr>
      </xdr:pic>
    </xdr:grpSp>
    <xdr:clientData/>
  </xdr:twoCellAnchor>
  <xdr:twoCellAnchor>
    <xdr:from>
      <xdr:col>12</xdr:col>
      <xdr:colOff>320104</xdr:colOff>
      <xdr:row>4</xdr:row>
      <xdr:rowOff>33130</xdr:rowOff>
    </xdr:from>
    <xdr:to>
      <xdr:col>14</xdr:col>
      <xdr:colOff>137272</xdr:colOff>
      <xdr:row>4</xdr:row>
      <xdr:rowOff>431111</xdr:rowOff>
    </xdr:to>
    <xdr:sp macro="[0]!Help1" textlink="">
      <xdr:nvSpPr>
        <xdr:cNvPr id="7" name="Rectángulo: esquinas redondeadas 10">
          <a:extLst>
            <a:ext uri="{FF2B5EF4-FFF2-40B4-BE49-F238E27FC236}">
              <a16:creationId xmlns:a16="http://schemas.microsoft.com/office/drawing/2014/main" id="{00000000-0008-0000-0700-000007000000}"/>
            </a:ext>
          </a:extLst>
        </xdr:cNvPr>
        <xdr:cNvSpPr/>
      </xdr:nvSpPr>
      <xdr:spPr>
        <a:xfrm>
          <a:off x="12355222" y="1142512"/>
          <a:ext cx="1408403" cy="397981"/>
        </a:xfrm>
        <a:prstGeom prst="round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path path="circle">
            <a:fillToRect l="100000" b="100000"/>
          </a:path>
          <a:tileRect t="-100000" r="-100000"/>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900" b="1">
              <a:solidFill>
                <a:sysClr val="windowText" lastClr="000000"/>
              </a:solidFill>
              <a:latin typeface="Arial Narrow" panose="020B0606020202030204" pitchFamily="34" charset="0"/>
            </a:rPr>
            <a:t>¿Tienes dudas?</a:t>
          </a:r>
        </a:p>
        <a:p>
          <a:pPr algn="ctr"/>
          <a:r>
            <a:rPr lang="es-CO" sz="900" b="1">
              <a:solidFill>
                <a:sysClr val="windowText" lastClr="000000"/>
              </a:solidFill>
              <a:latin typeface="Arial Narrow" panose="020B0606020202030204" pitchFamily="34" charset="0"/>
            </a:rPr>
            <a:t>Revisa el instructivo</a:t>
          </a:r>
        </a:p>
      </xdr:txBody>
    </xdr:sp>
    <xdr:clientData/>
  </xdr:twoCellAnchor>
  <xdr:twoCellAnchor editAs="oneCell">
    <xdr:from>
      <xdr:col>12</xdr:col>
      <xdr:colOff>15304</xdr:colOff>
      <xdr:row>3</xdr:row>
      <xdr:rowOff>72517</xdr:rowOff>
    </xdr:from>
    <xdr:to>
      <xdr:col>13</xdr:col>
      <xdr:colOff>172876</xdr:colOff>
      <xdr:row>4</xdr:row>
      <xdr:rowOff>374125</xdr:rowOff>
    </xdr:to>
    <xdr:pic>
      <xdr:nvPicPr>
        <xdr:cNvPr id="8" name="Imagen 7" descr="Resultado de imagen de icono de ayuda">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050422" y="980193"/>
          <a:ext cx="504954" cy="503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156318</xdr:colOff>
      <xdr:row>4</xdr:row>
      <xdr:rowOff>33130</xdr:rowOff>
    </xdr:from>
    <xdr:to>
      <xdr:col>11</xdr:col>
      <xdr:colOff>1493569</xdr:colOff>
      <xdr:row>4</xdr:row>
      <xdr:rowOff>438978</xdr:rowOff>
    </xdr:to>
    <xdr:sp macro="[0]!Inicio3" textlink="">
      <xdr:nvSpPr>
        <xdr:cNvPr id="9" name="Rectángulo: esquinas redondeadas 9">
          <a:extLst>
            <a:ext uri="{FF2B5EF4-FFF2-40B4-BE49-F238E27FC236}">
              <a16:creationId xmlns:a16="http://schemas.microsoft.com/office/drawing/2014/main" id="{00000000-0008-0000-0700-000009000000}"/>
            </a:ext>
          </a:extLst>
        </xdr:cNvPr>
        <xdr:cNvSpPr/>
      </xdr:nvSpPr>
      <xdr:spPr>
        <a:xfrm>
          <a:off x="10656230" y="1142512"/>
          <a:ext cx="1337251" cy="405848"/>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10</xdr:col>
      <xdr:colOff>754956</xdr:colOff>
      <xdr:row>3</xdr:row>
      <xdr:rowOff>77476</xdr:rowOff>
    </xdr:from>
    <xdr:to>
      <xdr:col>11</xdr:col>
      <xdr:colOff>326825</xdr:colOff>
      <xdr:row>4</xdr:row>
      <xdr:rowOff>313206</xdr:rowOff>
    </xdr:to>
    <xdr:pic>
      <xdr:nvPicPr>
        <xdr:cNvPr id="10" name="Picture 6" descr="Resultado de imagen de icono casa&quot;">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392015" y="985152"/>
          <a:ext cx="434722" cy="437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57150</xdr:colOff>
          <xdr:row>37</xdr:row>
          <xdr:rowOff>76200</xdr:rowOff>
        </xdr:from>
        <xdr:to>
          <xdr:col>14</xdr:col>
          <xdr:colOff>781050</xdr:colOff>
          <xdr:row>38</xdr:row>
          <xdr:rowOff>838200</xdr:rowOff>
        </xdr:to>
        <xdr:sp macro="" textlink="">
          <xdr:nvSpPr>
            <xdr:cNvPr id="6187" name="Group Box 43" hidden="1">
              <a:extLst>
                <a:ext uri="{63B3BB69-23CF-44E3-9099-C40C66FF867C}">
                  <a14:compatExt spid="_x0000_s6187"/>
                </a:ext>
                <a:ext uri="{FF2B5EF4-FFF2-40B4-BE49-F238E27FC236}">
                  <a16:creationId xmlns:a16="http://schemas.microsoft.com/office/drawing/2014/main" id="{00000000-0008-0000-0700-00002B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Formas de eliminación de basuras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37</xdr:row>
          <xdr:rowOff>171450</xdr:rowOff>
        </xdr:from>
        <xdr:to>
          <xdr:col>13</xdr:col>
          <xdr:colOff>209550</xdr:colOff>
          <xdr:row>37</xdr:row>
          <xdr:rowOff>390525</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7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La recogen los servicios del aseo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37</xdr:row>
          <xdr:rowOff>314325</xdr:rowOff>
        </xdr:from>
        <xdr:to>
          <xdr:col>13</xdr:col>
          <xdr:colOff>571500</xdr:colOff>
          <xdr:row>37</xdr:row>
          <xdr:rowOff>609600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7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La tiran a un río, quebrada, caño o laguna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37</xdr:row>
          <xdr:rowOff>542925</xdr:rowOff>
        </xdr:from>
        <xdr:to>
          <xdr:col>13</xdr:col>
          <xdr:colOff>647700</xdr:colOff>
          <xdr:row>37</xdr:row>
          <xdr:rowOff>762000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7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La tiran a un patio, lote, zanja o baldío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37</xdr:row>
          <xdr:rowOff>723900</xdr:rowOff>
        </xdr:from>
        <xdr:to>
          <xdr:col>12</xdr:col>
          <xdr:colOff>76200</xdr:colOff>
          <xdr:row>38</xdr:row>
          <xdr:rowOff>9525</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7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La queman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37</xdr:row>
          <xdr:rowOff>904875</xdr:rowOff>
        </xdr:from>
        <xdr:to>
          <xdr:col>12</xdr:col>
          <xdr:colOff>85725</xdr:colOff>
          <xdr:row>38</xdr:row>
          <xdr:rowOff>180975</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7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La entierran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38</xdr:row>
          <xdr:rowOff>152400</xdr:rowOff>
        </xdr:from>
        <xdr:to>
          <xdr:col>13</xdr:col>
          <xdr:colOff>847725</xdr:colOff>
          <xdr:row>38</xdr:row>
          <xdr:rowOff>381000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7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La recoge un servicio informal (zorra, carreta, etc)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38</xdr:row>
          <xdr:rowOff>333375</xdr:rowOff>
        </xdr:from>
        <xdr:to>
          <xdr:col>13</xdr:col>
          <xdr:colOff>419100</xdr:colOff>
          <xdr:row>38</xdr:row>
          <xdr:rowOff>561975</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7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7. La reciclan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38</xdr:row>
          <xdr:rowOff>533400</xdr:rowOff>
        </xdr:from>
        <xdr:to>
          <xdr:col>13</xdr:col>
          <xdr:colOff>485775</xdr:colOff>
          <xdr:row>38</xdr:row>
          <xdr:rowOff>762000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7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8. La elimina de otra forma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37</xdr:row>
          <xdr:rowOff>76200</xdr:rowOff>
        </xdr:from>
        <xdr:to>
          <xdr:col>7</xdr:col>
          <xdr:colOff>1704975</xdr:colOff>
          <xdr:row>37</xdr:row>
          <xdr:rowOff>866775</xdr:rowOff>
        </xdr:to>
        <xdr:sp macro="" textlink="">
          <xdr:nvSpPr>
            <xdr:cNvPr id="6197" name="Group Box 53" hidden="1">
              <a:extLst>
                <a:ext uri="{63B3BB69-23CF-44E3-9099-C40C66FF867C}">
                  <a14:compatExt spid="_x0000_s6197"/>
                </a:ext>
                <a:ext uri="{FF2B5EF4-FFF2-40B4-BE49-F238E27FC236}">
                  <a16:creationId xmlns:a16="http://schemas.microsoft.com/office/drawing/2014/main" id="{00000000-0008-0000-0700-00003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Servicios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37</xdr:row>
          <xdr:rowOff>190500</xdr:rowOff>
        </xdr:from>
        <xdr:to>
          <xdr:col>6</xdr:col>
          <xdr:colOff>1323975</xdr:colOff>
          <xdr:row>37</xdr:row>
          <xdr:rowOff>419100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7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Energía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37</xdr:row>
          <xdr:rowOff>390525</xdr:rowOff>
        </xdr:from>
        <xdr:to>
          <xdr:col>6</xdr:col>
          <xdr:colOff>1581150</xdr:colOff>
          <xdr:row>37</xdr:row>
          <xdr:rowOff>609600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7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Acueducto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37</xdr:row>
          <xdr:rowOff>571500</xdr:rowOff>
        </xdr:from>
        <xdr:to>
          <xdr:col>6</xdr:col>
          <xdr:colOff>1724025</xdr:colOff>
          <xdr:row>37</xdr:row>
          <xdr:rowOff>819150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7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Alcantarillado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1838325</xdr:colOff>
          <xdr:row>37</xdr:row>
          <xdr:rowOff>200025</xdr:rowOff>
        </xdr:from>
        <xdr:to>
          <xdr:col>7</xdr:col>
          <xdr:colOff>847725</xdr:colOff>
          <xdr:row>37</xdr:row>
          <xdr:rowOff>419100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7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Gas natural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1838325</xdr:colOff>
          <xdr:row>37</xdr:row>
          <xdr:rowOff>381000</xdr:rowOff>
        </xdr:from>
        <xdr:to>
          <xdr:col>7</xdr:col>
          <xdr:colOff>609600</xdr:colOff>
          <xdr:row>37</xdr:row>
          <xdr:rowOff>609600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7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Telefonía fija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1838325</xdr:colOff>
          <xdr:row>37</xdr:row>
          <xdr:rowOff>581025</xdr:rowOff>
        </xdr:from>
        <xdr:to>
          <xdr:col>7</xdr:col>
          <xdr:colOff>800100</xdr:colOff>
          <xdr:row>37</xdr:row>
          <xdr:rowOff>800100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7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Todas las anteriores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42</xdr:row>
          <xdr:rowOff>66675</xdr:rowOff>
        </xdr:from>
        <xdr:to>
          <xdr:col>7</xdr:col>
          <xdr:colOff>1724025</xdr:colOff>
          <xdr:row>42</xdr:row>
          <xdr:rowOff>1371600</xdr:rowOff>
        </xdr:to>
        <xdr:sp macro="" textlink="">
          <xdr:nvSpPr>
            <xdr:cNvPr id="6205" name="Group Box 61" hidden="1">
              <a:extLst>
                <a:ext uri="{63B3BB69-23CF-44E3-9099-C40C66FF867C}">
                  <a14:compatExt spid="_x0000_s6205"/>
                </a:ext>
                <a:ext uri="{FF2B5EF4-FFF2-40B4-BE49-F238E27FC236}">
                  <a16:creationId xmlns:a16="http://schemas.microsoft.com/office/drawing/2014/main" id="{00000000-0008-0000-0700-00003D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Identificación riesgos vivienda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42</xdr:row>
          <xdr:rowOff>247650</xdr:rowOff>
        </xdr:from>
        <xdr:to>
          <xdr:col>7</xdr:col>
          <xdr:colOff>514350</xdr:colOff>
          <xdr:row>42</xdr:row>
          <xdr:rowOff>466725</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7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Área de deslizamiento de tierra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42</xdr:row>
          <xdr:rowOff>409575</xdr:rowOff>
        </xdr:from>
        <xdr:to>
          <xdr:col>7</xdr:col>
          <xdr:colOff>57150</xdr:colOff>
          <xdr:row>42</xdr:row>
          <xdr:rowOff>657225</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7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Zona propensa a las inundaciones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42</xdr:row>
          <xdr:rowOff>590550</xdr:rowOff>
        </xdr:from>
        <xdr:to>
          <xdr:col>7</xdr:col>
          <xdr:colOff>342900</xdr:colOff>
          <xdr:row>42</xdr:row>
          <xdr:rowOff>819150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7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Orilla de río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42</xdr:row>
          <xdr:rowOff>762000</xdr:rowOff>
        </xdr:from>
        <xdr:to>
          <xdr:col>6</xdr:col>
          <xdr:colOff>1609725</xdr:colOff>
          <xdr:row>42</xdr:row>
          <xdr:rowOff>990600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7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Colina empinada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42</xdr:row>
          <xdr:rowOff>933450</xdr:rowOff>
        </xdr:from>
        <xdr:to>
          <xdr:col>6</xdr:col>
          <xdr:colOff>1800225</xdr:colOff>
          <xdr:row>42</xdr:row>
          <xdr:rowOff>1152525</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7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Montaña/pila de basura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42</xdr:row>
          <xdr:rowOff>1085850</xdr:rowOff>
        </xdr:from>
        <xdr:to>
          <xdr:col>7</xdr:col>
          <xdr:colOff>295275</xdr:colOff>
          <xdr:row>42</xdr:row>
          <xdr:rowOff>1343025</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7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Área de contaminación industrial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42</xdr:row>
          <xdr:rowOff>238125</xdr:rowOff>
        </xdr:from>
        <xdr:to>
          <xdr:col>7</xdr:col>
          <xdr:colOff>1514475</xdr:colOff>
          <xdr:row>42</xdr:row>
          <xdr:rowOff>466725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7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7. Ferrocarril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42</xdr:row>
          <xdr:rowOff>409575</xdr:rowOff>
        </xdr:from>
        <xdr:to>
          <xdr:col>7</xdr:col>
          <xdr:colOff>1200150</xdr:colOff>
          <xdr:row>42</xdr:row>
          <xdr:rowOff>628650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7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8. Central eléctrica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42</xdr:row>
          <xdr:rowOff>590550</xdr:rowOff>
        </xdr:from>
        <xdr:to>
          <xdr:col>7</xdr:col>
          <xdr:colOff>1228725</xdr:colOff>
          <xdr:row>42</xdr:row>
          <xdr:rowOff>819150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7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9. Paso elevado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161925</xdr:colOff>
          <xdr:row>42</xdr:row>
          <xdr:rowOff>771525</xdr:rowOff>
        </xdr:from>
        <xdr:to>
          <xdr:col>7</xdr:col>
          <xdr:colOff>1676400</xdr:colOff>
          <xdr:row>42</xdr:row>
          <xdr:rowOff>990600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7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10. Ninguna de las anteriores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42</xdr:row>
          <xdr:rowOff>942975</xdr:rowOff>
        </xdr:from>
        <xdr:to>
          <xdr:col>7</xdr:col>
          <xdr:colOff>1676400</xdr:colOff>
          <xdr:row>42</xdr:row>
          <xdr:rowOff>1152525</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7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11. 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86</xdr:row>
          <xdr:rowOff>66675</xdr:rowOff>
        </xdr:from>
        <xdr:to>
          <xdr:col>7</xdr:col>
          <xdr:colOff>1704975</xdr:colOff>
          <xdr:row>86</xdr:row>
          <xdr:rowOff>2143125</xdr:rowOff>
        </xdr:to>
        <xdr:sp macro="" textlink="">
          <xdr:nvSpPr>
            <xdr:cNvPr id="6245" name="Group Box 101" hidden="1">
              <a:extLst>
                <a:ext uri="{63B3BB69-23CF-44E3-9099-C40C66FF867C}">
                  <a14:compatExt spid="_x0000_s6245"/>
                </a:ext>
                <a:ext uri="{FF2B5EF4-FFF2-40B4-BE49-F238E27FC236}">
                  <a16:creationId xmlns:a16="http://schemas.microsoft.com/office/drawing/2014/main" id="{00000000-0008-0000-0700-00006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Actividades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86</xdr:row>
          <xdr:rowOff>161925</xdr:rowOff>
        </xdr:from>
        <xdr:to>
          <xdr:col>7</xdr:col>
          <xdr:colOff>1628775</xdr:colOff>
          <xdr:row>86</xdr:row>
          <xdr:rowOff>381000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7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Leer un libro o ver las imágenes de un libro con él/ella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86</xdr:row>
          <xdr:rowOff>323850</xdr:rowOff>
        </xdr:from>
        <xdr:to>
          <xdr:col>7</xdr:col>
          <xdr:colOff>1209675</xdr:colOff>
          <xdr:row>86</xdr:row>
          <xdr:rowOff>533400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7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Contarle historias y cuentos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86</xdr:row>
          <xdr:rowOff>466725</xdr:rowOff>
        </xdr:from>
        <xdr:to>
          <xdr:col>7</xdr:col>
          <xdr:colOff>809625</xdr:colOff>
          <xdr:row>86</xdr:row>
          <xdr:rowOff>752475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7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Cantar canciones con él o ella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86</xdr:row>
          <xdr:rowOff>676275</xdr:rowOff>
        </xdr:from>
        <xdr:to>
          <xdr:col>7</xdr:col>
          <xdr:colOff>1381125</xdr:colOff>
          <xdr:row>86</xdr:row>
          <xdr:rowOff>904875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7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Llevarlo-a afuera de la casa a un patio u otro lugar abierto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1181100</xdr:rowOff>
        </xdr:from>
        <xdr:to>
          <xdr:col>7</xdr:col>
          <xdr:colOff>1304925</xdr:colOff>
          <xdr:row>86</xdr:row>
          <xdr:rowOff>1400175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7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Mirando en la  TV o en el celular un programa infantil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1362075</xdr:rowOff>
        </xdr:from>
        <xdr:to>
          <xdr:col>7</xdr:col>
          <xdr:colOff>695325</xdr:colOff>
          <xdr:row>86</xdr:row>
          <xdr:rowOff>1590675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7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7. Jugar con él/ella con diversos objetos.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1524000</xdr:rowOff>
        </xdr:from>
        <xdr:to>
          <xdr:col>7</xdr:col>
          <xdr:colOff>695325</xdr:colOff>
          <xdr:row>86</xdr:row>
          <xdr:rowOff>1752600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7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8. Explorar con él/ella en el jardín, parque, museo, biblioteca infantil, sala de lectura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86</xdr:row>
          <xdr:rowOff>1685925</xdr:rowOff>
        </xdr:from>
        <xdr:to>
          <xdr:col>7</xdr:col>
          <xdr:colOff>533400</xdr:colOff>
          <xdr:row>86</xdr:row>
          <xdr:rowOff>1914525</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7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9. Baila con él/ella en algunos momentos del día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86</xdr:row>
          <xdr:rowOff>1876425</xdr:rowOff>
        </xdr:from>
        <xdr:to>
          <xdr:col>6</xdr:col>
          <xdr:colOff>1771650</xdr:colOff>
          <xdr:row>86</xdr:row>
          <xdr:rowOff>2095500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7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10. Ninguna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88</xdr:row>
          <xdr:rowOff>114300</xdr:rowOff>
        </xdr:from>
        <xdr:to>
          <xdr:col>7</xdr:col>
          <xdr:colOff>1704975</xdr:colOff>
          <xdr:row>88</xdr:row>
          <xdr:rowOff>1771650</xdr:rowOff>
        </xdr:to>
        <xdr:sp macro="" textlink="">
          <xdr:nvSpPr>
            <xdr:cNvPr id="6257" name="Group Box 113" hidden="1">
              <a:extLst>
                <a:ext uri="{63B3BB69-23CF-44E3-9099-C40C66FF867C}">
                  <a14:compatExt spid="_x0000_s6257"/>
                </a:ext>
                <a:ext uri="{FF2B5EF4-FFF2-40B4-BE49-F238E27FC236}">
                  <a16:creationId xmlns:a16="http://schemas.microsoft.com/office/drawing/2014/main" id="{00000000-0008-0000-0700-00007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Participantes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88</xdr:row>
          <xdr:rowOff>238125</xdr:rowOff>
        </xdr:from>
        <xdr:to>
          <xdr:col>6</xdr:col>
          <xdr:colOff>1390650</xdr:colOff>
          <xdr:row>88</xdr:row>
          <xdr:rowOff>466725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7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Padre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88</xdr:row>
          <xdr:rowOff>428625</xdr:rowOff>
        </xdr:from>
        <xdr:to>
          <xdr:col>6</xdr:col>
          <xdr:colOff>1438275</xdr:colOff>
          <xdr:row>88</xdr:row>
          <xdr:rowOff>657225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7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Madre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88</xdr:row>
          <xdr:rowOff>581025</xdr:rowOff>
        </xdr:from>
        <xdr:to>
          <xdr:col>6</xdr:col>
          <xdr:colOff>1485900</xdr:colOff>
          <xdr:row>88</xdr:row>
          <xdr:rowOff>847725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7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Hermana-o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88</xdr:row>
          <xdr:rowOff>781050</xdr:rowOff>
        </xdr:from>
        <xdr:to>
          <xdr:col>6</xdr:col>
          <xdr:colOff>1323975</xdr:colOff>
          <xdr:row>88</xdr:row>
          <xdr:rowOff>1009650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7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Prima-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88</xdr:row>
          <xdr:rowOff>962025</xdr:rowOff>
        </xdr:from>
        <xdr:to>
          <xdr:col>6</xdr:col>
          <xdr:colOff>1438275</xdr:colOff>
          <xdr:row>88</xdr:row>
          <xdr:rowOff>1181100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7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Sobrina-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88</xdr:row>
          <xdr:rowOff>1104900</xdr:rowOff>
        </xdr:from>
        <xdr:to>
          <xdr:col>6</xdr:col>
          <xdr:colOff>1676400</xdr:colOff>
          <xdr:row>88</xdr:row>
          <xdr:rowOff>1390650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7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Padrastro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88</xdr:row>
          <xdr:rowOff>1323975</xdr:rowOff>
        </xdr:from>
        <xdr:to>
          <xdr:col>6</xdr:col>
          <xdr:colOff>1247775</xdr:colOff>
          <xdr:row>88</xdr:row>
          <xdr:rowOff>1533525</xdr:rowOff>
        </xdr:to>
        <xdr:sp macro="" textlink="">
          <xdr:nvSpPr>
            <xdr:cNvPr id="6264" name="Check Box 120" hidden="1">
              <a:extLst>
                <a:ext uri="{63B3BB69-23CF-44E3-9099-C40C66FF867C}">
                  <a14:compatExt spid="_x0000_s6264"/>
                </a:ext>
                <a:ext uri="{FF2B5EF4-FFF2-40B4-BE49-F238E27FC236}">
                  <a16:creationId xmlns:a16="http://schemas.microsoft.com/office/drawing/2014/main" id="{00000000-0008-0000-0700-00007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7. Madrastra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1504950</xdr:colOff>
          <xdr:row>88</xdr:row>
          <xdr:rowOff>228600</xdr:rowOff>
        </xdr:from>
        <xdr:to>
          <xdr:col>7</xdr:col>
          <xdr:colOff>1057275</xdr:colOff>
          <xdr:row>88</xdr:row>
          <xdr:rowOff>447675</xdr:rowOff>
        </xdr:to>
        <xdr:sp macro="" textlink="">
          <xdr:nvSpPr>
            <xdr:cNvPr id="6266" name="Check Box 122" hidden="1">
              <a:extLst>
                <a:ext uri="{63B3BB69-23CF-44E3-9099-C40C66FF867C}">
                  <a14:compatExt spid="_x0000_s6266"/>
                </a:ext>
                <a:ext uri="{FF2B5EF4-FFF2-40B4-BE49-F238E27FC236}">
                  <a16:creationId xmlns:a16="http://schemas.microsoft.com/office/drawing/2014/main" id="{00000000-0008-0000-0700-00007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8. Abuela-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1504950</xdr:colOff>
          <xdr:row>88</xdr:row>
          <xdr:rowOff>371475</xdr:rowOff>
        </xdr:from>
        <xdr:to>
          <xdr:col>7</xdr:col>
          <xdr:colOff>228600</xdr:colOff>
          <xdr:row>88</xdr:row>
          <xdr:rowOff>657225</xdr:rowOff>
        </xdr:to>
        <xdr:sp macro="" textlink="">
          <xdr:nvSpPr>
            <xdr:cNvPr id="6267" name="Check Box 123" hidden="1">
              <a:extLst>
                <a:ext uri="{63B3BB69-23CF-44E3-9099-C40C66FF867C}">
                  <a14:compatExt spid="_x0000_s6267"/>
                </a:ext>
                <a:ext uri="{FF2B5EF4-FFF2-40B4-BE49-F238E27FC236}">
                  <a16:creationId xmlns:a16="http://schemas.microsoft.com/office/drawing/2014/main" id="{00000000-0008-0000-0700-00007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9. Tía - 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1504950</xdr:colOff>
          <xdr:row>88</xdr:row>
          <xdr:rowOff>590550</xdr:rowOff>
        </xdr:from>
        <xdr:to>
          <xdr:col>7</xdr:col>
          <xdr:colOff>295275</xdr:colOff>
          <xdr:row>88</xdr:row>
          <xdr:rowOff>819150</xdr:rowOff>
        </xdr:to>
        <xdr:sp macro="" textlink="">
          <xdr:nvSpPr>
            <xdr:cNvPr id="6268" name="Check Box 124" hidden="1">
              <a:extLst>
                <a:ext uri="{63B3BB69-23CF-44E3-9099-C40C66FF867C}">
                  <a14:compatExt spid="_x0000_s6268"/>
                </a:ext>
                <a:ext uri="{FF2B5EF4-FFF2-40B4-BE49-F238E27FC236}">
                  <a16:creationId xmlns:a16="http://schemas.microsoft.com/office/drawing/2014/main" id="{00000000-0008-0000-0700-00007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10. Cuñada-o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1504950</xdr:colOff>
          <xdr:row>88</xdr:row>
          <xdr:rowOff>752475</xdr:rowOff>
        </xdr:from>
        <xdr:to>
          <xdr:col>7</xdr:col>
          <xdr:colOff>438150</xdr:colOff>
          <xdr:row>88</xdr:row>
          <xdr:rowOff>1009650</xdr:rowOff>
        </xdr:to>
        <xdr:sp macro="" textlink="">
          <xdr:nvSpPr>
            <xdr:cNvPr id="6269" name="Check Box 125" hidden="1">
              <a:extLst>
                <a:ext uri="{63B3BB69-23CF-44E3-9099-C40C66FF867C}">
                  <a14:compatExt spid="_x0000_s6269"/>
                </a:ext>
                <a:ext uri="{FF2B5EF4-FFF2-40B4-BE49-F238E27FC236}">
                  <a16:creationId xmlns:a16="http://schemas.microsoft.com/office/drawing/2014/main" id="{00000000-0008-0000-0700-00007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11. Padrino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1514475</xdr:colOff>
          <xdr:row>88</xdr:row>
          <xdr:rowOff>933450</xdr:rowOff>
        </xdr:from>
        <xdr:to>
          <xdr:col>7</xdr:col>
          <xdr:colOff>561975</xdr:colOff>
          <xdr:row>88</xdr:row>
          <xdr:rowOff>1200150</xdr:rowOff>
        </xdr:to>
        <xdr:sp macro="" textlink="">
          <xdr:nvSpPr>
            <xdr:cNvPr id="6270" name="Check Box 126" hidden="1">
              <a:extLst>
                <a:ext uri="{63B3BB69-23CF-44E3-9099-C40C66FF867C}">
                  <a14:compatExt spid="_x0000_s6270"/>
                </a:ext>
                <a:ext uri="{FF2B5EF4-FFF2-40B4-BE49-F238E27FC236}">
                  <a16:creationId xmlns:a16="http://schemas.microsoft.com/office/drawing/2014/main" id="{00000000-0008-0000-0700-00007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12. Madrina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1514475</xdr:colOff>
          <xdr:row>88</xdr:row>
          <xdr:rowOff>1114425</xdr:rowOff>
        </xdr:from>
        <xdr:to>
          <xdr:col>7</xdr:col>
          <xdr:colOff>1676400</xdr:colOff>
          <xdr:row>88</xdr:row>
          <xdr:rowOff>1390650</xdr:rowOff>
        </xdr:to>
        <xdr:sp macro="" textlink="">
          <xdr:nvSpPr>
            <xdr:cNvPr id="6271" name="Check Box 127" hidden="1">
              <a:extLst>
                <a:ext uri="{63B3BB69-23CF-44E3-9099-C40C66FF867C}">
                  <a14:compatExt spid="_x0000_s6271"/>
                </a:ext>
                <a:ext uri="{FF2B5EF4-FFF2-40B4-BE49-F238E27FC236}">
                  <a16:creationId xmlns:a16="http://schemas.microsoft.com/office/drawing/2014/main" id="{00000000-0008-0000-0700-00007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13. Familia sustituta/Institucion de protección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1514475</xdr:colOff>
          <xdr:row>88</xdr:row>
          <xdr:rowOff>1514475</xdr:rowOff>
        </xdr:from>
        <xdr:to>
          <xdr:col>7</xdr:col>
          <xdr:colOff>800100</xdr:colOff>
          <xdr:row>88</xdr:row>
          <xdr:rowOff>1752600</xdr:rowOff>
        </xdr:to>
        <xdr:sp macro="" textlink="">
          <xdr:nvSpPr>
            <xdr:cNvPr id="6272" name="Check Box 128" hidden="1">
              <a:extLst>
                <a:ext uri="{63B3BB69-23CF-44E3-9099-C40C66FF867C}">
                  <a14:compatExt spid="_x0000_s6272"/>
                </a:ext>
                <a:ext uri="{FF2B5EF4-FFF2-40B4-BE49-F238E27FC236}">
                  <a16:creationId xmlns:a16="http://schemas.microsoft.com/office/drawing/2014/main" id="{00000000-0008-0000-07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15. Ninguno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1514475</xdr:colOff>
          <xdr:row>88</xdr:row>
          <xdr:rowOff>1323975</xdr:rowOff>
        </xdr:from>
        <xdr:to>
          <xdr:col>7</xdr:col>
          <xdr:colOff>438150</xdr:colOff>
          <xdr:row>88</xdr:row>
          <xdr:rowOff>1533525</xdr:rowOff>
        </xdr:to>
        <xdr:sp macro="" textlink="">
          <xdr:nvSpPr>
            <xdr:cNvPr id="6273" name="Check Box 129" hidden="1">
              <a:extLst>
                <a:ext uri="{63B3BB69-23CF-44E3-9099-C40C66FF867C}">
                  <a14:compatExt spid="_x0000_s6273"/>
                </a:ext>
                <a:ext uri="{FF2B5EF4-FFF2-40B4-BE49-F238E27FC236}">
                  <a16:creationId xmlns:a16="http://schemas.microsoft.com/office/drawing/2014/main" id="{00000000-0008-0000-07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14.Otro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96</xdr:row>
          <xdr:rowOff>66675</xdr:rowOff>
        </xdr:from>
        <xdr:to>
          <xdr:col>7</xdr:col>
          <xdr:colOff>1657350</xdr:colOff>
          <xdr:row>96</xdr:row>
          <xdr:rowOff>676275</xdr:rowOff>
        </xdr:to>
        <xdr:sp macro="" textlink="">
          <xdr:nvSpPr>
            <xdr:cNvPr id="6274" name="Group Box 130" hidden="1">
              <a:extLst>
                <a:ext uri="{63B3BB69-23CF-44E3-9099-C40C66FF867C}">
                  <a14:compatExt spid="_x0000_s6274"/>
                </a:ext>
                <a:ext uri="{FF2B5EF4-FFF2-40B4-BE49-F238E27FC236}">
                  <a16:creationId xmlns:a16="http://schemas.microsoft.com/office/drawing/2014/main" id="{00000000-0008-0000-0700-00008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Reconocimientos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96</xdr:row>
          <xdr:rowOff>171450</xdr:rowOff>
        </xdr:from>
        <xdr:to>
          <xdr:col>6</xdr:col>
          <xdr:colOff>1866900</xdr:colOff>
          <xdr:row>96</xdr:row>
          <xdr:rowOff>390525</xdr:rowOff>
        </xdr:to>
        <xdr:sp macro="" textlink="">
          <xdr:nvSpPr>
            <xdr:cNvPr id="6275" name="Check Box 131" hidden="1">
              <a:extLst>
                <a:ext uri="{63B3BB69-23CF-44E3-9099-C40C66FF867C}">
                  <a14:compatExt spid="_x0000_s6275"/>
                </a:ext>
                <a:ext uri="{FF2B5EF4-FFF2-40B4-BE49-F238E27FC236}">
                  <a16:creationId xmlns:a16="http://schemas.microsoft.com/office/drawing/2014/main" id="{00000000-0008-0000-0700-00008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Le da un regalo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96</xdr:row>
          <xdr:rowOff>342900</xdr:rowOff>
        </xdr:from>
        <xdr:to>
          <xdr:col>6</xdr:col>
          <xdr:colOff>1714500</xdr:colOff>
          <xdr:row>96</xdr:row>
          <xdr:rowOff>581025</xdr:rowOff>
        </xdr:to>
        <xdr:sp macro="" textlink="">
          <xdr:nvSpPr>
            <xdr:cNvPr id="6276" name="Check Box 132" hidden="1">
              <a:extLst>
                <a:ext uri="{63B3BB69-23CF-44E3-9099-C40C66FF867C}">
                  <a14:compatExt spid="_x0000_s6276"/>
                </a:ext>
                <a:ext uri="{FF2B5EF4-FFF2-40B4-BE49-F238E27FC236}">
                  <a16:creationId xmlns:a16="http://schemas.microsoft.com/office/drawing/2014/main" id="{00000000-0008-0000-0700-00008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Lo dejan salir a jugar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1847850</xdr:colOff>
          <xdr:row>96</xdr:row>
          <xdr:rowOff>171450</xdr:rowOff>
        </xdr:from>
        <xdr:to>
          <xdr:col>7</xdr:col>
          <xdr:colOff>1247775</xdr:colOff>
          <xdr:row>96</xdr:row>
          <xdr:rowOff>390525</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00000000-0008-0000-0700-00008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Lo felicitan verbalmente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1857375</xdr:colOff>
          <xdr:row>96</xdr:row>
          <xdr:rowOff>361950</xdr:rowOff>
        </xdr:from>
        <xdr:to>
          <xdr:col>7</xdr:col>
          <xdr:colOff>1200150</xdr:colOff>
          <xdr:row>96</xdr:row>
          <xdr:rowOff>581025</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00000000-0008-0000-0700-00008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Otro</a:t>
              </a:r>
            </a:p>
          </xdr:txBody>
        </xdr:sp>
        <xdr:clientData/>
      </xdr:twoCellAnchor>
    </mc:Choice>
    <mc:Fallback/>
  </mc:AlternateContent>
  <xdr:twoCellAnchor>
    <xdr:from>
      <xdr:col>3</xdr:col>
      <xdr:colOff>128585</xdr:colOff>
      <xdr:row>105</xdr:row>
      <xdr:rowOff>309800</xdr:rowOff>
    </xdr:from>
    <xdr:to>
      <xdr:col>3</xdr:col>
      <xdr:colOff>1396600</xdr:colOff>
      <xdr:row>105</xdr:row>
      <xdr:rowOff>711515</xdr:rowOff>
    </xdr:to>
    <xdr:sp macro="[0]!Inicio4" textlink="">
      <xdr:nvSpPr>
        <xdr:cNvPr id="83" name="Rectángulo: esquinas redondeadas 38">
          <a:extLst>
            <a:ext uri="{FF2B5EF4-FFF2-40B4-BE49-F238E27FC236}">
              <a16:creationId xmlns:a16="http://schemas.microsoft.com/office/drawing/2014/main" id="{00000000-0008-0000-0700-000053000000}"/>
            </a:ext>
          </a:extLst>
        </xdr:cNvPr>
        <xdr:cNvSpPr/>
      </xdr:nvSpPr>
      <xdr:spPr>
        <a:xfrm>
          <a:off x="423860" y="75652550"/>
          <a:ext cx="1268015" cy="401715"/>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2</xdr:col>
      <xdr:colOff>161925</xdr:colOff>
      <xdr:row>105</xdr:row>
      <xdr:rowOff>219075</xdr:rowOff>
    </xdr:from>
    <xdr:to>
      <xdr:col>3</xdr:col>
      <xdr:colOff>238139</xdr:colOff>
      <xdr:row>105</xdr:row>
      <xdr:rowOff>655359</xdr:rowOff>
    </xdr:to>
    <xdr:pic>
      <xdr:nvPicPr>
        <xdr:cNvPr id="84" name="Picture 6" descr="Resultado de imagen de icono casa&quot;">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1925" y="75561825"/>
          <a:ext cx="432000" cy="4362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650598</xdr:colOff>
      <xdr:row>105</xdr:row>
      <xdr:rowOff>298763</xdr:rowOff>
    </xdr:from>
    <xdr:to>
      <xdr:col>5</xdr:col>
      <xdr:colOff>238125</xdr:colOff>
      <xdr:row>105</xdr:row>
      <xdr:rowOff>721176</xdr:rowOff>
    </xdr:to>
    <xdr:sp macro="[0]!Guardar_M3" textlink="">
      <xdr:nvSpPr>
        <xdr:cNvPr id="85" name="Rectángulo redondeado 84">
          <a:extLst>
            <a:ext uri="{FF2B5EF4-FFF2-40B4-BE49-F238E27FC236}">
              <a16:creationId xmlns:a16="http://schemas.microsoft.com/office/drawing/2014/main" id="{00000000-0008-0000-0700-000055000000}"/>
            </a:ext>
          </a:extLst>
        </xdr:cNvPr>
        <xdr:cNvSpPr/>
      </xdr:nvSpPr>
      <xdr:spPr>
        <a:xfrm>
          <a:off x="2774673" y="36017513"/>
          <a:ext cx="1130577" cy="422413"/>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s-CO" sz="900" b="1">
              <a:solidFill>
                <a:sysClr val="windowText" lastClr="000000"/>
              </a:solidFill>
              <a:latin typeface="Arial Narrow" panose="020B0606020202030204" pitchFamily="34" charset="0"/>
            </a:rPr>
            <a:t>Guardar Registro</a:t>
          </a:r>
          <a:r>
            <a:rPr lang="es-CO" sz="900" b="1" baseline="0">
              <a:solidFill>
                <a:sysClr val="windowText" lastClr="000000"/>
              </a:solidFill>
              <a:latin typeface="Arial Narrow" panose="020B0606020202030204" pitchFamily="34" charset="0"/>
            </a:rPr>
            <a:t> Módulo 3</a:t>
          </a:r>
          <a:endParaRPr lang="es-CO" sz="900" b="1">
            <a:solidFill>
              <a:sysClr val="windowText" lastClr="000000"/>
            </a:solidFill>
            <a:latin typeface="Arial Narrow" panose="020B0606020202030204" pitchFamily="34" charset="0"/>
          </a:endParaRPr>
        </a:p>
      </xdr:txBody>
    </xdr:sp>
    <xdr:clientData/>
  </xdr:twoCellAnchor>
  <xdr:twoCellAnchor editAs="oneCell">
    <xdr:from>
      <xdr:col>4</xdr:col>
      <xdr:colOff>352425</xdr:colOff>
      <xdr:row>105</xdr:row>
      <xdr:rowOff>215938</xdr:rowOff>
    </xdr:from>
    <xdr:to>
      <xdr:col>4</xdr:col>
      <xdr:colOff>798909</xdr:colOff>
      <xdr:row>105</xdr:row>
      <xdr:rowOff>660369</xdr:rowOff>
    </xdr:to>
    <xdr:pic>
      <xdr:nvPicPr>
        <xdr:cNvPr id="86" name="Imagen 85">
          <a:extLst>
            <a:ext uri="{FF2B5EF4-FFF2-40B4-BE49-F238E27FC236}">
              <a16:creationId xmlns:a16="http://schemas.microsoft.com/office/drawing/2014/main" id="{00000000-0008-0000-0700-000056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2476500" y="35934688"/>
          <a:ext cx="446484" cy="444431"/>
        </a:xfrm>
        <a:prstGeom prst="rect">
          <a:avLst/>
        </a:prstGeom>
      </xdr:spPr>
    </xdr:pic>
    <xdr:clientData/>
  </xdr:twoCellAnchor>
  <xdr:twoCellAnchor>
    <xdr:from>
      <xdr:col>6</xdr:col>
      <xdr:colOff>252348</xdr:colOff>
      <xdr:row>105</xdr:row>
      <xdr:rowOff>281369</xdr:rowOff>
    </xdr:from>
    <xdr:to>
      <xdr:col>6</xdr:col>
      <xdr:colOff>1912869</xdr:colOff>
      <xdr:row>105</xdr:row>
      <xdr:rowOff>745195</xdr:rowOff>
    </xdr:to>
    <xdr:sp macro="[0]!NuevoR_NN" textlink="">
      <xdr:nvSpPr>
        <xdr:cNvPr id="87" name="Pentágono 2">
          <a:extLst>
            <a:ext uri="{FF2B5EF4-FFF2-40B4-BE49-F238E27FC236}">
              <a16:creationId xmlns:a16="http://schemas.microsoft.com/office/drawing/2014/main" id="{00000000-0008-0000-0700-000057000000}"/>
            </a:ext>
          </a:extLst>
        </xdr:cNvPr>
        <xdr:cNvSpPr/>
      </xdr:nvSpPr>
      <xdr:spPr>
        <a:xfrm>
          <a:off x="4871973" y="75624119"/>
          <a:ext cx="1660521" cy="463826"/>
        </a:xfrm>
        <a:prstGeom prst="homePlate">
          <a:avLst/>
        </a:prstGeom>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Realizar</a:t>
          </a:r>
          <a:r>
            <a:rPr lang="es-CO" sz="1100" baseline="0">
              <a:solidFill>
                <a:sysClr val="windowText" lastClr="000000"/>
              </a:solidFill>
              <a:latin typeface="Arial Narrow" panose="020B0606020202030204" pitchFamily="34" charset="0"/>
            </a:rPr>
            <a:t> nuevo registro </a:t>
          </a:r>
        </a:p>
        <a:p>
          <a:pPr algn="ctr"/>
          <a:r>
            <a:rPr lang="es-CO" sz="1100" b="1" baseline="0">
              <a:solidFill>
                <a:sysClr val="windowText" lastClr="000000"/>
              </a:solidFill>
              <a:latin typeface="Arial Narrow" panose="020B0606020202030204" pitchFamily="34" charset="0"/>
            </a:rPr>
            <a:t>NIÑA - NIÑO</a:t>
          </a:r>
          <a:endParaRPr lang="es-CO" sz="1100" b="1">
            <a:solidFill>
              <a:sysClr val="windowText" lastClr="000000"/>
            </a:solidFill>
            <a:latin typeface="Arial Narrow" panose="020B0606020202030204" pitchFamily="34" charset="0"/>
          </a:endParaRPr>
        </a:p>
      </xdr:txBody>
    </xdr:sp>
    <xdr:clientData/>
  </xdr:twoCellAnchor>
  <xdr:twoCellAnchor editAs="oneCell">
    <xdr:from>
      <xdr:col>6</xdr:col>
      <xdr:colOff>49282</xdr:colOff>
      <xdr:row>105</xdr:row>
      <xdr:rowOff>123825</xdr:rowOff>
    </xdr:from>
    <xdr:to>
      <xdr:col>6</xdr:col>
      <xdr:colOff>405569</xdr:colOff>
      <xdr:row>105</xdr:row>
      <xdr:rowOff>726872</xdr:rowOff>
    </xdr:to>
    <xdr:pic>
      <xdr:nvPicPr>
        <xdr:cNvPr id="88" name="Imagen 87">
          <a:extLst>
            <a:ext uri="{FF2B5EF4-FFF2-40B4-BE49-F238E27FC236}">
              <a16:creationId xmlns:a16="http://schemas.microsoft.com/office/drawing/2014/main" id="{00000000-0008-0000-0700-000058000000}"/>
            </a:ext>
          </a:extLst>
        </xdr:cNvPr>
        <xdr:cNvPicPr>
          <a:picLocks noChangeAspect="1"/>
        </xdr:cNvPicPr>
      </xdr:nvPicPr>
      <xdr:blipFill rotWithShape="1">
        <a:blip xmlns:r="http://schemas.openxmlformats.org/officeDocument/2006/relationships" r:embed="rId6" cstate="print">
          <a:clrChange>
            <a:clrFrom>
              <a:srgbClr val="EDEEF0"/>
            </a:clrFrom>
            <a:clrTo>
              <a:srgbClr val="EDEEF0">
                <a:alpha val="0"/>
              </a:srgbClr>
            </a:clrTo>
          </a:clrChange>
          <a:extLst>
            <a:ext uri="{28A0092B-C50C-407E-A947-70E740481C1C}">
              <a14:useLocalDpi xmlns:a14="http://schemas.microsoft.com/office/drawing/2010/main" val="0"/>
            </a:ext>
          </a:extLst>
        </a:blip>
        <a:srcRect l="23258" t="20470" r="65925" b="45352"/>
        <a:stretch/>
      </xdr:blipFill>
      <xdr:spPr>
        <a:xfrm>
          <a:off x="4668907" y="75466575"/>
          <a:ext cx="356287" cy="688212"/>
        </a:xfrm>
        <a:prstGeom prst="rect">
          <a:avLst/>
        </a:prstGeom>
      </xdr:spPr>
    </xdr:pic>
    <xdr:clientData/>
  </xdr:twoCellAnchor>
  <xdr:twoCellAnchor>
    <xdr:from>
      <xdr:col>7</xdr:col>
      <xdr:colOff>171796</xdr:colOff>
      <xdr:row>105</xdr:row>
      <xdr:rowOff>269361</xdr:rowOff>
    </xdr:from>
    <xdr:to>
      <xdr:col>7</xdr:col>
      <xdr:colOff>1736864</xdr:colOff>
      <xdr:row>105</xdr:row>
      <xdr:rowOff>716621</xdr:rowOff>
    </xdr:to>
    <xdr:sp macro="[0]!NuevoR_MG" textlink="">
      <xdr:nvSpPr>
        <xdr:cNvPr id="89" name="Pentágono 14">
          <a:extLst>
            <a:ext uri="{FF2B5EF4-FFF2-40B4-BE49-F238E27FC236}">
              <a16:creationId xmlns:a16="http://schemas.microsoft.com/office/drawing/2014/main" id="{00000000-0008-0000-0700-000059000000}"/>
            </a:ext>
          </a:extLst>
        </xdr:cNvPr>
        <xdr:cNvSpPr/>
      </xdr:nvSpPr>
      <xdr:spPr>
        <a:xfrm>
          <a:off x="6934546" y="75612111"/>
          <a:ext cx="1565068" cy="447260"/>
        </a:xfrm>
        <a:prstGeom prst="homePlate">
          <a:avLst/>
        </a:prstGeom>
        <a:effectLst>
          <a:outerShdw blurRad="50800" dist="38100" dir="18900000" algn="bl" rotWithShape="0">
            <a:prstClr val="black">
              <a:alpha val="40000"/>
            </a:prstClr>
          </a:outerShdw>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O" sz="1100">
              <a:solidFill>
                <a:sysClr val="windowText" lastClr="000000"/>
              </a:solidFill>
              <a:latin typeface="Arial Narrow" panose="020B0606020202030204" pitchFamily="34" charset="0"/>
            </a:rPr>
            <a:t>Realizar nuevo registro </a:t>
          </a:r>
        </a:p>
        <a:p>
          <a:pPr algn="ctr"/>
          <a:r>
            <a:rPr lang="es-CO" sz="1100" b="1">
              <a:solidFill>
                <a:sysClr val="windowText" lastClr="000000"/>
              </a:solidFill>
              <a:latin typeface="Arial Narrow" panose="020B0606020202030204" pitchFamily="34" charset="0"/>
            </a:rPr>
            <a:t>MUJER</a:t>
          </a:r>
          <a:r>
            <a:rPr lang="es-CO" sz="1100" b="1" baseline="0">
              <a:solidFill>
                <a:sysClr val="windowText" lastClr="000000"/>
              </a:solidFill>
              <a:latin typeface="Arial Narrow" panose="020B0606020202030204" pitchFamily="34" charset="0"/>
            </a:rPr>
            <a:t> GESTANTE</a:t>
          </a:r>
          <a:endParaRPr lang="es-CO" sz="1100" b="1">
            <a:solidFill>
              <a:sysClr val="windowText" lastClr="000000"/>
            </a:solidFill>
            <a:latin typeface="Arial Narrow" panose="020B0606020202030204" pitchFamily="34" charset="0"/>
          </a:endParaRPr>
        </a:p>
      </xdr:txBody>
    </xdr:sp>
    <xdr:clientData/>
  </xdr:twoCellAnchor>
  <xdr:twoCellAnchor editAs="oneCell">
    <xdr:from>
      <xdr:col>6</xdr:col>
      <xdr:colOff>2040677</xdr:colOff>
      <xdr:row>104</xdr:row>
      <xdr:rowOff>91698</xdr:rowOff>
    </xdr:from>
    <xdr:to>
      <xdr:col>7</xdr:col>
      <xdr:colOff>262317</xdr:colOff>
      <xdr:row>105</xdr:row>
      <xdr:rowOff>742335</xdr:rowOff>
    </xdr:to>
    <xdr:pic>
      <xdr:nvPicPr>
        <xdr:cNvPr id="90" name="Imagen 89">
          <a:extLst>
            <a:ext uri="{FF2B5EF4-FFF2-40B4-BE49-F238E27FC236}">
              <a16:creationId xmlns:a16="http://schemas.microsoft.com/office/drawing/2014/main" id="{00000000-0008-0000-0700-00005A000000}"/>
            </a:ext>
          </a:extLst>
        </xdr:cNvPr>
        <xdr:cNvPicPr>
          <a:picLocks noChangeAspect="1"/>
        </xdr:cNvPicPr>
      </xdr:nvPicPr>
      <xdr:blipFill rotWithShape="1">
        <a:blip xmlns:r="http://schemas.openxmlformats.org/officeDocument/2006/relationships" r:embed="rId7" cstate="print">
          <a:clrChange>
            <a:clrFrom>
              <a:srgbClr val="EDEEF0"/>
            </a:clrFrom>
            <a:clrTo>
              <a:srgbClr val="EDEEF0">
                <a:alpha val="0"/>
              </a:srgbClr>
            </a:clrTo>
          </a:clrChange>
          <a:extLst>
            <a:ext uri="{28A0092B-C50C-407E-A947-70E740481C1C}">
              <a14:useLocalDpi xmlns:a14="http://schemas.microsoft.com/office/drawing/2010/main" val="0"/>
            </a:ext>
          </a:extLst>
        </a:blip>
        <a:srcRect l="10053" t="9338" r="11889" b="4556"/>
        <a:stretch/>
      </xdr:blipFill>
      <xdr:spPr>
        <a:xfrm>
          <a:off x="6660302" y="75272523"/>
          <a:ext cx="432000" cy="812562"/>
        </a:xfrm>
        <a:prstGeom prst="rect">
          <a:avLst/>
        </a:prstGeom>
      </xdr:spPr>
    </xdr:pic>
    <xdr:clientData/>
  </xdr:twoCellAnchor>
  <xdr:twoCellAnchor>
    <xdr:from>
      <xdr:col>9</xdr:col>
      <xdr:colOff>367702</xdr:colOff>
      <xdr:row>105</xdr:row>
      <xdr:rowOff>266700</xdr:rowOff>
    </xdr:from>
    <xdr:to>
      <xdr:col>10</xdr:col>
      <xdr:colOff>789973</xdr:colOff>
      <xdr:row>105</xdr:row>
      <xdr:rowOff>704850</xdr:rowOff>
    </xdr:to>
    <xdr:sp macro="[0]!Terminar" textlink="">
      <xdr:nvSpPr>
        <xdr:cNvPr id="91" name="Pentágono 2">
          <a:extLst>
            <a:ext uri="{FF2B5EF4-FFF2-40B4-BE49-F238E27FC236}">
              <a16:creationId xmlns:a16="http://schemas.microsoft.com/office/drawing/2014/main" id="{00000000-0008-0000-0700-00005B000000}"/>
            </a:ext>
          </a:extLst>
        </xdr:cNvPr>
        <xdr:cNvSpPr/>
      </xdr:nvSpPr>
      <xdr:spPr>
        <a:xfrm>
          <a:off x="8749702" y="35985450"/>
          <a:ext cx="1660521" cy="438150"/>
        </a:xfrm>
        <a:prstGeom prst="homePlate">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100" b="1" baseline="0">
              <a:solidFill>
                <a:sysClr val="windowText" lastClr="000000"/>
              </a:solidFill>
              <a:latin typeface="Arial Narrow" panose="020B0606020202030204" pitchFamily="34" charset="0"/>
            </a:rPr>
            <a:t>TERMINAR REGISTROS</a:t>
          </a:r>
          <a:endParaRPr lang="es-CO" sz="1100" b="1">
            <a:solidFill>
              <a:sysClr val="windowText" lastClr="000000"/>
            </a:solidFill>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11</xdr:col>
          <xdr:colOff>57150</xdr:colOff>
          <xdr:row>42</xdr:row>
          <xdr:rowOff>66675</xdr:rowOff>
        </xdr:from>
        <xdr:to>
          <xdr:col>14</xdr:col>
          <xdr:colOff>771525</xdr:colOff>
          <xdr:row>45</xdr:row>
          <xdr:rowOff>457200</xdr:rowOff>
        </xdr:to>
        <xdr:sp macro="" textlink="">
          <xdr:nvSpPr>
            <xdr:cNvPr id="6279" name="Group Box 135" hidden="1">
              <a:extLst>
                <a:ext uri="{63B3BB69-23CF-44E3-9099-C40C66FF867C}">
                  <a14:compatExt spid="_x0000_s6279"/>
                </a:ext>
                <a:ext uri="{FF2B5EF4-FFF2-40B4-BE49-F238E27FC236}">
                  <a16:creationId xmlns:a16="http://schemas.microsoft.com/office/drawing/2014/main" id="{00000000-0008-0000-0700-000087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Riesgos de accidentes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190500</xdr:rowOff>
        </xdr:from>
        <xdr:to>
          <xdr:col>14</xdr:col>
          <xdr:colOff>85725</xdr:colOff>
          <xdr:row>42</xdr:row>
          <xdr:rowOff>419100</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00000000-0008-0000-0700-00008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 Objetos cortantes o punzantes al alcance de niñas y niños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342900</xdr:rowOff>
        </xdr:from>
        <xdr:to>
          <xdr:col>14</xdr:col>
          <xdr:colOff>371475</xdr:colOff>
          <xdr:row>42</xdr:row>
          <xdr:rowOff>609600</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00000000-0008-0000-0700-00008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2. Fármacos con fácil acceso o mal identificados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561975</xdr:rowOff>
        </xdr:from>
        <xdr:to>
          <xdr:col>14</xdr:col>
          <xdr:colOff>742950</xdr:colOff>
          <xdr:row>42</xdr:row>
          <xdr:rowOff>771525</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00000000-0008-0000-0700-00008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3. Fósforos, encendedores o similares al alcance las niñas y los niños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742950</xdr:rowOff>
        </xdr:from>
        <xdr:to>
          <xdr:col>14</xdr:col>
          <xdr:colOff>695325</xdr:colOff>
          <xdr:row>42</xdr:row>
          <xdr:rowOff>1143000</xdr:rowOff>
        </xdr:to>
        <xdr:sp macro="" textlink="">
          <xdr:nvSpPr>
            <xdr:cNvPr id="6283" name="Check Box 139" hidden="1">
              <a:extLst>
                <a:ext uri="{63B3BB69-23CF-44E3-9099-C40C66FF867C}">
                  <a14:compatExt spid="_x0000_s6283"/>
                </a:ext>
                <a:ext uri="{FF2B5EF4-FFF2-40B4-BE49-F238E27FC236}">
                  <a16:creationId xmlns:a16="http://schemas.microsoft.com/office/drawing/2014/main" id="{00000000-0008-0000-0700-00008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4. Recipientes con querosene, alcohol industrial, bebidas alcohólicas u otras sustancias tóxicas al alcance de las niñas y los niños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1095375</xdr:rowOff>
        </xdr:from>
        <xdr:to>
          <xdr:col>14</xdr:col>
          <xdr:colOff>685800</xdr:colOff>
          <xdr:row>42</xdr:row>
          <xdr:rowOff>1304925</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7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Escaleras, azoteas o balcones sin barandas o barandas inseguras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42</xdr:row>
          <xdr:rowOff>1266825</xdr:rowOff>
        </xdr:from>
        <xdr:to>
          <xdr:col>13</xdr:col>
          <xdr:colOff>638175</xdr:colOff>
          <xdr:row>43</xdr:row>
          <xdr:rowOff>19050</xdr:rowOff>
        </xdr:to>
        <xdr:sp macro="" textlink="">
          <xdr:nvSpPr>
            <xdr:cNvPr id="6285" name="Check Box 141" hidden="1">
              <a:extLst>
                <a:ext uri="{63B3BB69-23CF-44E3-9099-C40C66FF867C}">
                  <a14:compatExt spid="_x0000_s6285"/>
                </a:ext>
                <a:ext uri="{FF2B5EF4-FFF2-40B4-BE49-F238E27FC236}">
                  <a16:creationId xmlns:a16="http://schemas.microsoft.com/office/drawing/2014/main" id="{00000000-0008-0000-0700-00008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6. Depósitos de agua destapados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1438275</xdr:rowOff>
        </xdr:from>
        <xdr:to>
          <xdr:col>13</xdr:col>
          <xdr:colOff>723900</xdr:colOff>
          <xdr:row>44</xdr:row>
          <xdr:rowOff>76200</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00000000-0008-0000-0700-00008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7. Bolsas de plástico al alcance de la niña o el niño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44</xdr:row>
          <xdr:rowOff>38100</xdr:rowOff>
        </xdr:from>
        <xdr:to>
          <xdr:col>13</xdr:col>
          <xdr:colOff>342900</xdr:colOff>
          <xdr:row>44</xdr:row>
          <xdr:rowOff>266700</xdr:rowOff>
        </xdr:to>
        <xdr:sp macro="" textlink="">
          <xdr:nvSpPr>
            <xdr:cNvPr id="6287" name="Check Box 143" hidden="1">
              <a:extLst>
                <a:ext uri="{63B3BB69-23CF-44E3-9099-C40C66FF867C}">
                  <a14:compatExt spid="_x0000_s6287"/>
                </a:ext>
                <a:ext uri="{FF2B5EF4-FFF2-40B4-BE49-F238E27FC236}">
                  <a16:creationId xmlns:a16="http://schemas.microsoft.com/office/drawing/2014/main" id="{00000000-0008-0000-0700-00008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8. Hacinamiento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44</xdr:row>
          <xdr:rowOff>228600</xdr:rowOff>
        </xdr:from>
        <xdr:to>
          <xdr:col>12</xdr:col>
          <xdr:colOff>9525</xdr:colOff>
          <xdr:row>45</xdr:row>
          <xdr:rowOff>66675</xdr:rowOff>
        </xdr:to>
        <xdr:sp macro="" textlink="">
          <xdr:nvSpPr>
            <xdr:cNvPr id="6288" name="Check Box 144" hidden="1">
              <a:extLst>
                <a:ext uri="{63B3BB69-23CF-44E3-9099-C40C66FF867C}">
                  <a14:compatExt spid="_x0000_s6288"/>
                </a:ext>
                <a:ext uri="{FF2B5EF4-FFF2-40B4-BE49-F238E27FC236}">
                  <a16:creationId xmlns:a16="http://schemas.microsoft.com/office/drawing/2014/main" id="{00000000-0008-0000-0700-00009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9. Quemaduras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45</xdr:row>
          <xdr:rowOff>38100</xdr:rowOff>
        </xdr:from>
        <xdr:to>
          <xdr:col>11</xdr:col>
          <xdr:colOff>1485900</xdr:colOff>
          <xdr:row>45</xdr:row>
          <xdr:rowOff>247650</xdr:rowOff>
        </xdr:to>
        <xdr:sp macro="" textlink="">
          <xdr:nvSpPr>
            <xdr:cNvPr id="6289" name="Check Box 145" hidden="1">
              <a:extLst>
                <a:ext uri="{63B3BB69-23CF-44E3-9099-C40C66FF867C}">
                  <a14:compatExt spid="_x0000_s6289"/>
                </a:ext>
                <a:ext uri="{FF2B5EF4-FFF2-40B4-BE49-F238E27FC236}">
                  <a16:creationId xmlns:a16="http://schemas.microsoft.com/office/drawing/2014/main" id="{00000000-0008-0000-0700-00009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10. Ninguno de las anteriores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45</xdr:row>
          <xdr:rowOff>200025</xdr:rowOff>
        </xdr:from>
        <xdr:to>
          <xdr:col>12</xdr:col>
          <xdr:colOff>114300</xdr:colOff>
          <xdr:row>45</xdr:row>
          <xdr:rowOff>428625</xdr:rowOff>
        </xdr:to>
        <xdr:sp macro="" textlink="">
          <xdr:nvSpPr>
            <xdr:cNvPr id="6290" name="Check Box 146" hidden="1">
              <a:extLst>
                <a:ext uri="{63B3BB69-23CF-44E3-9099-C40C66FF867C}">
                  <a14:compatExt spid="_x0000_s6290"/>
                </a:ext>
                <a:ext uri="{FF2B5EF4-FFF2-40B4-BE49-F238E27FC236}">
                  <a16:creationId xmlns:a16="http://schemas.microsoft.com/office/drawing/2014/main" id="{00000000-0008-0000-0700-00009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11. Otro</a:t>
              </a:r>
            </a:p>
          </xdr:txBody>
        </xdr:sp>
        <xdr:clientData/>
      </xdr:twoCellAnchor>
    </mc:Choice>
    <mc:Fallback/>
  </mc:AlternateContent>
  <xdr:twoCellAnchor editAs="oneCell">
    <xdr:from>
      <xdr:col>3</xdr:col>
      <xdr:colOff>166688</xdr:colOff>
      <xdr:row>0</xdr:row>
      <xdr:rowOff>95250</xdr:rowOff>
    </xdr:from>
    <xdr:to>
      <xdr:col>3</xdr:col>
      <xdr:colOff>842963</xdr:colOff>
      <xdr:row>2</xdr:row>
      <xdr:rowOff>143008</xdr:rowOff>
    </xdr:to>
    <xdr:pic>
      <xdr:nvPicPr>
        <xdr:cNvPr id="92" name="Imagen 91">
          <a:extLst>
            <a:ext uri="{FF2B5EF4-FFF2-40B4-BE49-F238E27FC236}">
              <a16:creationId xmlns:a16="http://schemas.microsoft.com/office/drawing/2014/main" id="{00000000-0008-0000-0700-00005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57251" y="95250"/>
          <a:ext cx="676275" cy="770792"/>
        </a:xfrm>
        <a:prstGeom prst="rect">
          <a:avLst/>
        </a:prstGeom>
      </xdr:spPr>
    </xdr:pic>
    <xdr:clientData/>
  </xdr:twoCellAnchor>
  <xdr:twoCellAnchor editAs="oneCell">
    <xdr:from>
      <xdr:col>9</xdr:col>
      <xdr:colOff>2</xdr:colOff>
      <xdr:row>105</xdr:row>
      <xdr:rowOff>183546</xdr:rowOff>
    </xdr:from>
    <xdr:to>
      <xdr:col>9</xdr:col>
      <xdr:colOff>470647</xdr:colOff>
      <xdr:row>105</xdr:row>
      <xdr:rowOff>648686</xdr:rowOff>
    </xdr:to>
    <xdr:pic>
      <xdr:nvPicPr>
        <xdr:cNvPr id="93" name="Imagen 92">
          <a:extLst>
            <a:ext uri="{FF2B5EF4-FFF2-40B4-BE49-F238E27FC236}">
              <a16:creationId xmlns:a16="http://schemas.microsoft.com/office/drawing/2014/main" id="{00000000-0008-0000-0700-00005D000000}"/>
            </a:ext>
          </a:extLst>
        </xdr:cNvPr>
        <xdr:cNvPicPr>
          <a:picLocks noChangeAspect="1"/>
        </xdr:cNvPicPr>
      </xdr:nvPicPr>
      <xdr:blipFill>
        <a:blip xmlns:r="http://schemas.openxmlformats.org/officeDocument/2006/relationships" r:embed="rId9"/>
        <a:stretch>
          <a:fillRect/>
        </a:stretch>
      </xdr:blipFill>
      <xdr:spPr>
        <a:xfrm>
          <a:off x="8393208" y="35863075"/>
          <a:ext cx="470645" cy="4651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86</xdr:row>
          <xdr:rowOff>857250</xdr:rowOff>
        </xdr:from>
        <xdr:to>
          <xdr:col>7</xdr:col>
          <xdr:colOff>1447800</xdr:colOff>
          <xdr:row>86</xdr:row>
          <xdr:rowOff>1238250</xdr:rowOff>
        </xdr:to>
        <xdr:sp macro="" textlink="">
          <xdr:nvSpPr>
            <xdr:cNvPr id="6295" name="Check Box 151" hidden="1">
              <a:extLst>
                <a:ext uri="{63B3BB69-23CF-44E3-9099-C40C66FF867C}">
                  <a14:compatExt spid="_x0000_s6295"/>
                </a:ext>
                <a:ext uri="{FF2B5EF4-FFF2-40B4-BE49-F238E27FC236}">
                  <a16:creationId xmlns:a16="http://schemas.microsoft.com/office/drawing/2014/main" id="{00000000-0008-0000-0700-00009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5. Pasar tiempo con él o ella nombrando cosas, contando, pintando, adivinando o repitiendo trabalenguas cortos.</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434571</xdr:colOff>
      <xdr:row>0</xdr:row>
      <xdr:rowOff>436283</xdr:rowOff>
    </xdr:to>
    <xdr:pic macro="[0]!Inicio_Casa">
      <xdr:nvPicPr>
        <xdr:cNvPr id="2" name="Picture 6" descr="Resultado de imagen de icono casa&quot;">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0</xdr:col>
      <xdr:colOff>445776</xdr:colOff>
      <xdr:row>0</xdr:row>
      <xdr:rowOff>436283</xdr:rowOff>
    </xdr:to>
    <xdr:pic macro="[0]!Inicio_Casa">
      <xdr:nvPicPr>
        <xdr:cNvPr id="2" name="Picture 6" descr="Resultado de imagen de icono casa&quot;">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05" y="0"/>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0</xdr:col>
      <xdr:colOff>434571</xdr:colOff>
      <xdr:row>0</xdr:row>
      <xdr:rowOff>455333</xdr:rowOff>
    </xdr:to>
    <xdr:pic macro="[0]!Inicio_Casa">
      <xdr:nvPicPr>
        <xdr:cNvPr id="2" name="Picture 6" descr="Resultado de imagen de icono casa&quot;">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9050"/>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0</xdr:col>
      <xdr:colOff>434571</xdr:colOff>
      <xdr:row>0</xdr:row>
      <xdr:rowOff>464858</xdr:rowOff>
    </xdr:to>
    <xdr:pic macro="[0]!Inicio_Casa">
      <xdr:nvPicPr>
        <xdr:cNvPr id="2" name="Picture 6" descr="Resultado de imagen de icono casa&quot;">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8575"/>
          <a:ext cx="434571" cy="436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224777</xdr:colOff>
      <xdr:row>4</xdr:row>
      <xdr:rowOff>69289</xdr:rowOff>
    </xdr:from>
    <xdr:to>
      <xdr:col>6</xdr:col>
      <xdr:colOff>190500</xdr:colOff>
      <xdr:row>4</xdr:row>
      <xdr:rowOff>371475</xdr:rowOff>
    </xdr:to>
    <xdr:sp macro="[0]!Inicio3" textlink="">
      <xdr:nvSpPr>
        <xdr:cNvPr id="3" name="Rectángulo: esquinas redondeadas 9">
          <a:extLst>
            <a:ext uri="{FF2B5EF4-FFF2-40B4-BE49-F238E27FC236}">
              <a16:creationId xmlns:a16="http://schemas.microsoft.com/office/drawing/2014/main" id="{00000000-0008-0000-0D00-000003000000}"/>
            </a:ext>
          </a:extLst>
        </xdr:cNvPr>
        <xdr:cNvSpPr/>
      </xdr:nvSpPr>
      <xdr:spPr>
        <a:xfrm>
          <a:off x="481952" y="1288489"/>
          <a:ext cx="1251598" cy="302186"/>
        </a:xfrm>
        <a:prstGeom prst="roundRect">
          <a:avLst/>
        </a:prstGeom>
        <a:gradFill flip="none"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path path="circle">
            <a:fillToRect l="100000" t="100000"/>
          </a:path>
          <a:tileRect r="-100000" b="-10000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100" b="0">
              <a:solidFill>
                <a:sysClr val="windowText" lastClr="000000"/>
              </a:solidFill>
              <a:latin typeface="Arial Narrow" panose="020B0606020202030204" pitchFamily="34" charset="0"/>
            </a:rPr>
            <a:t>Volver</a:t>
          </a:r>
          <a:r>
            <a:rPr lang="es-CO" sz="1100" b="0" baseline="0">
              <a:solidFill>
                <a:sysClr val="windowText" lastClr="000000"/>
              </a:solidFill>
              <a:latin typeface="Arial Narrow" panose="020B0606020202030204" pitchFamily="34" charset="0"/>
            </a:rPr>
            <a:t> a Inicio</a:t>
          </a:r>
          <a:endParaRPr lang="es-CO" sz="1100" b="0">
            <a:solidFill>
              <a:sysClr val="windowText" lastClr="000000"/>
            </a:solidFill>
            <a:latin typeface="Arial Narrow" panose="020B0606020202030204" pitchFamily="34" charset="0"/>
          </a:endParaRPr>
        </a:p>
      </xdr:txBody>
    </xdr:sp>
    <xdr:clientData/>
  </xdr:twoCellAnchor>
  <xdr:twoCellAnchor editAs="oneCell">
    <xdr:from>
      <xdr:col>0</xdr:col>
      <xdr:colOff>255546</xdr:colOff>
      <xdr:row>3</xdr:row>
      <xdr:rowOff>140489</xdr:rowOff>
    </xdr:from>
    <xdr:to>
      <xdr:col>2</xdr:col>
      <xdr:colOff>175767</xdr:colOff>
      <xdr:row>4</xdr:row>
      <xdr:rowOff>352425</xdr:rowOff>
    </xdr:to>
    <xdr:pic>
      <xdr:nvPicPr>
        <xdr:cNvPr id="4" name="Picture 6" descr="Resultado de imagen de icono casa&quot;">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5546" y="1112039"/>
          <a:ext cx="434571" cy="4595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247650</xdr:colOff>
      <xdr:row>0</xdr:row>
      <xdr:rowOff>95250</xdr:rowOff>
    </xdr:from>
    <xdr:to>
      <xdr:col>3</xdr:col>
      <xdr:colOff>162358</xdr:colOff>
      <xdr:row>2</xdr:row>
      <xdr:rowOff>116541</xdr:rowOff>
    </xdr:to>
    <xdr:pic>
      <xdr:nvPicPr>
        <xdr:cNvPr id="6" name="Imagen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7650" y="95250"/>
          <a:ext cx="686233" cy="781050"/>
        </a:xfrm>
        <a:prstGeom prst="rect">
          <a:avLst/>
        </a:prstGeom>
      </xdr:spPr>
    </xdr:pic>
    <xdr:clientData/>
  </xdr:twoCellAnchor>
  <xdr:twoCellAnchor>
    <xdr:from>
      <xdr:col>1</xdr:col>
      <xdr:colOff>44822</xdr:colOff>
      <xdr:row>11</xdr:row>
      <xdr:rowOff>34737</xdr:rowOff>
    </xdr:from>
    <xdr:to>
      <xdr:col>20</xdr:col>
      <xdr:colOff>235322</xdr:colOff>
      <xdr:row>25</xdr:row>
      <xdr:rowOff>224118</xdr:rowOff>
    </xdr:to>
    <xdr:graphicFrame macro="">
      <xdr:nvGraphicFramePr>
        <xdr:cNvPr id="8" name="Gráfico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33618</xdr:colOff>
      <xdr:row>11</xdr:row>
      <xdr:rowOff>44823</xdr:rowOff>
    </xdr:from>
    <xdr:to>
      <xdr:col>44</xdr:col>
      <xdr:colOff>224118</xdr:colOff>
      <xdr:row>25</xdr:row>
      <xdr:rowOff>234204</xdr:rowOff>
    </xdr:to>
    <xdr:graphicFrame macro="">
      <xdr:nvGraphicFramePr>
        <xdr:cNvPr id="9" name="Gráfico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190500</xdr:colOff>
      <xdr:row>33</xdr:row>
      <xdr:rowOff>94769</xdr:rowOff>
    </xdr:from>
    <xdr:to>
      <xdr:col>49</xdr:col>
      <xdr:colOff>248130</xdr:colOff>
      <xdr:row>54</xdr:row>
      <xdr:rowOff>204107</xdr:rowOff>
    </xdr:to>
    <xdr:graphicFrame macro="">
      <xdr:nvGraphicFramePr>
        <xdr:cNvPr id="11" name="Gráfico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217715</xdr:colOff>
      <xdr:row>57</xdr:row>
      <xdr:rowOff>166009</xdr:rowOff>
    </xdr:from>
    <xdr:to>
      <xdr:col>50</xdr:col>
      <xdr:colOff>13607</xdr:colOff>
      <xdr:row>75</xdr:row>
      <xdr:rowOff>0</xdr:rowOff>
    </xdr:to>
    <xdr:graphicFrame macro="">
      <xdr:nvGraphicFramePr>
        <xdr:cNvPr id="12" name="Gráfico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251731</xdr:colOff>
      <xdr:row>33</xdr:row>
      <xdr:rowOff>84364</xdr:rowOff>
    </xdr:from>
    <xdr:to>
      <xdr:col>20</xdr:col>
      <xdr:colOff>122465</xdr:colOff>
      <xdr:row>50</xdr:row>
      <xdr:rowOff>136071</xdr:rowOff>
    </xdr:to>
    <xdr:graphicFrame macro="">
      <xdr:nvGraphicFramePr>
        <xdr:cNvPr id="13" name="Gráfico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13607</xdr:colOff>
      <xdr:row>57</xdr:row>
      <xdr:rowOff>163285</xdr:rowOff>
    </xdr:from>
    <xdr:to>
      <xdr:col>20</xdr:col>
      <xdr:colOff>142877</xdr:colOff>
      <xdr:row>74</xdr:row>
      <xdr:rowOff>214992</xdr:rowOff>
    </xdr:to>
    <xdr:graphicFrame macro="">
      <xdr:nvGraphicFramePr>
        <xdr:cNvPr id="14" name="Gráfico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27213</xdr:colOff>
      <xdr:row>79</xdr:row>
      <xdr:rowOff>40821</xdr:rowOff>
    </xdr:from>
    <xdr:to>
      <xdr:col>20</xdr:col>
      <xdr:colOff>156483</xdr:colOff>
      <xdr:row>96</xdr:row>
      <xdr:rowOff>92529</xdr:rowOff>
    </xdr:to>
    <xdr:graphicFrame macro="">
      <xdr:nvGraphicFramePr>
        <xdr:cNvPr id="15" name="Gráfico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74839</xdr:colOff>
      <xdr:row>79</xdr:row>
      <xdr:rowOff>43542</xdr:rowOff>
    </xdr:from>
    <xdr:to>
      <xdr:col>49</xdr:col>
      <xdr:colOff>244929</xdr:colOff>
      <xdr:row>96</xdr:row>
      <xdr:rowOff>108857</xdr:rowOff>
    </xdr:to>
    <xdr:graphicFrame macro="">
      <xdr:nvGraphicFramePr>
        <xdr:cNvPr id="16" name="Gráfico 15">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98</xdr:row>
      <xdr:rowOff>81644</xdr:rowOff>
    </xdr:from>
    <xdr:to>
      <xdr:col>29</xdr:col>
      <xdr:colOff>170090</xdr:colOff>
      <xdr:row>115</xdr:row>
      <xdr:rowOff>146958</xdr:rowOff>
    </xdr:to>
    <xdr:graphicFrame macro="">
      <xdr:nvGraphicFramePr>
        <xdr:cNvPr id="17" name="Gráfico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122465</xdr:colOff>
      <xdr:row>98</xdr:row>
      <xdr:rowOff>108857</xdr:rowOff>
    </xdr:from>
    <xdr:to>
      <xdr:col>49</xdr:col>
      <xdr:colOff>251734</xdr:colOff>
      <xdr:row>115</xdr:row>
      <xdr:rowOff>160564</xdr:rowOff>
    </xdr:to>
    <xdr:graphicFrame macro="">
      <xdr:nvGraphicFramePr>
        <xdr:cNvPr id="18" name="Gráfico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40820</xdr:colOff>
      <xdr:row>117</xdr:row>
      <xdr:rowOff>27214</xdr:rowOff>
    </xdr:from>
    <xdr:to>
      <xdr:col>29</xdr:col>
      <xdr:colOff>210910</xdr:colOff>
      <xdr:row>134</xdr:row>
      <xdr:rowOff>92528</xdr:rowOff>
    </xdr:to>
    <xdr:graphicFrame macro="">
      <xdr:nvGraphicFramePr>
        <xdr:cNvPr id="19" name="Gráfico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136072</xdr:colOff>
      <xdr:row>117</xdr:row>
      <xdr:rowOff>27214</xdr:rowOff>
    </xdr:from>
    <xdr:to>
      <xdr:col>50</xdr:col>
      <xdr:colOff>6805</xdr:colOff>
      <xdr:row>134</xdr:row>
      <xdr:rowOff>78921</xdr:rowOff>
    </xdr:to>
    <xdr:graphicFrame macro="">
      <xdr:nvGraphicFramePr>
        <xdr:cNvPr id="20" name="Gráfico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20409</xdr:colOff>
      <xdr:row>138</xdr:row>
      <xdr:rowOff>29935</xdr:rowOff>
    </xdr:from>
    <xdr:to>
      <xdr:col>50</xdr:col>
      <xdr:colOff>13606</xdr:colOff>
      <xdr:row>162</xdr:row>
      <xdr:rowOff>108856</xdr:rowOff>
    </xdr:to>
    <xdr:graphicFrame macro="">
      <xdr:nvGraphicFramePr>
        <xdr:cNvPr id="21" name="Gráfico 20">
          <a:extLst>
            <a:ext uri="{FF2B5EF4-FFF2-40B4-BE49-F238E27FC236}">
              <a16:creationId xmlns:a16="http://schemas.microsoft.com/office/drawing/2014/main" id="{00000000-0008-0000-0D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effectLst>
          <a:outerShdw blurRad="50800" dist="38100" algn="l" rotWithShape="0">
            <a:prstClr val="black">
              <a:alpha val="40000"/>
            </a:prstClr>
          </a:outerShdw>
        </a:effectLst>
      </a:spPr>
      <a:bodyPr vertOverflow="clip" horzOverflow="clip" rtlCol="0" anchor="ctr"/>
      <a:lstStyle>
        <a:defPPr algn="ctr">
          <a:defRPr sz="1100" b="1">
            <a:solidFill>
              <a:schemeClr val="bg2"/>
            </a:solidFill>
            <a:latin typeface="Arial Narrow" panose="020B0606020202030204" pitchFamily="34" charset="0"/>
          </a:defRPr>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26" Type="http://schemas.openxmlformats.org/officeDocument/2006/relationships/ctrlProp" Target="../ctrlProps/ctrlProp44.xml"/><Relationship Id="rId21" Type="http://schemas.openxmlformats.org/officeDocument/2006/relationships/ctrlProp" Target="../ctrlProps/ctrlProp39.xml"/><Relationship Id="rId42" Type="http://schemas.openxmlformats.org/officeDocument/2006/relationships/ctrlProp" Target="../ctrlProps/ctrlProp60.xml"/><Relationship Id="rId47" Type="http://schemas.openxmlformats.org/officeDocument/2006/relationships/ctrlProp" Target="../ctrlProps/ctrlProp65.xml"/><Relationship Id="rId63" Type="http://schemas.openxmlformats.org/officeDocument/2006/relationships/ctrlProp" Target="../ctrlProps/ctrlProp81.xml"/><Relationship Id="rId68" Type="http://schemas.openxmlformats.org/officeDocument/2006/relationships/ctrlProp" Target="../ctrlProps/ctrlProp86.xml"/><Relationship Id="rId2" Type="http://schemas.openxmlformats.org/officeDocument/2006/relationships/drawing" Target="../drawings/drawing8.xml"/><Relationship Id="rId16" Type="http://schemas.openxmlformats.org/officeDocument/2006/relationships/ctrlProp" Target="../ctrlProps/ctrlProp34.xml"/><Relationship Id="rId29" Type="http://schemas.openxmlformats.org/officeDocument/2006/relationships/ctrlProp" Target="../ctrlProps/ctrlProp47.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45" Type="http://schemas.openxmlformats.org/officeDocument/2006/relationships/ctrlProp" Target="../ctrlProps/ctrlProp63.xml"/><Relationship Id="rId53" Type="http://schemas.openxmlformats.org/officeDocument/2006/relationships/ctrlProp" Target="../ctrlProps/ctrlProp71.xml"/><Relationship Id="rId58" Type="http://schemas.openxmlformats.org/officeDocument/2006/relationships/ctrlProp" Target="../ctrlProps/ctrlProp76.xml"/><Relationship Id="rId66" Type="http://schemas.openxmlformats.org/officeDocument/2006/relationships/ctrlProp" Target="../ctrlProps/ctrlProp84.xml"/><Relationship Id="rId74" Type="http://schemas.openxmlformats.org/officeDocument/2006/relationships/ctrlProp" Target="../ctrlProps/ctrlProp92.xml"/><Relationship Id="rId5" Type="http://schemas.openxmlformats.org/officeDocument/2006/relationships/ctrlProp" Target="../ctrlProps/ctrlProp23.xml"/><Relationship Id="rId61" Type="http://schemas.openxmlformats.org/officeDocument/2006/relationships/ctrlProp" Target="../ctrlProps/ctrlProp79.xml"/><Relationship Id="rId19" Type="http://schemas.openxmlformats.org/officeDocument/2006/relationships/ctrlProp" Target="../ctrlProps/ctrlProp3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 Id="rId48" Type="http://schemas.openxmlformats.org/officeDocument/2006/relationships/ctrlProp" Target="../ctrlProps/ctrlProp66.xml"/><Relationship Id="rId56" Type="http://schemas.openxmlformats.org/officeDocument/2006/relationships/ctrlProp" Target="../ctrlProps/ctrlProp74.xml"/><Relationship Id="rId64" Type="http://schemas.openxmlformats.org/officeDocument/2006/relationships/ctrlProp" Target="../ctrlProps/ctrlProp82.xml"/><Relationship Id="rId69" Type="http://schemas.openxmlformats.org/officeDocument/2006/relationships/ctrlProp" Target="../ctrlProps/ctrlProp87.xml"/><Relationship Id="rId8" Type="http://schemas.openxmlformats.org/officeDocument/2006/relationships/ctrlProp" Target="../ctrlProps/ctrlProp26.xml"/><Relationship Id="rId51" Type="http://schemas.openxmlformats.org/officeDocument/2006/relationships/ctrlProp" Target="../ctrlProps/ctrlProp69.xml"/><Relationship Id="rId72" Type="http://schemas.openxmlformats.org/officeDocument/2006/relationships/ctrlProp" Target="../ctrlProps/ctrlProp90.xml"/><Relationship Id="rId3" Type="http://schemas.openxmlformats.org/officeDocument/2006/relationships/vmlDrawing" Target="../drawings/vmlDrawing2.v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46" Type="http://schemas.openxmlformats.org/officeDocument/2006/relationships/ctrlProp" Target="../ctrlProps/ctrlProp64.xml"/><Relationship Id="rId59" Type="http://schemas.openxmlformats.org/officeDocument/2006/relationships/ctrlProp" Target="../ctrlProps/ctrlProp77.xml"/><Relationship Id="rId67" Type="http://schemas.openxmlformats.org/officeDocument/2006/relationships/ctrlProp" Target="../ctrlProps/ctrlProp85.xml"/><Relationship Id="rId20" Type="http://schemas.openxmlformats.org/officeDocument/2006/relationships/ctrlProp" Target="../ctrlProps/ctrlProp38.xml"/><Relationship Id="rId41" Type="http://schemas.openxmlformats.org/officeDocument/2006/relationships/ctrlProp" Target="../ctrlProps/ctrlProp59.xml"/><Relationship Id="rId54" Type="http://schemas.openxmlformats.org/officeDocument/2006/relationships/ctrlProp" Target="../ctrlProps/ctrlProp72.xml"/><Relationship Id="rId62" Type="http://schemas.openxmlformats.org/officeDocument/2006/relationships/ctrlProp" Target="../ctrlProps/ctrlProp80.xml"/><Relationship Id="rId70" Type="http://schemas.openxmlformats.org/officeDocument/2006/relationships/ctrlProp" Target="../ctrlProps/ctrlProp88.xml"/><Relationship Id="rId75" Type="http://schemas.openxmlformats.org/officeDocument/2006/relationships/ctrlProp" Target="../ctrlProps/ctrlProp93.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49" Type="http://schemas.openxmlformats.org/officeDocument/2006/relationships/ctrlProp" Target="../ctrlProps/ctrlProp67.xml"/><Relationship Id="rId57" Type="http://schemas.openxmlformats.org/officeDocument/2006/relationships/ctrlProp" Target="../ctrlProps/ctrlProp75.xml"/><Relationship Id="rId10" Type="http://schemas.openxmlformats.org/officeDocument/2006/relationships/ctrlProp" Target="../ctrlProps/ctrlProp28.xml"/><Relationship Id="rId31" Type="http://schemas.openxmlformats.org/officeDocument/2006/relationships/ctrlProp" Target="../ctrlProps/ctrlProp49.xml"/><Relationship Id="rId44" Type="http://schemas.openxmlformats.org/officeDocument/2006/relationships/ctrlProp" Target="../ctrlProps/ctrlProp62.xml"/><Relationship Id="rId52" Type="http://schemas.openxmlformats.org/officeDocument/2006/relationships/ctrlProp" Target="../ctrlProps/ctrlProp70.xml"/><Relationship Id="rId60" Type="http://schemas.openxmlformats.org/officeDocument/2006/relationships/ctrlProp" Target="../ctrlProps/ctrlProp78.xml"/><Relationship Id="rId65" Type="http://schemas.openxmlformats.org/officeDocument/2006/relationships/ctrlProp" Target="../ctrlProps/ctrlProp83.xml"/><Relationship Id="rId73" Type="http://schemas.openxmlformats.org/officeDocument/2006/relationships/ctrlProp" Target="../ctrlProps/ctrlProp91.xml"/><Relationship Id="rId4" Type="http://schemas.openxmlformats.org/officeDocument/2006/relationships/ctrlProp" Target="../ctrlProps/ctrlProp22.xml"/><Relationship Id="rId9" Type="http://schemas.openxmlformats.org/officeDocument/2006/relationships/ctrlProp" Target="../ctrlProps/ctrlProp27.xml"/><Relationship Id="rId13" Type="http://schemas.openxmlformats.org/officeDocument/2006/relationships/ctrlProp" Target="../ctrlProps/ctrlProp31.xml"/><Relationship Id="rId18" Type="http://schemas.openxmlformats.org/officeDocument/2006/relationships/ctrlProp" Target="../ctrlProps/ctrlProp36.xml"/><Relationship Id="rId39" Type="http://schemas.openxmlformats.org/officeDocument/2006/relationships/ctrlProp" Target="../ctrlProps/ctrlProp57.xml"/><Relationship Id="rId34" Type="http://schemas.openxmlformats.org/officeDocument/2006/relationships/ctrlProp" Target="../ctrlProps/ctrlProp52.xml"/><Relationship Id="rId50" Type="http://schemas.openxmlformats.org/officeDocument/2006/relationships/ctrlProp" Target="../ctrlProps/ctrlProp68.xml"/><Relationship Id="rId55" Type="http://schemas.openxmlformats.org/officeDocument/2006/relationships/ctrlProp" Target="../ctrlProps/ctrlProp73.xml"/><Relationship Id="rId7" Type="http://schemas.openxmlformats.org/officeDocument/2006/relationships/ctrlProp" Target="../ctrlProps/ctrlProp25.xml"/><Relationship Id="rId71" Type="http://schemas.openxmlformats.org/officeDocument/2006/relationships/ctrlProp" Target="../ctrlProps/ctrlProp8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
    <pageSetUpPr fitToPage="1"/>
  </sheetPr>
  <dimension ref="A1:N36"/>
  <sheetViews>
    <sheetView zoomScaleNormal="100" workbookViewId="0">
      <selection activeCell="K3" sqref="K3:L3"/>
    </sheetView>
  </sheetViews>
  <sheetFormatPr baseColWidth="10" defaultColWidth="11.42578125" defaultRowHeight="16.5" x14ac:dyDescent="0.3"/>
  <cols>
    <col min="1" max="10" width="11.42578125" style="1"/>
    <col min="11" max="12" width="15" style="1" customWidth="1"/>
    <col min="13" max="13" width="4.28515625" style="1" customWidth="1"/>
    <col min="14" max="16384" width="11.42578125" style="1"/>
  </cols>
  <sheetData>
    <row r="1" spans="1:14" ht="27" customHeight="1" thickBot="1" x14ac:dyDescent="0.35">
      <c r="A1" s="150"/>
      <c r="B1" s="156"/>
      <c r="C1" s="433" t="s">
        <v>2860</v>
      </c>
      <c r="D1" s="434"/>
      <c r="E1" s="434"/>
      <c r="F1" s="434"/>
      <c r="G1" s="434"/>
      <c r="H1" s="434"/>
      <c r="I1" s="434"/>
      <c r="J1" s="435"/>
      <c r="K1" s="418" t="s">
        <v>2865</v>
      </c>
      <c r="L1" s="419">
        <v>44235</v>
      </c>
    </row>
    <row r="2" spans="1:14" ht="27" customHeight="1" thickBot="1" x14ac:dyDescent="0.35">
      <c r="A2" s="146"/>
      <c r="B2" s="15"/>
      <c r="C2" s="436"/>
      <c r="D2" s="437"/>
      <c r="E2" s="437"/>
      <c r="F2" s="437"/>
      <c r="G2" s="437"/>
      <c r="H2" s="437"/>
      <c r="I2" s="437"/>
      <c r="J2" s="438"/>
      <c r="K2" s="420" t="s">
        <v>2867</v>
      </c>
      <c r="L2" s="421" t="s">
        <v>2062</v>
      </c>
    </row>
    <row r="3" spans="1:14" ht="31.5" customHeight="1" thickBot="1" x14ac:dyDescent="0.35">
      <c r="A3" s="151"/>
      <c r="B3" s="157"/>
      <c r="C3" s="439"/>
      <c r="D3" s="440"/>
      <c r="E3" s="440"/>
      <c r="F3" s="440"/>
      <c r="G3" s="440"/>
      <c r="H3" s="440"/>
      <c r="I3" s="440"/>
      <c r="J3" s="441"/>
      <c r="K3" s="431" t="s">
        <v>2065</v>
      </c>
      <c r="L3" s="432"/>
    </row>
    <row r="4" spans="1:14" ht="30.75" customHeight="1" x14ac:dyDescent="0.3">
      <c r="A4" s="425"/>
      <c r="B4" s="426"/>
      <c r="C4" s="427"/>
      <c r="D4" s="427"/>
      <c r="E4" s="427"/>
      <c r="F4" s="427"/>
      <c r="G4" s="427"/>
      <c r="H4" s="427"/>
      <c r="I4" s="427"/>
      <c r="J4" s="427"/>
      <c r="K4" s="426"/>
      <c r="L4" s="152"/>
    </row>
    <row r="5" spans="1:14" ht="30.75" customHeight="1" x14ac:dyDescent="0.3">
      <c r="A5" s="428"/>
      <c r="B5" s="427"/>
      <c r="C5" s="427"/>
      <c r="D5" s="427"/>
      <c r="E5" s="427"/>
      <c r="F5" s="427"/>
      <c r="G5" s="427"/>
      <c r="H5" s="427"/>
      <c r="I5" s="427"/>
      <c r="J5" s="427"/>
      <c r="K5" s="427"/>
      <c r="L5" s="153"/>
    </row>
    <row r="6" spans="1:14" ht="30.75" customHeight="1" x14ac:dyDescent="0.3">
      <c r="A6" s="428"/>
      <c r="B6" s="427"/>
      <c r="C6" s="427"/>
      <c r="D6" s="427"/>
      <c r="E6" s="427"/>
      <c r="F6" s="427"/>
      <c r="G6" s="427"/>
      <c r="H6" s="427"/>
      <c r="I6" s="427"/>
      <c r="J6" s="427"/>
      <c r="K6" s="427"/>
      <c r="L6" s="153"/>
    </row>
    <row r="7" spans="1:14" ht="30.75" customHeight="1" x14ac:dyDescent="0.3">
      <c r="A7" s="428"/>
      <c r="B7" s="427"/>
      <c r="C7" s="427"/>
      <c r="D7" s="427"/>
      <c r="E7" s="427"/>
      <c r="F7" s="427"/>
      <c r="G7" s="427"/>
      <c r="H7" s="427"/>
      <c r="I7" s="427"/>
      <c r="J7" s="427"/>
      <c r="K7" s="427"/>
      <c r="L7" s="153"/>
      <c r="N7" s="16"/>
    </row>
    <row r="8" spans="1:14" ht="30.75" customHeight="1" x14ac:dyDescent="0.3">
      <c r="A8" s="428"/>
      <c r="B8" s="427"/>
      <c r="C8" s="427"/>
      <c r="D8" s="427"/>
      <c r="E8" s="427"/>
      <c r="F8" s="427"/>
      <c r="G8" s="427"/>
      <c r="H8" s="427"/>
      <c r="I8" s="427"/>
      <c r="J8" s="427"/>
      <c r="K8" s="427"/>
      <c r="L8" s="153"/>
    </row>
    <row r="9" spans="1:14" ht="30.75" customHeight="1" x14ac:dyDescent="0.3">
      <c r="A9" s="428"/>
      <c r="B9" s="427"/>
      <c r="C9" s="427"/>
      <c r="D9" s="427"/>
      <c r="E9" s="427"/>
      <c r="F9" s="427"/>
      <c r="G9" s="427"/>
      <c r="H9" s="427"/>
      <c r="I9" s="427"/>
      <c r="J9" s="427"/>
      <c r="K9" s="427"/>
      <c r="L9" s="153"/>
    </row>
    <row r="10" spans="1:14" ht="30.75" customHeight="1" x14ac:dyDescent="0.3">
      <c r="A10" s="428"/>
      <c r="B10" s="427"/>
      <c r="C10" s="427"/>
      <c r="D10" s="427"/>
      <c r="E10" s="427"/>
      <c r="F10" s="427"/>
      <c r="G10" s="427"/>
      <c r="H10" s="427"/>
      <c r="I10" s="427"/>
      <c r="J10" s="427"/>
      <c r="K10" s="427"/>
      <c r="L10" s="153"/>
    </row>
    <row r="11" spans="1:14" ht="30.75" customHeight="1" x14ac:dyDescent="0.3">
      <c r="A11" s="428"/>
      <c r="B11" s="427"/>
      <c r="C11" s="427"/>
      <c r="D11" s="427"/>
      <c r="E11" s="427"/>
      <c r="F11" s="427"/>
      <c r="G11" s="427"/>
      <c r="H11" s="427"/>
      <c r="I11" s="427"/>
      <c r="J11" s="427"/>
      <c r="K11" s="427"/>
      <c r="L11" s="153"/>
    </row>
    <row r="12" spans="1:14" ht="30.75" customHeight="1" x14ac:dyDescent="0.3">
      <c r="A12" s="428"/>
      <c r="B12" s="427"/>
      <c r="C12" s="427"/>
      <c r="D12" s="427"/>
      <c r="E12" s="427"/>
      <c r="F12" s="427"/>
      <c r="G12" s="427"/>
      <c r="H12" s="427"/>
      <c r="I12" s="427"/>
      <c r="J12" s="427"/>
      <c r="K12" s="427"/>
      <c r="L12" s="153"/>
    </row>
    <row r="13" spans="1:14" ht="30.75" customHeight="1" x14ac:dyDescent="0.3">
      <c r="A13" s="428"/>
      <c r="B13" s="427"/>
      <c r="C13" s="427"/>
      <c r="D13" s="427"/>
      <c r="E13" s="427"/>
      <c r="F13" s="427"/>
      <c r="G13" s="427"/>
      <c r="H13" s="427"/>
      <c r="I13" s="427"/>
      <c r="J13" s="427"/>
      <c r="K13" s="427"/>
      <c r="L13" s="153"/>
    </row>
    <row r="14" spans="1:14" ht="30.75" customHeight="1" x14ac:dyDescent="0.3">
      <c r="A14" s="428"/>
      <c r="B14" s="427"/>
      <c r="C14" s="427"/>
      <c r="D14" s="427"/>
      <c r="E14" s="427"/>
      <c r="F14" s="427"/>
      <c r="G14" s="427"/>
      <c r="H14" s="427"/>
      <c r="I14" s="427"/>
      <c r="J14" s="427"/>
      <c r="K14" s="427"/>
      <c r="L14" s="153"/>
    </row>
    <row r="15" spans="1:14" ht="30.75" customHeight="1" x14ac:dyDescent="0.3">
      <c r="A15" s="428"/>
      <c r="B15" s="427"/>
      <c r="C15" s="427"/>
      <c r="D15" s="427"/>
      <c r="E15" s="427"/>
      <c r="F15" s="427"/>
      <c r="G15" s="427"/>
      <c r="H15" s="427"/>
      <c r="I15" s="427"/>
      <c r="J15" s="427"/>
      <c r="K15" s="427"/>
      <c r="L15" s="153"/>
    </row>
    <row r="16" spans="1:14" ht="13.5" customHeight="1" thickBot="1" x14ac:dyDescent="0.35">
      <c r="A16" s="429"/>
      <c r="B16" s="430"/>
      <c r="C16" s="430"/>
      <c r="D16" s="430"/>
      <c r="E16" s="430"/>
      <c r="F16" s="430"/>
      <c r="G16" s="430"/>
      <c r="H16" s="430"/>
      <c r="I16" s="430"/>
      <c r="J16" s="430"/>
      <c r="K16" s="430"/>
      <c r="L16" s="154"/>
    </row>
    <row r="17" spans="1:12" s="10" customFormat="1" ht="57" customHeight="1" thickBot="1" x14ac:dyDescent="0.3">
      <c r="A17" s="422" t="s">
        <v>2861</v>
      </c>
      <c r="B17" s="423"/>
      <c r="C17" s="423"/>
      <c r="D17" s="423"/>
      <c r="E17" s="423"/>
      <c r="F17" s="423"/>
      <c r="G17" s="423"/>
      <c r="H17" s="423"/>
      <c r="I17" s="423"/>
      <c r="J17" s="423"/>
      <c r="K17" s="423"/>
      <c r="L17" s="424"/>
    </row>
    <row r="18" spans="1:12" ht="30.75" customHeight="1" x14ac:dyDescent="0.3"/>
    <row r="19" spans="1:12" ht="30.75" customHeight="1" x14ac:dyDescent="0.3"/>
    <row r="20" spans="1:12" ht="30.75" customHeight="1" x14ac:dyDescent="0.3"/>
    <row r="21" spans="1:12" ht="30.75" customHeight="1" x14ac:dyDescent="0.3"/>
    <row r="22" spans="1:12" ht="30.75" customHeight="1" x14ac:dyDescent="0.3"/>
    <row r="23" spans="1:12" ht="30.75" customHeight="1" x14ac:dyDescent="0.3"/>
    <row r="24" spans="1:12" ht="30.75" customHeight="1" x14ac:dyDescent="0.3"/>
    <row r="25" spans="1:12" ht="30.75" customHeight="1" x14ac:dyDescent="0.3"/>
    <row r="26" spans="1:12" ht="30.75" customHeight="1" x14ac:dyDescent="0.3"/>
    <row r="27" spans="1:12" ht="30.75" customHeight="1" x14ac:dyDescent="0.3"/>
    <row r="28" spans="1:12" ht="30.75" customHeight="1" x14ac:dyDescent="0.3"/>
    <row r="29" spans="1:12" ht="30.75" customHeight="1" x14ac:dyDescent="0.3"/>
    <row r="30" spans="1:12" ht="30.75" customHeight="1" x14ac:dyDescent="0.3"/>
    <row r="31" spans="1:12" ht="30.75" customHeight="1" x14ac:dyDescent="0.3"/>
    <row r="32" spans="1:12" ht="30.75" customHeight="1" x14ac:dyDescent="0.3"/>
    <row r="33" ht="30.75" customHeight="1" x14ac:dyDescent="0.3"/>
    <row r="34" ht="30.75" customHeight="1" x14ac:dyDescent="0.3"/>
    <row r="35" ht="30.75" customHeight="1" x14ac:dyDescent="0.3"/>
    <row r="36" ht="30.75" customHeight="1" x14ac:dyDescent="0.3"/>
  </sheetData>
  <sheetProtection algorithmName="SHA-512" hashValue="zo8Y0owkeSHPGJXrH27dHqa8wUcdNu9USlvCBUQ3a7Rd43CfXx1X/0GOGs3N7VOLty4Rx/lCvDCaAqhVqhCrxA==" saltValue="gANmdS+Mm7gumURakyt7yA==" spinCount="100000" sheet="1" objects="1" scenarios="1"/>
  <mergeCells count="4">
    <mergeCell ref="A17:L17"/>
    <mergeCell ref="A4:K16"/>
    <mergeCell ref="K3:L3"/>
    <mergeCell ref="C1:J3"/>
  </mergeCells>
  <pageMargins left="0.7" right="0.7" top="0.75" bottom="0.75" header="0.3" footer="0.3"/>
  <pageSetup paperSize="9" scale="6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pageSetUpPr fitToPage="1"/>
  </sheetPr>
  <dimension ref="A1:AI695"/>
  <sheetViews>
    <sheetView view="pageBreakPreview" zoomScale="145" zoomScaleNormal="100" zoomScaleSheetLayoutView="145" workbookViewId="0">
      <pane ySplit="3" topLeftCell="A4" activePane="bottomLeft" state="frozen"/>
      <selection pane="bottomLeft" sqref="A1:H3"/>
    </sheetView>
  </sheetViews>
  <sheetFormatPr baseColWidth="10" defaultColWidth="11.42578125" defaultRowHeight="12.75" customHeight="1" x14ac:dyDescent="0.3"/>
  <cols>
    <col min="1" max="1" width="4.42578125" style="5" customWidth="1"/>
    <col min="2" max="2" width="24.42578125" style="5" customWidth="1"/>
    <col min="3" max="3" width="27.85546875" style="5" customWidth="1"/>
    <col min="4" max="4" width="4.85546875" style="5" customWidth="1"/>
    <col min="5" max="5" width="24.42578125" style="5" customWidth="1"/>
    <col min="6" max="6" width="15.28515625" style="5" customWidth="1"/>
    <col min="7" max="7" width="10.5703125" style="5" customWidth="1"/>
    <col min="8" max="8" width="4.42578125" style="5" customWidth="1"/>
    <col min="9" max="35" width="11.42578125" style="1"/>
    <col min="36" max="16384" width="11.42578125" style="5"/>
  </cols>
  <sheetData>
    <row r="1" spans="1:16" s="2" customFormat="1" ht="29.25" customHeight="1" thickBot="1" x14ac:dyDescent="0.3">
      <c r="A1" s="457"/>
      <c r="B1" s="458"/>
      <c r="C1" s="433" t="s">
        <v>2860</v>
      </c>
      <c r="D1" s="434"/>
      <c r="E1" s="435"/>
      <c r="F1" s="417" t="str">
        <f>PORTADA!K1</f>
        <v>F23.MO12.PP</v>
      </c>
      <c r="G1" s="463">
        <v>44235</v>
      </c>
      <c r="H1" s="464"/>
      <c r="I1" s="176"/>
      <c r="J1" s="176"/>
      <c r="K1" s="176"/>
      <c r="L1" s="3"/>
      <c r="M1" s="3"/>
      <c r="N1" s="3"/>
      <c r="O1" s="3"/>
    </row>
    <row r="2" spans="1:16" s="2" customFormat="1" ht="30" customHeight="1" thickBot="1" x14ac:dyDescent="0.3">
      <c r="A2" s="459"/>
      <c r="B2" s="460"/>
      <c r="C2" s="436"/>
      <c r="D2" s="437"/>
      <c r="E2" s="438"/>
      <c r="F2" s="416" t="s">
        <v>2867</v>
      </c>
      <c r="G2" s="465" t="s">
        <v>2851</v>
      </c>
      <c r="H2" s="432"/>
      <c r="I2" s="176"/>
      <c r="J2" s="176"/>
      <c r="K2" s="176"/>
      <c r="L2" s="3"/>
      <c r="M2" s="3"/>
      <c r="N2" s="3"/>
      <c r="O2" s="3"/>
    </row>
    <row r="3" spans="1:16" s="2" customFormat="1" ht="24" customHeight="1" thickBot="1" x14ac:dyDescent="0.3">
      <c r="A3" s="461"/>
      <c r="B3" s="462"/>
      <c r="C3" s="439"/>
      <c r="D3" s="440"/>
      <c r="E3" s="441"/>
      <c r="F3" s="439" t="s">
        <v>2065</v>
      </c>
      <c r="G3" s="440"/>
      <c r="H3" s="441"/>
      <c r="I3" s="176"/>
      <c r="J3" s="176"/>
      <c r="K3" s="176"/>
      <c r="L3" s="3"/>
      <c r="M3" s="3"/>
      <c r="N3" s="3"/>
      <c r="O3" s="3"/>
    </row>
    <row r="4" spans="1:16" s="2" customFormat="1" ht="24" customHeight="1" x14ac:dyDescent="0.25">
      <c r="A4" s="479" t="s">
        <v>2855</v>
      </c>
      <c r="B4" s="479"/>
      <c r="C4" s="479"/>
      <c r="D4" s="479"/>
      <c r="E4" s="479"/>
      <c r="F4" s="479"/>
      <c r="G4" s="479"/>
      <c r="H4" s="479"/>
      <c r="I4" s="176"/>
      <c r="J4" s="176"/>
      <c r="K4" s="176"/>
      <c r="L4" s="3"/>
      <c r="M4" s="3"/>
      <c r="N4" s="3"/>
      <c r="O4" s="3"/>
    </row>
    <row r="5" spans="1:16" s="5" customFormat="1" ht="19.5" customHeight="1" x14ac:dyDescent="0.3">
      <c r="A5" s="477" t="s">
        <v>2319</v>
      </c>
      <c r="B5" s="477"/>
      <c r="C5" s="477"/>
      <c r="D5" s="477"/>
      <c r="E5" s="477"/>
      <c r="F5" s="477"/>
      <c r="G5" s="477"/>
      <c r="H5" s="477"/>
      <c r="I5" s="1"/>
      <c r="J5" s="1"/>
      <c r="K5" s="1"/>
    </row>
    <row r="6" spans="1:16" s="5" customFormat="1" ht="54" customHeight="1" x14ac:dyDescent="0.3">
      <c r="A6" s="478" t="s">
        <v>2327</v>
      </c>
      <c r="B6" s="478"/>
      <c r="C6" s="478"/>
      <c r="D6" s="478"/>
      <c r="E6" s="478"/>
      <c r="F6" s="478"/>
      <c r="G6" s="478"/>
      <c r="H6" s="478"/>
      <c r="I6" s="1"/>
      <c r="J6" s="1"/>
      <c r="K6" s="1"/>
    </row>
    <row r="7" spans="1:16" s="5" customFormat="1" ht="19.5" customHeight="1" x14ac:dyDescent="0.3">
      <c r="A7" s="477" t="s">
        <v>2328</v>
      </c>
      <c r="B7" s="477"/>
      <c r="C7" s="477"/>
      <c r="D7" s="477"/>
      <c r="E7" s="477"/>
      <c r="F7" s="477"/>
      <c r="G7" s="477"/>
      <c r="H7" s="477"/>
      <c r="I7" s="1"/>
      <c r="J7" s="1"/>
      <c r="K7" s="1"/>
    </row>
    <row r="8" spans="1:16" s="5" customFormat="1" ht="55.5" customHeight="1" x14ac:dyDescent="0.3">
      <c r="A8" s="478" t="s">
        <v>2329</v>
      </c>
      <c r="B8" s="478"/>
      <c r="C8" s="478"/>
      <c r="D8" s="478"/>
      <c r="E8" s="478"/>
      <c r="F8" s="478"/>
      <c r="G8" s="478"/>
      <c r="H8" s="478"/>
      <c r="I8" s="1"/>
      <c r="J8" s="1"/>
      <c r="K8" s="1"/>
    </row>
    <row r="9" spans="1:16" s="5" customFormat="1" ht="24.75" customHeight="1" x14ac:dyDescent="0.3">
      <c r="A9" s="219"/>
      <c r="B9" s="371" t="s">
        <v>2330</v>
      </c>
      <c r="C9" s="371" t="s">
        <v>2331</v>
      </c>
      <c r="D9" s="475" t="s">
        <v>2332</v>
      </c>
      <c r="E9" s="475"/>
      <c r="F9" s="475"/>
      <c r="G9" s="219"/>
      <c r="H9" s="219"/>
      <c r="I9" s="1"/>
      <c r="J9" s="1"/>
      <c r="K9" s="1"/>
    </row>
    <row r="10" spans="1:16" s="5" customFormat="1" ht="24.75" customHeight="1" x14ac:dyDescent="0.3">
      <c r="A10" s="219"/>
      <c r="B10" s="372" t="s">
        <v>2333</v>
      </c>
      <c r="C10" s="372">
        <v>5</v>
      </c>
      <c r="D10" s="476" t="s">
        <v>2334</v>
      </c>
      <c r="E10" s="476"/>
      <c r="F10" s="476"/>
      <c r="G10" s="219"/>
      <c r="H10" s="219"/>
      <c r="I10" s="1"/>
      <c r="J10" s="1"/>
      <c r="K10" s="1"/>
    </row>
    <row r="11" spans="1:16" s="5" customFormat="1" ht="24.75" customHeight="1" x14ac:dyDescent="0.3">
      <c r="A11" s="219"/>
      <c r="B11" s="372" t="s">
        <v>2335</v>
      </c>
      <c r="C11" s="372">
        <v>5</v>
      </c>
      <c r="D11" s="476" t="s">
        <v>2336</v>
      </c>
      <c r="E11" s="476"/>
      <c r="F11" s="476"/>
      <c r="G11" s="219"/>
      <c r="H11" s="219"/>
      <c r="I11" s="1"/>
      <c r="J11" s="1"/>
      <c r="K11" s="1"/>
    </row>
    <row r="12" spans="1:16" s="5" customFormat="1" ht="24.75" customHeight="1" x14ac:dyDescent="0.3">
      <c r="A12" s="219"/>
      <c r="B12" s="372" t="s">
        <v>2337</v>
      </c>
      <c r="C12" s="372">
        <v>4</v>
      </c>
      <c r="D12" s="476" t="s">
        <v>2338</v>
      </c>
      <c r="E12" s="476"/>
      <c r="F12" s="476"/>
      <c r="G12" s="219"/>
      <c r="H12" s="219"/>
      <c r="I12" s="1"/>
      <c r="J12" s="1"/>
      <c r="K12" s="1"/>
    </row>
    <row r="13" spans="1:16" s="1" customFormat="1" ht="24.75" customHeight="1" x14ac:dyDescent="0.3">
      <c r="B13" s="372" t="s">
        <v>2339</v>
      </c>
      <c r="C13" s="372">
        <v>5</v>
      </c>
      <c r="D13" s="476" t="s">
        <v>2340</v>
      </c>
      <c r="E13" s="476"/>
      <c r="F13" s="476"/>
      <c r="I13" s="183"/>
      <c r="J13" s="177"/>
      <c r="K13" s="177"/>
      <c r="L13" s="155"/>
      <c r="O13" s="131"/>
      <c r="P13" s="132"/>
    </row>
    <row r="14" spans="1:16" s="1" customFormat="1" ht="5.25" customHeight="1" x14ac:dyDescent="0.3">
      <c r="I14" s="184"/>
      <c r="J14" s="177"/>
      <c r="K14" s="177"/>
      <c r="L14" s="158"/>
      <c r="O14" s="131"/>
      <c r="P14" s="132"/>
    </row>
    <row r="15" spans="1:16" s="5" customFormat="1" ht="19.5" customHeight="1" x14ac:dyDescent="0.3">
      <c r="A15" s="477" t="s">
        <v>2328</v>
      </c>
      <c r="B15" s="477"/>
      <c r="C15" s="477"/>
      <c r="D15" s="477"/>
      <c r="E15" s="477"/>
      <c r="F15" s="477"/>
      <c r="G15" s="477"/>
      <c r="H15" s="477"/>
      <c r="I15" s="1"/>
      <c r="J15" s="1"/>
      <c r="K15" s="1"/>
    </row>
    <row r="16" spans="1:16" s="1" customFormat="1" ht="21.75" customHeight="1" x14ac:dyDescent="0.3">
      <c r="A16" s="478" t="s">
        <v>2341</v>
      </c>
      <c r="B16" s="478"/>
      <c r="C16" s="478"/>
      <c r="D16" s="478"/>
      <c r="E16" s="478"/>
      <c r="F16" s="478"/>
      <c r="G16" s="478"/>
      <c r="H16" s="478"/>
    </row>
    <row r="17" spans="1:11" s="5" customFormat="1" ht="19.5" customHeight="1" x14ac:dyDescent="0.3">
      <c r="A17" s="477" t="s">
        <v>2342</v>
      </c>
      <c r="B17" s="477"/>
      <c r="C17" s="477"/>
      <c r="D17" s="477"/>
      <c r="E17" s="477"/>
      <c r="F17" s="477"/>
      <c r="G17" s="477"/>
      <c r="H17" s="477"/>
      <c r="I17" s="1"/>
      <c r="J17" s="1"/>
      <c r="K17" s="1"/>
    </row>
    <row r="18" spans="1:11" s="1" customFormat="1" ht="54" customHeight="1" x14ac:dyDescent="0.3">
      <c r="A18" s="478" t="s">
        <v>2343</v>
      </c>
      <c r="B18" s="478"/>
      <c r="C18" s="478"/>
      <c r="D18" s="478"/>
      <c r="E18" s="478"/>
      <c r="F18" s="478"/>
      <c r="G18" s="478"/>
      <c r="H18" s="478"/>
    </row>
    <row r="19" spans="1:11" s="1" customFormat="1" ht="18.75" customHeight="1" x14ac:dyDescent="0.3">
      <c r="A19" s="483" t="s">
        <v>2419</v>
      </c>
      <c r="B19" s="483"/>
      <c r="C19" s="483"/>
      <c r="D19" s="483"/>
      <c r="E19" s="483"/>
      <c r="F19" s="483"/>
      <c r="G19" s="483"/>
      <c r="H19" s="483"/>
    </row>
    <row r="20" spans="1:11" s="1" customFormat="1" ht="3" customHeight="1" x14ac:dyDescent="0.3"/>
    <row r="21" spans="1:11" s="1" customFormat="1" ht="15" customHeight="1" x14ac:dyDescent="0.3">
      <c r="B21" s="480" t="s">
        <v>2344</v>
      </c>
      <c r="C21" s="480"/>
      <c r="D21" s="480"/>
      <c r="E21" s="480"/>
      <c r="F21" s="480"/>
    </row>
    <row r="22" spans="1:11" s="1" customFormat="1" ht="25.5" x14ac:dyDescent="0.3">
      <c r="B22" s="374" t="s">
        <v>2345</v>
      </c>
      <c r="C22" s="481" t="s">
        <v>2346</v>
      </c>
      <c r="D22" s="481"/>
      <c r="E22" s="481"/>
      <c r="F22" s="374" t="s">
        <v>2347</v>
      </c>
    </row>
    <row r="23" spans="1:11" s="1" customFormat="1" ht="12.75" customHeight="1" x14ac:dyDescent="0.3">
      <c r="B23" s="375"/>
      <c r="C23" s="482" t="s">
        <v>2348</v>
      </c>
      <c r="D23" s="482"/>
      <c r="E23" s="482"/>
      <c r="F23" s="375">
        <v>6</v>
      </c>
    </row>
    <row r="24" spans="1:11" s="1" customFormat="1" ht="12.75" customHeight="1" x14ac:dyDescent="0.3"/>
    <row r="25" spans="1:11" s="1" customFormat="1" ht="12.75" customHeight="1" x14ac:dyDescent="0.3">
      <c r="B25" s="480" t="s">
        <v>2349</v>
      </c>
      <c r="C25" s="480"/>
      <c r="D25" s="480"/>
      <c r="E25" s="480"/>
      <c r="F25" s="480"/>
    </row>
    <row r="26" spans="1:11" s="1" customFormat="1" ht="25.5" customHeight="1" x14ac:dyDescent="0.3">
      <c r="B26" s="374" t="s">
        <v>2345</v>
      </c>
      <c r="C26" s="481" t="s">
        <v>2346</v>
      </c>
      <c r="D26" s="481"/>
      <c r="E26" s="481"/>
      <c r="F26" s="374" t="s">
        <v>2347</v>
      </c>
    </row>
    <row r="27" spans="1:11" s="1" customFormat="1" ht="12.75" customHeight="1" x14ac:dyDescent="0.3">
      <c r="B27" s="375" t="s">
        <v>2072</v>
      </c>
      <c r="C27" s="482" t="s">
        <v>2350</v>
      </c>
      <c r="D27" s="482"/>
      <c r="E27" s="482"/>
      <c r="F27" s="375">
        <v>16</v>
      </c>
    </row>
    <row r="28" spans="1:11" s="1" customFormat="1" ht="12.75" customHeight="1" x14ac:dyDescent="0.3">
      <c r="B28" s="375" t="s">
        <v>2351</v>
      </c>
      <c r="C28" s="482" t="s">
        <v>2352</v>
      </c>
      <c r="D28" s="482"/>
      <c r="E28" s="482"/>
      <c r="F28" s="375">
        <v>3</v>
      </c>
    </row>
    <row r="29" spans="1:11" s="1" customFormat="1" ht="12.75" customHeight="1" x14ac:dyDescent="0.3">
      <c r="B29" s="375" t="s">
        <v>2353</v>
      </c>
      <c r="C29" s="482" t="s">
        <v>2354</v>
      </c>
      <c r="D29" s="482"/>
      <c r="E29" s="482"/>
      <c r="F29" s="375"/>
    </row>
    <row r="30" spans="1:11" s="1" customFormat="1" ht="12.75" customHeight="1" x14ac:dyDescent="0.3">
      <c r="B30" s="375" t="s">
        <v>2355</v>
      </c>
      <c r="C30" s="484" t="s">
        <v>2356</v>
      </c>
      <c r="D30" s="484"/>
      <c r="E30" s="484"/>
      <c r="F30" s="375">
        <v>11</v>
      </c>
    </row>
    <row r="31" spans="1:11" s="1" customFormat="1" ht="12.75" customHeight="1" x14ac:dyDescent="0.3">
      <c r="B31" s="375" t="s">
        <v>2357</v>
      </c>
      <c r="C31" s="484" t="s">
        <v>2284</v>
      </c>
      <c r="D31" s="484"/>
      <c r="E31" s="484"/>
      <c r="F31" s="375">
        <v>3</v>
      </c>
    </row>
    <row r="32" spans="1:11" s="1" customFormat="1" ht="12.75" customHeight="1" x14ac:dyDescent="0.3">
      <c r="B32" s="375" t="s">
        <v>2070</v>
      </c>
      <c r="C32" s="482" t="s">
        <v>2358</v>
      </c>
      <c r="D32" s="482"/>
      <c r="E32" s="482"/>
      <c r="F32" s="375"/>
    </row>
    <row r="33" spans="1:16" s="1" customFormat="1" ht="12.75" customHeight="1" x14ac:dyDescent="0.3">
      <c r="B33" s="375" t="s">
        <v>2359</v>
      </c>
      <c r="C33" s="484" t="s">
        <v>2360</v>
      </c>
      <c r="D33" s="484"/>
      <c r="E33" s="484"/>
      <c r="F33" s="375">
        <v>5</v>
      </c>
    </row>
    <row r="34" spans="1:16" s="1" customFormat="1" ht="12.75" customHeight="1" x14ac:dyDescent="0.3">
      <c r="B34" s="375" t="s">
        <v>2361</v>
      </c>
      <c r="C34" s="484" t="s">
        <v>2362</v>
      </c>
      <c r="D34" s="484"/>
      <c r="E34" s="484"/>
      <c r="F34" s="375">
        <v>4</v>
      </c>
    </row>
    <row r="35" spans="1:16" s="1" customFormat="1" ht="12.75" customHeight="1" x14ac:dyDescent="0.3"/>
    <row r="36" spans="1:16" s="1" customFormat="1" ht="12.75" customHeight="1" x14ac:dyDescent="0.3">
      <c r="B36" s="480" t="s">
        <v>2363</v>
      </c>
      <c r="C36" s="480"/>
      <c r="D36" s="480"/>
      <c r="E36" s="480"/>
      <c r="F36" s="480"/>
    </row>
    <row r="37" spans="1:16" s="1" customFormat="1" ht="25.5" customHeight="1" x14ac:dyDescent="0.3">
      <c r="B37" s="374" t="s">
        <v>2345</v>
      </c>
      <c r="C37" s="481" t="s">
        <v>2346</v>
      </c>
      <c r="D37" s="481"/>
      <c r="E37" s="481"/>
      <c r="F37" s="374" t="s">
        <v>2347</v>
      </c>
    </row>
    <row r="38" spans="1:16" s="1" customFormat="1" ht="12.75" customHeight="1" x14ac:dyDescent="0.3">
      <c r="B38" s="375" t="s">
        <v>2364</v>
      </c>
      <c r="C38" s="482" t="s">
        <v>2365</v>
      </c>
      <c r="D38" s="482"/>
      <c r="E38" s="482"/>
      <c r="F38" s="373">
        <v>19</v>
      </c>
    </row>
    <row r="39" spans="1:16" s="1" customFormat="1" ht="12.75" customHeight="1" x14ac:dyDescent="0.3">
      <c r="B39" s="375" t="s">
        <v>2366</v>
      </c>
      <c r="C39" s="482" t="s">
        <v>2367</v>
      </c>
      <c r="D39" s="482"/>
      <c r="E39" s="482"/>
      <c r="F39" s="373">
        <v>6</v>
      </c>
    </row>
    <row r="40" spans="1:16" s="1" customFormat="1" ht="12.75" customHeight="1" x14ac:dyDescent="0.3">
      <c r="B40" s="375" t="s">
        <v>2368</v>
      </c>
      <c r="C40" s="482" t="s">
        <v>2369</v>
      </c>
      <c r="D40" s="482"/>
      <c r="E40" s="482"/>
      <c r="F40" s="373">
        <v>1</v>
      </c>
    </row>
    <row r="41" spans="1:16" s="1" customFormat="1" ht="12.75" customHeight="1" x14ac:dyDescent="0.3">
      <c r="B41" s="375" t="s">
        <v>2370</v>
      </c>
      <c r="C41" s="482" t="s">
        <v>2371</v>
      </c>
      <c r="D41" s="482"/>
      <c r="E41" s="482"/>
      <c r="F41" s="373">
        <v>5</v>
      </c>
    </row>
    <row r="42" spans="1:16" s="1" customFormat="1" ht="12.75" customHeight="1" x14ac:dyDescent="0.3">
      <c r="B42" s="375" t="s">
        <v>2372</v>
      </c>
      <c r="C42" s="482" t="s">
        <v>2373</v>
      </c>
      <c r="D42" s="482"/>
      <c r="E42" s="482"/>
      <c r="F42" s="373">
        <v>2</v>
      </c>
    </row>
    <row r="43" spans="1:16" s="1" customFormat="1" ht="12.75" customHeight="1" x14ac:dyDescent="0.3">
      <c r="B43" s="375" t="s">
        <v>2374</v>
      </c>
      <c r="C43" s="482" t="s">
        <v>2375</v>
      </c>
      <c r="D43" s="482"/>
      <c r="E43" s="482"/>
      <c r="F43" s="373">
        <v>5</v>
      </c>
    </row>
    <row r="44" spans="1:16" s="1" customFormat="1" ht="12.75" customHeight="1" x14ac:dyDescent="0.3">
      <c r="B44" s="375" t="s">
        <v>2376</v>
      </c>
      <c r="C44" s="482" t="s">
        <v>2377</v>
      </c>
      <c r="D44" s="482"/>
      <c r="E44" s="482"/>
      <c r="F44" s="373">
        <v>7</v>
      </c>
    </row>
    <row r="45" spans="1:16" s="1" customFormat="1" ht="7.5" customHeight="1" thickBot="1" x14ac:dyDescent="0.35">
      <c r="A45" s="162"/>
      <c r="B45" s="162"/>
      <c r="C45" s="162"/>
      <c r="D45" s="162"/>
      <c r="E45" s="162"/>
      <c r="F45" s="162"/>
      <c r="G45" s="162"/>
      <c r="H45" s="162"/>
    </row>
    <row r="46" spans="1:16" s="1" customFormat="1" ht="18" customHeight="1" x14ac:dyDescent="0.3">
      <c r="A46" s="455" t="s">
        <v>2063</v>
      </c>
      <c r="B46" s="455"/>
      <c r="C46" s="455"/>
      <c r="D46" s="455"/>
      <c r="E46" s="455"/>
      <c r="F46" s="455"/>
      <c r="G46" s="455"/>
      <c r="H46" s="455"/>
      <c r="I46" s="183"/>
      <c r="J46" s="177"/>
      <c r="K46" s="177"/>
      <c r="L46" s="155"/>
      <c r="O46" s="131"/>
      <c r="P46" s="132"/>
    </row>
    <row r="47" spans="1:16" s="1" customFormat="1" ht="12.75" customHeight="1" x14ac:dyDescent="0.3">
      <c r="A47" s="456" t="s">
        <v>2064</v>
      </c>
      <c r="B47" s="456"/>
      <c r="C47" s="456"/>
      <c r="D47" s="456"/>
      <c r="E47" s="456"/>
      <c r="F47" s="456"/>
      <c r="G47" s="456"/>
      <c r="H47" s="456"/>
      <c r="I47" s="184"/>
      <c r="J47" s="177"/>
      <c r="K47" s="177"/>
      <c r="L47" s="158"/>
      <c r="O47" s="131"/>
      <c r="P47" s="132"/>
    </row>
    <row r="48" spans="1:16" s="1" customFormat="1" ht="12.75" customHeight="1" thickBot="1" x14ac:dyDescent="0.35">
      <c r="A48" s="456" t="s">
        <v>2066</v>
      </c>
      <c r="B48" s="456"/>
      <c r="C48" s="456"/>
      <c r="D48" s="456"/>
      <c r="E48" s="456"/>
      <c r="F48" s="456"/>
      <c r="G48" s="456"/>
      <c r="H48" s="456"/>
      <c r="I48" s="185"/>
      <c r="J48" s="177"/>
      <c r="K48" s="177"/>
      <c r="L48" s="160"/>
      <c r="O48" s="131"/>
      <c r="P48" s="132"/>
    </row>
    <row r="49" spans="1:15" s="2" customFormat="1" ht="24" customHeight="1" thickBot="1" x14ac:dyDescent="0.3">
      <c r="A49" s="457"/>
      <c r="B49" s="458"/>
      <c r="C49" s="433" t="s">
        <v>2860</v>
      </c>
      <c r="D49" s="434"/>
      <c r="E49" s="435"/>
      <c r="F49" s="417" t="s">
        <v>2865</v>
      </c>
      <c r="G49" s="463">
        <v>44235</v>
      </c>
      <c r="H49" s="464"/>
      <c r="I49" s="176"/>
      <c r="J49" s="176"/>
      <c r="K49" s="176"/>
      <c r="L49" s="3"/>
      <c r="M49" s="3"/>
      <c r="N49" s="3"/>
      <c r="O49" s="3"/>
    </row>
    <row r="50" spans="1:15" s="2" customFormat="1" ht="24" customHeight="1" thickBot="1" x14ac:dyDescent="0.3">
      <c r="A50" s="459"/>
      <c r="B50" s="460"/>
      <c r="C50" s="436"/>
      <c r="D50" s="437"/>
      <c r="E50" s="438"/>
      <c r="F50" s="416" t="s">
        <v>2867</v>
      </c>
      <c r="G50" s="465" t="s">
        <v>2850</v>
      </c>
      <c r="H50" s="432"/>
      <c r="I50" s="176"/>
      <c r="J50" s="176"/>
      <c r="K50" s="176"/>
      <c r="L50" s="3"/>
      <c r="M50" s="3"/>
      <c r="N50" s="3"/>
      <c r="O50" s="3"/>
    </row>
    <row r="51" spans="1:15" s="2" customFormat="1" ht="24" customHeight="1" thickBot="1" x14ac:dyDescent="0.3">
      <c r="A51" s="461"/>
      <c r="B51" s="462"/>
      <c r="C51" s="439"/>
      <c r="D51" s="440"/>
      <c r="E51" s="441"/>
      <c r="F51" s="439" t="s">
        <v>2065</v>
      </c>
      <c r="G51" s="440"/>
      <c r="H51" s="441"/>
      <c r="I51" s="176"/>
      <c r="J51" s="176"/>
      <c r="K51" s="176"/>
      <c r="L51" s="3"/>
      <c r="M51" s="3"/>
      <c r="N51" s="3"/>
      <c r="O51" s="3"/>
    </row>
    <row r="52" spans="1:15" s="1" customFormat="1" ht="12.75" customHeight="1" x14ac:dyDescent="0.3"/>
    <row r="53" spans="1:15" s="1" customFormat="1" ht="12.75" customHeight="1" x14ac:dyDescent="0.3">
      <c r="B53" s="480" t="s">
        <v>2363</v>
      </c>
      <c r="C53" s="480"/>
      <c r="D53" s="480"/>
      <c r="E53" s="480"/>
      <c r="F53" s="480"/>
    </row>
    <row r="54" spans="1:15" s="1" customFormat="1" ht="25.5" customHeight="1" x14ac:dyDescent="0.3">
      <c r="B54" s="374" t="s">
        <v>2345</v>
      </c>
      <c r="C54" s="481" t="s">
        <v>2346</v>
      </c>
      <c r="D54" s="481"/>
      <c r="E54" s="481"/>
      <c r="F54" s="374" t="s">
        <v>2347</v>
      </c>
    </row>
    <row r="55" spans="1:15" s="1" customFormat="1" ht="12.75" customHeight="1" x14ac:dyDescent="0.3">
      <c r="B55" s="375" t="s">
        <v>2378</v>
      </c>
      <c r="C55" s="482" t="s">
        <v>2379</v>
      </c>
      <c r="D55" s="482"/>
      <c r="E55" s="482"/>
      <c r="F55" s="373">
        <v>2</v>
      </c>
    </row>
    <row r="56" spans="1:15" s="1" customFormat="1" ht="12.75" customHeight="1" x14ac:dyDescent="0.3">
      <c r="B56" s="375" t="s">
        <v>2071</v>
      </c>
      <c r="C56" s="482" t="s">
        <v>2380</v>
      </c>
      <c r="D56" s="482"/>
      <c r="E56" s="482"/>
      <c r="F56" s="373">
        <v>3</v>
      </c>
    </row>
    <row r="57" spans="1:15" s="1" customFormat="1" ht="12.75" customHeight="1" x14ac:dyDescent="0.3">
      <c r="B57" s="375" t="s">
        <v>2381</v>
      </c>
      <c r="C57" s="482" t="s">
        <v>2356</v>
      </c>
      <c r="D57" s="482"/>
      <c r="E57" s="482"/>
      <c r="F57" s="373">
        <v>4</v>
      </c>
    </row>
    <row r="58" spans="1:15" s="1" customFormat="1" ht="12.75" customHeight="1" x14ac:dyDescent="0.3"/>
    <row r="59" spans="1:15" s="1" customFormat="1" ht="12.75" customHeight="1" x14ac:dyDescent="0.3">
      <c r="B59" s="480" t="s">
        <v>2417</v>
      </c>
      <c r="C59" s="480"/>
      <c r="D59" s="480"/>
      <c r="E59" s="480"/>
      <c r="F59" s="480"/>
    </row>
    <row r="60" spans="1:15" s="1" customFormat="1" ht="25.5" customHeight="1" x14ac:dyDescent="0.3">
      <c r="B60" s="374" t="s">
        <v>2345</v>
      </c>
      <c r="C60" s="481" t="s">
        <v>2346</v>
      </c>
      <c r="D60" s="481"/>
      <c r="E60" s="481"/>
      <c r="F60" s="374" t="s">
        <v>2347</v>
      </c>
    </row>
    <row r="61" spans="1:15" s="1" customFormat="1" ht="12.75" customHeight="1" x14ac:dyDescent="0.3">
      <c r="B61" s="375" t="s">
        <v>2382</v>
      </c>
      <c r="C61" s="482" t="s">
        <v>2383</v>
      </c>
      <c r="D61" s="482"/>
      <c r="E61" s="482"/>
      <c r="F61" s="373">
        <v>3</v>
      </c>
    </row>
    <row r="62" spans="1:15" s="1" customFormat="1" ht="12.75" customHeight="1" x14ac:dyDescent="0.3">
      <c r="B62" s="375" t="s">
        <v>2384</v>
      </c>
      <c r="C62" s="482" t="s">
        <v>2385</v>
      </c>
      <c r="D62" s="482"/>
      <c r="E62" s="482"/>
      <c r="F62" s="373">
        <v>18</v>
      </c>
    </row>
    <row r="63" spans="1:15" s="1" customFormat="1" ht="12.75" customHeight="1" x14ac:dyDescent="0.3">
      <c r="B63" s="375" t="s">
        <v>2386</v>
      </c>
      <c r="C63" s="482" t="s">
        <v>2387</v>
      </c>
      <c r="D63" s="482"/>
      <c r="E63" s="482"/>
      <c r="F63" s="373">
        <v>6</v>
      </c>
    </row>
    <row r="64" spans="1:15" s="1" customFormat="1" ht="12.75" customHeight="1" x14ac:dyDescent="0.3">
      <c r="B64" s="375" t="s">
        <v>2388</v>
      </c>
      <c r="C64" s="482" t="s">
        <v>2389</v>
      </c>
      <c r="D64" s="482"/>
      <c r="E64" s="482"/>
      <c r="F64" s="373"/>
    </row>
    <row r="65" spans="1:8" s="1" customFormat="1" ht="12.75" customHeight="1" x14ac:dyDescent="0.3">
      <c r="B65" s="375" t="s">
        <v>2390</v>
      </c>
      <c r="C65" s="484" t="s">
        <v>1699</v>
      </c>
      <c r="D65" s="484"/>
      <c r="E65" s="484"/>
      <c r="F65" s="373">
        <v>2</v>
      </c>
    </row>
    <row r="66" spans="1:8" s="1" customFormat="1" ht="12.75" customHeight="1" x14ac:dyDescent="0.3">
      <c r="B66" s="375" t="s">
        <v>2391</v>
      </c>
      <c r="C66" s="484" t="s">
        <v>2392</v>
      </c>
      <c r="D66" s="484"/>
      <c r="E66" s="484"/>
      <c r="F66" s="373">
        <v>1</v>
      </c>
    </row>
    <row r="67" spans="1:8" s="1" customFormat="1" ht="12.75" customHeight="1" x14ac:dyDescent="0.3">
      <c r="B67" s="375" t="s">
        <v>2393</v>
      </c>
      <c r="C67" s="484" t="s">
        <v>2394</v>
      </c>
      <c r="D67" s="484"/>
      <c r="E67" s="484"/>
      <c r="F67" s="373">
        <v>1</v>
      </c>
    </row>
    <row r="68" spans="1:8" s="1" customFormat="1" ht="12.75" customHeight="1" x14ac:dyDescent="0.3">
      <c r="B68" s="375" t="s">
        <v>2395</v>
      </c>
      <c r="C68" s="484" t="s">
        <v>2396</v>
      </c>
      <c r="D68" s="484"/>
      <c r="E68" s="484"/>
      <c r="F68" s="373">
        <v>1</v>
      </c>
    </row>
    <row r="69" spans="1:8" s="1" customFormat="1" ht="12.75" customHeight="1" x14ac:dyDescent="0.3">
      <c r="B69" s="375" t="s">
        <v>2397</v>
      </c>
      <c r="C69" s="484" t="s">
        <v>2398</v>
      </c>
      <c r="D69" s="484"/>
      <c r="E69" s="484"/>
      <c r="F69" s="373">
        <v>1</v>
      </c>
    </row>
    <row r="70" spans="1:8" s="1" customFormat="1" ht="12.75" customHeight="1" x14ac:dyDescent="0.3">
      <c r="B70" s="375" t="s">
        <v>2399</v>
      </c>
      <c r="C70" s="484" t="s">
        <v>2400</v>
      </c>
      <c r="D70" s="484"/>
      <c r="E70" s="484"/>
      <c r="F70" s="373">
        <v>1</v>
      </c>
    </row>
    <row r="71" spans="1:8" s="1" customFormat="1" ht="12.75" customHeight="1" x14ac:dyDescent="0.3">
      <c r="B71" s="375" t="s">
        <v>2401</v>
      </c>
      <c r="C71" s="484" t="s">
        <v>2402</v>
      </c>
      <c r="D71" s="484"/>
      <c r="E71" s="484"/>
      <c r="F71" s="373">
        <v>1</v>
      </c>
    </row>
    <row r="72" spans="1:8" s="1" customFormat="1" ht="12.75" customHeight="1" x14ac:dyDescent="0.3">
      <c r="B72" s="375" t="s">
        <v>2403</v>
      </c>
      <c r="C72" s="482" t="s">
        <v>2404</v>
      </c>
      <c r="D72" s="482"/>
      <c r="E72" s="482"/>
      <c r="F72" s="373">
        <v>4</v>
      </c>
    </row>
    <row r="73" spans="1:8" s="1" customFormat="1" ht="12.75" customHeight="1" x14ac:dyDescent="0.3">
      <c r="B73" s="375" t="s">
        <v>2405</v>
      </c>
      <c r="C73" s="482" t="s">
        <v>2406</v>
      </c>
      <c r="D73" s="482"/>
      <c r="E73" s="482"/>
      <c r="F73" s="373">
        <v>9</v>
      </c>
    </row>
    <row r="74" spans="1:8" s="1" customFormat="1" ht="12.75" customHeight="1" x14ac:dyDescent="0.3">
      <c r="B74" s="375" t="s">
        <v>2407</v>
      </c>
      <c r="C74" s="482" t="s">
        <v>2408</v>
      </c>
      <c r="D74" s="482"/>
      <c r="E74" s="482"/>
      <c r="F74" s="373">
        <v>2</v>
      </c>
    </row>
    <row r="75" spans="1:8" s="1" customFormat="1" ht="12.75" customHeight="1" x14ac:dyDescent="0.3">
      <c r="B75" s="375" t="s">
        <v>2409</v>
      </c>
      <c r="C75" s="482" t="s">
        <v>2410</v>
      </c>
      <c r="D75" s="482"/>
      <c r="E75" s="482"/>
      <c r="F75" s="373"/>
    </row>
    <row r="76" spans="1:8" s="1" customFormat="1" ht="12.75" customHeight="1" x14ac:dyDescent="0.3">
      <c r="B76" s="375" t="s">
        <v>2411</v>
      </c>
      <c r="C76" s="484" t="s">
        <v>2412</v>
      </c>
      <c r="D76" s="484"/>
      <c r="E76" s="484"/>
      <c r="F76" s="373">
        <v>8</v>
      </c>
    </row>
    <row r="77" spans="1:8" s="1" customFormat="1" ht="12.75" customHeight="1" x14ac:dyDescent="0.3">
      <c r="B77" s="375" t="s">
        <v>2413</v>
      </c>
      <c r="C77" s="484" t="s">
        <v>2414</v>
      </c>
      <c r="D77" s="484"/>
      <c r="E77" s="484"/>
      <c r="F77" s="373">
        <v>5</v>
      </c>
    </row>
    <row r="78" spans="1:8" s="1" customFormat="1" ht="12.75" customHeight="1" x14ac:dyDescent="0.3">
      <c r="B78" s="375" t="s">
        <v>2415</v>
      </c>
      <c r="C78" s="484" t="s">
        <v>2416</v>
      </c>
      <c r="D78" s="484"/>
      <c r="E78" s="484"/>
      <c r="F78" s="373">
        <v>3</v>
      </c>
    </row>
    <row r="79" spans="1:8" s="1" customFormat="1" ht="12.75" customHeight="1" x14ac:dyDescent="0.3"/>
    <row r="80" spans="1:8" s="1" customFormat="1" ht="18.75" customHeight="1" x14ac:dyDescent="0.3">
      <c r="A80" s="483" t="s">
        <v>2418</v>
      </c>
      <c r="B80" s="483"/>
      <c r="C80" s="483"/>
      <c r="D80" s="483"/>
      <c r="E80" s="483"/>
      <c r="F80" s="483"/>
      <c r="G80" s="483"/>
      <c r="H80" s="483"/>
    </row>
    <row r="81" spans="1:8" s="1" customFormat="1" ht="5.25" customHeight="1" x14ac:dyDescent="0.3"/>
    <row r="82" spans="1:8" s="1" customFormat="1" ht="16.5" customHeight="1" x14ac:dyDescent="0.3">
      <c r="A82" s="485" t="s">
        <v>2344</v>
      </c>
      <c r="B82" s="485"/>
      <c r="C82" s="485"/>
      <c r="D82" s="485"/>
      <c r="E82" s="485"/>
      <c r="F82" s="485"/>
      <c r="G82" s="485"/>
      <c r="H82" s="485"/>
    </row>
    <row r="83" spans="1:8" s="1" customFormat="1" ht="5.25" customHeight="1" x14ac:dyDescent="0.3"/>
    <row r="84" spans="1:8" s="1" customFormat="1" ht="30.75" customHeight="1" x14ac:dyDescent="0.3">
      <c r="A84" s="378">
        <v>1</v>
      </c>
      <c r="B84" s="379" t="s">
        <v>2420</v>
      </c>
      <c r="C84" s="486" t="s">
        <v>2421</v>
      </c>
      <c r="D84" s="486"/>
      <c r="E84" s="486"/>
      <c r="F84" s="486"/>
      <c r="G84" s="486"/>
      <c r="H84" s="486"/>
    </row>
    <row r="85" spans="1:8" s="1" customFormat="1" ht="21" customHeight="1" x14ac:dyDescent="0.3">
      <c r="A85" s="378">
        <v>2</v>
      </c>
      <c r="B85" s="379" t="s">
        <v>2422</v>
      </c>
      <c r="C85" s="486" t="s">
        <v>2423</v>
      </c>
      <c r="D85" s="486"/>
      <c r="E85" s="486"/>
      <c r="F85" s="486"/>
      <c r="G85" s="486"/>
      <c r="H85" s="486"/>
    </row>
    <row r="86" spans="1:8" s="1" customFormat="1" ht="21" customHeight="1" x14ac:dyDescent="0.3">
      <c r="A86" s="378">
        <v>3</v>
      </c>
      <c r="B86" s="379" t="s">
        <v>2424</v>
      </c>
      <c r="C86" s="486" t="s">
        <v>2425</v>
      </c>
      <c r="D86" s="486"/>
      <c r="E86" s="486"/>
      <c r="F86" s="486"/>
      <c r="G86" s="486"/>
      <c r="H86" s="486"/>
    </row>
    <row r="87" spans="1:8" s="1" customFormat="1" ht="34.5" customHeight="1" x14ac:dyDescent="0.3">
      <c r="A87" s="378">
        <v>4</v>
      </c>
      <c r="B87" s="379" t="s">
        <v>2426</v>
      </c>
      <c r="C87" s="486" t="s">
        <v>2451</v>
      </c>
      <c r="D87" s="486"/>
      <c r="E87" s="486"/>
      <c r="F87" s="486"/>
      <c r="G87" s="486"/>
      <c r="H87" s="486"/>
    </row>
    <row r="88" spans="1:8" s="1" customFormat="1" ht="21" customHeight="1" x14ac:dyDescent="0.3">
      <c r="A88" s="378">
        <v>5</v>
      </c>
      <c r="B88" s="379" t="s">
        <v>2427</v>
      </c>
      <c r="C88" s="486" t="s">
        <v>2452</v>
      </c>
      <c r="D88" s="486"/>
      <c r="E88" s="486"/>
      <c r="F88" s="486"/>
      <c r="G88" s="486"/>
      <c r="H88" s="486"/>
    </row>
    <row r="89" spans="1:8" s="1" customFormat="1" ht="38.25" customHeight="1" x14ac:dyDescent="0.3">
      <c r="A89" s="378">
        <v>6</v>
      </c>
      <c r="B89" s="380" t="s">
        <v>2428</v>
      </c>
      <c r="C89" s="486" t="s">
        <v>2429</v>
      </c>
      <c r="D89" s="486"/>
      <c r="E89" s="486"/>
      <c r="F89" s="486"/>
      <c r="G89" s="486"/>
      <c r="H89" s="486"/>
    </row>
    <row r="90" spans="1:8" s="1" customFormat="1" ht="10.5" customHeight="1" x14ac:dyDescent="0.3">
      <c r="A90" s="376"/>
      <c r="B90" s="377"/>
      <c r="C90" s="488"/>
      <c r="D90" s="488"/>
      <c r="E90" s="488"/>
      <c r="F90" s="488"/>
      <c r="G90" s="488"/>
      <c r="H90" s="488"/>
    </row>
    <row r="91" spans="1:8" s="1" customFormat="1" ht="16.5" customHeight="1" x14ac:dyDescent="0.3">
      <c r="A91" s="485" t="s">
        <v>2562</v>
      </c>
      <c r="B91" s="485"/>
      <c r="C91" s="485"/>
      <c r="D91" s="485"/>
      <c r="E91" s="485"/>
      <c r="F91" s="485"/>
      <c r="G91" s="485"/>
      <c r="H91" s="485"/>
    </row>
    <row r="92" spans="1:8" s="1" customFormat="1" ht="16.5" customHeight="1" x14ac:dyDescent="0.3">
      <c r="A92" s="451" t="s">
        <v>2430</v>
      </c>
      <c r="B92" s="451"/>
      <c r="C92" s="451"/>
      <c r="D92" s="451"/>
      <c r="E92" s="451"/>
      <c r="F92" s="451"/>
      <c r="G92" s="451"/>
      <c r="H92" s="451"/>
    </row>
    <row r="93" spans="1:8" s="1" customFormat="1" ht="48" customHeight="1" x14ac:dyDescent="0.3">
      <c r="A93" s="378">
        <v>7</v>
      </c>
      <c r="B93" s="379" t="s">
        <v>2431</v>
      </c>
      <c r="C93" s="486" t="s">
        <v>2434</v>
      </c>
      <c r="D93" s="486"/>
      <c r="E93" s="486"/>
      <c r="F93" s="486"/>
      <c r="G93" s="486"/>
      <c r="H93" s="486"/>
    </row>
    <row r="94" spans="1:8" s="1" customFormat="1" ht="21" customHeight="1" x14ac:dyDescent="0.3">
      <c r="A94" s="378">
        <v>8</v>
      </c>
      <c r="B94" s="379" t="s">
        <v>2432</v>
      </c>
      <c r="C94" s="486" t="s">
        <v>2433</v>
      </c>
      <c r="D94" s="486"/>
      <c r="E94" s="486"/>
      <c r="F94" s="486"/>
      <c r="G94" s="486"/>
      <c r="H94" s="486"/>
    </row>
    <row r="95" spans="1:8" s="1" customFormat="1" ht="21" customHeight="1" x14ac:dyDescent="0.3">
      <c r="A95" s="378">
        <v>9</v>
      </c>
      <c r="B95" s="379" t="s">
        <v>2435</v>
      </c>
      <c r="C95" s="486" t="s">
        <v>2453</v>
      </c>
      <c r="D95" s="486"/>
      <c r="E95" s="486"/>
      <c r="F95" s="486"/>
      <c r="G95" s="486"/>
      <c r="H95" s="486"/>
    </row>
    <row r="96" spans="1:8" s="1" customFormat="1" ht="30.75" customHeight="1" x14ac:dyDescent="0.3">
      <c r="A96" s="378">
        <v>10</v>
      </c>
      <c r="B96" s="379" t="s">
        <v>2436</v>
      </c>
      <c r="C96" s="486" t="s">
        <v>2454</v>
      </c>
      <c r="D96" s="486"/>
      <c r="E96" s="486"/>
      <c r="F96" s="486"/>
      <c r="G96" s="486"/>
      <c r="H96" s="486"/>
    </row>
    <row r="97" spans="1:16" s="1" customFormat="1" ht="20.25" customHeight="1" x14ac:dyDescent="0.3">
      <c r="A97" s="378">
        <v>11</v>
      </c>
      <c r="B97" s="380" t="s">
        <v>2437</v>
      </c>
      <c r="C97" s="486" t="s">
        <v>2439</v>
      </c>
      <c r="D97" s="486"/>
      <c r="E97" s="486"/>
      <c r="F97" s="486"/>
      <c r="G97" s="486"/>
      <c r="H97" s="486"/>
    </row>
    <row r="98" spans="1:16" s="1" customFormat="1" ht="10.5" customHeight="1" thickBot="1" x14ac:dyDescent="0.35">
      <c r="A98" s="487"/>
      <c r="B98" s="487"/>
      <c r="C98" s="487"/>
      <c r="D98" s="487"/>
      <c r="E98" s="487"/>
      <c r="F98" s="487"/>
      <c r="G98" s="487"/>
      <c r="H98" s="487"/>
      <c r="I98" s="183"/>
      <c r="J98" s="177"/>
      <c r="K98" s="177"/>
      <c r="L98" s="155"/>
      <c r="O98" s="131"/>
      <c r="P98" s="132"/>
    </row>
    <row r="99" spans="1:16" s="1" customFormat="1" ht="18" customHeight="1" x14ac:dyDescent="0.3">
      <c r="A99" s="455" t="s">
        <v>2063</v>
      </c>
      <c r="B99" s="455"/>
      <c r="C99" s="455"/>
      <c r="D99" s="455"/>
      <c r="E99" s="455"/>
      <c r="F99" s="455"/>
      <c r="G99" s="455"/>
      <c r="H99" s="455"/>
      <c r="I99" s="183"/>
      <c r="J99" s="177"/>
      <c r="K99" s="177"/>
      <c r="L99" s="155"/>
      <c r="O99" s="131"/>
      <c r="P99" s="132"/>
    </row>
    <row r="100" spans="1:16" s="1" customFormat="1" ht="12.75" customHeight="1" x14ac:dyDescent="0.3">
      <c r="A100" s="456" t="s">
        <v>2064</v>
      </c>
      <c r="B100" s="456"/>
      <c r="C100" s="456"/>
      <c r="D100" s="456"/>
      <c r="E100" s="456"/>
      <c r="F100" s="456"/>
      <c r="G100" s="456"/>
      <c r="H100" s="456"/>
      <c r="I100" s="184"/>
      <c r="J100" s="177"/>
      <c r="K100" s="177"/>
      <c r="L100" s="158"/>
      <c r="O100" s="131"/>
      <c r="P100" s="132"/>
    </row>
    <row r="101" spans="1:16" s="1" customFormat="1" ht="12.75" customHeight="1" thickBot="1" x14ac:dyDescent="0.35">
      <c r="A101" s="456" t="s">
        <v>2066</v>
      </c>
      <c r="B101" s="456"/>
      <c r="C101" s="456"/>
      <c r="D101" s="456"/>
      <c r="E101" s="456"/>
      <c r="F101" s="456"/>
      <c r="G101" s="456"/>
      <c r="H101" s="456"/>
      <c r="I101" s="185"/>
      <c r="J101" s="177"/>
      <c r="K101" s="177"/>
      <c r="L101" s="160"/>
      <c r="O101" s="131"/>
      <c r="P101" s="132"/>
    </row>
    <row r="102" spans="1:16" s="2" customFormat="1" ht="24" customHeight="1" thickBot="1" x14ac:dyDescent="0.3">
      <c r="A102" s="457"/>
      <c r="B102" s="458"/>
      <c r="C102" s="433" t="s">
        <v>2860</v>
      </c>
      <c r="D102" s="434"/>
      <c r="E102" s="435"/>
      <c r="F102" s="417" t="s">
        <v>2865</v>
      </c>
      <c r="G102" s="463">
        <v>44235</v>
      </c>
      <c r="H102" s="464"/>
      <c r="I102" s="176"/>
      <c r="J102" s="176"/>
      <c r="K102" s="176"/>
      <c r="L102" s="3"/>
      <c r="M102" s="3"/>
      <c r="N102" s="3"/>
      <c r="O102" s="3"/>
    </row>
    <row r="103" spans="1:16" s="2" customFormat="1" ht="24" customHeight="1" thickBot="1" x14ac:dyDescent="0.3">
      <c r="A103" s="459"/>
      <c r="B103" s="460"/>
      <c r="C103" s="436"/>
      <c r="D103" s="437"/>
      <c r="E103" s="438"/>
      <c r="F103" s="416" t="s">
        <v>2867</v>
      </c>
      <c r="G103" s="465" t="s">
        <v>2849</v>
      </c>
      <c r="H103" s="432"/>
      <c r="I103" s="176"/>
      <c r="J103" s="176"/>
      <c r="K103" s="176"/>
      <c r="L103" s="3"/>
      <c r="M103" s="3"/>
      <c r="N103" s="3"/>
      <c r="O103" s="3"/>
    </row>
    <row r="104" spans="1:16" s="2" customFormat="1" ht="24" customHeight="1" thickBot="1" x14ac:dyDescent="0.3">
      <c r="A104" s="461"/>
      <c r="B104" s="462"/>
      <c r="C104" s="439"/>
      <c r="D104" s="440"/>
      <c r="E104" s="441"/>
      <c r="F104" s="439" t="s">
        <v>2065</v>
      </c>
      <c r="G104" s="440"/>
      <c r="H104" s="441"/>
      <c r="I104" s="176"/>
      <c r="J104" s="176"/>
      <c r="K104" s="176"/>
      <c r="L104" s="3"/>
      <c r="M104" s="3"/>
      <c r="N104" s="3"/>
      <c r="O104" s="3"/>
    </row>
    <row r="105" spans="1:16" s="1" customFormat="1" ht="12.75" customHeight="1" x14ac:dyDescent="0.3"/>
    <row r="106" spans="1:16" s="1" customFormat="1" ht="21" customHeight="1" x14ac:dyDescent="0.3">
      <c r="A106" s="378">
        <v>12</v>
      </c>
      <c r="B106" s="379" t="s">
        <v>2438</v>
      </c>
      <c r="C106" s="486" t="s">
        <v>2440</v>
      </c>
      <c r="D106" s="486"/>
      <c r="E106" s="486"/>
      <c r="F106" s="486"/>
      <c r="G106" s="486"/>
      <c r="H106" s="486"/>
    </row>
    <row r="107" spans="1:16" s="1" customFormat="1" ht="34.5" customHeight="1" x14ac:dyDescent="0.3">
      <c r="A107" s="378">
        <v>13</v>
      </c>
      <c r="B107" s="380" t="s">
        <v>2443</v>
      </c>
      <c r="C107" s="486" t="s">
        <v>2455</v>
      </c>
      <c r="D107" s="486"/>
      <c r="E107" s="486"/>
      <c r="F107" s="486"/>
      <c r="G107" s="486"/>
      <c r="H107" s="486"/>
    </row>
    <row r="108" spans="1:16" s="1" customFormat="1" ht="153" customHeight="1" x14ac:dyDescent="0.3">
      <c r="A108" s="378">
        <v>14</v>
      </c>
      <c r="B108" s="380" t="s">
        <v>2441</v>
      </c>
      <c r="C108" s="489" t="s">
        <v>2442</v>
      </c>
      <c r="D108" s="486"/>
      <c r="E108" s="486"/>
      <c r="F108" s="486"/>
      <c r="G108" s="486"/>
      <c r="H108" s="486"/>
    </row>
    <row r="109" spans="1:16" s="1" customFormat="1" ht="33" customHeight="1" x14ac:dyDescent="0.3">
      <c r="A109" s="378">
        <v>15</v>
      </c>
      <c r="B109" s="379" t="s">
        <v>2444</v>
      </c>
      <c r="C109" s="486" t="s">
        <v>2456</v>
      </c>
      <c r="D109" s="486"/>
      <c r="E109" s="486"/>
      <c r="F109" s="486"/>
      <c r="G109" s="486"/>
      <c r="H109" s="486"/>
    </row>
    <row r="110" spans="1:16" s="1" customFormat="1" ht="21" customHeight="1" x14ac:dyDescent="0.3">
      <c r="A110" s="378">
        <v>16</v>
      </c>
      <c r="B110" s="379" t="s">
        <v>2445</v>
      </c>
      <c r="C110" s="486" t="s">
        <v>2446</v>
      </c>
      <c r="D110" s="486"/>
      <c r="E110" s="486"/>
      <c r="F110" s="486"/>
      <c r="G110" s="486"/>
      <c r="H110" s="486"/>
    </row>
    <row r="111" spans="1:16" s="1" customFormat="1" ht="21" customHeight="1" x14ac:dyDescent="0.3">
      <c r="A111" s="378">
        <v>17</v>
      </c>
      <c r="B111" s="379" t="s">
        <v>2447</v>
      </c>
      <c r="C111" s="486" t="s">
        <v>2448</v>
      </c>
      <c r="D111" s="486"/>
      <c r="E111" s="486"/>
      <c r="F111" s="486"/>
      <c r="G111" s="486"/>
      <c r="H111" s="486"/>
    </row>
    <row r="112" spans="1:16" s="1" customFormat="1" ht="252" customHeight="1" x14ac:dyDescent="0.3">
      <c r="A112" s="378">
        <v>18</v>
      </c>
      <c r="B112" s="379" t="s">
        <v>2449</v>
      </c>
      <c r="C112" s="489" t="s">
        <v>2450</v>
      </c>
      <c r="D112" s="486"/>
      <c r="E112" s="486"/>
      <c r="F112" s="486"/>
      <c r="G112" s="486"/>
      <c r="H112" s="486"/>
    </row>
    <row r="113" spans="1:16" s="1" customFormat="1" ht="136.5" customHeight="1" x14ac:dyDescent="0.3">
      <c r="A113" s="378">
        <v>19</v>
      </c>
      <c r="B113" s="380" t="s">
        <v>2457</v>
      </c>
      <c r="C113" s="489" t="s">
        <v>2458</v>
      </c>
      <c r="D113" s="486"/>
      <c r="E113" s="486"/>
      <c r="F113" s="486"/>
      <c r="G113" s="486"/>
      <c r="H113" s="486"/>
    </row>
    <row r="114" spans="1:16" s="1" customFormat="1" ht="37.5" customHeight="1" x14ac:dyDescent="0.3">
      <c r="A114" s="378">
        <v>20</v>
      </c>
      <c r="B114" s="379" t="s">
        <v>2459</v>
      </c>
      <c r="C114" s="489" t="s">
        <v>2460</v>
      </c>
      <c r="D114" s="486"/>
      <c r="E114" s="486"/>
      <c r="F114" s="486"/>
      <c r="G114" s="486"/>
      <c r="H114" s="486"/>
    </row>
    <row r="115" spans="1:16" s="1" customFormat="1" ht="12.75" customHeight="1" x14ac:dyDescent="0.3"/>
    <row r="116" spans="1:16" s="1" customFormat="1" ht="12.75" customHeight="1" x14ac:dyDescent="0.3"/>
    <row r="117" spans="1:16" s="1" customFormat="1" ht="12.75" customHeight="1" x14ac:dyDescent="0.3"/>
    <row r="118" spans="1:16" s="1" customFormat="1" ht="12.75" customHeight="1" x14ac:dyDescent="0.3"/>
    <row r="119" spans="1:16" s="1" customFormat="1" ht="12.75" customHeight="1" x14ac:dyDescent="0.3"/>
    <row r="120" spans="1:16" s="1" customFormat="1" ht="12.75" customHeight="1" thickBot="1" x14ac:dyDescent="0.35">
      <c r="A120" s="162"/>
      <c r="B120" s="162"/>
      <c r="C120" s="162"/>
      <c r="D120" s="162"/>
      <c r="E120" s="162"/>
      <c r="F120" s="162"/>
      <c r="G120" s="162"/>
      <c r="H120" s="162"/>
    </row>
    <row r="121" spans="1:16" s="1" customFormat="1" ht="18" customHeight="1" x14ac:dyDescent="0.3">
      <c r="A121" s="455" t="s">
        <v>2063</v>
      </c>
      <c r="B121" s="455"/>
      <c r="C121" s="455"/>
      <c r="D121" s="455"/>
      <c r="E121" s="455"/>
      <c r="F121" s="455"/>
      <c r="G121" s="455"/>
      <c r="H121" s="455"/>
      <c r="I121" s="183"/>
      <c r="J121" s="177"/>
      <c r="K121" s="177"/>
      <c r="L121" s="155"/>
      <c r="O121" s="131"/>
      <c r="P121" s="132"/>
    </row>
    <row r="122" spans="1:16" s="1" customFormat="1" ht="12.75" customHeight="1" x14ac:dyDescent="0.3">
      <c r="A122" s="456" t="s">
        <v>2064</v>
      </c>
      <c r="B122" s="456"/>
      <c r="C122" s="456"/>
      <c r="D122" s="456"/>
      <c r="E122" s="456"/>
      <c r="F122" s="456"/>
      <c r="G122" s="456"/>
      <c r="H122" s="456"/>
      <c r="I122" s="184"/>
      <c r="J122" s="177"/>
      <c r="K122" s="177"/>
      <c r="L122" s="158"/>
      <c r="O122" s="131"/>
      <c r="P122" s="132"/>
    </row>
    <row r="123" spans="1:16" s="1" customFormat="1" ht="12.75" customHeight="1" thickBot="1" x14ac:dyDescent="0.35">
      <c r="A123" s="456" t="s">
        <v>2066</v>
      </c>
      <c r="B123" s="456"/>
      <c r="C123" s="456"/>
      <c r="D123" s="456"/>
      <c r="E123" s="456"/>
      <c r="F123" s="456"/>
      <c r="G123" s="456"/>
      <c r="H123" s="456"/>
      <c r="I123" s="185"/>
      <c r="J123" s="177"/>
      <c r="K123" s="177"/>
      <c r="L123" s="160"/>
      <c r="O123" s="131"/>
      <c r="P123" s="132"/>
    </row>
    <row r="124" spans="1:16" s="2" customFormat="1" ht="24" customHeight="1" thickBot="1" x14ac:dyDescent="0.3">
      <c r="A124" s="457"/>
      <c r="B124" s="458"/>
      <c r="C124" s="433" t="s">
        <v>2854</v>
      </c>
      <c r="D124" s="434"/>
      <c r="E124" s="435"/>
      <c r="F124" s="417" t="s">
        <v>2865</v>
      </c>
      <c r="G124" s="463">
        <v>44235</v>
      </c>
      <c r="H124" s="464"/>
      <c r="I124" s="176"/>
      <c r="J124" s="176"/>
      <c r="K124" s="176"/>
      <c r="L124" s="3"/>
      <c r="M124" s="3"/>
      <c r="N124" s="3"/>
      <c r="O124" s="3"/>
    </row>
    <row r="125" spans="1:16" s="2" customFormat="1" ht="24" customHeight="1" thickBot="1" x14ac:dyDescent="0.3">
      <c r="A125" s="459"/>
      <c r="B125" s="460"/>
      <c r="C125" s="436" t="s">
        <v>2859</v>
      </c>
      <c r="D125" s="437"/>
      <c r="E125" s="438"/>
      <c r="F125" s="416" t="s">
        <v>2867</v>
      </c>
      <c r="G125" s="465" t="s">
        <v>2848</v>
      </c>
      <c r="H125" s="432"/>
      <c r="I125" s="176"/>
      <c r="J125" s="176"/>
      <c r="K125" s="176"/>
      <c r="L125" s="3"/>
      <c r="M125" s="3"/>
      <c r="N125" s="3"/>
      <c r="O125" s="3"/>
    </row>
    <row r="126" spans="1:16" s="2" customFormat="1" ht="24" customHeight="1" thickBot="1" x14ac:dyDescent="0.3">
      <c r="A126" s="461"/>
      <c r="B126" s="462"/>
      <c r="C126" s="439"/>
      <c r="D126" s="440"/>
      <c r="E126" s="441"/>
      <c r="F126" s="439" t="s">
        <v>2065</v>
      </c>
      <c r="G126" s="440"/>
      <c r="H126" s="441"/>
      <c r="I126" s="176"/>
      <c r="J126" s="176"/>
      <c r="K126" s="176"/>
      <c r="L126" s="3"/>
      <c r="M126" s="3"/>
      <c r="N126" s="3"/>
      <c r="O126" s="3"/>
    </row>
    <row r="127" spans="1:16" s="1" customFormat="1" ht="12.75" customHeight="1" x14ac:dyDescent="0.3"/>
    <row r="128" spans="1:16" s="1" customFormat="1" ht="12.75" customHeight="1" x14ac:dyDescent="0.3">
      <c r="A128" s="381" t="s">
        <v>2461</v>
      </c>
    </row>
    <row r="129" spans="1:16" s="1" customFormat="1" ht="12.75" customHeight="1" x14ac:dyDescent="0.3">
      <c r="A129" s="383" t="s">
        <v>2462</v>
      </c>
      <c r="B129" s="383" t="s">
        <v>2463</v>
      </c>
      <c r="C129" s="466" t="s">
        <v>2464</v>
      </c>
      <c r="D129" s="466"/>
      <c r="E129" s="466"/>
      <c r="F129" s="466"/>
      <c r="G129" s="466"/>
      <c r="H129" s="466"/>
    </row>
    <row r="130" spans="1:16" s="1" customFormat="1" ht="95.25" customHeight="1" x14ac:dyDescent="0.3">
      <c r="A130" s="382">
        <v>1</v>
      </c>
      <c r="B130" s="382" t="s">
        <v>2465</v>
      </c>
      <c r="C130" s="467" t="s">
        <v>2475</v>
      </c>
      <c r="D130" s="467"/>
      <c r="E130" s="467"/>
      <c r="F130" s="467"/>
      <c r="G130" s="467"/>
      <c r="H130" s="467"/>
    </row>
    <row r="131" spans="1:16" s="1" customFormat="1" ht="96.75" customHeight="1" x14ac:dyDescent="0.3">
      <c r="A131" s="382">
        <v>2</v>
      </c>
      <c r="B131" s="382" t="s">
        <v>2466</v>
      </c>
      <c r="C131" s="467" t="s">
        <v>2476</v>
      </c>
      <c r="D131" s="467"/>
      <c r="E131" s="467"/>
      <c r="F131" s="467"/>
      <c r="G131" s="467"/>
      <c r="H131" s="467"/>
    </row>
    <row r="132" spans="1:16" s="1" customFormat="1" ht="74.25" customHeight="1" x14ac:dyDescent="0.3">
      <c r="A132" s="382">
        <v>3</v>
      </c>
      <c r="B132" s="382" t="s">
        <v>2467</v>
      </c>
      <c r="C132" s="467" t="s">
        <v>2477</v>
      </c>
      <c r="D132" s="467"/>
      <c r="E132" s="467"/>
      <c r="F132" s="467"/>
      <c r="G132" s="467"/>
      <c r="H132" s="467"/>
    </row>
    <row r="133" spans="1:16" s="1" customFormat="1" ht="93.75" customHeight="1" x14ac:dyDescent="0.3">
      <c r="A133" s="382">
        <v>4</v>
      </c>
      <c r="B133" s="382" t="s">
        <v>2468</v>
      </c>
      <c r="C133" s="467" t="s">
        <v>2478</v>
      </c>
      <c r="D133" s="467"/>
      <c r="E133" s="467"/>
      <c r="F133" s="467"/>
      <c r="G133" s="467"/>
      <c r="H133" s="467"/>
    </row>
    <row r="134" spans="1:16" s="1" customFormat="1" ht="82.5" customHeight="1" x14ac:dyDescent="0.3">
      <c r="A134" s="382">
        <v>5</v>
      </c>
      <c r="B134" s="382" t="s">
        <v>2469</v>
      </c>
      <c r="C134" s="467" t="s">
        <v>2479</v>
      </c>
      <c r="D134" s="467"/>
      <c r="E134" s="467"/>
      <c r="F134" s="467"/>
      <c r="G134" s="467"/>
      <c r="H134" s="467"/>
    </row>
    <row r="135" spans="1:16" s="1" customFormat="1" ht="58.5" customHeight="1" x14ac:dyDescent="0.3">
      <c r="A135" s="382">
        <v>6</v>
      </c>
      <c r="B135" s="382" t="s">
        <v>2480</v>
      </c>
      <c r="C135" s="467" t="s">
        <v>2481</v>
      </c>
      <c r="D135" s="467"/>
      <c r="E135" s="467"/>
      <c r="F135" s="467"/>
      <c r="G135" s="467"/>
      <c r="H135" s="467"/>
    </row>
    <row r="136" spans="1:16" s="1" customFormat="1" ht="93" customHeight="1" x14ac:dyDescent="0.3">
      <c r="A136" s="382">
        <v>7</v>
      </c>
      <c r="B136" s="382" t="s">
        <v>2486</v>
      </c>
      <c r="C136" s="467" t="s">
        <v>2482</v>
      </c>
      <c r="D136" s="467"/>
      <c r="E136" s="467"/>
      <c r="F136" s="467"/>
      <c r="G136" s="467"/>
      <c r="H136" s="467"/>
    </row>
    <row r="137" spans="1:16" s="1" customFormat="1" ht="44.25" customHeight="1" x14ac:dyDescent="0.3">
      <c r="A137" s="382">
        <v>8</v>
      </c>
      <c r="B137" s="382" t="s">
        <v>2470</v>
      </c>
      <c r="C137" s="467" t="s">
        <v>2471</v>
      </c>
      <c r="D137" s="467"/>
      <c r="E137" s="467"/>
      <c r="F137" s="467"/>
      <c r="G137" s="467"/>
      <c r="H137" s="467"/>
    </row>
    <row r="138" spans="1:16" s="1" customFormat="1" ht="42.75" customHeight="1" x14ac:dyDescent="0.3">
      <c r="A138" s="382">
        <v>9</v>
      </c>
      <c r="B138" s="382" t="s">
        <v>2472</v>
      </c>
      <c r="C138" s="467" t="s">
        <v>2483</v>
      </c>
      <c r="D138" s="467"/>
      <c r="E138" s="467"/>
      <c r="F138" s="467"/>
      <c r="G138" s="467"/>
      <c r="H138" s="467"/>
    </row>
    <row r="139" spans="1:16" s="1" customFormat="1" ht="66" customHeight="1" x14ac:dyDescent="0.3">
      <c r="A139" s="382">
        <v>10</v>
      </c>
      <c r="B139" s="382" t="s">
        <v>2473</v>
      </c>
      <c r="C139" s="467" t="s">
        <v>2484</v>
      </c>
      <c r="D139" s="467"/>
      <c r="E139" s="467"/>
      <c r="F139" s="467"/>
      <c r="G139" s="467"/>
      <c r="H139" s="467"/>
    </row>
    <row r="140" spans="1:16" s="1" customFormat="1" ht="12.75" customHeight="1" thickBot="1" x14ac:dyDescent="0.35">
      <c r="A140" s="384"/>
      <c r="B140" s="384"/>
      <c r="C140" s="384"/>
      <c r="D140" s="384"/>
      <c r="E140" s="384"/>
      <c r="F140" s="384"/>
      <c r="G140" s="384"/>
      <c r="H140" s="384"/>
    </row>
    <row r="141" spans="1:16" s="1" customFormat="1" ht="18" customHeight="1" x14ac:dyDescent="0.3">
      <c r="A141" s="455" t="s">
        <v>2063</v>
      </c>
      <c r="B141" s="455"/>
      <c r="C141" s="455"/>
      <c r="D141" s="455"/>
      <c r="E141" s="455"/>
      <c r="F141" s="455"/>
      <c r="G141" s="455"/>
      <c r="H141" s="455"/>
      <c r="I141" s="183"/>
      <c r="J141" s="177"/>
      <c r="K141" s="177"/>
      <c r="L141" s="155"/>
      <c r="O141" s="131"/>
      <c r="P141" s="132"/>
    </row>
    <row r="142" spans="1:16" s="1" customFormat="1" ht="12.75" customHeight="1" x14ac:dyDescent="0.3">
      <c r="A142" s="456" t="s">
        <v>2064</v>
      </c>
      <c r="B142" s="456"/>
      <c r="C142" s="456"/>
      <c r="D142" s="456"/>
      <c r="E142" s="456"/>
      <c r="F142" s="456"/>
      <c r="G142" s="456"/>
      <c r="H142" s="456"/>
      <c r="I142" s="184"/>
      <c r="J142" s="177"/>
      <c r="K142" s="177"/>
      <c r="L142" s="158"/>
      <c r="O142" s="131"/>
      <c r="P142" s="132"/>
    </row>
    <row r="143" spans="1:16" s="1" customFormat="1" ht="12.75" customHeight="1" thickBot="1" x14ac:dyDescent="0.35">
      <c r="A143" s="456" t="s">
        <v>2066</v>
      </c>
      <c r="B143" s="456"/>
      <c r="C143" s="456"/>
      <c r="D143" s="456"/>
      <c r="E143" s="456"/>
      <c r="F143" s="456"/>
      <c r="G143" s="456"/>
      <c r="H143" s="456"/>
      <c r="I143" s="185"/>
      <c r="J143" s="177"/>
      <c r="K143" s="177"/>
      <c r="L143" s="160"/>
      <c r="O143" s="131"/>
      <c r="P143" s="132"/>
    </row>
    <row r="144" spans="1:16" s="2" customFormat="1" ht="24" customHeight="1" thickBot="1" x14ac:dyDescent="0.3">
      <c r="A144" s="457"/>
      <c r="B144" s="458"/>
      <c r="C144" s="433" t="s">
        <v>2860</v>
      </c>
      <c r="D144" s="434"/>
      <c r="E144" s="435"/>
      <c r="F144" s="417" t="s">
        <v>2865</v>
      </c>
      <c r="G144" s="463">
        <v>44235</v>
      </c>
      <c r="H144" s="464"/>
      <c r="I144" s="176"/>
      <c r="J144" s="176"/>
      <c r="K144" s="176"/>
      <c r="L144" s="3"/>
      <c r="M144" s="3"/>
      <c r="N144" s="3"/>
      <c r="O144" s="3"/>
    </row>
    <row r="145" spans="1:16" s="2" customFormat="1" ht="24" customHeight="1" thickBot="1" x14ac:dyDescent="0.3">
      <c r="A145" s="459"/>
      <c r="B145" s="460"/>
      <c r="C145" s="436"/>
      <c r="D145" s="437"/>
      <c r="E145" s="438"/>
      <c r="F145" s="416" t="s">
        <v>2867</v>
      </c>
      <c r="G145" s="465" t="s">
        <v>2847</v>
      </c>
      <c r="H145" s="432"/>
      <c r="I145" s="176"/>
      <c r="J145" s="176"/>
      <c r="K145" s="176"/>
      <c r="L145" s="3"/>
      <c r="M145" s="3"/>
      <c r="N145" s="3"/>
      <c r="O145" s="3"/>
    </row>
    <row r="146" spans="1:16" s="2" customFormat="1" ht="24" customHeight="1" thickBot="1" x14ac:dyDescent="0.3">
      <c r="A146" s="461"/>
      <c r="B146" s="462"/>
      <c r="C146" s="439"/>
      <c r="D146" s="440"/>
      <c r="E146" s="441"/>
      <c r="F146" s="439" t="s">
        <v>2065</v>
      </c>
      <c r="G146" s="440"/>
      <c r="H146" s="441"/>
      <c r="I146" s="176"/>
      <c r="J146" s="176"/>
      <c r="K146" s="176"/>
      <c r="L146" s="3"/>
      <c r="M146" s="3"/>
      <c r="N146" s="3"/>
      <c r="O146" s="3"/>
    </row>
    <row r="147" spans="1:16" s="1" customFormat="1" ht="12.75" customHeight="1" x14ac:dyDescent="0.3"/>
    <row r="148" spans="1:16" s="1" customFormat="1" ht="12.75" customHeight="1" x14ac:dyDescent="0.3">
      <c r="A148" s="381" t="s">
        <v>2485</v>
      </c>
    </row>
    <row r="149" spans="1:16" s="1" customFormat="1" ht="12.75" customHeight="1" x14ac:dyDescent="0.3">
      <c r="A149" s="383" t="s">
        <v>2462</v>
      </c>
      <c r="B149" s="383" t="s">
        <v>2463</v>
      </c>
      <c r="C149" s="466" t="s">
        <v>2464</v>
      </c>
      <c r="D149" s="466"/>
      <c r="E149" s="466"/>
      <c r="F149" s="466"/>
      <c r="G149" s="466"/>
      <c r="H149" s="466"/>
    </row>
    <row r="150" spans="1:16" s="1" customFormat="1" ht="137.25" customHeight="1" x14ac:dyDescent="0.3">
      <c r="A150" s="382">
        <v>11</v>
      </c>
      <c r="B150" s="382" t="s">
        <v>2474</v>
      </c>
      <c r="C150" s="467" t="s">
        <v>2487</v>
      </c>
      <c r="D150" s="467"/>
      <c r="E150" s="467"/>
      <c r="F150" s="467"/>
      <c r="G150" s="467"/>
      <c r="H150" s="467"/>
    </row>
    <row r="151" spans="1:16" s="1" customFormat="1" ht="45" customHeight="1" x14ac:dyDescent="0.3">
      <c r="A151" s="468" t="s">
        <v>2488</v>
      </c>
      <c r="B151" s="468"/>
      <c r="C151" s="468"/>
      <c r="D151" s="468"/>
      <c r="E151" s="468"/>
      <c r="F151" s="468"/>
      <c r="G151" s="468"/>
      <c r="H151" s="468"/>
    </row>
    <row r="152" spans="1:16" s="1" customFormat="1" ht="384" customHeight="1" x14ac:dyDescent="0.3">
      <c r="A152" s="385">
        <v>21</v>
      </c>
      <c r="B152" s="387" t="s">
        <v>2489</v>
      </c>
      <c r="C152" s="469" t="s">
        <v>2490</v>
      </c>
      <c r="D152" s="470"/>
      <c r="E152" s="470"/>
      <c r="F152" s="470"/>
      <c r="G152" s="470"/>
      <c r="H152" s="471"/>
    </row>
    <row r="153" spans="1:16" s="1" customFormat="1" ht="183.75" customHeight="1" x14ac:dyDescent="0.3">
      <c r="A153" s="386"/>
      <c r="B153" s="388"/>
      <c r="C153" s="472" t="s">
        <v>2491</v>
      </c>
      <c r="D153" s="473"/>
      <c r="E153" s="473"/>
      <c r="F153" s="473"/>
      <c r="G153" s="473"/>
      <c r="H153" s="474"/>
    </row>
    <row r="154" spans="1:16" s="1" customFormat="1" ht="12.75" customHeight="1" thickBot="1" x14ac:dyDescent="0.35">
      <c r="A154" s="404"/>
      <c r="B154" s="404"/>
      <c r="C154" s="404"/>
      <c r="D154" s="404"/>
      <c r="E154" s="404"/>
      <c r="F154" s="404"/>
      <c r="G154" s="404"/>
      <c r="H154" s="404"/>
    </row>
    <row r="155" spans="1:16" s="1" customFormat="1" ht="18" customHeight="1" x14ac:dyDescent="0.3">
      <c r="A155" s="455" t="s">
        <v>2063</v>
      </c>
      <c r="B155" s="455"/>
      <c r="C155" s="455"/>
      <c r="D155" s="455"/>
      <c r="E155" s="455"/>
      <c r="F155" s="455"/>
      <c r="G155" s="455"/>
      <c r="H155" s="455"/>
      <c r="I155" s="183"/>
      <c r="J155" s="177"/>
      <c r="K155" s="177"/>
      <c r="L155" s="155"/>
      <c r="O155" s="131"/>
      <c r="P155" s="132"/>
    </row>
    <row r="156" spans="1:16" s="1" customFormat="1" ht="12.75" customHeight="1" x14ac:dyDescent="0.3">
      <c r="A156" s="456" t="s">
        <v>2064</v>
      </c>
      <c r="B156" s="456"/>
      <c r="C156" s="456"/>
      <c r="D156" s="456"/>
      <c r="E156" s="456"/>
      <c r="F156" s="456"/>
      <c r="G156" s="456"/>
      <c r="H156" s="456"/>
      <c r="I156" s="184"/>
      <c r="J156" s="177"/>
      <c r="K156" s="177"/>
      <c r="L156" s="158"/>
      <c r="O156" s="131"/>
      <c r="P156" s="132"/>
    </row>
    <row r="157" spans="1:16" s="1" customFormat="1" ht="12.75" customHeight="1" thickBot="1" x14ac:dyDescent="0.35">
      <c r="A157" s="456" t="s">
        <v>2066</v>
      </c>
      <c r="B157" s="456"/>
      <c r="C157" s="456"/>
      <c r="D157" s="456"/>
      <c r="E157" s="456"/>
      <c r="F157" s="456"/>
      <c r="G157" s="456"/>
      <c r="H157" s="456"/>
      <c r="I157" s="185"/>
      <c r="J157" s="177"/>
      <c r="K157" s="177"/>
      <c r="L157" s="160"/>
      <c r="O157" s="131"/>
      <c r="P157" s="132"/>
    </row>
    <row r="158" spans="1:16" s="2" customFormat="1" ht="24" customHeight="1" thickBot="1" x14ac:dyDescent="0.3">
      <c r="A158" s="457"/>
      <c r="B158" s="458"/>
      <c r="C158" s="433" t="s">
        <v>2854</v>
      </c>
      <c r="D158" s="434"/>
      <c r="E158" s="435"/>
      <c r="F158" s="417" t="s">
        <v>2865</v>
      </c>
      <c r="G158" s="463">
        <v>44235</v>
      </c>
      <c r="H158" s="464"/>
      <c r="I158" s="176"/>
      <c r="J158" s="176"/>
      <c r="K158" s="176"/>
      <c r="L158" s="3"/>
      <c r="M158" s="3"/>
      <c r="N158" s="3"/>
      <c r="O158" s="3"/>
    </row>
    <row r="159" spans="1:16" s="2" customFormat="1" ht="24" customHeight="1" thickBot="1" x14ac:dyDescent="0.3">
      <c r="A159" s="459"/>
      <c r="B159" s="460"/>
      <c r="C159" s="436" t="s">
        <v>2859</v>
      </c>
      <c r="D159" s="437"/>
      <c r="E159" s="438"/>
      <c r="F159" s="416" t="s">
        <v>2867</v>
      </c>
      <c r="G159" s="465" t="s">
        <v>2846</v>
      </c>
      <c r="H159" s="432"/>
      <c r="I159" s="176"/>
      <c r="J159" s="176"/>
      <c r="K159" s="176"/>
      <c r="L159" s="3"/>
      <c r="M159" s="3"/>
      <c r="N159" s="3"/>
      <c r="O159" s="3"/>
    </row>
    <row r="160" spans="1:16" s="2" customFormat="1" ht="24" customHeight="1" thickBot="1" x14ac:dyDescent="0.3">
      <c r="A160" s="461"/>
      <c r="B160" s="462"/>
      <c r="C160" s="439"/>
      <c r="D160" s="440"/>
      <c r="E160" s="441"/>
      <c r="F160" s="439" t="s">
        <v>2065</v>
      </c>
      <c r="G160" s="440"/>
      <c r="H160" s="441"/>
      <c r="I160" s="176"/>
      <c r="J160" s="176"/>
      <c r="K160" s="176"/>
      <c r="L160" s="3"/>
      <c r="M160" s="3"/>
      <c r="N160" s="3"/>
      <c r="O160" s="3"/>
    </row>
    <row r="161" spans="1:16" s="1" customFormat="1" ht="12.75" customHeight="1" x14ac:dyDescent="0.3"/>
    <row r="162" spans="1:16" s="1" customFormat="1" ht="351.75" customHeight="1" x14ac:dyDescent="0.3">
      <c r="A162" s="389">
        <v>22</v>
      </c>
      <c r="B162" s="391" t="s">
        <v>2492</v>
      </c>
      <c r="C162" s="490" t="s">
        <v>2494</v>
      </c>
      <c r="D162" s="491"/>
      <c r="E162" s="491"/>
      <c r="F162" s="491"/>
      <c r="G162" s="491"/>
      <c r="H162" s="492"/>
    </row>
    <row r="163" spans="1:16" s="1" customFormat="1" ht="409.5" customHeight="1" x14ac:dyDescent="0.3">
      <c r="A163" s="390"/>
      <c r="B163" s="390"/>
      <c r="C163" s="392" t="s">
        <v>2493</v>
      </c>
      <c r="D163" s="493" t="s">
        <v>2495</v>
      </c>
      <c r="E163" s="494"/>
      <c r="F163" s="393" t="s">
        <v>2496</v>
      </c>
      <c r="G163" s="394" t="s">
        <v>2497</v>
      </c>
      <c r="H163" s="395"/>
    </row>
    <row r="164" spans="1:16" s="1" customFormat="1" ht="12.75" customHeight="1" x14ac:dyDescent="0.3"/>
    <row r="165" spans="1:16" s="1" customFormat="1" ht="12.75" customHeight="1" thickBot="1" x14ac:dyDescent="0.35">
      <c r="A165" s="162"/>
      <c r="B165" s="162"/>
      <c r="C165" s="162"/>
      <c r="D165" s="162"/>
      <c r="E165" s="162"/>
      <c r="F165" s="162"/>
      <c r="G165" s="162"/>
      <c r="H165" s="162"/>
    </row>
    <row r="166" spans="1:16" s="1" customFormat="1" ht="18" customHeight="1" x14ac:dyDescent="0.3">
      <c r="A166" s="455" t="s">
        <v>2063</v>
      </c>
      <c r="B166" s="455"/>
      <c r="C166" s="455"/>
      <c r="D166" s="455"/>
      <c r="E166" s="455"/>
      <c r="F166" s="455"/>
      <c r="G166" s="455"/>
      <c r="H166" s="455"/>
      <c r="I166" s="183"/>
      <c r="J166" s="177"/>
      <c r="K166" s="177"/>
      <c r="L166" s="155"/>
      <c r="O166" s="131"/>
      <c r="P166" s="132"/>
    </row>
    <row r="167" spans="1:16" s="1" customFormat="1" ht="12.75" customHeight="1" x14ac:dyDescent="0.3">
      <c r="A167" s="456" t="s">
        <v>2064</v>
      </c>
      <c r="B167" s="456"/>
      <c r="C167" s="456"/>
      <c r="D167" s="456"/>
      <c r="E167" s="456"/>
      <c r="F167" s="456"/>
      <c r="G167" s="456"/>
      <c r="H167" s="456"/>
      <c r="I167" s="184"/>
      <c r="J167" s="177"/>
      <c r="K167" s="177"/>
      <c r="L167" s="158"/>
      <c r="O167" s="131"/>
      <c r="P167" s="132"/>
    </row>
    <row r="168" spans="1:16" s="1" customFormat="1" ht="12.75" customHeight="1" thickBot="1" x14ac:dyDescent="0.35">
      <c r="A168" s="456" t="s">
        <v>2066</v>
      </c>
      <c r="B168" s="456"/>
      <c r="C168" s="456"/>
      <c r="D168" s="456"/>
      <c r="E168" s="456"/>
      <c r="F168" s="456"/>
      <c r="G168" s="456"/>
      <c r="H168" s="456"/>
      <c r="I168" s="185"/>
      <c r="J168" s="177"/>
      <c r="K168" s="177"/>
      <c r="L168" s="160"/>
      <c r="O168" s="131"/>
      <c r="P168" s="132"/>
    </row>
    <row r="169" spans="1:16" s="2" customFormat="1" ht="24" customHeight="1" thickBot="1" x14ac:dyDescent="0.3">
      <c r="A169" s="457"/>
      <c r="B169" s="458"/>
      <c r="C169" s="433" t="s">
        <v>2860</v>
      </c>
      <c r="D169" s="434"/>
      <c r="E169" s="435"/>
      <c r="F169" s="417" t="s">
        <v>2865</v>
      </c>
      <c r="G169" s="463">
        <v>44235</v>
      </c>
      <c r="H169" s="464"/>
      <c r="I169" s="176"/>
      <c r="J169" s="176"/>
      <c r="K169" s="176"/>
      <c r="L169" s="3"/>
      <c r="M169" s="3"/>
      <c r="N169" s="3"/>
      <c r="O169" s="3"/>
    </row>
    <row r="170" spans="1:16" s="2" customFormat="1" ht="24" customHeight="1" thickBot="1" x14ac:dyDescent="0.3">
      <c r="A170" s="459"/>
      <c r="B170" s="460"/>
      <c r="C170" s="436"/>
      <c r="D170" s="437"/>
      <c r="E170" s="438"/>
      <c r="F170" s="416" t="s">
        <v>2867</v>
      </c>
      <c r="G170" s="465" t="s">
        <v>2845</v>
      </c>
      <c r="H170" s="432"/>
      <c r="I170" s="176"/>
      <c r="J170" s="176"/>
      <c r="K170" s="176"/>
      <c r="L170" s="3"/>
      <c r="M170" s="3"/>
      <c r="N170" s="3"/>
      <c r="O170" s="3"/>
    </row>
    <row r="171" spans="1:16" s="2" customFormat="1" ht="24" customHeight="1" thickBot="1" x14ac:dyDescent="0.3">
      <c r="A171" s="461"/>
      <c r="B171" s="462"/>
      <c r="C171" s="439"/>
      <c r="D171" s="440"/>
      <c r="E171" s="441"/>
      <c r="F171" s="439" t="s">
        <v>2065</v>
      </c>
      <c r="G171" s="440"/>
      <c r="H171" s="441"/>
      <c r="I171" s="176"/>
      <c r="J171" s="176"/>
      <c r="K171" s="176"/>
      <c r="L171" s="3"/>
      <c r="M171" s="3"/>
      <c r="N171" s="3"/>
      <c r="O171" s="3"/>
    </row>
    <row r="172" spans="1:16" s="1" customFormat="1" ht="12.75" customHeight="1" x14ac:dyDescent="0.3"/>
    <row r="173" spans="1:16" s="1" customFormat="1" ht="16.5" customHeight="1" x14ac:dyDescent="0.3">
      <c r="A173" s="451" t="s">
        <v>1831</v>
      </c>
      <c r="B173" s="451"/>
      <c r="C173" s="451"/>
      <c r="D173" s="451"/>
      <c r="E173" s="451"/>
      <c r="F173" s="451"/>
      <c r="G173" s="451"/>
      <c r="H173" s="451"/>
    </row>
    <row r="174" spans="1:16" s="1" customFormat="1" ht="199.5" customHeight="1" x14ac:dyDescent="0.3">
      <c r="A174" s="378">
        <v>23</v>
      </c>
      <c r="B174" s="380" t="s">
        <v>2498</v>
      </c>
      <c r="C174" s="489" t="s">
        <v>2499</v>
      </c>
      <c r="D174" s="486"/>
      <c r="E174" s="486"/>
      <c r="F174" s="486"/>
      <c r="G174" s="486"/>
      <c r="H174" s="486"/>
    </row>
    <row r="175" spans="1:16" s="1" customFormat="1" ht="55.5" customHeight="1" x14ac:dyDescent="0.3">
      <c r="A175" s="378">
        <v>24</v>
      </c>
      <c r="B175" s="380" t="s">
        <v>2509</v>
      </c>
      <c r="C175" s="489" t="s">
        <v>2511</v>
      </c>
      <c r="D175" s="486"/>
      <c r="E175" s="486"/>
      <c r="F175" s="486"/>
      <c r="G175" s="486"/>
      <c r="H175" s="486"/>
    </row>
    <row r="176" spans="1:16" s="1" customFormat="1" ht="51" customHeight="1" x14ac:dyDescent="0.3">
      <c r="A176" s="378">
        <v>25</v>
      </c>
      <c r="B176" s="380" t="s">
        <v>2510</v>
      </c>
      <c r="C176" s="489" t="s">
        <v>2512</v>
      </c>
      <c r="D176" s="486"/>
      <c r="E176" s="486"/>
      <c r="F176" s="486"/>
      <c r="G176" s="486"/>
      <c r="H176" s="486"/>
    </row>
    <row r="177" spans="1:16" s="1" customFormat="1" ht="16.5" customHeight="1" x14ac:dyDescent="0.3">
      <c r="A177" s="451" t="s">
        <v>1830</v>
      </c>
      <c r="B177" s="451"/>
      <c r="C177" s="451"/>
      <c r="D177" s="451"/>
      <c r="E177" s="451"/>
      <c r="F177" s="451"/>
      <c r="G177" s="451"/>
      <c r="H177" s="451"/>
    </row>
    <row r="178" spans="1:16" s="1" customFormat="1" ht="16.5" customHeight="1" x14ac:dyDescent="0.3">
      <c r="A178" s="451" t="s">
        <v>1829</v>
      </c>
      <c r="B178" s="451"/>
      <c r="C178" s="451"/>
      <c r="D178" s="451"/>
      <c r="E178" s="451"/>
      <c r="F178" s="451"/>
      <c r="G178" s="451"/>
      <c r="H178" s="451"/>
    </row>
    <row r="179" spans="1:16" s="1" customFormat="1" ht="114.75" customHeight="1" x14ac:dyDescent="0.3">
      <c r="A179" s="378">
        <v>26</v>
      </c>
      <c r="B179" s="380" t="s">
        <v>2513</v>
      </c>
      <c r="C179" s="489" t="s">
        <v>2523</v>
      </c>
      <c r="D179" s="486"/>
      <c r="E179" s="486"/>
      <c r="F179" s="486"/>
      <c r="G179" s="486"/>
      <c r="H179" s="486"/>
    </row>
    <row r="180" spans="1:16" s="1" customFormat="1" ht="166.5" customHeight="1" x14ac:dyDescent="0.3">
      <c r="A180" s="378">
        <v>27</v>
      </c>
      <c r="B180" s="380" t="s">
        <v>2514</v>
      </c>
      <c r="C180" s="489" t="s">
        <v>2517</v>
      </c>
      <c r="D180" s="486"/>
      <c r="E180" s="486"/>
      <c r="F180" s="486"/>
      <c r="G180" s="486"/>
      <c r="H180" s="486"/>
    </row>
    <row r="181" spans="1:16" s="1" customFormat="1" ht="149.25" customHeight="1" thickBot="1" x14ac:dyDescent="0.35">
      <c r="A181" s="396">
        <v>28</v>
      </c>
      <c r="B181" s="397" t="s">
        <v>2515</v>
      </c>
      <c r="C181" s="495" t="s">
        <v>2519</v>
      </c>
      <c r="D181" s="496"/>
      <c r="E181" s="496"/>
      <c r="F181" s="496"/>
      <c r="G181" s="496"/>
      <c r="H181" s="496"/>
    </row>
    <row r="182" spans="1:16" s="1" customFormat="1" ht="18" customHeight="1" x14ac:dyDescent="0.3">
      <c r="A182" s="455" t="s">
        <v>2063</v>
      </c>
      <c r="B182" s="455"/>
      <c r="C182" s="455"/>
      <c r="D182" s="455"/>
      <c r="E182" s="455"/>
      <c r="F182" s="455"/>
      <c r="G182" s="455"/>
      <c r="H182" s="455"/>
      <c r="I182" s="183"/>
      <c r="J182" s="177"/>
      <c r="K182" s="177"/>
      <c r="L182" s="155"/>
      <c r="O182" s="131"/>
      <c r="P182" s="132"/>
    </row>
    <row r="183" spans="1:16" s="1" customFormat="1" ht="12.75" customHeight="1" x14ac:dyDescent="0.3">
      <c r="A183" s="456" t="s">
        <v>2064</v>
      </c>
      <c r="B183" s="456"/>
      <c r="C183" s="456"/>
      <c r="D183" s="456"/>
      <c r="E183" s="456"/>
      <c r="F183" s="456"/>
      <c r="G183" s="456"/>
      <c r="H183" s="456"/>
      <c r="I183" s="184"/>
      <c r="J183" s="177"/>
      <c r="K183" s="177"/>
      <c r="L183" s="158"/>
      <c r="O183" s="131"/>
      <c r="P183" s="132"/>
    </row>
    <row r="184" spans="1:16" s="1" customFormat="1" ht="12.75" customHeight="1" thickBot="1" x14ac:dyDescent="0.35">
      <c r="A184" s="456" t="s">
        <v>2066</v>
      </c>
      <c r="B184" s="456"/>
      <c r="C184" s="456"/>
      <c r="D184" s="456"/>
      <c r="E184" s="456"/>
      <c r="F184" s="456"/>
      <c r="G184" s="456"/>
      <c r="H184" s="456"/>
      <c r="I184" s="185"/>
      <c r="J184" s="177"/>
      <c r="K184" s="177"/>
      <c r="L184" s="160"/>
      <c r="O184" s="131"/>
      <c r="P184" s="132"/>
    </row>
    <row r="185" spans="1:16" s="2" customFormat="1" ht="24" customHeight="1" thickBot="1" x14ac:dyDescent="0.3">
      <c r="A185" s="457"/>
      <c r="B185" s="458"/>
      <c r="C185" s="433" t="s">
        <v>2860</v>
      </c>
      <c r="D185" s="434"/>
      <c r="E185" s="435"/>
      <c r="F185" s="417" t="s">
        <v>2865</v>
      </c>
      <c r="G185" s="463">
        <v>44235</v>
      </c>
      <c r="H185" s="464"/>
      <c r="I185" s="176"/>
      <c r="J185" s="176"/>
      <c r="K185" s="176"/>
      <c r="L185" s="3"/>
      <c r="M185" s="3"/>
      <c r="N185" s="3"/>
      <c r="O185" s="3"/>
    </row>
    <row r="186" spans="1:16" s="2" customFormat="1" ht="24" customHeight="1" thickBot="1" x14ac:dyDescent="0.3">
      <c r="A186" s="459"/>
      <c r="B186" s="460"/>
      <c r="C186" s="436"/>
      <c r="D186" s="437"/>
      <c r="E186" s="438"/>
      <c r="F186" s="416" t="s">
        <v>2867</v>
      </c>
      <c r="G186" s="465" t="s">
        <v>2844</v>
      </c>
      <c r="H186" s="432"/>
      <c r="I186" s="176"/>
      <c r="J186" s="176"/>
      <c r="K186" s="176"/>
      <c r="L186" s="3"/>
      <c r="M186" s="3"/>
      <c r="N186" s="3"/>
      <c r="O186" s="3"/>
    </row>
    <row r="187" spans="1:16" s="2" customFormat="1" ht="24" customHeight="1" thickBot="1" x14ac:dyDescent="0.3">
      <c r="A187" s="461"/>
      <c r="B187" s="462"/>
      <c r="C187" s="439"/>
      <c r="D187" s="440"/>
      <c r="E187" s="441"/>
      <c r="F187" s="439" t="s">
        <v>2065</v>
      </c>
      <c r="G187" s="440"/>
      <c r="H187" s="441"/>
      <c r="I187" s="176"/>
      <c r="J187" s="176"/>
      <c r="K187" s="176"/>
      <c r="L187" s="3"/>
      <c r="M187" s="3"/>
      <c r="N187" s="3"/>
      <c r="O187" s="3"/>
    </row>
    <row r="188" spans="1:16" s="1" customFormat="1" ht="12.75" customHeight="1" x14ac:dyDescent="0.3"/>
    <row r="189" spans="1:16" s="1" customFormat="1" ht="182.25" customHeight="1" x14ac:dyDescent="0.3">
      <c r="A189" s="378">
        <v>29</v>
      </c>
      <c r="B189" s="380" t="s">
        <v>2516</v>
      </c>
      <c r="C189" s="489" t="s">
        <v>2518</v>
      </c>
      <c r="D189" s="486"/>
      <c r="E189" s="486"/>
      <c r="F189" s="486"/>
      <c r="G189" s="486"/>
      <c r="H189" s="486"/>
    </row>
    <row r="190" spans="1:16" s="1" customFormat="1" ht="22.5" customHeight="1" x14ac:dyDescent="0.3">
      <c r="A190" s="1" t="s">
        <v>2090</v>
      </c>
    </row>
    <row r="191" spans="1:16" s="1" customFormat="1" ht="115.5" customHeight="1" x14ac:dyDescent="0.3">
      <c r="A191" s="378">
        <v>30</v>
      </c>
      <c r="B191" s="380" t="s">
        <v>2520</v>
      </c>
      <c r="C191" s="489" t="s">
        <v>2521</v>
      </c>
      <c r="D191" s="486"/>
      <c r="E191" s="486"/>
      <c r="F191" s="486"/>
      <c r="G191" s="486"/>
      <c r="H191" s="486"/>
    </row>
    <row r="192" spans="1:16" s="1" customFormat="1" ht="168" customHeight="1" x14ac:dyDescent="0.3">
      <c r="A192" s="378">
        <v>31</v>
      </c>
      <c r="B192" s="380" t="s">
        <v>2522</v>
      </c>
      <c r="C192" s="489" t="s">
        <v>2527</v>
      </c>
      <c r="D192" s="486"/>
      <c r="E192" s="486"/>
      <c r="F192" s="486"/>
      <c r="G192" s="486"/>
      <c r="H192" s="486"/>
    </row>
    <row r="193" spans="1:16" s="1" customFormat="1" ht="85.5" customHeight="1" x14ac:dyDescent="0.3">
      <c r="A193" s="378">
        <v>32</v>
      </c>
      <c r="B193" s="380" t="s">
        <v>2524</v>
      </c>
      <c r="C193" s="489" t="s">
        <v>2525</v>
      </c>
      <c r="D193" s="486"/>
      <c r="E193" s="486"/>
      <c r="F193" s="486"/>
      <c r="G193" s="486"/>
      <c r="H193" s="486"/>
    </row>
    <row r="194" spans="1:16" s="1" customFormat="1" ht="168" customHeight="1" x14ac:dyDescent="0.3">
      <c r="A194" s="378">
        <v>33</v>
      </c>
      <c r="B194" s="380" t="s">
        <v>2526</v>
      </c>
      <c r="C194" s="489" t="s">
        <v>2528</v>
      </c>
      <c r="D194" s="486"/>
      <c r="E194" s="486"/>
      <c r="F194" s="486"/>
      <c r="G194" s="486"/>
      <c r="H194" s="486"/>
    </row>
    <row r="195" spans="1:16" s="1" customFormat="1" ht="12.75" customHeight="1" thickBot="1" x14ac:dyDescent="0.35">
      <c r="A195" s="404"/>
      <c r="B195" s="404"/>
      <c r="C195" s="404"/>
      <c r="D195" s="404"/>
      <c r="E195" s="404"/>
      <c r="F195" s="404"/>
      <c r="G195" s="404"/>
      <c r="H195" s="404"/>
    </row>
    <row r="196" spans="1:16" s="1" customFormat="1" ht="18" customHeight="1" x14ac:dyDescent="0.3">
      <c r="A196" s="455" t="s">
        <v>2063</v>
      </c>
      <c r="B196" s="455"/>
      <c r="C196" s="455"/>
      <c r="D196" s="455"/>
      <c r="E196" s="455"/>
      <c r="F196" s="455"/>
      <c r="G196" s="455"/>
      <c r="H196" s="455"/>
      <c r="I196" s="183"/>
      <c r="J196" s="177"/>
      <c r="K196" s="177"/>
      <c r="L196" s="155"/>
      <c r="O196" s="131"/>
      <c r="P196" s="132"/>
    </row>
    <row r="197" spans="1:16" s="1" customFormat="1" ht="12.75" customHeight="1" x14ac:dyDescent="0.3">
      <c r="A197" s="456" t="s">
        <v>2064</v>
      </c>
      <c r="B197" s="456"/>
      <c r="C197" s="456"/>
      <c r="D197" s="456"/>
      <c r="E197" s="456"/>
      <c r="F197" s="456"/>
      <c r="G197" s="456"/>
      <c r="H197" s="456"/>
      <c r="I197" s="184"/>
      <c r="J197" s="177"/>
      <c r="K197" s="177"/>
      <c r="L197" s="158"/>
      <c r="O197" s="131"/>
      <c r="P197" s="132"/>
    </row>
    <row r="198" spans="1:16" s="1" customFormat="1" ht="12.75" customHeight="1" thickBot="1" x14ac:dyDescent="0.35">
      <c r="A198" s="456" t="s">
        <v>2066</v>
      </c>
      <c r="B198" s="456"/>
      <c r="C198" s="456"/>
      <c r="D198" s="456"/>
      <c r="E198" s="456"/>
      <c r="F198" s="456"/>
      <c r="G198" s="456"/>
      <c r="H198" s="456"/>
      <c r="I198" s="185"/>
      <c r="J198" s="177"/>
      <c r="K198" s="177"/>
      <c r="L198" s="160"/>
      <c r="O198" s="131"/>
      <c r="P198" s="132"/>
    </row>
    <row r="199" spans="1:16" s="2" customFormat="1" ht="24" customHeight="1" thickBot="1" x14ac:dyDescent="0.3">
      <c r="A199" s="457"/>
      <c r="B199" s="458"/>
      <c r="C199" s="433" t="s">
        <v>2860</v>
      </c>
      <c r="D199" s="434"/>
      <c r="E199" s="435"/>
      <c r="F199" s="417" t="s">
        <v>2865</v>
      </c>
      <c r="G199" s="463">
        <v>44235</v>
      </c>
      <c r="H199" s="464"/>
      <c r="I199" s="176"/>
      <c r="J199" s="176"/>
      <c r="K199" s="176"/>
      <c r="L199" s="3"/>
      <c r="M199" s="3"/>
      <c r="N199" s="3"/>
      <c r="O199" s="3"/>
    </row>
    <row r="200" spans="1:16" s="2" customFormat="1" ht="24" customHeight="1" thickBot="1" x14ac:dyDescent="0.3">
      <c r="A200" s="459"/>
      <c r="B200" s="460"/>
      <c r="C200" s="436"/>
      <c r="D200" s="437"/>
      <c r="E200" s="438"/>
      <c r="F200" s="416" t="s">
        <v>2867</v>
      </c>
      <c r="G200" s="465" t="s">
        <v>2843</v>
      </c>
      <c r="H200" s="432"/>
      <c r="I200" s="176"/>
      <c r="J200" s="176"/>
      <c r="K200" s="176"/>
      <c r="L200" s="3"/>
      <c r="M200" s="3"/>
      <c r="N200" s="3"/>
      <c r="O200" s="3"/>
    </row>
    <row r="201" spans="1:16" s="2" customFormat="1" ht="24" customHeight="1" thickBot="1" x14ac:dyDescent="0.3">
      <c r="A201" s="461"/>
      <c r="B201" s="462"/>
      <c r="C201" s="439"/>
      <c r="D201" s="440"/>
      <c r="E201" s="441"/>
      <c r="F201" s="439" t="s">
        <v>2065</v>
      </c>
      <c r="G201" s="440"/>
      <c r="H201" s="441"/>
      <c r="I201" s="176"/>
      <c r="J201" s="176"/>
      <c r="K201" s="176"/>
      <c r="L201" s="3"/>
      <c r="M201" s="3"/>
      <c r="N201" s="3"/>
      <c r="O201" s="3"/>
    </row>
    <row r="202" spans="1:16" s="1" customFormat="1" ht="12.75" customHeight="1" x14ac:dyDescent="0.3"/>
    <row r="203" spans="1:16" ht="20.25" customHeight="1" x14ac:dyDescent="0.3">
      <c r="A203" s="1" t="s">
        <v>1872</v>
      </c>
      <c r="B203" s="1"/>
      <c r="C203" s="1"/>
      <c r="D203" s="1"/>
      <c r="E203" s="1"/>
      <c r="F203" s="1"/>
      <c r="G203" s="1"/>
      <c r="H203" s="1"/>
    </row>
    <row r="204" spans="1:16" s="1" customFormat="1" ht="82.5" customHeight="1" x14ac:dyDescent="0.3">
      <c r="A204" s="378">
        <v>34</v>
      </c>
      <c r="B204" s="380" t="s">
        <v>2530</v>
      </c>
      <c r="C204" s="489" t="s">
        <v>2529</v>
      </c>
      <c r="D204" s="486"/>
      <c r="E204" s="486"/>
      <c r="F204" s="486"/>
      <c r="G204" s="486"/>
      <c r="H204" s="486"/>
    </row>
    <row r="205" spans="1:16" s="1" customFormat="1" ht="114.75" customHeight="1" x14ac:dyDescent="0.3">
      <c r="A205" s="378">
        <v>35</v>
      </c>
      <c r="B205" s="380" t="s">
        <v>2531</v>
      </c>
      <c r="C205" s="489" t="s">
        <v>2532</v>
      </c>
      <c r="D205" s="486"/>
      <c r="E205" s="486"/>
      <c r="F205" s="486"/>
      <c r="G205" s="486"/>
      <c r="H205" s="486"/>
    </row>
    <row r="206" spans="1:16" s="1" customFormat="1" ht="63.75" customHeight="1" x14ac:dyDescent="0.3">
      <c r="A206" s="378">
        <v>36</v>
      </c>
      <c r="B206" s="380" t="s">
        <v>2533</v>
      </c>
      <c r="C206" s="489" t="s">
        <v>2534</v>
      </c>
      <c r="D206" s="486"/>
      <c r="E206" s="486"/>
      <c r="F206" s="486"/>
      <c r="G206" s="486"/>
      <c r="H206" s="486"/>
    </row>
    <row r="207" spans="1:16" s="1" customFormat="1" ht="16.5" customHeight="1" x14ac:dyDescent="0.3">
      <c r="A207" s="451" t="s">
        <v>1833</v>
      </c>
      <c r="B207" s="451"/>
      <c r="C207" s="451"/>
      <c r="D207" s="451"/>
      <c r="E207" s="451"/>
      <c r="F207" s="451"/>
      <c r="G207" s="451"/>
      <c r="H207" s="451"/>
    </row>
    <row r="208" spans="1:16" s="1" customFormat="1" ht="66.75" customHeight="1" x14ac:dyDescent="0.3">
      <c r="A208" s="378">
        <v>37</v>
      </c>
      <c r="B208" s="380" t="s">
        <v>2535</v>
      </c>
      <c r="C208" s="489" t="s">
        <v>2536</v>
      </c>
      <c r="D208" s="486"/>
      <c r="E208" s="486"/>
      <c r="F208" s="486"/>
      <c r="G208" s="486"/>
      <c r="H208" s="486"/>
    </row>
    <row r="209" spans="1:16" s="1" customFormat="1" ht="77.25" customHeight="1" x14ac:dyDescent="0.3">
      <c r="A209" s="378">
        <v>38</v>
      </c>
      <c r="B209" s="380" t="s">
        <v>2537</v>
      </c>
      <c r="C209" s="489" t="s">
        <v>2538</v>
      </c>
      <c r="D209" s="486"/>
      <c r="E209" s="486"/>
      <c r="F209" s="486"/>
      <c r="G209" s="486"/>
      <c r="H209" s="486"/>
    </row>
    <row r="210" spans="1:16" s="1" customFormat="1" ht="151.5" customHeight="1" x14ac:dyDescent="0.3">
      <c r="A210" s="378">
        <v>39</v>
      </c>
      <c r="B210" s="380" t="s">
        <v>2539</v>
      </c>
      <c r="C210" s="489" t="s">
        <v>2540</v>
      </c>
      <c r="D210" s="486"/>
      <c r="E210" s="486"/>
      <c r="F210" s="486"/>
      <c r="G210" s="486"/>
      <c r="H210" s="486"/>
    </row>
    <row r="211" spans="1:16" s="1" customFormat="1" ht="16.5" customHeight="1" x14ac:dyDescent="0.3">
      <c r="A211" s="451" t="s">
        <v>2541</v>
      </c>
      <c r="B211" s="451"/>
      <c r="C211" s="451"/>
      <c r="D211" s="451"/>
      <c r="E211" s="451"/>
      <c r="F211" s="451"/>
      <c r="G211" s="451"/>
      <c r="H211" s="451"/>
    </row>
    <row r="212" spans="1:16" s="1" customFormat="1" ht="16.5" customHeight="1" x14ac:dyDescent="0.3">
      <c r="A212" s="451" t="s">
        <v>1835</v>
      </c>
      <c r="B212" s="451"/>
      <c r="C212" s="451"/>
      <c r="D212" s="451"/>
      <c r="E212" s="451"/>
      <c r="F212" s="451"/>
      <c r="G212" s="451"/>
      <c r="H212" s="451"/>
    </row>
    <row r="213" spans="1:16" ht="20.25" customHeight="1" x14ac:dyDescent="0.3">
      <c r="A213" s="1" t="s">
        <v>1881</v>
      </c>
      <c r="B213" s="1"/>
      <c r="C213" s="1"/>
      <c r="D213" s="1"/>
      <c r="E213" s="1"/>
      <c r="F213" s="1"/>
      <c r="G213" s="1"/>
      <c r="H213" s="1"/>
    </row>
    <row r="214" spans="1:16" s="1" customFormat="1" ht="101.25" customHeight="1" x14ac:dyDescent="0.3">
      <c r="A214" s="378">
        <v>40</v>
      </c>
      <c r="B214" s="380" t="s">
        <v>2542</v>
      </c>
      <c r="C214" s="489" t="s">
        <v>2543</v>
      </c>
      <c r="D214" s="486"/>
      <c r="E214" s="486"/>
      <c r="F214" s="486"/>
      <c r="G214" s="486"/>
      <c r="H214" s="486"/>
    </row>
    <row r="217" spans="1:16" ht="12.75" customHeight="1" thickBot="1" x14ac:dyDescent="0.35">
      <c r="A217" s="398"/>
      <c r="B217" s="398"/>
      <c r="C217" s="398"/>
      <c r="D217" s="398"/>
      <c r="E217" s="398"/>
      <c r="F217" s="398"/>
      <c r="G217" s="398"/>
      <c r="H217" s="398"/>
    </row>
    <row r="218" spans="1:16" s="1" customFormat="1" ht="18" customHeight="1" x14ac:dyDescent="0.3">
      <c r="A218" s="455" t="s">
        <v>2063</v>
      </c>
      <c r="B218" s="455"/>
      <c r="C218" s="455"/>
      <c r="D218" s="455"/>
      <c r="E218" s="455"/>
      <c r="F218" s="455"/>
      <c r="G218" s="455"/>
      <c r="H218" s="455"/>
      <c r="I218" s="183"/>
      <c r="J218" s="177"/>
      <c r="K218" s="177"/>
      <c r="L218" s="155"/>
      <c r="O218" s="131"/>
      <c r="P218" s="132"/>
    </row>
    <row r="219" spans="1:16" s="1" customFormat="1" ht="12.75" customHeight="1" x14ac:dyDescent="0.3">
      <c r="A219" s="456" t="s">
        <v>2064</v>
      </c>
      <c r="B219" s="456"/>
      <c r="C219" s="456"/>
      <c r="D219" s="456"/>
      <c r="E219" s="456"/>
      <c r="F219" s="456"/>
      <c r="G219" s="456"/>
      <c r="H219" s="456"/>
      <c r="I219" s="184"/>
      <c r="J219" s="177"/>
      <c r="K219" s="177"/>
      <c r="L219" s="158"/>
      <c r="O219" s="131"/>
      <c r="P219" s="132"/>
    </row>
    <row r="220" spans="1:16" s="1" customFormat="1" ht="12.75" customHeight="1" thickBot="1" x14ac:dyDescent="0.35">
      <c r="A220" s="456" t="s">
        <v>2066</v>
      </c>
      <c r="B220" s="456"/>
      <c r="C220" s="456"/>
      <c r="D220" s="456"/>
      <c r="E220" s="456"/>
      <c r="F220" s="456"/>
      <c r="G220" s="456"/>
      <c r="H220" s="456"/>
      <c r="I220" s="185"/>
      <c r="J220" s="177"/>
      <c r="K220" s="177"/>
      <c r="L220" s="160"/>
      <c r="O220" s="131"/>
      <c r="P220" s="132"/>
    </row>
    <row r="221" spans="1:16" s="2" customFormat="1" ht="24" customHeight="1" thickBot="1" x14ac:dyDescent="0.3">
      <c r="A221" s="457"/>
      <c r="B221" s="458"/>
      <c r="C221" s="433" t="s">
        <v>2860</v>
      </c>
      <c r="D221" s="434"/>
      <c r="E221" s="435"/>
      <c r="F221" s="417" t="s">
        <v>2865</v>
      </c>
      <c r="G221" s="463">
        <v>44235</v>
      </c>
      <c r="H221" s="464"/>
      <c r="I221" s="176"/>
      <c r="J221" s="176"/>
      <c r="K221" s="176"/>
      <c r="L221" s="3"/>
      <c r="M221" s="3"/>
      <c r="N221" s="3"/>
      <c r="O221" s="3"/>
    </row>
    <row r="222" spans="1:16" s="2" customFormat="1" ht="24" customHeight="1" thickBot="1" x14ac:dyDescent="0.3">
      <c r="A222" s="459"/>
      <c r="B222" s="460"/>
      <c r="C222" s="436"/>
      <c r="D222" s="437"/>
      <c r="E222" s="438"/>
      <c r="F222" s="416" t="s">
        <v>2867</v>
      </c>
      <c r="G222" s="465" t="s">
        <v>2842</v>
      </c>
      <c r="H222" s="432"/>
      <c r="I222" s="176"/>
      <c r="J222" s="176"/>
      <c r="K222" s="176"/>
      <c r="L222" s="3"/>
      <c r="M222" s="3"/>
      <c r="N222" s="3"/>
      <c r="O222" s="3"/>
    </row>
    <row r="223" spans="1:16" s="2" customFormat="1" ht="24" customHeight="1" thickBot="1" x14ac:dyDescent="0.3">
      <c r="A223" s="461"/>
      <c r="B223" s="462"/>
      <c r="C223" s="439"/>
      <c r="D223" s="440"/>
      <c r="E223" s="441"/>
      <c r="F223" s="439" t="s">
        <v>2065</v>
      </c>
      <c r="G223" s="440"/>
      <c r="H223" s="441"/>
      <c r="I223" s="176"/>
      <c r="J223" s="176"/>
      <c r="K223" s="176"/>
      <c r="L223" s="3"/>
      <c r="M223" s="3"/>
      <c r="N223" s="3"/>
      <c r="O223" s="3"/>
    </row>
    <row r="224" spans="1:16" s="1" customFormat="1" ht="12.75" customHeight="1" x14ac:dyDescent="0.3"/>
    <row r="225" spans="1:16" s="1" customFormat="1" ht="182.25" customHeight="1" x14ac:dyDescent="0.3">
      <c r="A225" s="378">
        <v>41</v>
      </c>
      <c r="B225" s="380" t="s">
        <v>2544</v>
      </c>
      <c r="C225" s="489" t="s">
        <v>2545</v>
      </c>
      <c r="D225" s="486"/>
      <c r="E225" s="486"/>
      <c r="F225" s="486"/>
      <c r="G225" s="486"/>
      <c r="H225" s="486"/>
    </row>
    <row r="226" spans="1:16" s="1" customFormat="1" ht="133.5" customHeight="1" x14ac:dyDescent="0.3">
      <c r="A226" s="378">
        <v>42</v>
      </c>
      <c r="B226" s="380" t="s">
        <v>2546</v>
      </c>
      <c r="C226" s="489" t="s">
        <v>2547</v>
      </c>
      <c r="D226" s="486"/>
      <c r="E226" s="486"/>
      <c r="F226" s="486"/>
      <c r="G226" s="486"/>
      <c r="H226" s="486"/>
    </row>
    <row r="227" spans="1:16" s="1" customFormat="1" ht="133.5" customHeight="1" x14ac:dyDescent="0.3">
      <c r="A227" s="378">
        <v>43</v>
      </c>
      <c r="B227" s="380" t="s">
        <v>2548</v>
      </c>
      <c r="C227" s="489" t="s">
        <v>2549</v>
      </c>
      <c r="D227" s="486"/>
      <c r="E227" s="486"/>
      <c r="F227" s="486"/>
      <c r="G227" s="486"/>
      <c r="H227" s="486"/>
    </row>
    <row r="228" spans="1:16" s="1" customFormat="1" ht="82.5" customHeight="1" x14ac:dyDescent="0.3">
      <c r="A228" s="378">
        <v>44</v>
      </c>
      <c r="B228" s="380" t="s">
        <v>2550</v>
      </c>
      <c r="C228" s="489" t="s">
        <v>2551</v>
      </c>
      <c r="D228" s="486"/>
      <c r="E228" s="486"/>
      <c r="F228" s="486"/>
      <c r="G228" s="486"/>
      <c r="H228" s="486"/>
    </row>
    <row r="229" spans="1:16" s="1" customFormat="1" ht="16.5" customHeight="1" x14ac:dyDescent="0.3">
      <c r="A229" s="451" t="s">
        <v>2099</v>
      </c>
      <c r="B229" s="451"/>
      <c r="C229" s="451"/>
      <c r="D229" s="451"/>
      <c r="E229" s="451"/>
      <c r="F229" s="451"/>
      <c r="G229" s="451"/>
      <c r="H229" s="451"/>
    </row>
    <row r="230" spans="1:16" s="1" customFormat="1" ht="15" customHeight="1" x14ac:dyDescent="0.3">
      <c r="A230" s="1" t="s">
        <v>2257</v>
      </c>
    </row>
    <row r="231" spans="1:16" s="1" customFormat="1" ht="120.75" customHeight="1" x14ac:dyDescent="0.3">
      <c r="A231" s="378">
        <v>45</v>
      </c>
      <c r="B231" s="380" t="s">
        <v>2552</v>
      </c>
      <c r="C231" s="489" t="s">
        <v>2553</v>
      </c>
      <c r="D231" s="486"/>
      <c r="E231" s="486"/>
      <c r="F231" s="486"/>
      <c r="G231" s="486"/>
      <c r="H231" s="486"/>
    </row>
    <row r="232" spans="1:16" s="1" customFormat="1" ht="82.5" customHeight="1" x14ac:dyDescent="0.3">
      <c r="A232" s="378">
        <v>46</v>
      </c>
      <c r="B232" s="380" t="s">
        <v>2554</v>
      </c>
      <c r="C232" s="489" t="s">
        <v>2555</v>
      </c>
      <c r="D232" s="486"/>
      <c r="E232" s="486"/>
      <c r="F232" s="486"/>
      <c r="G232" s="486"/>
      <c r="H232" s="486"/>
    </row>
    <row r="233" spans="1:16" ht="12.75" customHeight="1" thickBot="1" x14ac:dyDescent="0.35">
      <c r="A233" s="399"/>
      <c r="B233" s="399"/>
      <c r="C233" s="399"/>
      <c r="D233" s="399"/>
      <c r="E233" s="399"/>
      <c r="F233" s="399"/>
      <c r="G233" s="399"/>
      <c r="H233" s="399"/>
    </row>
    <row r="234" spans="1:16" s="1" customFormat="1" ht="18" customHeight="1" x14ac:dyDescent="0.3">
      <c r="A234" s="455" t="s">
        <v>2063</v>
      </c>
      <c r="B234" s="455"/>
      <c r="C234" s="455"/>
      <c r="D234" s="455"/>
      <c r="E234" s="455"/>
      <c r="F234" s="455"/>
      <c r="G234" s="455"/>
      <c r="H234" s="455"/>
      <c r="I234" s="183"/>
      <c r="J234" s="177"/>
      <c r="K234" s="177"/>
      <c r="L234" s="155"/>
      <c r="O234" s="131"/>
      <c r="P234" s="132"/>
    </row>
    <row r="235" spans="1:16" s="1" customFormat="1" ht="12.75" customHeight="1" x14ac:dyDescent="0.3">
      <c r="A235" s="456" t="s">
        <v>2064</v>
      </c>
      <c r="B235" s="456"/>
      <c r="C235" s="456"/>
      <c r="D235" s="456"/>
      <c r="E235" s="456"/>
      <c r="F235" s="456"/>
      <c r="G235" s="456"/>
      <c r="H235" s="456"/>
      <c r="I235" s="184"/>
      <c r="J235" s="177"/>
      <c r="K235" s="177"/>
      <c r="L235" s="158"/>
      <c r="O235" s="131"/>
      <c r="P235" s="132"/>
    </row>
    <row r="236" spans="1:16" s="1" customFormat="1" ht="12.75" customHeight="1" thickBot="1" x14ac:dyDescent="0.35">
      <c r="A236" s="456" t="s">
        <v>2066</v>
      </c>
      <c r="B236" s="456"/>
      <c r="C236" s="456"/>
      <c r="D236" s="456"/>
      <c r="E236" s="456"/>
      <c r="F236" s="456"/>
      <c r="G236" s="456"/>
      <c r="H236" s="456"/>
      <c r="I236" s="185"/>
      <c r="J236" s="177"/>
      <c r="K236" s="177"/>
      <c r="L236" s="160"/>
      <c r="O236" s="131"/>
      <c r="P236" s="132"/>
    </row>
    <row r="237" spans="1:16" s="2" customFormat="1" ht="24" customHeight="1" thickBot="1" x14ac:dyDescent="0.3">
      <c r="A237" s="457"/>
      <c r="B237" s="458"/>
      <c r="C237" s="433" t="s">
        <v>2860</v>
      </c>
      <c r="D237" s="434"/>
      <c r="E237" s="435"/>
      <c r="F237" s="417" t="s">
        <v>2865</v>
      </c>
      <c r="G237" s="463">
        <v>44235</v>
      </c>
      <c r="H237" s="464"/>
      <c r="I237" s="176"/>
      <c r="J237" s="176"/>
      <c r="K237" s="176"/>
      <c r="L237" s="3"/>
      <c r="M237" s="3"/>
      <c r="N237" s="3"/>
      <c r="O237" s="3"/>
    </row>
    <row r="238" spans="1:16" s="2" customFormat="1" ht="24" customHeight="1" thickBot="1" x14ac:dyDescent="0.3">
      <c r="A238" s="459"/>
      <c r="B238" s="460"/>
      <c r="C238" s="436"/>
      <c r="D238" s="437"/>
      <c r="E238" s="438"/>
      <c r="F238" s="416" t="s">
        <v>2867</v>
      </c>
      <c r="G238" s="465" t="s">
        <v>2841</v>
      </c>
      <c r="H238" s="432"/>
      <c r="I238" s="176"/>
      <c r="J238" s="176"/>
      <c r="K238" s="176"/>
      <c r="L238" s="3"/>
      <c r="M238" s="3"/>
      <c r="N238" s="3"/>
      <c r="O238" s="3"/>
    </row>
    <row r="239" spans="1:16" s="2" customFormat="1" ht="24" customHeight="1" thickBot="1" x14ac:dyDescent="0.3">
      <c r="A239" s="461"/>
      <c r="B239" s="462"/>
      <c r="C239" s="439"/>
      <c r="D239" s="440"/>
      <c r="E239" s="441"/>
      <c r="F239" s="439" t="s">
        <v>2065</v>
      </c>
      <c r="G239" s="440"/>
      <c r="H239" s="441"/>
      <c r="I239" s="176"/>
      <c r="J239" s="176"/>
      <c r="K239" s="176"/>
      <c r="L239" s="3"/>
      <c r="M239" s="3"/>
      <c r="N239" s="3"/>
      <c r="O239" s="3"/>
    </row>
    <row r="240" spans="1:16" s="1" customFormat="1" ht="12.75" customHeight="1" x14ac:dyDescent="0.3"/>
    <row r="241" spans="1:8" s="1" customFormat="1" ht="98.25" customHeight="1" x14ac:dyDescent="0.3">
      <c r="A241" s="378"/>
      <c r="B241" s="380"/>
      <c r="C241" s="489" t="s">
        <v>2556</v>
      </c>
      <c r="D241" s="486"/>
      <c r="E241" s="486"/>
      <c r="F241" s="486"/>
      <c r="G241" s="486"/>
      <c r="H241" s="486"/>
    </row>
    <row r="242" spans="1:8" s="1" customFormat="1" ht="51" customHeight="1" x14ac:dyDescent="0.3">
      <c r="A242" s="378">
        <v>47</v>
      </c>
      <c r="B242" s="380" t="s">
        <v>2557</v>
      </c>
      <c r="C242" s="489" t="s">
        <v>2558</v>
      </c>
      <c r="D242" s="486"/>
      <c r="E242" s="486"/>
      <c r="F242" s="486"/>
      <c r="G242" s="486"/>
      <c r="H242" s="486"/>
    </row>
    <row r="243" spans="1:8" s="1" customFormat="1" ht="84" customHeight="1" x14ac:dyDescent="0.3">
      <c r="A243" s="378">
        <v>48</v>
      </c>
      <c r="B243" s="380" t="s">
        <v>2559</v>
      </c>
      <c r="C243" s="489" t="s">
        <v>2560</v>
      </c>
      <c r="D243" s="486"/>
      <c r="E243" s="486"/>
      <c r="F243" s="486"/>
      <c r="G243" s="486"/>
      <c r="H243" s="486"/>
    </row>
    <row r="245" spans="1:8" s="1" customFormat="1" ht="16.5" customHeight="1" x14ac:dyDescent="0.3">
      <c r="A245" s="485" t="s">
        <v>2561</v>
      </c>
      <c r="B245" s="485"/>
      <c r="C245" s="485"/>
      <c r="D245" s="485"/>
      <c r="E245" s="485"/>
      <c r="F245" s="485"/>
      <c r="G245" s="485"/>
      <c r="H245" s="485"/>
    </row>
    <row r="246" spans="1:8" s="1" customFormat="1" ht="16.5" customHeight="1" x14ac:dyDescent="0.3">
      <c r="A246" s="451" t="s">
        <v>1836</v>
      </c>
      <c r="B246" s="451"/>
      <c r="C246" s="451"/>
      <c r="D246" s="451"/>
      <c r="E246" s="451"/>
      <c r="F246" s="451"/>
      <c r="G246" s="451"/>
      <c r="H246" s="451"/>
    </row>
    <row r="247" spans="1:8" s="1" customFormat="1" ht="138" customHeight="1" x14ac:dyDescent="0.3">
      <c r="A247" s="378">
        <v>7</v>
      </c>
      <c r="B247" s="380" t="s">
        <v>2563</v>
      </c>
      <c r="C247" s="489" t="s">
        <v>2564</v>
      </c>
      <c r="D247" s="486"/>
      <c r="E247" s="486"/>
      <c r="F247" s="486"/>
      <c r="G247" s="486"/>
      <c r="H247" s="486"/>
    </row>
    <row r="248" spans="1:8" s="1" customFormat="1" ht="21" customHeight="1" x14ac:dyDescent="0.3">
      <c r="A248" s="378">
        <v>8</v>
      </c>
      <c r="B248" s="379" t="s">
        <v>2445</v>
      </c>
      <c r="C248" s="486" t="s">
        <v>2446</v>
      </c>
      <c r="D248" s="486"/>
      <c r="E248" s="486"/>
      <c r="F248" s="486"/>
      <c r="G248" s="486"/>
      <c r="H248" s="486"/>
    </row>
    <row r="249" spans="1:8" s="1" customFormat="1" ht="21" customHeight="1" x14ac:dyDescent="0.3">
      <c r="A249" s="378">
        <v>9</v>
      </c>
      <c r="B249" s="379" t="s">
        <v>2447</v>
      </c>
      <c r="C249" s="486" t="s">
        <v>2448</v>
      </c>
      <c r="D249" s="486"/>
      <c r="E249" s="486"/>
      <c r="F249" s="486"/>
      <c r="G249" s="486"/>
      <c r="H249" s="486"/>
    </row>
    <row r="250" spans="1:8" s="1" customFormat="1" ht="181.5" customHeight="1" x14ac:dyDescent="0.3">
      <c r="A250" s="378">
        <v>10</v>
      </c>
      <c r="B250" s="380" t="s">
        <v>2441</v>
      </c>
      <c r="C250" s="489" t="s">
        <v>2565</v>
      </c>
      <c r="D250" s="486"/>
      <c r="E250" s="486"/>
      <c r="F250" s="486"/>
      <c r="G250" s="486"/>
      <c r="H250" s="486"/>
    </row>
    <row r="251" spans="1:8" s="1" customFormat="1" ht="33" customHeight="1" x14ac:dyDescent="0.3">
      <c r="A251" s="378">
        <v>11</v>
      </c>
      <c r="B251" s="379" t="s">
        <v>2444</v>
      </c>
      <c r="C251" s="486" t="s">
        <v>2456</v>
      </c>
      <c r="D251" s="486"/>
      <c r="E251" s="486"/>
      <c r="F251" s="486"/>
      <c r="G251" s="486"/>
      <c r="H251" s="486"/>
    </row>
    <row r="252" spans="1:8" s="1" customFormat="1" ht="48" customHeight="1" x14ac:dyDescent="0.3">
      <c r="A252" s="378">
        <v>12</v>
      </c>
      <c r="B252" s="379" t="s">
        <v>2431</v>
      </c>
      <c r="C252" s="486" t="s">
        <v>2566</v>
      </c>
      <c r="D252" s="486"/>
      <c r="E252" s="486"/>
      <c r="F252" s="486"/>
      <c r="G252" s="486"/>
      <c r="H252" s="486"/>
    </row>
    <row r="253" spans="1:8" s="1" customFormat="1" ht="21" customHeight="1" x14ac:dyDescent="0.3">
      <c r="A253" s="378">
        <v>13</v>
      </c>
      <c r="B253" s="379" t="s">
        <v>2432</v>
      </c>
      <c r="C253" s="486" t="s">
        <v>2567</v>
      </c>
      <c r="D253" s="486"/>
      <c r="E253" s="486"/>
      <c r="F253" s="486"/>
      <c r="G253" s="486"/>
      <c r="H253" s="486"/>
    </row>
    <row r="256" spans="1:8" ht="12.75" customHeight="1" thickBot="1" x14ac:dyDescent="0.35">
      <c r="A256" s="398"/>
      <c r="B256" s="398"/>
      <c r="C256" s="398"/>
      <c r="D256" s="398"/>
      <c r="E256" s="398"/>
      <c r="F256" s="398"/>
      <c r="G256" s="398"/>
      <c r="H256" s="398"/>
    </row>
    <row r="257" spans="1:16" s="1" customFormat="1" ht="18" customHeight="1" x14ac:dyDescent="0.3">
      <c r="A257" s="455" t="s">
        <v>2063</v>
      </c>
      <c r="B257" s="455"/>
      <c r="C257" s="455"/>
      <c r="D257" s="455"/>
      <c r="E257" s="455"/>
      <c r="F257" s="455"/>
      <c r="G257" s="455"/>
      <c r="H257" s="455"/>
      <c r="I257" s="183"/>
      <c r="J257" s="177"/>
      <c r="K257" s="177"/>
      <c r="L257" s="155"/>
      <c r="O257" s="131"/>
      <c r="P257" s="132"/>
    </row>
    <row r="258" spans="1:16" s="1" customFormat="1" ht="12.75" customHeight="1" x14ac:dyDescent="0.3">
      <c r="A258" s="456" t="s">
        <v>2064</v>
      </c>
      <c r="B258" s="456"/>
      <c r="C258" s="456"/>
      <c r="D258" s="456"/>
      <c r="E258" s="456"/>
      <c r="F258" s="456"/>
      <c r="G258" s="456"/>
      <c r="H258" s="456"/>
      <c r="I258" s="184"/>
      <c r="J258" s="177"/>
      <c r="K258" s="177"/>
      <c r="L258" s="158"/>
      <c r="O258" s="131"/>
      <c r="P258" s="132"/>
    </row>
    <row r="259" spans="1:16" s="1" customFormat="1" ht="12.75" customHeight="1" thickBot="1" x14ac:dyDescent="0.35">
      <c r="A259" s="456" t="s">
        <v>2066</v>
      </c>
      <c r="B259" s="456"/>
      <c r="C259" s="456"/>
      <c r="D259" s="456"/>
      <c r="E259" s="456"/>
      <c r="F259" s="456"/>
      <c r="G259" s="456"/>
      <c r="H259" s="456"/>
      <c r="I259" s="185"/>
      <c r="J259" s="177"/>
      <c r="K259" s="177"/>
      <c r="L259" s="160"/>
      <c r="O259" s="131"/>
      <c r="P259" s="132"/>
    </row>
    <row r="260" spans="1:16" s="2" customFormat="1" ht="24" customHeight="1" thickBot="1" x14ac:dyDescent="0.3">
      <c r="A260" s="457"/>
      <c r="B260" s="458"/>
      <c r="C260" s="433" t="s">
        <v>2860</v>
      </c>
      <c r="D260" s="434"/>
      <c r="E260" s="435"/>
      <c r="F260" s="417" t="s">
        <v>2865</v>
      </c>
      <c r="G260" s="463">
        <v>44235</v>
      </c>
      <c r="H260" s="464"/>
      <c r="I260" s="176"/>
      <c r="J260" s="176"/>
      <c r="K260" s="176"/>
      <c r="L260" s="3"/>
      <c r="M260" s="3"/>
      <c r="N260" s="3"/>
      <c r="O260" s="3"/>
    </row>
    <row r="261" spans="1:16" s="2" customFormat="1" ht="24" customHeight="1" thickBot="1" x14ac:dyDescent="0.3">
      <c r="A261" s="459"/>
      <c r="B261" s="460"/>
      <c r="C261" s="436"/>
      <c r="D261" s="437"/>
      <c r="E261" s="438"/>
      <c r="F261" s="416" t="s">
        <v>2867</v>
      </c>
      <c r="G261" s="465" t="s">
        <v>2840</v>
      </c>
      <c r="H261" s="432"/>
      <c r="I261" s="176"/>
      <c r="J261" s="176"/>
      <c r="K261" s="176"/>
      <c r="L261" s="3"/>
      <c r="M261" s="3"/>
      <c r="N261" s="3"/>
      <c r="O261" s="3"/>
    </row>
    <row r="262" spans="1:16" s="2" customFormat="1" ht="24" customHeight="1" thickBot="1" x14ac:dyDescent="0.3">
      <c r="A262" s="461"/>
      <c r="B262" s="462"/>
      <c r="C262" s="439"/>
      <c r="D262" s="440"/>
      <c r="E262" s="441"/>
      <c r="F262" s="439" t="s">
        <v>2065</v>
      </c>
      <c r="G262" s="440"/>
      <c r="H262" s="441"/>
      <c r="I262" s="176"/>
      <c r="J262" s="176"/>
      <c r="K262" s="176"/>
      <c r="L262" s="3"/>
      <c r="M262" s="3"/>
      <c r="N262" s="3"/>
      <c r="O262" s="3"/>
    </row>
    <row r="263" spans="1:16" s="1" customFormat="1" ht="12.75" customHeight="1" x14ac:dyDescent="0.3"/>
    <row r="264" spans="1:16" s="1" customFormat="1" ht="234.75" customHeight="1" x14ac:dyDescent="0.3">
      <c r="A264" s="385">
        <v>14</v>
      </c>
      <c r="B264" s="400" t="s">
        <v>2449</v>
      </c>
      <c r="C264" s="497" t="s">
        <v>2450</v>
      </c>
      <c r="D264" s="498"/>
      <c r="E264" s="498"/>
      <c r="F264" s="498"/>
      <c r="G264" s="498"/>
      <c r="H264" s="498"/>
    </row>
    <row r="265" spans="1:16" s="1" customFormat="1" ht="298.5" customHeight="1" x14ac:dyDescent="0.3">
      <c r="A265" s="389">
        <v>15</v>
      </c>
      <c r="B265" s="402" t="s">
        <v>2568</v>
      </c>
      <c r="C265" s="490" t="s">
        <v>2569</v>
      </c>
      <c r="D265" s="491"/>
      <c r="E265" s="491"/>
      <c r="F265" s="491"/>
      <c r="G265" s="491"/>
      <c r="H265" s="492"/>
    </row>
    <row r="266" spans="1:16" s="1" customFormat="1" ht="182.25" customHeight="1" x14ac:dyDescent="0.3">
      <c r="A266" s="401"/>
      <c r="B266" s="403"/>
      <c r="C266" s="499" t="s">
        <v>2570</v>
      </c>
      <c r="D266" s="500"/>
      <c r="E266" s="500"/>
      <c r="F266" s="500"/>
      <c r="G266" s="500"/>
      <c r="H266" s="501"/>
    </row>
    <row r="267" spans="1:16" s="1" customFormat="1" ht="12.75" customHeight="1" x14ac:dyDescent="0.3"/>
    <row r="268" spans="1:16" s="1" customFormat="1" ht="12.75" customHeight="1" x14ac:dyDescent="0.3"/>
    <row r="269" spans="1:16" s="1" customFormat="1" ht="12.75" customHeight="1" x14ac:dyDescent="0.3"/>
    <row r="270" spans="1:16" s="1" customFormat="1" ht="12.75" customHeight="1" x14ac:dyDescent="0.3"/>
    <row r="271" spans="1:16" s="1" customFormat="1" ht="12.75" customHeight="1" thickBot="1" x14ac:dyDescent="0.35">
      <c r="A271" s="162"/>
      <c r="B271" s="162"/>
      <c r="C271" s="162"/>
      <c r="D271" s="162"/>
      <c r="E271" s="162"/>
      <c r="F271" s="162"/>
      <c r="G271" s="162"/>
      <c r="H271" s="162"/>
    </row>
    <row r="272" spans="1:16" s="1" customFormat="1" ht="18" customHeight="1" x14ac:dyDescent="0.3">
      <c r="A272" s="455" t="s">
        <v>2063</v>
      </c>
      <c r="B272" s="455"/>
      <c r="C272" s="455"/>
      <c r="D272" s="455"/>
      <c r="E272" s="455"/>
      <c r="F272" s="455"/>
      <c r="G272" s="455"/>
      <c r="H272" s="455"/>
      <c r="I272" s="183"/>
      <c r="J272" s="177"/>
      <c r="K272" s="177"/>
      <c r="L272" s="155"/>
      <c r="O272" s="131"/>
      <c r="P272" s="132"/>
    </row>
    <row r="273" spans="1:16" s="1" customFormat="1" ht="12.75" customHeight="1" x14ac:dyDescent="0.3">
      <c r="A273" s="456" t="s">
        <v>2064</v>
      </c>
      <c r="B273" s="456"/>
      <c r="C273" s="456"/>
      <c r="D273" s="456"/>
      <c r="E273" s="456"/>
      <c r="F273" s="456"/>
      <c r="G273" s="456"/>
      <c r="H273" s="456"/>
      <c r="I273" s="184"/>
      <c r="J273" s="177"/>
      <c r="K273" s="177"/>
      <c r="L273" s="158"/>
      <c r="O273" s="131"/>
      <c r="P273" s="132"/>
    </row>
    <row r="274" spans="1:16" s="1" customFormat="1" ht="12.75" customHeight="1" thickBot="1" x14ac:dyDescent="0.35">
      <c r="A274" s="456" t="s">
        <v>2066</v>
      </c>
      <c r="B274" s="456"/>
      <c r="C274" s="456"/>
      <c r="D274" s="456"/>
      <c r="E274" s="456"/>
      <c r="F274" s="456"/>
      <c r="G274" s="456"/>
      <c r="H274" s="456"/>
      <c r="I274" s="185"/>
      <c r="J274" s="177"/>
      <c r="K274" s="177"/>
      <c r="L274" s="160"/>
      <c r="O274" s="131"/>
      <c r="P274" s="132"/>
    </row>
    <row r="275" spans="1:16" s="2" customFormat="1" ht="24" customHeight="1" thickBot="1" x14ac:dyDescent="0.3">
      <c r="A275" s="457"/>
      <c r="B275" s="458"/>
      <c r="C275" s="433" t="s">
        <v>2860</v>
      </c>
      <c r="D275" s="434"/>
      <c r="E275" s="435"/>
      <c r="F275" s="417" t="str">
        <f>$F$1</f>
        <v>F23.MO12.PP</v>
      </c>
      <c r="G275" s="463">
        <v>44235</v>
      </c>
      <c r="H275" s="464"/>
      <c r="I275" s="176"/>
      <c r="J275" s="176"/>
      <c r="K275" s="176"/>
      <c r="L275" s="3"/>
      <c r="M275" s="3"/>
      <c r="N275" s="3"/>
      <c r="O275" s="3"/>
    </row>
    <row r="276" spans="1:16" s="2" customFormat="1" ht="24" customHeight="1" thickBot="1" x14ac:dyDescent="0.3">
      <c r="A276" s="459"/>
      <c r="B276" s="460"/>
      <c r="C276" s="436"/>
      <c r="D276" s="437"/>
      <c r="E276" s="438"/>
      <c r="F276" s="416" t="s">
        <v>2867</v>
      </c>
      <c r="G276" s="465" t="s">
        <v>2839</v>
      </c>
      <c r="H276" s="432"/>
      <c r="I276" s="176"/>
      <c r="J276" s="176"/>
      <c r="K276" s="176"/>
      <c r="L276" s="3"/>
      <c r="M276" s="3"/>
      <c r="N276" s="3"/>
      <c r="O276" s="3"/>
    </row>
    <row r="277" spans="1:16" s="2" customFormat="1" ht="24" customHeight="1" thickBot="1" x14ac:dyDescent="0.3">
      <c r="A277" s="461"/>
      <c r="B277" s="462"/>
      <c r="C277" s="439"/>
      <c r="D277" s="440"/>
      <c r="E277" s="441"/>
      <c r="F277" s="439" t="s">
        <v>2065</v>
      </c>
      <c r="G277" s="440"/>
      <c r="H277" s="441"/>
      <c r="I277" s="176"/>
      <c r="J277" s="176"/>
      <c r="K277" s="176"/>
      <c r="L277" s="3"/>
      <c r="M277" s="3"/>
      <c r="N277" s="3"/>
      <c r="O277" s="3"/>
    </row>
    <row r="278" spans="1:16" s="1" customFormat="1" ht="12.75" customHeight="1" x14ac:dyDescent="0.3"/>
    <row r="279" spans="1:16" s="1" customFormat="1" ht="302.25" customHeight="1" x14ac:dyDescent="0.3">
      <c r="A279" s="389">
        <v>16</v>
      </c>
      <c r="B279" s="402" t="s">
        <v>2571</v>
      </c>
      <c r="C279" s="490" t="s">
        <v>2572</v>
      </c>
      <c r="D279" s="491"/>
      <c r="E279" s="491"/>
      <c r="F279" s="491"/>
      <c r="G279" s="491"/>
      <c r="H279" s="492"/>
    </row>
    <row r="280" spans="1:16" s="1" customFormat="1" ht="99.75" customHeight="1" x14ac:dyDescent="0.3">
      <c r="A280" s="401"/>
      <c r="B280" s="403"/>
      <c r="C280" s="499" t="s">
        <v>2573</v>
      </c>
      <c r="D280" s="500"/>
      <c r="E280" s="500"/>
      <c r="F280" s="500"/>
      <c r="G280" s="500"/>
      <c r="H280" s="501"/>
    </row>
    <row r="281" spans="1:16" s="1" customFormat="1" ht="21" customHeight="1" x14ac:dyDescent="0.3">
      <c r="A281" s="378">
        <v>17</v>
      </c>
      <c r="B281" s="379" t="s">
        <v>2435</v>
      </c>
      <c r="C281" s="486" t="s">
        <v>2453</v>
      </c>
      <c r="D281" s="486"/>
      <c r="E281" s="486"/>
      <c r="F281" s="486"/>
      <c r="G281" s="486"/>
      <c r="H281" s="486"/>
    </row>
    <row r="282" spans="1:16" s="1" customFormat="1" ht="30.75" customHeight="1" x14ac:dyDescent="0.3">
      <c r="A282" s="378">
        <v>18</v>
      </c>
      <c r="B282" s="379" t="s">
        <v>2436</v>
      </c>
      <c r="C282" s="486" t="s">
        <v>2454</v>
      </c>
      <c r="D282" s="486"/>
      <c r="E282" s="486"/>
      <c r="F282" s="486"/>
      <c r="G282" s="486"/>
      <c r="H282" s="486"/>
    </row>
    <row r="283" spans="1:16" s="1" customFormat="1" ht="20.25" customHeight="1" x14ac:dyDescent="0.3">
      <c r="A283" s="378">
        <v>19</v>
      </c>
      <c r="B283" s="380" t="s">
        <v>2437</v>
      </c>
      <c r="C283" s="486" t="s">
        <v>2574</v>
      </c>
      <c r="D283" s="486"/>
      <c r="E283" s="486"/>
      <c r="F283" s="486"/>
      <c r="G283" s="486"/>
      <c r="H283" s="486"/>
    </row>
    <row r="284" spans="1:16" s="1" customFormat="1" ht="21" customHeight="1" x14ac:dyDescent="0.3">
      <c r="A284" s="378">
        <v>20</v>
      </c>
      <c r="B284" s="379" t="s">
        <v>2438</v>
      </c>
      <c r="C284" s="486" t="s">
        <v>2440</v>
      </c>
      <c r="D284" s="486"/>
      <c r="E284" s="486"/>
      <c r="F284" s="486"/>
      <c r="G284" s="486"/>
      <c r="H284" s="486"/>
    </row>
    <row r="285" spans="1:16" s="1" customFormat="1" ht="99.75" customHeight="1" x14ac:dyDescent="0.3">
      <c r="A285" s="378">
        <v>21</v>
      </c>
      <c r="B285" s="379" t="s">
        <v>2575</v>
      </c>
      <c r="C285" s="489" t="s">
        <v>2576</v>
      </c>
      <c r="D285" s="486"/>
      <c r="E285" s="486"/>
      <c r="F285" s="486"/>
      <c r="G285" s="486"/>
      <c r="H285" s="486"/>
    </row>
    <row r="286" spans="1:16" s="1" customFormat="1" ht="136.5" customHeight="1" x14ac:dyDescent="0.3">
      <c r="A286" s="378">
        <v>22</v>
      </c>
      <c r="B286" s="380" t="s">
        <v>2577</v>
      </c>
      <c r="C286" s="489" t="s">
        <v>2578</v>
      </c>
      <c r="D286" s="486"/>
      <c r="E286" s="486"/>
      <c r="F286" s="486"/>
      <c r="G286" s="486"/>
      <c r="H286" s="486"/>
    </row>
    <row r="287" spans="1:16" s="1" customFormat="1" ht="36.75" customHeight="1" x14ac:dyDescent="0.3">
      <c r="A287" s="378">
        <v>23</v>
      </c>
      <c r="B287" s="379" t="s">
        <v>2579</v>
      </c>
      <c r="C287" s="486" t="s">
        <v>2580</v>
      </c>
      <c r="D287" s="486"/>
      <c r="E287" s="486"/>
      <c r="F287" s="486"/>
      <c r="G287" s="486"/>
      <c r="H287" s="486"/>
    </row>
    <row r="288" spans="1:16" ht="12.75" customHeight="1" thickBot="1" x14ac:dyDescent="0.35">
      <c r="A288" s="399"/>
      <c r="B288" s="399"/>
      <c r="C288" s="399"/>
      <c r="D288" s="399"/>
      <c r="E288" s="399"/>
      <c r="F288" s="399"/>
      <c r="G288" s="399"/>
      <c r="H288" s="399"/>
    </row>
    <row r="289" spans="1:16" s="1" customFormat="1" ht="18" customHeight="1" x14ac:dyDescent="0.3">
      <c r="A289" s="455" t="s">
        <v>2063</v>
      </c>
      <c r="B289" s="455"/>
      <c r="C289" s="455"/>
      <c r="D289" s="455"/>
      <c r="E289" s="455"/>
      <c r="F289" s="455"/>
      <c r="G289" s="455"/>
      <c r="H289" s="455"/>
      <c r="I289" s="183"/>
      <c r="J289" s="177"/>
      <c r="K289" s="177"/>
      <c r="L289" s="155"/>
      <c r="O289" s="131"/>
      <c r="P289" s="132"/>
    </row>
    <row r="290" spans="1:16" s="1" customFormat="1" ht="12.75" customHeight="1" x14ac:dyDescent="0.3">
      <c r="A290" s="456" t="s">
        <v>2064</v>
      </c>
      <c r="B290" s="456"/>
      <c r="C290" s="456"/>
      <c r="D290" s="456"/>
      <c r="E290" s="456"/>
      <c r="F290" s="456"/>
      <c r="G290" s="456"/>
      <c r="H290" s="456"/>
      <c r="I290" s="184"/>
      <c r="J290" s="177"/>
      <c r="K290" s="177"/>
      <c r="L290" s="158"/>
      <c r="O290" s="131"/>
      <c r="P290" s="132"/>
    </row>
    <row r="291" spans="1:16" s="1" customFormat="1" ht="12.75" customHeight="1" thickBot="1" x14ac:dyDescent="0.35">
      <c r="A291" s="456" t="s">
        <v>2066</v>
      </c>
      <c r="B291" s="456"/>
      <c r="C291" s="456"/>
      <c r="D291" s="456"/>
      <c r="E291" s="456"/>
      <c r="F291" s="456"/>
      <c r="G291" s="456"/>
      <c r="H291" s="456"/>
      <c r="I291" s="185"/>
      <c r="J291" s="177"/>
      <c r="K291" s="177"/>
      <c r="L291" s="160"/>
      <c r="O291" s="131"/>
      <c r="P291" s="132"/>
    </row>
    <row r="292" spans="1:16" s="2" customFormat="1" ht="24" customHeight="1" thickBot="1" x14ac:dyDescent="0.3">
      <c r="A292" s="457"/>
      <c r="B292" s="458"/>
      <c r="C292" s="433" t="s">
        <v>2860</v>
      </c>
      <c r="D292" s="434"/>
      <c r="E292" s="435"/>
      <c r="F292" s="417" t="str">
        <f>$F$1</f>
        <v>F23.MO12.PP</v>
      </c>
      <c r="G292" s="463">
        <v>44235</v>
      </c>
      <c r="H292" s="464"/>
      <c r="I292" s="176"/>
      <c r="J292" s="176"/>
      <c r="K292" s="176"/>
      <c r="L292" s="3"/>
      <c r="M292" s="3"/>
      <c r="N292" s="3"/>
      <c r="O292" s="3"/>
    </row>
    <row r="293" spans="1:16" s="2" customFormat="1" ht="24" customHeight="1" thickBot="1" x14ac:dyDescent="0.3">
      <c r="A293" s="459"/>
      <c r="B293" s="460"/>
      <c r="C293" s="436"/>
      <c r="D293" s="437"/>
      <c r="E293" s="438"/>
      <c r="F293" s="416" t="s">
        <v>2867</v>
      </c>
      <c r="G293" s="465" t="s">
        <v>2838</v>
      </c>
      <c r="H293" s="432"/>
      <c r="I293" s="176"/>
      <c r="J293" s="176"/>
      <c r="K293" s="176"/>
      <c r="L293" s="3"/>
      <c r="M293" s="3"/>
      <c r="N293" s="3"/>
      <c r="O293" s="3"/>
    </row>
    <row r="294" spans="1:16" s="2" customFormat="1" ht="24" customHeight="1" thickBot="1" x14ac:dyDescent="0.3">
      <c r="A294" s="461"/>
      <c r="B294" s="462"/>
      <c r="C294" s="439"/>
      <c r="D294" s="440"/>
      <c r="E294" s="441"/>
      <c r="F294" s="439" t="s">
        <v>2065</v>
      </c>
      <c r="G294" s="440"/>
      <c r="H294" s="441"/>
      <c r="I294" s="176"/>
      <c r="J294" s="176"/>
      <c r="K294" s="176"/>
      <c r="L294" s="3"/>
      <c r="M294" s="3"/>
      <c r="N294" s="3"/>
      <c r="O294" s="3"/>
    </row>
    <row r="295" spans="1:16" s="1" customFormat="1" ht="12.75" customHeight="1" x14ac:dyDescent="0.3"/>
    <row r="296" spans="1:16" s="1" customFormat="1" ht="384" customHeight="1" x14ac:dyDescent="0.3">
      <c r="A296" s="385">
        <v>24</v>
      </c>
      <c r="B296" s="387" t="s">
        <v>2581</v>
      </c>
      <c r="C296" s="469" t="s">
        <v>2582</v>
      </c>
      <c r="D296" s="470"/>
      <c r="E296" s="470"/>
      <c r="F296" s="470"/>
      <c r="G296" s="470"/>
      <c r="H296" s="471"/>
    </row>
    <row r="297" spans="1:16" s="1" customFormat="1" ht="167.25" customHeight="1" x14ac:dyDescent="0.3">
      <c r="A297" s="386"/>
      <c r="B297" s="388"/>
      <c r="C297" s="472" t="s">
        <v>2491</v>
      </c>
      <c r="D297" s="473"/>
      <c r="E297" s="473"/>
      <c r="F297" s="473"/>
      <c r="G297" s="473"/>
      <c r="H297" s="474"/>
    </row>
    <row r="298" spans="1:16" s="1" customFormat="1" ht="169.5" customHeight="1" x14ac:dyDescent="0.3">
      <c r="A298" s="378">
        <v>25</v>
      </c>
      <c r="B298" s="380" t="s">
        <v>2583</v>
      </c>
      <c r="C298" s="489" t="s">
        <v>2584</v>
      </c>
      <c r="D298" s="486"/>
      <c r="E298" s="486"/>
      <c r="F298" s="486"/>
      <c r="G298" s="486"/>
      <c r="H298" s="486"/>
    </row>
    <row r="301" spans="1:16" ht="12.75" customHeight="1" thickBot="1" x14ac:dyDescent="0.35">
      <c r="A301" s="398"/>
      <c r="B301" s="398"/>
      <c r="C301" s="398"/>
      <c r="D301" s="398"/>
      <c r="E301" s="398"/>
      <c r="F301" s="398"/>
      <c r="G301" s="398"/>
      <c r="H301" s="398"/>
    </row>
    <row r="302" spans="1:16" s="1" customFormat="1" ht="18" customHeight="1" x14ac:dyDescent="0.3">
      <c r="A302" s="455" t="s">
        <v>2063</v>
      </c>
      <c r="B302" s="455"/>
      <c r="C302" s="455"/>
      <c r="D302" s="455"/>
      <c r="E302" s="455"/>
      <c r="F302" s="455"/>
      <c r="G302" s="455"/>
      <c r="H302" s="455"/>
      <c r="I302" s="183"/>
      <c r="J302" s="177"/>
      <c r="K302" s="177"/>
      <c r="L302" s="155"/>
      <c r="O302" s="131"/>
      <c r="P302" s="132"/>
    </row>
    <row r="303" spans="1:16" s="1" customFormat="1" ht="12.75" customHeight="1" x14ac:dyDescent="0.3">
      <c r="A303" s="456" t="s">
        <v>2064</v>
      </c>
      <c r="B303" s="456"/>
      <c r="C303" s="456"/>
      <c r="D303" s="456"/>
      <c r="E303" s="456"/>
      <c r="F303" s="456"/>
      <c r="G303" s="456"/>
      <c r="H303" s="456"/>
      <c r="I303" s="184"/>
      <c r="J303" s="177"/>
      <c r="K303" s="177"/>
      <c r="L303" s="158"/>
      <c r="O303" s="131"/>
      <c r="P303" s="132"/>
    </row>
    <row r="304" spans="1:16" s="1" customFormat="1" ht="12.75" customHeight="1" thickBot="1" x14ac:dyDescent="0.35">
      <c r="A304" s="456" t="s">
        <v>2066</v>
      </c>
      <c r="B304" s="456"/>
      <c r="C304" s="456"/>
      <c r="D304" s="456"/>
      <c r="E304" s="456"/>
      <c r="F304" s="456"/>
      <c r="G304" s="456"/>
      <c r="H304" s="456"/>
      <c r="I304" s="185"/>
      <c r="J304" s="177"/>
      <c r="K304" s="177"/>
      <c r="L304" s="160"/>
      <c r="O304" s="131"/>
      <c r="P304" s="132"/>
    </row>
    <row r="305" spans="1:16" s="2" customFormat="1" ht="24" customHeight="1" thickBot="1" x14ac:dyDescent="0.3">
      <c r="A305" s="457"/>
      <c r="B305" s="458"/>
      <c r="C305" s="433" t="s">
        <v>2864</v>
      </c>
      <c r="D305" s="434"/>
      <c r="E305" s="435"/>
      <c r="F305" s="417" t="str">
        <f>$F$1</f>
        <v>F23.MO12.PP</v>
      </c>
      <c r="G305" s="463">
        <v>44235</v>
      </c>
      <c r="H305" s="464"/>
      <c r="I305" s="176"/>
      <c r="J305" s="176"/>
      <c r="K305" s="176"/>
      <c r="L305" s="3"/>
      <c r="M305" s="3"/>
      <c r="N305" s="3"/>
      <c r="O305" s="3"/>
    </row>
    <row r="306" spans="1:16" s="2" customFormat="1" ht="24" customHeight="1" thickBot="1" x14ac:dyDescent="0.3">
      <c r="A306" s="459"/>
      <c r="B306" s="460"/>
      <c r="C306" s="436"/>
      <c r="D306" s="437"/>
      <c r="E306" s="438"/>
      <c r="F306" s="416" t="s">
        <v>2867</v>
      </c>
      <c r="G306" s="465" t="s">
        <v>2837</v>
      </c>
      <c r="H306" s="432"/>
      <c r="I306" s="176"/>
      <c r="J306" s="176"/>
      <c r="K306" s="176"/>
      <c r="L306" s="3"/>
      <c r="M306" s="3"/>
      <c r="N306" s="3"/>
      <c r="O306" s="3"/>
    </row>
    <row r="307" spans="1:16" s="2" customFormat="1" ht="24" customHeight="1" thickBot="1" x14ac:dyDescent="0.3">
      <c r="A307" s="461"/>
      <c r="B307" s="462"/>
      <c r="C307" s="439"/>
      <c r="D307" s="440"/>
      <c r="E307" s="441"/>
      <c r="F307" s="439" t="s">
        <v>2065</v>
      </c>
      <c r="G307" s="440"/>
      <c r="H307" s="441"/>
      <c r="I307" s="176"/>
      <c r="J307" s="176"/>
      <c r="K307" s="176"/>
      <c r="L307" s="3"/>
      <c r="M307" s="3"/>
      <c r="N307" s="3"/>
      <c r="O307" s="3"/>
    </row>
    <row r="308" spans="1:16" s="1" customFormat="1" ht="12.75" customHeight="1" x14ac:dyDescent="0.3"/>
    <row r="309" spans="1:16" s="1" customFormat="1" ht="181.5" customHeight="1" x14ac:dyDescent="0.3">
      <c r="A309" s="389"/>
      <c r="B309" s="391"/>
      <c r="C309" s="490" t="s">
        <v>2585</v>
      </c>
      <c r="D309" s="491"/>
      <c r="E309" s="491"/>
      <c r="F309" s="491"/>
      <c r="G309" s="491"/>
      <c r="H309" s="492"/>
    </row>
    <row r="310" spans="1:16" s="1" customFormat="1" ht="409.5" customHeight="1" x14ac:dyDescent="0.3">
      <c r="A310" s="390"/>
      <c r="B310" s="390"/>
      <c r="C310" s="392" t="s">
        <v>2493</v>
      </c>
      <c r="D310" s="493" t="s">
        <v>2495</v>
      </c>
      <c r="E310" s="494"/>
      <c r="F310" s="393" t="s">
        <v>2496</v>
      </c>
      <c r="G310" s="394" t="s">
        <v>2497</v>
      </c>
      <c r="H310" s="395"/>
    </row>
    <row r="311" spans="1:16" s="1" customFormat="1" ht="16.5" customHeight="1" x14ac:dyDescent="0.3">
      <c r="A311" s="451" t="s">
        <v>1837</v>
      </c>
      <c r="B311" s="451"/>
      <c r="C311" s="451"/>
      <c r="D311" s="451"/>
      <c r="E311" s="451"/>
      <c r="F311" s="451"/>
      <c r="G311" s="451"/>
      <c r="H311" s="451"/>
    </row>
    <row r="312" spans="1:16" s="1" customFormat="1" ht="67.5" customHeight="1" x14ac:dyDescent="0.3">
      <c r="A312" s="378">
        <v>26</v>
      </c>
      <c r="B312" s="379" t="s">
        <v>2586</v>
      </c>
      <c r="C312" s="489" t="s">
        <v>2587</v>
      </c>
      <c r="D312" s="486"/>
      <c r="E312" s="486"/>
      <c r="F312" s="486"/>
      <c r="G312" s="486"/>
      <c r="H312" s="486"/>
    </row>
    <row r="313" spans="1:16" s="1" customFormat="1" ht="99.75" customHeight="1" x14ac:dyDescent="0.3">
      <c r="A313" s="378">
        <v>27</v>
      </c>
      <c r="B313" s="379" t="s">
        <v>2588</v>
      </c>
      <c r="C313" s="489" t="s">
        <v>2589</v>
      </c>
      <c r="D313" s="486"/>
      <c r="E313" s="486"/>
      <c r="F313" s="486"/>
      <c r="G313" s="486"/>
      <c r="H313" s="486"/>
    </row>
    <row r="314" spans="1:16" ht="12.75" customHeight="1" thickBot="1" x14ac:dyDescent="0.35">
      <c r="A314" s="399"/>
      <c r="B314" s="399"/>
      <c r="C314" s="399"/>
      <c r="D314" s="399"/>
      <c r="E314" s="399"/>
      <c r="F314" s="399"/>
      <c r="G314" s="399"/>
      <c r="H314" s="399"/>
    </row>
    <row r="315" spans="1:16" s="1" customFormat="1" ht="18" customHeight="1" x14ac:dyDescent="0.3">
      <c r="A315" s="455" t="s">
        <v>2063</v>
      </c>
      <c r="B315" s="455"/>
      <c r="C315" s="455"/>
      <c r="D315" s="455"/>
      <c r="E315" s="455"/>
      <c r="F315" s="455"/>
      <c r="G315" s="455"/>
      <c r="H315" s="455"/>
      <c r="I315" s="183"/>
      <c r="J315" s="177"/>
      <c r="K315" s="177"/>
      <c r="L315" s="155"/>
      <c r="O315" s="131"/>
      <c r="P315" s="132"/>
    </row>
    <row r="316" spans="1:16" s="1" customFormat="1" ht="12.75" customHeight="1" x14ac:dyDescent="0.3">
      <c r="A316" s="456" t="s">
        <v>2064</v>
      </c>
      <c r="B316" s="456"/>
      <c r="C316" s="456"/>
      <c r="D316" s="456"/>
      <c r="E316" s="456"/>
      <c r="F316" s="456"/>
      <c r="G316" s="456"/>
      <c r="H316" s="456"/>
      <c r="I316" s="184"/>
      <c r="J316" s="177"/>
      <c r="K316" s="177"/>
      <c r="L316" s="158"/>
      <c r="O316" s="131"/>
      <c r="P316" s="132"/>
    </row>
    <row r="317" spans="1:16" s="1" customFormat="1" ht="12.75" customHeight="1" thickBot="1" x14ac:dyDescent="0.35">
      <c r="A317" s="456" t="s">
        <v>2066</v>
      </c>
      <c r="B317" s="456"/>
      <c r="C317" s="456"/>
      <c r="D317" s="456"/>
      <c r="E317" s="456"/>
      <c r="F317" s="456"/>
      <c r="G317" s="456"/>
      <c r="H317" s="456"/>
      <c r="I317" s="185"/>
      <c r="J317" s="177"/>
      <c r="K317" s="177"/>
      <c r="L317" s="160"/>
      <c r="O317" s="131"/>
      <c r="P317" s="132"/>
    </row>
    <row r="318" spans="1:16" s="2" customFormat="1" ht="24" customHeight="1" thickBot="1" x14ac:dyDescent="0.3">
      <c r="A318" s="457"/>
      <c r="B318" s="458"/>
      <c r="C318" s="433" t="s">
        <v>2860</v>
      </c>
      <c r="D318" s="434"/>
      <c r="E318" s="435"/>
      <c r="F318" s="417" t="str">
        <f>$F$1</f>
        <v>F23.MO12.PP</v>
      </c>
      <c r="G318" s="463">
        <v>44235</v>
      </c>
      <c r="H318" s="464"/>
      <c r="I318" s="176"/>
      <c r="J318" s="176"/>
      <c r="K318" s="176"/>
      <c r="L318" s="3"/>
      <c r="M318" s="3"/>
      <c r="N318" s="3"/>
      <c r="O318" s="3"/>
    </row>
    <row r="319" spans="1:16" s="2" customFormat="1" ht="24" customHeight="1" thickBot="1" x14ac:dyDescent="0.3">
      <c r="A319" s="459"/>
      <c r="B319" s="460"/>
      <c r="C319" s="436"/>
      <c r="D319" s="437"/>
      <c r="E319" s="438"/>
      <c r="F319" s="416" t="s">
        <v>2867</v>
      </c>
      <c r="G319" s="465" t="s">
        <v>2836</v>
      </c>
      <c r="H319" s="432"/>
      <c r="I319" s="176"/>
      <c r="J319" s="176"/>
      <c r="K319" s="176"/>
      <c r="L319" s="3"/>
      <c r="M319" s="3"/>
      <c r="N319" s="3"/>
      <c r="O319" s="3"/>
    </row>
    <row r="320" spans="1:16" s="2" customFormat="1" ht="24" customHeight="1" thickBot="1" x14ac:dyDescent="0.3">
      <c r="A320" s="461"/>
      <c r="B320" s="462"/>
      <c r="C320" s="439"/>
      <c r="D320" s="440"/>
      <c r="E320" s="441"/>
      <c r="F320" s="439" t="s">
        <v>2065</v>
      </c>
      <c r="G320" s="440"/>
      <c r="H320" s="441"/>
      <c r="I320" s="176"/>
      <c r="J320" s="176"/>
      <c r="K320" s="176"/>
      <c r="L320" s="3"/>
      <c r="M320" s="3"/>
      <c r="N320" s="3"/>
      <c r="O320" s="3"/>
    </row>
    <row r="321" spans="1:16" s="1" customFormat="1" ht="12.75" customHeight="1" x14ac:dyDescent="0.3"/>
    <row r="322" spans="1:16" s="1" customFormat="1" ht="318" customHeight="1" x14ac:dyDescent="0.3">
      <c r="A322" s="378">
        <v>28</v>
      </c>
      <c r="B322" s="380" t="s">
        <v>2590</v>
      </c>
      <c r="C322" s="489" t="s">
        <v>2616</v>
      </c>
      <c r="D322" s="486"/>
      <c r="E322" s="486"/>
      <c r="F322" s="486"/>
      <c r="G322" s="486"/>
      <c r="H322" s="486"/>
    </row>
    <row r="323" spans="1:16" s="1" customFormat="1" ht="300.75" customHeight="1" x14ac:dyDescent="0.3">
      <c r="A323" s="378">
        <v>29</v>
      </c>
      <c r="B323" s="380" t="s">
        <v>2591</v>
      </c>
      <c r="C323" s="489" t="s">
        <v>2592</v>
      </c>
      <c r="D323" s="486"/>
      <c r="E323" s="486"/>
      <c r="F323" s="486"/>
      <c r="G323" s="486"/>
      <c r="H323" s="486"/>
    </row>
    <row r="324" spans="1:16" s="1" customFormat="1" ht="133.5" customHeight="1" x14ac:dyDescent="0.3">
      <c r="A324" s="378">
        <v>30</v>
      </c>
      <c r="B324" s="380" t="s">
        <v>2593</v>
      </c>
      <c r="C324" s="489" t="s">
        <v>2594</v>
      </c>
      <c r="D324" s="486"/>
      <c r="E324" s="486"/>
      <c r="F324" s="486"/>
      <c r="G324" s="486"/>
      <c r="H324" s="486"/>
    </row>
    <row r="326" spans="1:16" ht="12.75" customHeight="1" thickBot="1" x14ac:dyDescent="0.35">
      <c r="A326" s="398"/>
      <c r="B326" s="398"/>
      <c r="C326" s="398"/>
      <c r="D326" s="398"/>
      <c r="E326" s="398"/>
      <c r="F326" s="398"/>
      <c r="G326" s="398"/>
      <c r="H326" s="398"/>
    </row>
    <row r="327" spans="1:16" s="1" customFormat="1" ht="18" customHeight="1" x14ac:dyDescent="0.3">
      <c r="A327" s="455" t="s">
        <v>2063</v>
      </c>
      <c r="B327" s="455"/>
      <c r="C327" s="455"/>
      <c r="D327" s="455"/>
      <c r="E327" s="455"/>
      <c r="F327" s="455"/>
      <c r="G327" s="455"/>
      <c r="H327" s="455"/>
      <c r="I327" s="183"/>
      <c r="J327" s="177"/>
      <c r="K327" s="177"/>
      <c r="L327" s="155"/>
      <c r="O327" s="131"/>
      <c r="P327" s="132"/>
    </row>
    <row r="328" spans="1:16" s="1" customFormat="1" ht="12.75" customHeight="1" x14ac:dyDescent="0.3">
      <c r="A328" s="456" t="s">
        <v>2064</v>
      </c>
      <c r="B328" s="456"/>
      <c r="C328" s="456"/>
      <c r="D328" s="456"/>
      <c r="E328" s="456"/>
      <c r="F328" s="456"/>
      <c r="G328" s="456"/>
      <c r="H328" s="456"/>
      <c r="I328" s="184"/>
      <c r="J328" s="177"/>
      <c r="K328" s="177"/>
      <c r="L328" s="158"/>
      <c r="O328" s="131"/>
      <c r="P328" s="132"/>
    </row>
    <row r="329" spans="1:16" s="1" customFormat="1" ht="12.75" customHeight="1" thickBot="1" x14ac:dyDescent="0.35">
      <c r="A329" s="456" t="s">
        <v>2066</v>
      </c>
      <c r="B329" s="456"/>
      <c r="C329" s="456"/>
      <c r="D329" s="456"/>
      <c r="E329" s="456"/>
      <c r="F329" s="456"/>
      <c r="G329" s="456"/>
      <c r="H329" s="456"/>
      <c r="I329" s="185"/>
      <c r="J329" s="177"/>
      <c r="K329" s="177"/>
      <c r="L329" s="160"/>
      <c r="O329" s="131"/>
      <c r="P329" s="132"/>
    </row>
    <row r="330" spans="1:16" s="2" customFormat="1" ht="24" customHeight="1" thickBot="1" x14ac:dyDescent="0.3">
      <c r="A330" s="457"/>
      <c r="B330" s="458"/>
      <c r="C330" s="433" t="s">
        <v>2860</v>
      </c>
      <c r="D330" s="434"/>
      <c r="E330" s="435"/>
      <c r="F330" s="417" t="str">
        <f>$F$1</f>
        <v>F23.MO12.PP</v>
      </c>
      <c r="G330" s="463">
        <v>44235</v>
      </c>
      <c r="H330" s="464"/>
      <c r="I330" s="176"/>
      <c r="J330" s="176"/>
      <c r="K330" s="176"/>
      <c r="L330" s="3"/>
      <c r="M330" s="3"/>
      <c r="N330" s="3"/>
      <c r="O330" s="3"/>
    </row>
    <row r="331" spans="1:16" s="2" customFormat="1" ht="24" customHeight="1" thickBot="1" x14ac:dyDescent="0.3">
      <c r="A331" s="459"/>
      <c r="B331" s="460"/>
      <c r="C331" s="436"/>
      <c r="D331" s="437"/>
      <c r="E331" s="438"/>
      <c r="F331" s="416" t="s">
        <v>2867</v>
      </c>
      <c r="G331" s="465" t="s">
        <v>2835</v>
      </c>
      <c r="H331" s="432"/>
      <c r="I331" s="176"/>
      <c r="J331" s="176"/>
      <c r="K331" s="176"/>
      <c r="L331" s="3"/>
      <c r="M331" s="3"/>
      <c r="N331" s="3"/>
      <c r="O331" s="3"/>
    </row>
    <row r="332" spans="1:16" s="2" customFormat="1" ht="24" customHeight="1" thickBot="1" x14ac:dyDescent="0.3">
      <c r="A332" s="461"/>
      <c r="B332" s="462"/>
      <c r="C332" s="439"/>
      <c r="D332" s="440"/>
      <c r="E332" s="441"/>
      <c r="F332" s="439" t="s">
        <v>2065</v>
      </c>
      <c r="G332" s="440"/>
      <c r="H332" s="441"/>
      <c r="I332" s="176"/>
      <c r="J332" s="176"/>
      <c r="K332" s="176"/>
      <c r="L332" s="3"/>
      <c r="M332" s="3"/>
      <c r="N332" s="3"/>
      <c r="O332" s="3"/>
    </row>
    <row r="333" spans="1:16" s="1" customFormat="1" ht="12.75" customHeight="1" x14ac:dyDescent="0.3"/>
    <row r="334" spans="1:16" s="1" customFormat="1" ht="48.75" customHeight="1" x14ac:dyDescent="0.3">
      <c r="A334" s="378">
        <v>31</v>
      </c>
      <c r="B334" s="380" t="s">
        <v>2595</v>
      </c>
      <c r="C334" s="502" t="s">
        <v>2596</v>
      </c>
      <c r="D334" s="443"/>
      <c r="E334" s="443"/>
      <c r="F334" s="443"/>
      <c r="G334" s="443"/>
      <c r="H334" s="444"/>
    </row>
    <row r="335" spans="1:16" s="1" customFormat="1" ht="16.5" customHeight="1" x14ac:dyDescent="0.3">
      <c r="A335" s="451" t="s">
        <v>1838</v>
      </c>
      <c r="B335" s="451"/>
      <c r="C335" s="451"/>
      <c r="D335" s="451"/>
      <c r="E335" s="451"/>
      <c r="F335" s="451"/>
      <c r="G335" s="451"/>
      <c r="H335" s="451"/>
    </row>
    <row r="336" spans="1:16" s="1" customFormat="1" ht="219.75" customHeight="1" x14ac:dyDescent="0.3">
      <c r="A336" s="378">
        <v>32</v>
      </c>
      <c r="B336" s="380" t="s">
        <v>2597</v>
      </c>
      <c r="C336" s="489" t="s">
        <v>2598</v>
      </c>
      <c r="D336" s="486"/>
      <c r="E336" s="486"/>
      <c r="F336" s="486"/>
      <c r="G336" s="486"/>
      <c r="H336" s="486"/>
    </row>
    <row r="337" spans="1:16" s="1" customFormat="1" ht="16.5" customHeight="1" x14ac:dyDescent="0.3">
      <c r="A337" s="451" t="s">
        <v>2599</v>
      </c>
      <c r="B337" s="451"/>
      <c r="C337" s="451"/>
      <c r="D337" s="451"/>
      <c r="E337" s="451"/>
      <c r="F337" s="451"/>
      <c r="G337" s="451"/>
      <c r="H337" s="451"/>
    </row>
    <row r="338" spans="1:16" s="1" customFormat="1" ht="350.25" customHeight="1" x14ac:dyDescent="0.3">
      <c r="A338" s="378">
        <v>33</v>
      </c>
      <c r="B338" s="380" t="s">
        <v>2600</v>
      </c>
      <c r="C338" s="442" t="s">
        <v>2601</v>
      </c>
      <c r="D338" s="443"/>
      <c r="E338" s="443"/>
      <c r="F338" s="443"/>
      <c r="G338" s="443"/>
      <c r="H338" s="444"/>
    </row>
    <row r="339" spans="1:16" s="1" customFormat="1" ht="67.5" customHeight="1" x14ac:dyDescent="0.3">
      <c r="A339" s="378">
        <v>34</v>
      </c>
      <c r="B339" s="380" t="s">
        <v>2603</v>
      </c>
      <c r="C339" s="442" t="s">
        <v>2604</v>
      </c>
      <c r="D339" s="443"/>
      <c r="E339" s="443"/>
      <c r="F339" s="443"/>
      <c r="G339" s="443"/>
      <c r="H339" s="444"/>
    </row>
    <row r="344" spans="1:16" ht="12.75" customHeight="1" thickBot="1" x14ac:dyDescent="0.35">
      <c r="A344" s="398"/>
      <c r="B344" s="398"/>
      <c r="C344" s="398"/>
      <c r="D344" s="398"/>
      <c r="E344" s="398"/>
      <c r="F344" s="398"/>
      <c r="G344" s="398"/>
      <c r="H344" s="398"/>
    </row>
    <row r="345" spans="1:16" s="1" customFormat="1" ht="18" customHeight="1" x14ac:dyDescent="0.3">
      <c r="A345" s="455" t="s">
        <v>2063</v>
      </c>
      <c r="B345" s="455"/>
      <c r="C345" s="455"/>
      <c r="D345" s="455"/>
      <c r="E345" s="455"/>
      <c r="F345" s="455"/>
      <c r="G345" s="455"/>
      <c r="H345" s="455"/>
      <c r="I345" s="183"/>
      <c r="J345" s="177"/>
      <c r="K345" s="177"/>
      <c r="L345" s="155"/>
      <c r="O345" s="131"/>
      <c r="P345" s="132"/>
    </row>
    <row r="346" spans="1:16" s="1" customFormat="1" ht="12.75" customHeight="1" x14ac:dyDescent="0.3">
      <c r="A346" s="456" t="s">
        <v>2064</v>
      </c>
      <c r="B346" s="456"/>
      <c r="C346" s="456"/>
      <c r="D346" s="456"/>
      <c r="E346" s="456"/>
      <c r="F346" s="456"/>
      <c r="G346" s="456"/>
      <c r="H346" s="456"/>
      <c r="I346" s="184"/>
      <c r="J346" s="177"/>
      <c r="K346" s="177"/>
      <c r="L346" s="158"/>
      <c r="O346" s="131"/>
      <c r="P346" s="132"/>
    </row>
    <row r="347" spans="1:16" s="1" customFormat="1" ht="12.75" customHeight="1" thickBot="1" x14ac:dyDescent="0.35">
      <c r="A347" s="456" t="s">
        <v>2066</v>
      </c>
      <c r="B347" s="456"/>
      <c r="C347" s="456"/>
      <c r="D347" s="456"/>
      <c r="E347" s="456"/>
      <c r="F347" s="456"/>
      <c r="G347" s="456"/>
      <c r="H347" s="456"/>
      <c r="I347" s="185"/>
      <c r="J347" s="177"/>
      <c r="K347" s="177"/>
      <c r="L347" s="160"/>
      <c r="O347" s="131"/>
      <c r="P347" s="132"/>
    </row>
    <row r="348" spans="1:16" s="2" customFormat="1" ht="24" customHeight="1" thickBot="1" x14ac:dyDescent="0.3">
      <c r="A348" s="457"/>
      <c r="B348" s="458"/>
      <c r="C348" s="433" t="s">
        <v>2860</v>
      </c>
      <c r="D348" s="434"/>
      <c r="E348" s="435"/>
      <c r="F348" s="417" t="str">
        <f>$F$1</f>
        <v>F23.MO12.PP</v>
      </c>
      <c r="G348" s="463">
        <v>44235</v>
      </c>
      <c r="H348" s="464"/>
      <c r="I348" s="176"/>
      <c r="J348" s="176"/>
      <c r="K348" s="176"/>
      <c r="L348" s="3"/>
      <c r="M348" s="3"/>
      <c r="N348" s="3"/>
      <c r="O348" s="3"/>
    </row>
    <row r="349" spans="1:16" s="2" customFormat="1" ht="24" customHeight="1" thickBot="1" x14ac:dyDescent="0.3">
      <c r="A349" s="459"/>
      <c r="B349" s="460"/>
      <c r="C349" s="436"/>
      <c r="D349" s="437"/>
      <c r="E349" s="438"/>
      <c r="F349" s="416" t="s">
        <v>2867</v>
      </c>
      <c r="G349" s="465" t="s">
        <v>2834</v>
      </c>
      <c r="H349" s="432"/>
      <c r="I349" s="176"/>
      <c r="J349" s="176"/>
      <c r="K349" s="176"/>
      <c r="L349" s="3"/>
      <c r="M349" s="3"/>
      <c r="N349" s="3"/>
      <c r="O349" s="3"/>
    </row>
    <row r="350" spans="1:16" s="2" customFormat="1" ht="24" customHeight="1" thickBot="1" x14ac:dyDescent="0.3">
      <c r="A350" s="461"/>
      <c r="B350" s="462"/>
      <c r="C350" s="439"/>
      <c r="D350" s="440"/>
      <c r="E350" s="441"/>
      <c r="F350" s="439" t="s">
        <v>2065</v>
      </c>
      <c r="G350" s="440"/>
      <c r="H350" s="441"/>
      <c r="I350" s="176"/>
      <c r="J350" s="176"/>
      <c r="K350" s="176"/>
      <c r="L350" s="3"/>
      <c r="M350" s="3"/>
      <c r="N350" s="3"/>
      <c r="O350" s="3"/>
    </row>
    <row r="351" spans="1:16" s="1" customFormat="1" ht="12.75" customHeight="1" x14ac:dyDescent="0.3"/>
    <row r="352" spans="1:16" s="1" customFormat="1" ht="139.5" customHeight="1" x14ac:dyDescent="0.3">
      <c r="A352" s="378">
        <v>35</v>
      </c>
      <c r="B352" s="380" t="s">
        <v>2605</v>
      </c>
      <c r="C352" s="442" t="s">
        <v>2606</v>
      </c>
      <c r="D352" s="443"/>
      <c r="E352" s="443"/>
      <c r="F352" s="443"/>
      <c r="G352" s="443"/>
      <c r="H352" s="444"/>
    </row>
    <row r="353" spans="1:16" s="1" customFormat="1" ht="67.5" customHeight="1" x14ac:dyDescent="0.3">
      <c r="A353" s="378">
        <v>36</v>
      </c>
      <c r="B353" s="380" t="s">
        <v>2607</v>
      </c>
      <c r="C353" s="442" t="s">
        <v>2608</v>
      </c>
      <c r="D353" s="443"/>
      <c r="E353" s="443"/>
      <c r="F353" s="443"/>
      <c r="G353" s="443"/>
      <c r="H353" s="444"/>
    </row>
    <row r="354" spans="1:16" s="1" customFormat="1" ht="267.75" customHeight="1" x14ac:dyDescent="0.3">
      <c r="A354" s="378">
        <v>37</v>
      </c>
      <c r="B354" s="380" t="s">
        <v>2615</v>
      </c>
      <c r="C354" s="442" t="s">
        <v>2617</v>
      </c>
      <c r="D354" s="443"/>
      <c r="E354" s="443"/>
      <c r="F354" s="443"/>
      <c r="G354" s="443"/>
      <c r="H354" s="444"/>
    </row>
    <row r="355" spans="1:16" s="1" customFormat="1" ht="16.5" customHeight="1" x14ac:dyDescent="0.3">
      <c r="A355" s="451" t="s">
        <v>1840</v>
      </c>
      <c r="B355" s="451"/>
      <c r="C355" s="451"/>
      <c r="D355" s="451"/>
      <c r="E355" s="451"/>
      <c r="F355" s="451"/>
      <c r="G355" s="451"/>
      <c r="H355" s="451"/>
    </row>
    <row r="356" spans="1:16" s="1" customFormat="1" ht="32.25" customHeight="1" x14ac:dyDescent="0.3">
      <c r="A356" s="378">
        <v>38</v>
      </c>
      <c r="B356" s="380" t="s">
        <v>2618</v>
      </c>
      <c r="C356" s="442" t="s">
        <v>2619</v>
      </c>
      <c r="D356" s="443"/>
      <c r="E356" s="443"/>
      <c r="F356" s="443"/>
      <c r="G356" s="443"/>
      <c r="H356" s="444"/>
    </row>
    <row r="357" spans="1:16" s="1" customFormat="1" ht="35.25" customHeight="1" x14ac:dyDescent="0.3">
      <c r="A357" s="378">
        <v>39</v>
      </c>
      <c r="B357" s="380" t="s">
        <v>2620</v>
      </c>
      <c r="C357" s="442" t="s">
        <v>2621</v>
      </c>
      <c r="D357" s="443"/>
      <c r="E357" s="443"/>
      <c r="F357" s="443"/>
      <c r="G357" s="443"/>
      <c r="H357" s="444"/>
    </row>
    <row r="358" spans="1:16" s="1" customFormat="1" ht="16.5" customHeight="1" x14ac:dyDescent="0.3">
      <c r="A358" s="451" t="s">
        <v>1841</v>
      </c>
      <c r="B358" s="451"/>
      <c r="C358" s="451"/>
      <c r="D358" s="451"/>
      <c r="E358" s="451"/>
      <c r="F358" s="451"/>
      <c r="G358" s="451"/>
      <c r="H358" s="451"/>
    </row>
    <row r="359" spans="1:16" s="1" customFormat="1" ht="21" customHeight="1" x14ac:dyDescent="0.3">
      <c r="A359" s="378">
        <v>40</v>
      </c>
      <c r="B359" s="380" t="s">
        <v>2622</v>
      </c>
      <c r="C359" s="442" t="s">
        <v>2629</v>
      </c>
      <c r="D359" s="443"/>
      <c r="E359" s="443"/>
      <c r="F359" s="443"/>
      <c r="G359" s="443"/>
      <c r="H359" s="444"/>
    </row>
    <row r="360" spans="1:16" s="1" customFormat="1" ht="33" customHeight="1" x14ac:dyDescent="0.3">
      <c r="A360" s="378">
        <v>41</v>
      </c>
      <c r="B360" s="380" t="s">
        <v>2623</v>
      </c>
      <c r="C360" s="442" t="s">
        <v>2624</v>
      </c>
      <c r="D360" s="443"/>
      <c r="E360" s="443"/>
      <c r="F360" s="443"/>
      <c r="G360" s="443"/>
      <c r="H360" s="444"/>
    </row>
    <row r="361" spans="1:16" s="1" customFormat="1" ht="32.25" customHeight="1" x14ac:dyDescent="0.3">
      <c r="A361" s="378">
        <v>42</v>
      </c>
      <c r="B361" s="380" t="s">
        <v>2625</v>
      </c>
      <c r="C361" s="442" t="s">
        <v>2626</v>
      </c>
      <c r="D361" s="443"/>
      <c r="E361" s="443"/>
      <c r="F361" s="443"/>
      <c r="G361" s="443"/>
      <c r="H361" s="444"/>
    </row>
    <row r="362" spans="1:16" s="1" customFormat="1" ht="117" customHeight="1" x14ac:dyDescent="0.3">
      <c r="A362" s="378">
        <v>43</v>
      </c>
      <c r="B362" s="380" t="s">
        <v>2627</v>
      </c>
      <c r="C362" s="442" t="s">
        <v>2628</v>
      </c>
      <c r="D362" s="443"/>
      <c r="E362" s="443"/>
      <c r="F362" s="443"/>
      <c r="G362" s="443"/>
      <c r="H362" s="444"/>
    </row>
    <row r="363" spans="1:16" ht="12.75" customHeight="1" thickBot="1" x14ac:dyDescent="0.35">
      <c r="A363" s="398"/>
      <c r="B363" s="398"/>
      <c r="C363" s="398"/>
      <c r="D363" s="398"/>
      <c r="E363" s="398"/>
      <c r="F363" s="398"/>
      <c r="G363" s="398"/>
      <c r="H363" s="398"/>
    </row>
    <row r="364" spans="1:16" s="1" customFormat="1" ht="18" customHeight="1" x14ac:dyDescent="0.3">
      <c r="A364" s="455" t="s">
        <v>2063</v>
      </c>
      <c r="B364" s="455"/>
      <c r="C364" s="455"/>
      <c r="D364" s="455"/>
      <c r="E364" s="455"/>
      <c r="F364" s="455"/>
      <c r="G364" s="455"/>
      <c r="H364" s="455"/>
      <c r="I364" s="183"/>
      <c r="J364" s="177"/>
      <c r="K364" s="177"/>
      <c r="L364" s="155"/>
      <c r="O364" s="131"/>
      <c r="P364" s="132"/>
    </row>
    <row r="365" spans="1:16" s="1" customFormat="1" ht="12.75" customHeight="1" x14ac:dyDescent="0.3">
      <c r="A365" s="456" t="s">
        <v>2064</v>
      </c>
      <c r="B365" s="456"/>
      <c r="C365" s="456"/>
      <c r="D365" s="456"/>
      <c r="E365" s="456"/>
      <c r="F365" s="456"/>
      <c r="G365" s="456"/>
      <c r="H365" s="456"/>
      <c r="I365" s="184"/>
      <c r="J365" s="177"/>
      <c r="K365" s="177"/>
      <c r="L365" s="158"/>
      <c r="O365" s="131"/>
      <c r="P365" s="132"/>
    </row>
    <row r="366" spans="1:16" s="1" customFormat="1" ht="12.75" customHeight="1" thickBot="1" x14ac:dyDescent="0.35">
      <c r="A366" s="456" t="s">
        <v>2066</v>
      </c>
      <c r="B366" s="456"/>
      <c r="C366" s="456"/>
      <c r="D366" s="456"/>
      <c r="E366" s="456"/>
      <c r="F366" s="456"/>
      <c r="G366" s="456"/>
      <c r="H366" s="456"/>
      <c r="I366" s="185"/>
      <c r="J366" s="177"/>
      <c r="K366" s="177"/>
      <c r="L366" s="160"/>
      <c r="O366" s="131"/>
      <c r="P366" s="132"/>
    </row>
    <row r="367" spans="1:16" s="2" customFormat="1" ht="24" customHeight="1" thickBot="1" x14ac:dyDescent="0.3">
      <c r="A367" s="457"/>
      <c r="B367" s="458"/>
      <c r="C367" s="433" t="s">
        <v>2864</v>
      </c>
      <c r="D367" s="434"/>
      <c r="E367" s="435"/>
      <c r="F367" s="417" t="str">
        <f>$F$1</f>
        <v>F23.MO12.PP</v>
      </c>
      <c r="G367" s="463">
        <v>44235</v>
      </c>
      <c r="H367" s="464"/>
      <c r="I367" s="176"/>
      <c r="J367" s="176"/>
      <c r="K367" s="176"/>
      <c r="L367" s="3"/>
      <c r="M367" s="3"/>
      <c r="N367" s="3"/>
      <c r="O367" s="3"/>
    </row>
    <row r="368" spans="1:16" s="2" customFormat="1" ht="24" customHeight="1" thickBot="1" x14ac:dyDescent="0.3">
      <c r="A368" s="459"/>
      <c r="B368" s="460"/>
      <c r="C368" s="436"/>
      <c r="D368" s="437"/>
      <c r="E368" s="438"/>
      <c r="F368" s="416" t="s">
        <v>2867</v>
      </c>
      <c r="G368" s="465" t="s">
        <v>2833</v>
      </c>
      <c r="H368" s="432"/>
      <c r="I368" s="176"/>
      <c r="J368" s="176"/>
      <c r="K368" s="176"/>
      <c r="L368" s="3"/>
      <c r="M368" s="3"/>
      <c r="N368" s="3"/>
      <c r="O368" s="3"/>
    </row>
    <row r="369" spans="1:16" s="2" customFormat="1" ht="24" customHeight="1" thickBot="1" x14ac:dyDescent="0.3">
      <c r="A369" s="461"/>
      <c r="B369" s="462"/>
      <c r="C369" s="439"/>
      <c r="D369" s="440"/>
      <c r="E369" s="441"/>
      <c r="F369" s="439" t="s">
        <v>2065</v>
      </c>
      <c r="G369" s="440"/>
      <c r="H369" s="441"/>
      <c r="I369" s="176"/>
      <c r="J369" s="176"/>
      <c r="K369" s="176"/>
      <c r="L369" s="3"/>
      <c r="M369" s="3"/>
      <c r="N369" s="3"/>
      <c r="O369" s="3"/>
    </row>
    <row r="370" spans="1:16" s="1" customFormat="1" ht="12.75" customHeight="1" x14ac:dyDescent="0.3"/>
    <row r="371" spans="1:16" s="1" customFormat="1" ht="299.25" customHeight="1" x14ac:dyDescent="0.3">
      <c r="A371" s="405">
        <v>44</v>
      </c>
      <c r="B371" s="407" t="s">
        <v>2630</v>
      </c>
      <c r="C371" s="445" t="s">
        <v>2631</v>
      </c>
      <c r="D371" s="446"/>
      <c r="E371" s="446"/>
      <c r="F371" s="446"/>
      <c r="G371" s="446"/>
      <c r="H371" s="447"/>
    </row>
    <row r="372" spans="1:16" s="1" customFormat="1" ht="300.75" customHeight="1" x14ac:dyDescent="0.3">
      <c r="A372" s="406"/>
      <c r="B372" s="408"/>
      <c r="C372" s="448" t="s">
        <v>2632</v>
      </c>
      <c r="D372" s="449"/>
      <c r="E372" s="449"/>
      <c r="F372" s="449"/>
      <c r="G372" s="449"/>
      <c r="H372" s="450"/>
    </row>
    <row r="373" spans="1:16" s="1" customFormat="1" ht="16.5" customHeight="1" x14ac:dyDescent="0.3">
      <c r="A373" s="451" t="s">
        <v>1842</v>
      </c>
      <c r="B373" s="451"/>
      <c r="C373" s="451"/>
      <c r="D373" s="451"/>
      <c r="E373" s="451"/>
      <c r="F373" s="451"/>
      <c r="G373" s="451"/>
      <c r="H373" s="451"/>
    </row>
    <row r="374" spans="1:16" s="1" customFormat="1" ht="69.75" customHeight="1" x14ac:dyDescent="0.3">
      <c r="A374" s="378">
        <v>45</v>
      </c>
      <c r="B374" s="380" t="s">
        <v>2644</v>
      </c>
      <c r="C374" s="442" t="s">
        <v>2633</v>
      </c>
      <c r="D374" s="443"/>
      <c r="E374" s="443"/>
      <c r="F374" s="443"/>
      <c r="G374" s="443"/>
      <c r="H374" s="444"/>
    </row>
    <row r="375" spans="1:16" s="1" customFormat="1" ht="101.25" customHeight="1" thickBot="1" x14ac:dyDescent="0.35">
      <c r="A375" s="396">
        <v>46</v>
      </c>
      <c r="B375" s="397" t="s">
        <v>2634</v>
      </c>
      <c r="C375" s="452" t="s">
        <v>2635</v>
      </c>
      <c r="D375" s="453"/>
      <c r="E375" s="453"/>
      <c r="F375" s="453"/>
      <c r="G375" s="453"/>
      <c r="H375" s="454"/>
    </row>
    <row r="376" spans="1:16" s="1" customFormat="1" ht="18" customHeight="1" x14ac:dyDescent="0.3">
      <c r="A376" s="455" t="s">
        <v>2063</v>
      </c>
      <c r="B376" s="455"/>
      <c r="C376" s="455"/>
      <c r="D376" s="455"/>
      <c r="E376" s="455"/>
      <c r="F376" s="455"/>
      <c r="G376" s="455"/>
      <c r="H376" s="455"/>
      <c r="I376" s="183"/>
      <c r="J376" s="177"/>
      <c r="K376" s="177"/>
      <c r="L376" s="155"/>
      <c r="O376" s="131"/>
      <c r="P376" s="132"/>
    </row>
    <row r="377" spans="1:16" s="1" customFormat="1" ht="12.75" customHeight="1" x14ac:dyDescent="0.3">
      <c r="A377" s="456" t="s">
        <v>2064</v>
      </c>
      <c r="B377" s="456"/>
      <c r="C377" s="456"/>
      <c r="D377" s="456"/>
      <c r="E377" s="456"/>
      <c r="F377" s="456"/>
      <c r="G377" s="456"/>
      <c r="H377" s="456"/>
      <c r="I377" s="184"/>
      <c r="J377" s="177"/>
      <c r="K377" s="177"/>
      <c r="L377" s="158"/>
      <c r="O377" s="131"/>
      <c r="P377" s="132"/>
    </row>
    <row r="378" spans="1:16" s="1" customFormat="1" ht="12.75" customHeight="1" thickBot="1" x14ac:dyDescent="0.35">
      <c r="A378" s="456" t="s">
        <v>2066</v>
      </c>
      <c r="B378" s="456"/>
      <c r="C378" s="456"/>
      <c r="D378" s="456"/>
      <c r="E378" s="456"/>
      <c r="F378" s="456"/>
      <c r="G378" s="456"/>
      <c r="H378" s="456"/>
      <c r="I378" s="185"/>
      <c r="J378" s="177"/>
      <c r="K378" s="177"/>
      <c r="L378" s="160"/>
      <c r="O378" s="131"/>
      <c r="P378" s="132"/>
    </row>
    <row r="379" spans="1:16" s="2" customFormat="1" ht="24" customHeight="1" thickBot="1" x14ac:dyDescent="0.3">
      <c r="A379" s="457"/>
      <c r="B379" s="458"/>
      <c r="C379" s="433" t="s">
        <v>2860</v>
      </c>
      <c r="D379" s="434"/>
      <c r="E379" s="435"/>
      <c r="F379" s="417" t="str">
        <f>$F$1</f>
        <v>F23.MO12.PP</v>
      </c>
      <c r="G379" s="463">
        <v>44235</v>
      </c>
      <c r="H379" s="464"/>
      <c r="I379" s="176"/>
      <c r="J379" s="176"/>
      <c r="K379" s="176"/>
      <c r="L379" s="3"/>
      <c r="M379" s="3"/>
      <c r="N379" s="3"/>
      <c r="O379" s="3"/>
    </row>
    <row r="380" spans="1:16" s="2" customFormat="1" ht="24" customHeight="1" thickBot="1" x14ac:dyDescent="0.3">
      <c r="A380" s="459"/>
      <c r="B380" s="460"/>
      <c r="C380" s="436"/>
      <c r="D380" s="437"/>
      <c r="E380" s="438"/>
      <c r="F380" s="416" t="s">
        <v>2867</v>
      </c>
      <c r="G380" s="465" t="s">
        <v>2832</v>
      </c>
      <c r="H380" s="432"/>
      <c r="I380" s="176"/>
      <c r="J380" s="176"/>
      <c r="K380" s="176"/>
      <c r="L380" s="3"/>
      <c r="M380" s="3"/>
      <c r="N380" s="3"/>
      <c r="O380" s="3"/>
    </row>
    <row r="381" spans="1:16" s="2" customFormat="1" ht="24" customHeight="1" thickBot="1" x14ac:dyDescent="0.3">
      <c r="A381" s="461"/>
      <c r="B381" s="462"/>
      <c r="C381" s="439"/>
      <c r="D381" s="440"/>
      <c r="E381" s="441"/>
      <c r="F381" s="439" t="s">
        <v>2065</v>
      </c>
      <c r="G381" s="440"/>
      <c r="H381" s="441"/>
      <c r="I381" s="176"/>
      <c r="J381" s="176"/>
      <c r="K381" s="176"/>
      <c r="L381" s="3"/>
      <c r="M381" s="3"/>
      <c r="N381" s="3"/>
      <c r="O381" s="3"/>
    </row>
    <row r="382" spans="1:16" s="1" customFormat="1" ht="12.75" customHeight="1" x14ac:dyDescent="0.3"/>
    <row r="383" spans="1:16" s="1" customFormat="1" ht="117.75" customHeight="1" x14ac:dyDescent="0.3">
      <c r="A383" s="378">
        <v>47</v>
      </c>
      <c r="B383" s="380" t="s">
        <v>2645</v>
      </c>
      <c r="C383" s="442" t="s">
        <v>2636</v>
      </c>
      <c r="D383" s="443"/>
      <c r="E383" s="443"/>
      <c r="F383" s="443"/>
      <c r="G383" s="443"/>
      <c r="H383" s="444"/>
    </row>
    <row r="384" spans="1:16" s="1" customFormat="1" ht="67.5" customHeight="1" x14ac:dyDescent="0.3">
      <c r="A384" s="378">
        <v>48</v>
      </c>
      <c r="B384" s="380" t="s">
        <v>2646</v>
      </c>
      <c r="C384" s="442" t="s">
        <v>2637</v>
      </c>
      <c r="D384" s="443"/>
      <c r="E384" s="443"/>
      <c r="F384" s="443"/>
      <c r="G384" s="443"/>
      <c r="H384" s="444"/>
    </row>
    <row r="385" spans="1:16" s="1" customFormat="1" ht="67.5" customHeight="1" x14ac:dyDescent="0.3">
      <c r="A385" s="378">
        <v>49</v>
      </c>
      <c r="B385" s="380" t="s">
        <v>2647</v>
      </c>
      <c r="C385" s="442" t="s">
        <v>2638</v>
      </c>
      <c r="D385" s="443"/>
      <c r="E385" s="443"/>
      <c r="F385" s="443"/>
      <c r="G385" s="443"/>
      <c r="H385" s="444"/>
    </row>
    <row r="386" spans="1:16" s="1" customFormat="1" ht="52.5" customHeight="1" x14ac:dyDescent="0.3">
      <c r="A386" s="378">
        <v>50</v>
      </c>
      <c r="B386" s="380" t="s">
        <v>2648</v>
      </c>
      <c r="C386" s="442" t="s">
        <v>2639</v>
      </c>
      <c r="D386" s="443"/>
      <c r="E386" s="443"/>
      <c r="F386" s="443"/>
      <c r="G386" s="443"/>
      <c r="H386" s="444"/>
    </row>
    <row r="387" spans="1:16" s="1" customFormat="1" ht="68.25" customHeight="1" x14ac:dyDescent="0.3">
      <c r="A387" s="378">
        <v>51</v>
      </c>
      <c r="B387" s="380" t="s">
        <v>2643</v>
      </c>
      <c r="C387" s="442" t="s">
        <v>2640</v>
      </c>
      <c r="D387" s="443"/>
      <c r="E387" s="443"/>
      <c r="F387" s="443"/>
      <c r="G387" s="443"/>
      <c r="H387" s="444"/>
    </row>
    <row r="388" spans="1:16" s="1" customFormat="1" ht="16.5" customHeight="1" x14ac:dyDescent="0.3">
      <c r="A388" s="451" t="s">
        <v>1843</v>
      </c>
      <c r="B388" s="451"/>
      <c r="C388" s="451"/>
      <c r="D388" s="451"/>
      <c r="E388" s="451"/>
      <c r="F388" s="451"/>
      <c r="G388" s="451"/>
      <c r="H388" s="451"/>
    </row>
    <row r="389" spans="1:16" s="1" customFormat="1" ht="85.5" customHeight="1" x14ac:dyDescent="0.3">
      <c r="A389" s="378">
        <v>52</v>
      </c>
      <c r="B389" s="380" t="s">
        <v>2642</v>
      </c>
      <c r="C389" s="442" t="s">
        <v>2641</v>
      </c>
      <c r="D389" s="443"/>
      <c r="E389" s="443"/>
      <c r="F389" s="443"/>
      <c r="G389" s="443"/>
      <c r="H389" s="444"/>
    </row>
    <row r="390" spans="1:16" s="1" customFormat="1" ht="89.25" customHeight="1" x14ac:dyDescent="0.3">
      <c r="A390" s="378">
        <v>53</v>
      </c>
      <c r="B390" s="380" t="s">
        <v>2649</v>
      </c>
      <c r="C390" s="442" t="s">
        <v>2650</v>
      </c>
      <c r="D390" s="443"/>
      <c r="E390" s="443"/>
      <c r="F390" s="443"/>
      <c r="G390" s="443"/>
      <c r="H390" s="444"/>
    </row>
    <row r="391" spans="1:16" s="1" customFormat="1" ht="16.5" customHeight="1" x14ac:dyDescent="0.3">
      <c r="A391" s="451" t="s">
        <v>1844</v>
      </c>
      <c r="B391" s="451"/>
      <c r="C391" s="451"/>
      <c r="D391" s="451"/>
      <c r="E391" s="451"/>
      <c r="F391" s="451"/>
      <c r="G391" s="451"/>
      <c r="H391" s="451"/>
    </row>
    <row r="392" spans="1:16" s="1" customFormat="1" ht="92.25" customHeight="1" x14ac:dyDescent="0.3">
      <c r="A392" s="378">
        <v>54</v>
      </c>
      <c r="B392" s="380" t="s">
        <v>2652</v>
      </c>
      <c r="C392" s="442" t="s">
        <v>2651</v>
      </c>
      <c r="D392" s="443"/>
      <c r="E392" s="443"/>
      <c r="F392" s="443"/>
      <c r="G392" s="443"/>
      <c r="H392" s="444"/>
    </row>
    <row r="393" spans="1:16" s="1" customFormat="1" ht="100.5" customHeight="1" x14ac:dyDescent="0.3">
      <c r="A393" s="378">
        <v>55</v>
      </c>
      <c r="B393" s="380" t="s">
        <v>2653</v>
      </c>
      <c r="C393" s="442" t="s">
        <v>2655</v>
      </c>
      <c r="D393" s="443"/>
      <c r="E393" s="443"/>
      <c r="F393" s="443"/>
      <c r="G393" s="443"/>
      <c r="H393" s="444"/>
    </row>
    <row r="394" spans="1:16" ht="12.75" customHeight="1" thickBot="1" x14ac:dyDescent="0.35">
      <c r="A394" s="399"/>
      <c r="B394" s="399"/>
      <c r="C394" s="399"/>
      <c r="D394" s="399"/>
      <c r="E394" s="399"/>
      <c r="F394" s="399"/>
      <c r="G394" s="399"/>
      <c r="H394" s="399"/>
    </row>
    <row r="395" spans="1:16" s="1" customFormat="1" ht="18" customHeight="1" x14ac:dyDescent="0.3">
      <c r="A395" s="455" t="s">
        <v>2063</v>
      </c>
      <c r="B395" s="455"/>
      <c r="C395" s="455"/>
      <c r="D395" s="455"/>
      <c r="E395" s="455"/>
      <c r="F395" s="455"/>
      <c r="G395" s="455"/>
      <c r="H395" s="455"/>
      <c r="I395" s="183"/>
      <c r="J395" s="177"/>
      <c r="K395" s="177"/>
      <c r="L395" s="155"/>
      <c r="O395" s="131"/>
      <c r="P395" s="132"/>
    </row>
    <row r="396" spans="1:16" s="1" customFormat="1" ht="12.75" customHeight="1" x14ac:dyDescent="0.3">
      <c r="A396" s="456" t="s">
        <v>2064</v>
      </c>
      <c r="B396" s="456"/>
      <c r="C396" s="456"/>
      <c r="D396" s="456"/>
      <c r="E396" s="456"/>
      <c r="F396" s="456"/>
      <c r="G396" s="456"/>
      <c r="H396" s="456"/>
      <c r="I396" s="184"/>
      <c r="J396" s="177"/>
      <c r="K396" s="177"/>
      <c r="L396" s="158"/>
      <c r="O396" s="131"/>
      <c r="P396" s="132"/>
    </row>
    <row r="397" spans="1:16" s="1" customFormat="1" ht="12.75" customHeight="1" thickBot="1" x14ac:dyDescent="0.35">
      <c r="A397" s="456" t="s">
        <v>2066</v>
      </c>
      <c r="B397" s="456"/>
      <c r="C397" s="456"/>
      <c r="D397" s="456"/>
      <c r="E397" s="456"/>
      <c r="F397" s="456"/>
      <c r="G397" s="456"/>
      <c r="H397" s="456"/>
      <c r="I397" s="185"/>
      <c r="J397" s="177"/>
      <c r="K397" s="177"/>
      <c r="L397" s="160"/>
      <c r="O397" s="131"/>
      <c r="P397" s="132"/>
    </row>
    <row r="398" spans="1:16" s="2" customFormat="1" ht="24" customHeight="1" thickBot="1" x14ac:dyDescent="0.3">
      <c r="A398" s="457"/>
      <c r="B398" s="458"/>
      <c r="C398" s="433" t="s">
        <v>2860</v>
      </c>
      <c r="D398" s="434"/>
      <c r="E398" s="435"/>
      <c r="F398" s="417" t="str">
        <f>$F$1</f>
        <v>F23.MO12.PP</v>
      </c>
      <c r="G398" s="463">
        <v>44235</v>
      </c>
      <c r="H398" s="464"/>
      <c r="I398" s="176"/>
      <c r="J398" s="176"/>
      <c r="K398" s="176"/>
      <c r="L398" s="3"/>
      <c r="M398" s="3"/>
      <c r="N398" s="3"/>
      <c r="O398" s="3"/>
    </row>
    <row r="399" spans="1:16" s="2" customFormat="1" ht="24" customHeight="1" thickBot="1" x14ac:dyDescent="0.3">
      <c r="A399" s="459"/>
      <c r="B399" s="460"/>
      <c r="C399" s="436"/>
      <c r="D399" s="437"/>
      <c r="E399" s="438"/>
      <c r="F399" s="416" t="s">
        <v>2867</v>
      </c>
      <c r="G399" s="465" t="s">
        <v>2831</v>
      </c>
      <c r="H399" s="432"/>
      <c r="I399" s="176"/>
      <c r="J399" s="176"/>
      <c r="K399" s="176"/>
      <c r="L399" s="3"/>
      <c r="M399" s="3"/>
      <c r="N399" s="3"/>
      <c r="O399" s="3"/>
    </row>
    <row r="400" spans="1:16" s="2" customFormat="1" ht="24" customHeight="1" thickBot="1" x14ac:dyDescent="0.3">
      <c r="A400" s="461"/>
      <c r="B400" s="462"/>
      <c r="C400" s="439"/>
      <c r="D400" s="440"/>
      <c r="E400" s="441"/>
      <c r="F400" s="439" t="s">
        <v>2065</v>
      </c>
      <c r="G400" s="440"/>
      <c r="H400" s="441"/>
      <c r="I400" s="176"/>
      <c r="J400" s="176"/>
      <c r="K400" s="176"/>
      <c r="L400" s="3"/>
      <c r="M400" s="3"/>
      <c r="N400" s="3"/>
      <c r="O400" s="3"/>
    </row>
    <row r="401" spans="1:16" s="1" customFormat="1" ht="12.75" customHeight="1" x14ac:dyDescent="0.3"/>
    <row r="402" spans="1:16" s="1" customFormat="1" ht="104.25" customHeight="1" x14ac:dyDescent="0.3">
      <c r="A402" s="378"/>
      <c r="B402" s="380"/>
      <c r="C402" s="442" t="s">
        <v>2654</v>
      </c>
      <c r="D402" s="443"/>
      <c r="E402" s="443"/>
      <c r="F402" s="443"/>
      <c r="G402" s="443"/>
      <c r="H402" s="444"/>
    </row>
    <row r="403" spans="1:16" s="1" customFormat="1" ht="87.75" customHeight="1" x14ac:dyDescent="0.3">
      <c r="A403" s="378">
        <v>56</v>
      </c>
      <c r="B403" s="380" t="s">
        <v>2656</v>
      </c>
      <c r="C403" s="442" t="s">
        <v>2657</v>
      </c>
      <c r="D403" s="443"/>
      <c r="E403" s="443"/>
      <c r="F403" s="443"/>
      <c r="G403" s="443"/>
      <c r="H403" s="444"/>
    </row>
    <row r="404" spans="1:16" s="1" customFormat="1" ht="16.5" customHeight="1" x14ac:dyDescent="0.3">
      <c r="A404" s="451" t="s">
        <v>1845</v>
      </c>
      <c r="B404" s="451"/>
      <c r="C404" s="451"/>
      <c r="D404" s="451"/>
      <c r="E404" s="451"/>
      <c r="F404" s="451"/>
      <c r="G404" s="451"/>
      <c r="H404" s="451"/>
    </row>
    <row r="405" spans="1:16" s="1" customFormat="1" ht="119.25" customHeight="1" x14ac:dyDescent="0.3">
      <c r="A405" s="378">
        <v>57</v>
      </c>
      <c r="B405" s="380" t="s">
        <v>2658</v>
      </c>
      <c r="C405" s="489" t="s">
        <v>2659</v>
      </c>
      <c r="D405" s="486"/>
      <c r="E405" s="486"/>
      <c r="F405" s="486"/>
      <c r="G405" s="486"/>
      <c r="H405" s="486"/>
    </row>
    <row r="406" spans="1:16" s="1" customFormat="1" ht="183.75" customHeight="1" x14ac:dyDescent="0.3">
      <c r="A406" s="378">
        <v>58</v>
      </c>
      <c r="B406" s="380" t="s">
        <v>2514</v>
      </c>
      <c r="C406" s="489" t="s">
        <v>2660</v>
      </c>
      <c r="D406" s="486"/>
      <c r="E406" s="486"/>
      <c r="F406" s="486"/>
      <c r="G406" s="486"/>
      <c r="H406" s="486"/>
    </row>
    <row r="407" spans="1:16" s="1" customFormat="1" ht="135.75" customHeight="1" x14ac:dyDescent="0.3">
      <c r="A407" s="378">
        <v>59</v>
      </c>
      <c r="B407" s="380" t="s">
        <v>2661</v>
      </c>
      <c r="C407" s="489" t="s">
        <v>2662</v>
      </c>
      <c r="D407" s="486"/>
      <c r="E407" s="486"/>
      <c r="F407" s="486"/>
      <c r="G407" s="486"/>
      <c r="H407" s="486"/>
    </row>
    <row r="408" spans="1:16" s="1" customFormat="1" ht="116.25" customHeight="1" x14ac:dyDescent="0.3">
      <c r="A408" s="378">
        <v>60</v>
      </c>
      <c r="B408" s="380" t="s">
        <v>2663</v>
      </c>
      <c r="C408" s="489" t="s">
        <v>2664</v>
      </c>
      <c r="D408" s="486"/>
      <c r="E408" s="486"/>
      <c r="F408" s="486"/>
      <c r="G408" s="486"/>
      <c r="H408" s="486"/>
    </row>
    <row r="409" spans="1:16" ht="12.75" customHeight="1" thickBot="1" x14ac:dyDescent="0.35">
      <c r="A409" s="399"/>
      <c r="B409" s="399"/>
      <c r="C409" s="399"/>
      <c r="D409" s="399"/>
      <c r="E409" s="399"/>
      <c r="F409" s="399"/>
      <c r="G409" s="399"/>
      <c r="H409" s="399"/>
    </row>
    <row r="410" spans="1:16" s="1" customFormat="1" ht="18" customHeight="1" x14ac:dyDescent="0.3">
      <c r="A410" s="455" t="s">
        <v>2063</v>
      </c>
      <c r="B410" s="455"/>
      <c r="C410" s="455"/>
      <c r="D410" s="455"/>
      <c r="E410" s="455"/>
      <c r="F410" s="455"/>
      <c r="G410" s="455"/>
      <c r="H410" s="455"/>
      <c r="I410" s="183"/>
      <c r="J410" s="177"/>
      <c r="K410" s="177"/>
      <c r="L410" s="155"/>
      <c r="O410" s="131"/>
      <c r="P410" s="132"/>
    </row>
    <row r="411" spans="1:16" s="1" customFormat="1" ht="12.75" customHeight="1" x14ac:dyDescent="0.3">
      <c r="A411" s="456" t="s">
        <v>2064</v>
      </c>
      <c r="B411" s="456"/>
      <c r="C411" s="456"/>
      <c r="D411" s="456"/>
      <c r="E411" s="456"/>
      <c r="F411" s="456"/>
      <c r="G411" s="456"/>
      <c r="H411" s="456"/>
      <c r="I411" s="184"/>
      <c r="J411" s="177"/>
      <c r="K411" s="177"/>
      <c r="L411" s="158"/>
      <c r="O411" s="131"/>
      <c r="P411" s="132"/>
    </row>
    <row r="412" spans="1:16" s="1" customFormat="1" ht="12.75" customHeight="1" thickBot="1" x14ac:dyDescent="0.35">
      <c r="A412" s="456" t="s">
        <v>2066</v>
      </c>
      <c r="B412" s="456"/>
      <c r="C412" s="456"/>
      <c r="D412" s="456"/>
      <c r="E412" s="456"/>
      <c r="F412" s="456"/>
      <c r="G412" s="456"/>
      <c r="H412" s="456"/>
      <c r="I412" s="185"/>
      <c r="J412" s="177"/>
      <c r="K412" s="177"/>
      <c r="L412" s="160"/>
      <c r="O412" s="131"/>
      <c r="P412" s="132"/>
    </row>
    <row r="413" spans="1:16" s="2" customFormat="1" ht="24" customHeight="1" thickBot="1" x14ac:dyDescent="0.3">
      <c r="A413" s="457"/>
      <c r="B413" s="458"/>
      <c r="C413" s="433" t="s">
        <v>2860</v>
      </c>
      <c r="D413" s="434"/>
      <c r="E413" s="435"/>
      <c r="F413" s="417" t="str">
        <f>$F$1</f>
        <v>F23.MO12.PP</v>
      </c>
      <c r="G413" s="463">
        <v>44235</v>
      </c>
      <c r="H413" s="464"/>
      <c r="I413" s="176"/>
      <c r="J413" s="176"/>
      <c r="K413" s="176"/>
      <c r="L413" s="3"/>
      <c r="M413" s="3"/>
      <c r="N413" s="3"/>
      <c r="O413" s="3"/>
    </row>
    <row r="414" spans="1:16" s="2" customFormat="1" ht="24" customHeight="1" thickBot="1" x14ac:dyDescent="0.3">
      <c r="A414" s="459"/>
      <c r="B414" s="460"/>
      <c r="C414" s="436"/>
      <c r="D414" s="437"/>
      <c r="E414" s="438"/>
      <c r="F414" s="416" t="s">
        <v>2867</v>
      </c>
      <c r="G414" s="465" t="s">
        <v>2830</v>
      </c>
      <c r="H414" s="432"/>
      <c r="I414" s="176"/>
      <c r="J414" s="176"/>
      <c r="K414" s="176"/>
      <c r="L414" s="3"/>
      <c r="M414" s="3"/>
      <c r="N414" s="3"/>
      <c r="O414" s="3"/>
    </row>
    <row r="415" spans="1:16" s="2" customFormat="1" ht="24" customHeight="1" thickBot="1" x14ac:dyDescent="0.3">
      <c r="A415" s="461"/>
      <c r="B415" s="462"/>
      <c r="C415" s="439"/>
      <c r="D415" s="440"/>
      <c r="E415" s="441"/>
      <c r="F415" s="439" t="s">
        <v>2065</v>
      </c>
      <c r="G415" s="440"/>
      <c r="H415" s="441"/>
      <c r="I415" s="176"/>
      <c r="J415" s="176"/>
      <c r="K415" s="176"/>
      <c r="L415" s="3"/>
      <c r="M415" s="3"/>
      <c r="N415" s="3"/>
      <c r="O415" s="3"/>
    </row>
    <row r="416" spans="1:16" s="1" customFormat="1" ht="12.75" customHeight="1" x14ac:dyDescent="0.3"/>
    <row r="417" spans="1:16" s="1" customFormat="1" ht="70.5" customHeight="1" x14ac:dyDescent="0.3">
      <c r="A417" s="378"/>
      <c r="B417" s="380"/>
      <c r="C417" s="489" t="s">
        <v>2665</v>
      </c>
      <c r="D417" s="486"/>
      <c r="E417" s="486"/>
      <c r="F417" s="486"/>
      <c r="G417" s="486"/>
      <c r="H417" s="486"/>
    </row>
    <row r="419" spans="1:16" s="1" customFormat="1" ht="16.5" customHeight="1" x14ac:dyDescent="0.3">
      <c r="A419" s="485" t="s">
        <v>2666</v>
      </c>
      <c r="B419" s="485"/>
      <c r="C419" s="485"/>
      <c r="D419" s="485"/>
      <c r="E419" s="485"/>
      <c r="F419" s="485"/>
      <c r="G419" s="485"/>
      <c r="H419" s="485"/>
    </row>
    <row r="420" spans="1:16" s="1" customFormat="1" ht="16.5" customHeight="1" x14ac:dyDescent="0.3">
      <c r="A420" s="451" t="s">
        <v>1846</v>
      </c>
      <c r="B420" s="451"/>
      <c r="C420" s="451"/>
      <c r="D420" s="451"/>
      <c r="E420" s="451"/>
      <c r="F420" s="451"/>
      <c r="G420" s="451"/>
      <c r="H420" s="451"/>
    </row>
    <row r="421" spans="1:16" s="1" customFormat="1" ht="320.25" customHeight="1" x14ac:dyDescent="0.3">
      <c r="A421" s="378">
        <v>1</v>
      </c>
      <c r="B421" s="380" t="s">
        <v>2668</v>
      </c>
      <c r="C421" s="489" t="s">
        <v>2669</v>
      </c>
      <c r="D421" s="486"/>
      <c r="E421" s="486"/>
      <c r="F421" s="486"/>
      <c r="G421" s="486"/>
      <c r="H421" s="486"/>
    </row>
    <row r="422" spans="1:16" s="1" customFormat="1" ht="33" customHeight="1" x14ac:dyDescent="0.3">
      <c r="A422" s="378">
        <v>2</v>
      </c>
      <c r="B422" s="379" t="s">
        <v>2444</v>
      </c>
      <c r="C422" s="486" t="s">
        <v>2456</v>
      </c>
      <c r="D422" s="486"/>
      <c r="E422" s="486"/>
      <c r="F422" s="486"/>
      <c r="G422" s="486"/>
      <c r="H422" s="486"/>
    </row>
    <row r="423" spans="1:16" s="1" customFormat="1" ht="54" customHeight="1" x14ac:dyDescent="0.3">
      <c r="A423" s="378">
        <v>3</v>
      </c>
      <c r="B423" s="380" t="s">
        <v>2670</v>
      </c>
      <c r="C423" s="486" t="s">
        <v>2671</v>
      </c>
      <c r="D423" s="486"/>
      <c r="E423" s="486"/>
      <c r="F423" s="486"/>
      <c r="G423" s="486"/>
      <c r="H423" s="486"/>
    </row>
    <row r="424" spans="1:16" s="1" customFormat="1" ht="16.5" customHeight="1" x14ac:dyDescent="0.3">
      <c r="A424" s="451" t="s">
        <v>2672</v>
      </c>
      <c r="B424" s="451"/>
      <c r="C424" s="451"/>
      <c r="D424" s="451"/>
      <c r="E424" s="451"/>
      <c r="F424" s="451"/>
      <c r="G424" s="451"/>
      <c r="H424" s="451"/>
    </row>
    <row r="425" spans="1:16" ht="18" customHeight="1" x14ac:dyDescent="0.3">
      <c r="A425" s="5" t="s">
        <v>2673</v>
      </c>
    </row>
    <row r="426" spans="1:16" s="1" customFormat="1" ht="205.5" customHeight="1" x14ac:dyDescent="0.3">
      <c r="A426" s="378">
        <v>4</v>
      </c>
      <c r="B426" s="380" t="s">
        <v>2674</v>
      </c>
      <c r="C426" s="489" t="s">
        <v>2694</v>
      </c>
      <c r="D426" s="486"/>
      <c r="E426" s="486"/>
      <c r="F426" s="486"/>
      <c r="G426" s="486"/>
      <c r="H426" s="486"/>
    </row>
    <row r="427" spans="1:16" ht="12.75" customHeight="1" thickBot="1" x14ac:dyDescent="0.35">
      <c r="A427" s="399"/>
      <c r="B427" s="399"/>
      <c r="C427" s="399"/>
      <c r="D427" s="399"/>
      <c r="E427" s="399"/>
      <c r="F427" s="399"/>
      <c r="G427" s="399"/>
      <c r="H427" s="399"/>
    </row>
    <row r="428" spans="1:16" s="1" customFormat="1" ht="18" customHeight="1" x14ac:dyDescent="0.3">
      <c r="A428" s="455" t="s">
        <v>2063</v>
      </c>
      <c r="B428" s="455"/>
      <c r="C428" s="455"/>
      <c r="D428" s="455"/>
      <c r="E428" s="455"/>
      <c r="F428" s="455"/>
      <c r="G428" s="455"/>
      <c r="H428" s="455"/>
      <c r="I428" s="183"/>
      <c r="J428" s="177"/>
      <c r="K428" s="177"/>
      <c r="L428" s="155"/>
      <c r="O428" s="131"/>
      <c r="P428" s="132"/>
    </row>
    <row r="429" spans="1:16" s="1" customFormat="1" ht="12.75" customHeight="1" x14ac:dyDescent="0.3">
      <c r="A429" s="456" t="s">
        <v>2064</v>
      </c>
      <c r="B429" s="456"/>
      <c r="C429" s="456"/>
      <c r="D429" s="456"/>
      <c r="E429" s="456"/>
      <c r="F429" s="456"/>
      <c r="G429" s="456"/>
      <c r="H429" s="456"/>
      <c r="I429" s="184"/>
      <c r="J429" s="177"/>
      <c r="K429" s="177"/>
      <c r="L429" s="158"/>
      <c r="O429" s="131"/>
      <c r="P429" s="132"/>
    </row>
    <row r="430" spans="1:16" s="1" customFormat="1" ht="12.75" customHeight="1" thickBot="1" x14ac:dyDescent="0.35">
      <c r="A430" s="456" t="s">
        <v>2066</v>
      </c>
      <c r="B430" s="456"/>
      <c r="C430" s="456"/>
      <c r="D430" s="456"/>
      <c r="E430" s="456"/>
      <c r="F430" s="456"/>
      <c r="G430" s="456"/>
      <c r="H430" s="456"/>
      <c r="I430" s="185"/>
      <c r="J430" s="177"/>
      <c r="K430" s="177"/>
      <c r="L430" s="160"/>
      <c r="O430" s="131"/>
      <c r="P430" s="132"/>
    </row>
    <row r="431" spans="1:16" s="2" customFormat="1" ht="24" customHeight="1" thickBot="1" x14ac:dyDescent="0.3">
      <c r="A431" s="457"/>
      <c r="B431" s="458"/>
      <c r="C431" s="433" t="s">
        <v>2860</v>
      </c>
      <c r="D431" s="434"/>
      <c r="E431" s="435"/>
      <c r="F431" s="417" t="str">
        <f>$F$1</f>
        <v>F23.MO12.PP</v>
      </c>
      <c r="G431" s="463">
        <v>44235</v>
      </c>
      <c r="H431" s="464"/>
      <c r="I431" s="176"/>
      <c r="J431" s="176"/>
      <c r="K431" s="176"/>
      <c r="L431" s="3"/>
      <c r="M431" s="3"/>
      <c r="N431" s="3"/>
      <c r="O431" s="3"/>
    </row>
    <row r="432" spans="1:16" s="2" customFormat="1" ht="24" customHeight="1" thickBot="1" x14ac:dyDescent="0.3">
      <c r="A432" s="459"/>
      <c r="B432" s="460"/>
      <c r="C432" s="436"/>
      <c r="D432" s="437"/>
      <c r="E432" s="438"/>
      <c r="F432" s="416" t="s">
        <v>2867</v>
      </c>
      <c r="G432" s="465" t="s">
        <v>2829</v>
      </c>
      <c r="H432" s="432"/>
      <c r="I432" s="176"/>
      <c r="J432" s="176"/>
      <c r="K432" s="176"/>
      <c r="L432" s="3"/>
      <c r="M432" s="3"/>
      <c r="N432" s="3"/>
      <c r="O432" s="3"/>
    </row>
    <row r="433" spans="1:16" s="2" customFormat="1" ht="24" customHeight="1" thickBot="1" x14ac:dyDescent="0.3">
      <c r="A433" s="461"/>
      <c r="B433" s="462"/>
      <c r="C433" s="439"/>
      <c r="D433" s="440"/>
      <c r="E433" s="441"/>
      <c r="F433" s="439" t="s">
        <v>2065</v>
      </c>
      <c r="G433" s="440"/>
      <c r="H433" s="441"/>
      <c r="I433" s="176"/>
      <c r="J433" s="176"/>
      <c r="K433" s="176"/>
      <c r="L433" s="3"/>
      <c r="M433" s="3"/>
      <c r="N433" s="3"/>
      <c r="O433" s="3"/>
    </row>
    <row r="434" spans="1:16" s="1" customFormat="1" ht="12.75" customHeight="1" x14ac:dyDescent="0.3"/>
    <row r="435" spans="1:16" s="1" customFormat="1" ht="409.5" customHeight="1" x14ac:dyDescent="0.3">
      <c r="A435" s="378">
        <v>4</v>
      </c>
      <c r="B435" s="380" t="s">
        <v>2674</v>
      </c>
      <c r="C435" s="489" t="s">
        <v>2695</v>
      </c>
      <c r="D435" s="486"/>
      <c r="E435" s="486"/>
      <c r="F435" s="486"/>
      <c r="G435" s="486"/>
      <c r="H435" s="486"/>
    </row>
    <row r="436" spans="1:16" s="1" customFormat="1" ht="32.25" customHeight="1" x14ac:dyDescent="0.3">
      <c r="A436" s="378">
        <v>5</v>
      </c>
      <c r="B436" s="379" t="s">
        <v>2696</v>
      </c>
      <c r="C436" s="486" t="s">
        <v>2697</v>
      </c>
      <c r="D436" s="486"/>
      <c r="E436" s="486"/>
      <c r="F436" s="486"/>
      <c r="G436" s="486"/>
      <c r="H436" s="486"/>
    </row>
    <row r="437" spans="1:16" s="1" customFormat="1" ht="196.5" customHeight="1" x14ac:dyDescent="0.3">
      <c r="A437" s="378">
        <v>6</v>
      </c>
      <c r="B437" s="380" t="s">
        <v>2698</v>
      </c>
      <c r="C437" s="489" t="s">
        <v>2699</v>
      </c>
      <c r="D437" s="486"/>
      <c r="E437" s="486"/>
      <c r="F437" s="486"/>
      <c r="G437" s="486"/>
      <c r="H437" s="486"/>
    </row>
    <row r="438" spans="1:16" s="1" customFormat="1" ht="33" customHeight="1" x14ac:dyDescent="0.3">
      <c r="A438" s="378">
        <v>7</v>
      </c>
      <c r="B438" s="379" t="s">
        <v>2444</v>
      </c>
      <c r="C438" s="486" t="s">
        <v>2456</v>
      </c>
      <c r="D438" s="486"/>
      <c r="E438" s="486"/>
      <c r="F438" s="486"/>
      <c r="G438" s="486"/>
      <c r="H438" s="486"/>
    </row>
    <row r="439" spans="1:16" s="1" customFormat="1" ht="48" customHeight="1" x14ac:dyDescent="0.3">
      <c r="A439" s="378">
        <v>8</v>
      </c>
      <c r="B439" s="379" t="s">
        <v>2431</v>
      </c>
      <c r="C439" s="486" t="s">
        <v>2700</v>
      </c>
      <c r="D439" s="486"/>
      <c r="E439" s="486"/>
      <c r="F439" s="486"/>
      <c r="G439" s="486"/>
      <c r="H439" s="486"/>
    </row>
    <row r="440" spans="1:16" s="1" customFormat="1" ht="21" customHeight="1" x14ac:dyDescent="0.3">
      <c r="A440" s="378">
        <v>9</v>
      </c>
      <c r="B440" s="379" t="s">
        <v>2432</v>
      </c>
      <c r="C440" s="486" t="s">
        <v>2701</v>
      </c>
      <c r="D440" s="486"/>
      <c r="E440" s="486"/>
      <c r="F440" s="486"/>
      <c r="G440" s="486"/>
      <c r="H440" s="486"/>
    </row>
    <row r="441" spans="1:16" s="1" customFormat="1" ht="21" customHeight="1" x14ac:dyDescent="0.3">
      <c r="A441" s="378">
        <v>10</v>
      </c>
      <c r="B441" s="379" t="s">
        <v>2435</v>
      </c>
      <c r="C441" s="486" t="s">
        <v>2453</v>
      </c>
      <c r="D441" s="486"/>
      <c r="E441" s="486"/>
      <c r="F441" s="486"/>
      <c r="G441" s="486"/>
      <c r="H441" s="486"/>
    </row>
    <row r="443" spans="1:16" ht="12.75" customHeight="1" thickBot="1" x14ac:dyDescent="0.35">
      <c r="A443" s="399"/>
      <c r="B443" s="399"/>
      <c r="C443" s="399"/>
      <c r="D443" s="399"/>
      <c r="E443" s="399"/>
      <c r="F443" s="399"/>
      <c r="G443" s="399"/>
      <c r="H443" s="399"/>
    </row>
    <row r="444" spans="1:16" s="1" customFormat="1" ht="18" customHeight="1" x14ac:dyDescent="0.3">
      <c r="A444" s="455" t="s">
        <v>2063</v>
      </c>
      <c r="B444" s="455"/>
      <c r="C444" s="455"/>
      <c r="D444" s="455"/>
      <c r="E444" s="455"/>
      <c r="F444" s="455"/>
      <c r="G444" s="455"/>
      <c r="H444" s="455"/>
      <c r="I444" s="183"/>
      <c r="J444" s="177"/>
      <c r="K444" s="177"/>
      <c r="L444" s="155"/>
      <c r="O444" s="131"/>
      <c r="P444" s="132"/>
    </row>
    <row r="445" spans="1:16" s="1" customFormat="1" ht="12.75" customHeight="1" x14ac:dyDescent="0.3">
      <c r="A445" s="456" t="s">
        <v>2064</v>
      </c>
      <c r="B445" s="456"/>
      <c r="C445" s="456"/>
      <c r="D445" s="456"/>
      <c r="E445" s="456"/>
      <c r="F445" s="456"/>
      <c r="G445" s="456"/>
      <c r="H445" s="456"/>
      <c r="I445" s="184"/>
      <c r="J445" s="177"/>
      <c r="K445" s="177"/>
      <c r="L445" s="158"/>
      <c r="O445" s="131"/>
      <c r="P445" s="132"/>
    </row>
    <row r="446" spans="1:16" s="1" customFormat="1" ht="12.75" customHeight="1" thickBot="1" x14ac:dyDescent="0.35">
      <c r="A446" s="456" t="s">
        <v>2066</v>
      </c>
      <c r="B446" s="456"/>
      <c r="C446" s="456"/>
      <c r="D446" s="456"/>
      <c r="E446" s="456"/>
      <c r="F446" s="456"/>
      <c r="G446" s="456"/>
      <c r="H446" s="456"/>
      <c r="I446" s="185"/>
      <c r="J446" s="177"/>
      <c r="K446" s="177"/>
      <c r="L446" s="160"/>
      <c r="O446" s="131"/>
      <c r="P446" s="132"/>
    </row>
    <row r="447" spans="1:16" s="2" customFormat="1" ht="24" customHeight="1" thickBot="1" x14ac:dyDescent="0.3">
      <c r="A447" s="457"/>
      <c r="B447" s="458"/>
      <c r="C447" s="433" t="s">
        <v>2860</v>
      </c>
      <c r="D447" s="434"/>
      <c r="E447" s="435"/>
      <c r="F447" s="417" t="str">
        <f>$F$1</f>
        <v>F23.MO12.PP</v>
      </c>
      <c r="G447" s="463">
        <v>44235</v>
      </c>
      <c r="H447" s="464"/>
      <c r="I447" s="176"/>
      <c r="J447" s="176"/>
      <c r="K447" s="176"/>
      <c r="L447" s="3"/>
      <c r="M447" s="3"/>
      <c r="N447" s="3"/>
      <c r="O447" s="3"/>
    </row>
    <row r="448" spans="1:16" s="2" customFormat="1" ht="24" customHeight="1" thickBot="1" x14ac:dyDescent="0.3">
      <c r="A448" s="459"/>
      <c r="B448" s="460"/>
      <c r="C448" s="436"/>
      <c r="D448" s="437"/>
      <c r="E448" s="438"/>
      <c r="F448" s="416" t="s">
        <v>2867</v>
      </c>
      <c r="G448" s="465" t="s">
        <v>2828</v>
      </c>
      <c r="H448" s="432"/>
      <c r="I448" s="176"/>
      <c r="J448" s="176"/>
      <c r="K448" s="176"/>
      <c r="L448" s="3"/>
      <c r="M448" s="3"/>
      <c r="N448" s="3"/>
      <c r="O448" s="3"/>
    </row>
    <row r="449" spans="1:16" s="2" customFormat="1" ht="24" customHeight="1" thickBot="1" x14ac:dyDescent="0.3">
      <c r="A449" s="461"/>
      <c r="B449" s="462"/>
      <c r="C449" s="439"/>
      <c r="D449" s="440"/>
      <c r="E449" s="441"/>
      <c r="F449" s="439" t="s">
        <v>2065</v>
      </c>
      <c r="G449" s="440"/>
      <c r="H449" s="441"/>
      <c r="I449" s="176"/>
      <c r="J449" s="176"/>
      <c r="K449" s="176"/>
      <c r="L449" s="3"/>
      <c r="M449" s="3"/>
      <c r="N449" s="3"/>
      <c r="O449" s="3"/>
    </row>
    <row r="450" spans="1:16" s="1" customFormat="1" ht="12.75" customHeight="1" x14ac:dyDescent="0.3"/>
    <row r="451" spans="1:16" s="1" customFormat="1" ht="234.75" customHeight="1" x14ac:dyDescent="0.3">
      <c r="A451" s="385">
        <v>11</v>
      </c>
      <c r="B451" s="400" t="s">
        <v>2449</v>
      </c>
      <c r="C451" s="497" t="s">
        <v>2702</v>
      </c>
      <c r="D451" s="498"/>
      <c r="E451" s="498"/>
      <c r="F451" s="498"/>
      <c r="G451" s="498"/>
      <c r="H451" s="498"/>
    </row>
    <row r="452" spans="1:16" s="1" customFormat="1" ht="298.5" customHeight="1" x14ac:dyDescent="0.3">
      <c r="A452" s="389">
        <v>12</v>
      </c>
      <c r="B452" s="402" t="s">
        <v>2568</v>
      </c>
      <c r="C452" s="490" t="s">
        <v>2703</v>
      </c>
      <c r="D452" s="491"/>
      <c r="E452" s="491"/>
      <c r="F452" s="491"/>
      <c r="G452" s="491"/>
      <c r="H452" s="492"/>
    </row>
    <row r="453" spans="1:16" s="1" customFormat="1" ht="182.25" customHeight="1" x14ac:dyDescent="0.3">
      <c r="A453" s="401"/>
      <c r="B453" s="403"/>
      <c r="C453" s="499" t="s">
        <v>2570</v>
      </c>
      <c r="D453" s="500"/>
      <c r="E453" s="500"/>
      <c r="F453" s="500"/>
      <c r="G453" s="500"/>
      <c r="H453" s="501"/>
    </row>
    <row r="458" spans="1:16" ht="12.75" customHeight="1" thickBot="1" x14ac:dyDescent="0.35">
      <c r="A458" s="399"/>
      <c r="B458" s="399"/>
      <c r="C458" s="399"/>
      <c r="D458" s="399"/>
      <c r="E458" s="399"/>
      <c r="F458" s="399"/>
      <c r="G458" s="399"/>
      <c r="H458" s="399"/>
    </row>
    <row r="459" spans="1:16" s="1" customFormat="1" ht="18" customHeight="1" x14ac:dyDescent="0.3">
      <c r="A459" s="455" t="s">
        <v>2063</v>
      </c>
      <c r="B459" s="455"/>
      <c r="C459" s="455"/>
      <c r="D459" s="455"/>
      <c r="E459" s="455"/>
      <c r="F459" s="455"/>
      <c r="G459" s="455"/>
      <c r="H459" s="455"/>
      <c r="I459" s="183"/>
      <c r="J459" s="177"/>
      <c r="K459" s="177"/>
      <c r="L459" s="155"/>
      <c r="O459" s="131"/>
      <c r="P459" s="132"/>
    </row>
    <row r="460" spans="1:16" s="1" customFormat="1" ht="12.75" customHeight="1" x14ac:dyDescent="0.3">
      <c r="A460" s="456" t="s">
        <v>2064</v>
      </c>
      <c r="B460" s="456"/>
      <c r="C460" s="456"/>
      <c r="D460" s="456"/>
      <c r="E460" s="456"/>
      <c r="F460" s="456"/>
      <c r="G460" s="456"/>
      <c r="H460" s="456"/>
      <c r="I460" s="184"/>
      <c r="J460" s="177"/>
      <c r="K460" s="177"/>
      <c r="L460" s="158"/>
      <c r="O460" s="131"/>
      <c r="P460" s="132"/>
    </row>
    <row r="461" spans="1:16" s="1" customFormat="1" ht="12.75" customHeight="1" thickBot="1" x14ac:dyDescent="0.35">
      <c r="A461" s="456" t="s">
        <v>2066</v>
      </c>
      <c r="B461" s="456"/>
      <c r="C461" s="456"/>
      <c r="D461" s="456"/>
      <c r="E461" s="456"/>
      <c r="F461" s="456"/>
      <c r="G461" s="456"/>
      <c r="H461" s="456"/>
      <c r="I461" s="185"/>
      <c r="J461" s="177"/>
      <c r="K461" s="177"/>
      <c r="L461" s="160"/>
      <c r="O461" s="131"/>
      <c r="P461" s="132"/>
    </row>
    <row r="462" spans="1:16" s="2" customFormat="1" ht="24" customHeight="1" thickBot="1" x14ac:dyDescent="0.3">
      <c r="A462" s="457"/>
      <c r="B462" s="458"/>
      <c r="C462" s="433" t="s">
        <v>2860</v>
      </c>
      <c r="D462" s="434"/>
      <c r="E462" s="435"/>
      <c r="F462" s="417" t="str">
        <f>$F$1</f>
        <v>F23.MO12.PP</v>
      </c>
      <c r="G462" s="463">
        <v>44235</v>
      </c>
      <c r="H462" s="464"/>
      <c r="I462" s="176"/>
      <c r="J462" s="176"/>
      <c r="K462" s="176"/>
      <c r="L462" s="3"/>
      <c r="M462" s="3"/>
      <c r="N462" s="3"/>
      <c r="O462" s="3"/>
    </row>
    <row r="463" spans="1:16" s="2" customFormat="1" ht="24" customHeight="1" thickBot="1" x14ac:dyDescent="0.3">
      <c r="A463" s="459"/>
      <c r="B463" s="460"/>
      <c r="C463" s="436"/>
      <c r="D463" s="437"/>
      <c r="E463" s="438"/>
      <c r="F463" s="416" t="s">
        <v>2867</v>
      </c>
      <c r="G463" s="465" t="s">
        <v>2827</v>
      </c>
      <c r="H463" s="432"/>
      <c r="I463" s="176"/>
      <c r="J463" s="176"/>
      <c r="K463" s="176"/>
      <c r="L463" s="3"/>
      <c r="M463" s="3"/>
      <c r="N463" s="3"/>
      <c r="O463" s="3"/>
    </row>
    <row r="464" spans="1:16" s="2" customFormat="1" ht="24" customHeight="1" thickBot="1" x14ac:dyDescent="0.3">
      <c r="A464" s="461"/>
      <c r="B464" s="462"/>
      <c r="C464" s="439"/>
      <c r="D464" s="440"/>
      <c r="E464" s="441"/>
      <c r="F464" s="439" t="s">
        <v>2065</v>
      </c>
      <c r="G464" s="440"/>
      <c r="H464" s="441"/>
      <c r="I464" s="176"/>
      <c r="J464" s="176"/>
      <c r="K464" s="176"/>
      <c r="L464" s="3"/>
      <c r="M464" s="3"/>
      <c r="N464" s="3"/>
      <c r="O464" s="3"/>
    </row>
    <row r="465" spans="1:16" s="1" customFormat="1" ht="12.75" customHeight="1" x14ac:dyDescent="0.3"/>
    <row r="466" spans="1:16" s="1" customFormat="1" ht="299.25" customHeight="1" x14ac:dyDescent="0.3">
      <c r="A466" s="389">
        <v>13</v>
      </c>
      <c r="B466" s="402" t="s">
        <v>2571</v>
      </c>
      <c r="C466" s="490" t="s">
        <v>2704</v>
      </c>
      <c r="D466" s="491"/>
      <c r="E466" s="491"/>
      <c r="F466" s="491"/>
      <c r="G466" s="491"/>
      <c r="H466" s="492"/>
    </row>
    <row r="467" spans="1:16" s="1" customFormat="1" ht="99.75" customHeight="1" x14ac:dyDescent="0.3">
      <c r="A467" s="401"/>
      <c r="B467" s="403"/>
      <c r="C467" s="499" t="s">
        <v>2573</v>
      </c>
      <c r="D467" s="500"/>
      <c r="E467" s="500"/>
      <c r="F467" s="500"/>
      <c r="G467" s="500"/>
      <c r="H467" s="501"/>
    </row>
    <row r="468" spans="1:16" s="1" customFormat="1" ht="384" customHeight="1" thickBot="1" x14ac:dyDescent="0.35">
      <c r="A468" s="409">
        <v>14</v>
      </c>
      <c r="B468" s="410" t="s">
        <v>2705</v>
      </c>
      <c r="C468" s="503" t="s">
        <v>2706</v>
      </c>
      <c r="D468" s="504"/>
      <c r="E468" s="504"/>
      <c r="F468" s="504"/>
      <c r="G468" s="504"/>
      <c r="H468" s="505"/>
    </row>
    <row r="469" spans="1:16" s="1" customFormat="1" ht="18" customHeight="1" x14ac:dyDescent="0.3">
      <c r="A469" s="455" t="s">
        <v>2063</v>
      </c>
      <c r="B469" s="455"/>
      <c r="C469" s="455"/>
      <c r="D469" s="455"/>
      <c r="E469" s="455"/>
      <c r="F469" s="455"/>
      <c r="G469" s="455"/>
      <c r="H469" s="455"/>
      <c r="I469" s="183"/>
      <c r="J469" s="177"/>
      <c r="K469" s="177"/>
      <c r="L469" s="155"/>
      <c r="O469" s="131"/>
      <c r="P469" s="132"/>
    </row>
    <row r="470" spans="1:16" s="1" customFormat="1" ht="12.75" customHeight="1" x14ac:dyDescent="0.3">
      <c r="A470" s="456" t="s">
        <v>2064</v>
      </c>
      <c r="B470" s="456"/>
      <c r="C470" s="456"/>
      <c r="D470" s="456"/>
      <c r="E470" s="456"/>
      <c r="F470" s="456"/>
      <c r="G470" s="456"/>
      <c r="H470" s="456"/>
      <c r="I470" s="184"/>
      <c r="J470" s="177"/>
      <c r="K470" s="177"/>
      <c r="L470" s="158"/>
      <c r="O470" s="131"/>
      <c r="P470" s="132"/>
    </row>
    <row r="471" spans="1:16" s="1" customFormat="1" ht="12.75" customHeight="1" thickBot="1" x14ac:dyDescent="0.35">
      <c r="A471" s="456" t="s">
        <v>2066</v>
      </c>
      <c r="B471" s="456"/>
      <c r="C471" s="456"/>
      <c r="D471" s="456"/>
      <c r="E471" s="456"/>
      <c r="F471" s="456"/>
      <c r="G471" s="456"/>
      <c r="H471" s="456"/>
      <c r="I471" s="185"/>
      <c r="J471" s="177"/>
      <c r="K471" s="177"/>
      <c r="L471" s="160"/>
      <c r="O471" s="131"/>
      <c r="P471" s="132"/>
    </row>
    <row r="472" spans="1:16" s="2" customFormat="1" ht="24" customHeight="1" thickBot="1" x14ac:dyDescent="0.3">
      <c r="A472" s="457"/>
      <c r="B472" s="458"/>
      <c r="C472" s="433" t="s">
        <v>2860</v>
      </c>
      <c r="D472" s="434"/>
      <c r="E472" s="435"/>
      <c r="F472" s="417" t="str">
        <f>$F$1</f>
        <v>F23.MO12.PP</v>
      </c>
      <c r="G472" s="463">
        <v>44235</v>
      </c>
      <c r="H472" s="464"/>
      <c r="I472" s="176"/>
      <c r="J472" s="176"/>
      <c r="K472" s="176"/>
      <c r="L472" s="3"/>
      <c r="M472" s="3"/>
      <c r="N472" s="3"/>
      <c r="O472" s="3"/>
    </row>
    <row r="473" spans="1:16" s="2" customFormat="1" ht="24" customHeight="1" thickBot="1" x14ac:dyDescent="0.3">
      <c r="A473" s="459"/>
      <c r="B473" s="460"/>
      <c r="C473" s="436"/>
      <c r="D473" s="437"/>
      <c r="E473" s="438"/>
      <c r="F473" s="416" t="s">
        <v>2867</v>
      </c>
      <c r="G473" s="465" t="s">
        <v>2826</v>
      </c>
      <c r="H473" s="432"/>
      <c r="I473" s="176"/>
      <c r="J473" s="176"/>
      <c r="K473" s="176"/>
      <c r="L473" s="3"/>
      <c r="M473" s="3"/>
      <c r="N473" s="3"/>
      <c r="O473" s="3"/>
    </row>
    <row r="474" spans="1:16" s="2" customFormat="1" ht="24" customHeight="1" thickBot="1" x14ac:dyDescent="0.3">
      <c r="A474" s="461"/>
      <c r="B474" s="462"/>
      <c r="C474" s="439"/>
      <c r="D474" s="440"/>
      <c r="E474" s="441"/>
      <c r="F474" s="439" t="s">
        <v>2065</v>
      </c>
      <c r="G474" s="440"/>
      <c r="H474" s="441"/>
      <c r="I474" s="176"/>
      <c r="J474" s="176"/>
      <c r="K474" s="176"/>
      <c r="L474" s="3"/>
      <c r="M474" s="3"/>
      <c r="N474" s="3"/>
      <c r="O474" s="3"/>
    </row>
    <row r="475" spans="1:16" s="1" customFormat="1" ht="12.75" customHeight="1" x14ac:dyDescent="0.3"/>
    <row r="476" spans="1:16" s="1" customFormat="1" ht="171" customHeight="1" x14ac:dyDescent="0.3">
      <c r="A476" s="378"/>
      <c r="B476" s="379"/>
      <c r="C476" s="486" t="s">
        <v>2491</v>
      </c>
      <c r="D476" s="486"/>
      <c r="E476" s="486"/>
      <c r="F476" s="486"/>
      <c r="G476" s="486"/>
      <c r="H476" s="486"/>
    </row>
    <row r="477" spans="1:16" s="1" customFormat="1" ht="67.5" customHeight="1" x14ac:dyDescent="0.3">
      <c r="A477" s="378">
        <v>15</v>
      </c>
      <c r="B477" s="379" t="s">
        <v>2586</v>
      </c>
      <c r="C477" s="489" t="s">
        <v>2587</v>
      </c>
      <c r="D477" s="486"/>
      <c r="E477" s="486"/>
      <c r="F477" s="486"/>
      <c r="G477" s="486"/>
      <c r="H477" s="486"/>
    </row>
    <row r="478" spans="1:16" s="1" customFormat="1" ht="99.75" customHeight="1" x14ac:dyDescent="0.3">
      <c r="A478" s="378">
        <v>16</v>
      </c>
      <c r="B478" s="379" t="s">
        <v>2588</v>
      </c>
      <c r="C478" s="489" t="s">
        <v>2589</v>
      </c>
      <c r="D478" s="486"/>
      <c r="E478" s="486"/>
      <c r="F478" s="486"/>
      <c r="G478" s="486"/>
      <c r="H478" s="486"/>
    </row>
    <row r="479" spans="1:16" s="1" customFormat="1" ht="336.75" customHeight="1" x14ac:dyDescent="0.3">
      <c r="A479" s="378">
        <v>17</v>
      </c>
      <c r="B479" s="380" t="s">
        <v>2590</v>
      </c>
      <c r="C479" s="489" t="s">
        <v>2707</v>
      </c>
      <c r="D479" s="486"/>
      <c r="E479" s="486"/>
      <c r="F479" s="486"/>
      <c r="G479" s="486"/>
      <c r="H479" s="486"/>
    </row>
    <row r="480" spans="1:16" s="1" customFormat="1" ht="85.5" customHeight="1" x14ac:dyDescent="0.3">
      <c r="A480" s="378">
        <v>18</v>
      </c>
      <c r="B480" s="380" t="s">
        <v>2591</v>
      </c>
      <c r="C480" s="489" t="s">
        <v>2710</v>
      </c>
      <c r="D480" s="486"/>
      <c r="E480" s="486"/>
      <c r="F480" s="486"/>
      <c r="G480" s="486"/>
      <c r="H480" s="486"/>
    </row>
    <row r="482" spans="1:16" ht="12.75" customHeight="1" thickBot="1" x14ac:dyDescent="0.35">
      <c r="A482" s="399"/>
      <c r="B482" s="399"/>
      <c r="C482" s="399"/>
      <c r="D482" s="399"/>
      <c r="E482" s="399"/>
      <c r="F482" s="399"/>
      <c r="G482" s="399"/>
      <c r="H482" s="399"/>
    </row>
    <row r="483" spans="1:16" s="1" customFormat="1" ht="18" customHeight="1" x14ac:dyDescent="0.3">
      <c r="A483" s="455" t="s">
        <v>2063</v>
      </c>
      <c r="B483" s="455"/>
      <c r="C483" s="455"/>
      <c r="D483" s="455"/>
      <c r="E483" s="455"/>
      <c r="F483" s="455"/>
      <c r="G483" s="455"/>
      <c r="H483" s="455"/>
      <c r="I483" s="183"/>
      <c r="J483" s="177"/>
      <c r="K483" s="177"/>
      <c r="L483" s="155"/>
      <c r="O483" s="131"/>
      <c r="P483" s="132"/>
    </row>
    <row r="484" spans="1:16" s="1" customFormat="1" ht="12.75" customHeight="1" x14ac:dyDescent="0.3">
      <c r="A484" s="456" t="s">
        <v>2064</v>
      </c>
      <c r="B484" s="456"/>
      <c r="C484" s="456"/>
      <c r="D484" s="456"/>
      <c r="E484" s="456"/>
      <c r="F484" s="456"/>
      <c r="G484" s="456"/>
      <c r="H484" s="456"/>
      <c r="I484" s="184"/>
      <c r="J484" s="177"/>
      <c r="K484" s="177"/>
      <c r="L484" s="158"/>
      <c r="O484" s="131"/>
      <c r="P484" s="132"/>
    </row>
    <row r="485" spans="1:16" s="1" customFormat="1" ht="12.75" customHeight="1" thickBot="1" x14ac:dyDescent="0.35">
      <c r="A485" s="456" t="s">
        <v>2066</v>
      </c>
      <c r="B485" s="456"/>
      <c r="C485" s="456"/>
      <c r="D485" s="456"/>
      <c r="E485" s="456"/>
      <c r="F485" s="456"/>
      <c r="G485" s="456"/>
      <c r="H485" s="456"/>
      <c r="I485" s="185"/>
      <c r="J485" s="177"/>
      <c r="K485" s="177"/>
      <c r="L485" s="160"/>
      <c r="O485" s="131"/>
      <c r="P485" s="132"/>
    </row>
    <row r="486" spans="1:16" s="2" customFormat="1" ht="24" customHeight="1" thickBot="1" x14ac:dyDescent="0.3">
      <c r="A486" s="457"/>
      <c r="B486" s="458"/>
      <c r="C486" s="433" t="s">
        <v>2860</v>
      </c>
      <c r="D486" s="434"/>
      <c r="E486" s="435"/>
      <c r="F486" s="417" t="str">
        <f>$F$1</f>
        <v>F23.MO12.PP</v>
      </c>
      <c r="G486" s="463">
        <v>44235</v>
      </c>
      <c r="H486" s="464"/>
      <c r="I486" s="176"/>
      <c r="J486" s="176"/>
      <c r="K486" s="176"/>
      <c r="L486" s="3"/>
      <c r="M486" s="3"/>
      <c r="N486" s="3"/>
      <c r="O486" s="3"/>
    </row>
    <row r="487" spans="1:16" s="2" customFormat="1" ht="24" customHeight="1" thickBot="1" x14ac:dyDescent="0.3">
      <c r="A487" s="459"/>
      <c r="B487" s="460"/>
      <c r="C487" s="436"/>
      <c r="D487" s="437"/>
      <c r="E487" s="438"/>
      <c r="F487" s="416" t="s">
        <v>2867</v>
      </c>
      <c r="G487" s="465" t="s">
        <v>2825</v>
      </c>
      <c r="H487" s="432"/>
      <c r="I487" s="176"/>
      <c r="J487" s="176"/>
      <c r="K487" s="176"/>
      <c r="L487" s="3"/>
      <c r="M487" s="3"/>
      <c r="N487" s="3"/>
      <c r="O487" s="3"/>
    </row>
    <row r="488" spans="1:16" s="2" customFormat="1" ht="24" customHeight="1" thickBot="1" x14ac:dyDescent="0.3">
      <c r="A488" s="461"/>
      <c r="B488" s="462"/>
      <c r="C488" s="439"/>
      <c r="D488" s="440"/>
      <c r="E488" s="441"/>
      <c r="F488" s="439" t="s">
        <v>2065</v>
      </c>
      <c r="G488" s="440"/>
      <c r="H488" s="441"/>
      <c r="I488" s="176"/>
      <c r="J488" s="176"/>
      <c r="K488" s="176"/>
      <c r="L488" s="3"/>
      <c r="M488" s="3"/>
      <c r="N488" s="3"/>
      <c r="O488" s="3"/>
    </row>
    <row r="489" spans="1:16" s="1" customFormat="1" ht="12.75" customHeight="1" x14ac:dyDescent="0.3"/>
    <row r="490" spans="1:16" s="1" customFormat="1" ht="216.75" customHeight="1" x14ac:dyDescent="0.3">
      <c r="A490" s="378"/>
      <c r="B490" s="380"/>
      <c r="C490" s="489" t="s">
        <v>2711</v>
      </c>
      <c r="D490" s="486"/>
      <c r="E490" s="486"/>
      <c r="F490" s="486"/>
      <c r="G490" s="486"/>
      <c r="H490" s="486"/>
    </row>
    <row r="491" spans="1:16" s="1" customFormat="1" ht="139.5" customHeight="1" x14ac:dyDescent="0.3">
      <c r="A491" s="378">
        <v>19</v>
      </c>
      <c r="B491" s="380" t="s">
        <v>2593</v>
      </c>
      <c r="C491" s="489" t="s">
        <v>2709</v>
      </c>
      <c r="D491" s="486"/>
      <c r="E491" s="486"/>
      <c r="F491" s="486"/>
      <c r="G491" s="486"/>
      <c r="H491" s="486"/>
    </row>
    <row r="492" spans="1:16" s="1" customFormat="1" ht="48.75" customHeight="1" x14ac:dyDescent="0.3">
      <c r="A492" s="378">
        <v>20</v>
      </c>
      <c r="B492" s="380" t="s">
        <v>2595</v>
      </c>
      <c r="C492" s="502" t="s">
        <v>2708</v>
      </c>
      <c r="D492" s="443"/>
      <c r="E492" s="443"/>
      <c r="F492" s="443"/>
      <c r="G492" s="443"/>
      <c r="H492" s="444"/>
    </row>
    <row r="493" spans="1:16" s="1" customFormat="1" ht="56.25" customHeight="1" x14ac:dyDescent="0.3">
      <c r="A493" s="378">
        <v>21</v>
      </c>
      <c r="B493" s="380" t="s">
        <v>2712</v>
      </c>
      <c r="C493" s="502" t="s">
        <v>2713</v>
      </c>
      <c r="D493" s="443"/>
      <c r="E493" s="443"/>
      <c r="F493" s="443"/>
      <c r="G493" s="443"/>
      <c r="H493" s="444"/>
    </row>
    <row r="494" spans="1:16" s="1" customFormat="1" ht="16.5" customHeight="1" x14ac:dyDescent="0.3">
      <c r="A494" s="451" t="s">
        <v>1848</v>
      </c>
      <c r="B494" s="451"/>
      <c r="C494" s="451"/>
      <c r="D494" s="451"/>
      <c r="E494" s="451"/>
      <c r="F494" s="451"/>
      <c r="G494" s="451"/>
      <c r="H494" s="451"/>
    </row>
    <row r="495" spans="1:16" s="1" customFormat="1" ht="270.75" customHeight="1" x14ac:dyDescent="0.3">
      <c r="A495" s="378">
        <v>22</v>
      </c>
      <c r="B495" s="380" t="s">
        <v>2714</v>
      </c>
      <c r="C495" s="442" t="s">
        <v>2715</v>
      </c>
      <c r="D495" s="443"/>
      <c r="E495" s="443"/>
      <c r="F495" s="443"/>
      <c r="G495" s="443"/>
      <c r="H495" s="444"/>
    </row>
    <row r="498" spans="1:16" ht="12.75" customHeight="1" thickBot="1" x14ac:dyDescent="0.35">
      <c r="A498" s="399"/>
      <c r="B498" s="399"/>
      <c r="C498" s="399"/>
      <c r="D498" s="399"/>
      <c r="E498" s="399"/>
      <c r="F498" s="399"/>
      <c r="G498" s="399"/>
      <c r="H498" s="399"/>
    </row>
    <row r="499" spans="1:16" s="1" customFormat="1" ht="18" customHeight="1" x14ac:dyDescent="0.3">
      <c r="A499" s="455" t="s">
        <v>2063</v>
      </c>
      <c r="B499" s="455"/>
      <c r="C499" s="455"/>
      <c r="D499" s="455"/>
      <c r="E499" s="455"/>
      <c r="F499" s="455"/>
      <c r="G499" s="455"/>
      <c r="H499" s="455"/>
      <c r="I499" s="183"/>
      <c r="J499" s="177"/>
      <c r="K499" s="177"/>
      <c r="L499" s="155"/>
      <c r="O499" s="131"/>
      <c r="P499" s="132"/>
    </row>
    <row r="500" spans="1:16" s="1" customFormat="1" ht="12.75" customHeight="1" x14ac:dyDescent="0.3">
      <c r="A500" s="456" t="s">
        <v>2064</v>
      </c>
      <c r="B500" s="456"/>
      <c r="C500" s="456"/>
      <c r="D500" s="456"/>
      <c r="E500" s="456"/>
      <c r="F500" s="456"/>
      <c r="G500" s="456"/>
      <c r="H500" s="456"/>
      <c r="I500" s="184"/>
      <c r="J500" s="177"/>
      <c r="K500" s="177"/>
      <c r="L500" s="158"/>
      <c r="O500" s="131"/>
      <c r="P500" s="132"/>
    </row>
    <row r="501" spans="1:16" s="1" customFormat="1" ht="12.75" customHeight="1" thickBot="1" x14ac:dyDescent="0.35">
      <c r="A501" s="456" t="s">
        <v>2066</v>
      </c>
      <c r="B501" s="456"/>
      <c r="C501" s="456"/>
      <c r="D501" s="456"/>
      <c r="E501" s="456"/>
      <c r="F501" s="456"/>
      <c r="G501" s="456"/>
      <c r="H501" s="456"/>
      <c r="I501" s="185"/>
      <c r="J501" s="177"/>
      <c r="K501" s="177"/>
      <c r="L501" s="160"/>
      <c r="O501" s="131"/>
      <c r="P501" s="132"/>
    </row>
    <row r="502" spans="1:16" s="2" customFormat="1" ht="24" customHeight="1" thickBot="1" x14ac:dyDescent="0.3">
      <c r="A502" s="457"/>
      <c r="B502" s="458"/>
      <c r="C502" s="433" t="s">
        <v>2860</v>
      </c>
      <c r="D502" s="434"/>
      <c r="E502" s="435"/>
      <c r="F502" s="417" t="str">
        <f>$F$1</f>
        <v>F23.MO12.PP</v>
      </c>
      <c r="G502" s="463">
        <v>44235</v>
      </c>
      <c r="H502" s="464"/>
      <c r="I502" s="176"/>
      <c r="J502" s="176"/>
      <c r="K502" s="176"/>
      <c r="L502" s="3"/>
      <c r="M502" s="3"/>
      <c r="N502" s="3"/>
      <c r="O502" s="3"/>
    </row>
    <row r="503" spans="1:16" s="2" customFormat="1" ht="24" customHeight="1" thickBot="1" x14ac:dyDescent="0.3">
      <c r="A503" s="459"/>
      <c r="B503" s="460"/>
      <c r="C503" s="436"/>
      <c r="D503" s="437"/>
      <c r="E503" s="438"/>
      <c r="F503" s="416" t="s">
        <v>2867</v>
      </c>
      <c r="G503" s="465" t="s">
        <v>2824</v>
      </c>
      <c r="H503" s="432"/>
      <c r="I503" s="176"/>
      <c r="J503" s="176"/>
      <c r="K503" s="176"/>
      <c r="L503" s="3"/>
      <c r="M503" s="3"/>
      <c r="N503" s="3"/>
      <c r="O503" s="3"/>
    </row>
    <row r="504" spans="1:16" s="2" customFormat="1" ht="24" customHeight="1" thickBot="1" x14ac:dyDescent="0.3">
      <c r="A504" s="461"/>
      <c r="B504" s="462"/>
      <c r="C504" s="439"/>
      <c r="D504" s="440"/>
      <c r="E504" s="441"/>
      <c r="F504" s="439" t="s">
        <v>2065</v>
      </c>
      <c r="G504" s="440"/>
      <c r="H504" s="441"/>
      <c r="I504" s="176"/>
      <c r="J504" s="176"/>
      <c r="K504" s="176"/>
      <c r="L504" s="3"/>
      <c r="M504" s="3"/>
      <c r="N504" s="3"/>
      <c r="O504" s="3"/>
    </row>
    <row r="505" spans="1:16" s="1" customFormat="1" ht="12.75" customHeight="1" x14ac:dyDescent="0.3"/>
    <row r="506" spans="1:16" s="1" customFormat="1" ht="24.75" customHeight="1" x14ac:dyDescent="0.3">
      <c r="A506" s="378">
        <v>23</v>
      </c>
      <c r="B506" s="380" t="s">
        <v>2716</v>
      </c>
      <c r="C506" s="442" t="s">
        <v>2718</v>
      </c>
      <c r="D506" s="443"/>
      <c r="E506" s="443"/>
      <c r="F506" s="443"/>
      <c r="G506" s="443"/>
      <c r="H506" s="444"/>
    </row>
    <row r="507" spans="1:16" s="1" customFormat="1" ht="208.5" customHeight="1" x14ac:dyDescent="0.3">
      <c r="A507" s="378">
        <v>24</v>
      </c>
      <c r="B507" s="380" t="s">
        <v>2717</v>
      </c>
      <c r="C507" s="442" t="s">
        <v>2719</v>
      </c>
      <c r="D507" s="443"/>
      <c r="E507" s="443"/>
      <c r="F507" s="443"/>
      <c r="G507" s="443"/>
      <c r="H507" s="444"/>
    </row>
    <row r="508" spans="1:16" s="1" customFormat="1" ht="37.5" customHeight="1" x14ac:dyDescent="0.3">
      <c r="A508" s="378">
        <v>25</v>
      </c>
      <c r="B508" s="380" t="s">
        <v>2720</v>
      </c>
      <c r="C508" s="442" t="s">
        <v>2721</v>
      </c>
      <c r="D508" s="443"/>
      <c r="E508" s="443"/>
      <c r="F508" s="443"/>
      <c r="G508" s="443"/>
      <c r="H508" s="444"/>
    </row>
    <row r="509" spans="1:16" s="1" customFormat="1" ht="317.25" customHeight="1" x14ac:dyDescent="0.3">
      <c r="A509" s="389">
        <v>26</v>
      </c>
      <c r="B509" s="402" t="s">
        <v>2722</v>
      </c>
      <c r="C509" s="490" t="s">
        <v>2723</v>
      </c>
      <c r="D509" s="491"/>
      <c r="E509" s="491"/>
      <c r="F509" s="491"/>
      <c r="G509" s="491"/>
      <c r="H509" s="492"/>
    </row>
    <row r="510" spans="1:16" s="1" customFormat="1" ht="135.75" customHeight="1" x14ac:dyDescent="0.3">
      <c r="A510" s="401"/>
      <c r="B510" s="403"/>
      <c r="C510" s="499" t="s">
        <v>2724</v>
      </c>
      <c r="D510" s="500"/>
      <c r="E510" s="500"/>
      <c r="F510" s="500"/>
      <c r="G510" s="500"/>
      <c r="H510" s="501"/>
    </row>
    <row r="515" spans="1:16" ht="12.75" customHeight="1" thickBot="1" x14ac:dyDescent="0.35">
      <c r="A515" s="399"/>
      <c r="B515" s="399"/>
      <c r="C515" s="399"/>
      <c r="D515" s="399"/>
      <c r="E515" s="399"/>
      <c r="F515" s="399"/>
      <c r="G515" s="399"/>
      <c r="H515" s="399"/>
    </row>
    <row r="516" spans="1:16" s="1" customFormat="1" ht="18" customHeight="1" x14ac:dyDescent="0.3">
      <c r="A516" s="455" t="s">
        <v>2063</v>
      </c>
      <c r="B516" s="455"/>
      <c r="C516" s="455"/>
      <c r="D516" s="455"/>
      <c r="E516" s="455"/>
      <c r="F516" s="455"/>
      <c r="G516" s="455"/>
      <c r="H516" s="455"/>
      <c r="I516" s="183"/>
      <c r="J516" s="177"/>
      <c r="K516" s="177"/>
      <c r="L516" s="155"/>
      <c r="O516" s="131"/>
      <c r="P516" s="132"/>
    </row>
    <row r="517" spans="1:16" s="1" customFormat="1" ht="12.75" customHeight="1" x14ac:dyDescent="0.3">
      <c r="A517" s="456" t="s">
        <v>2064</v>
      </c>
      <c r="B517" s="456"/>
      <c r="C517" s="456"/>
      <c r="D517" s="456"/>
      <c r="E517" s="456"/>
      <c r="F517" s="456"/>
      <c r="G517" s="456"/>
      <c r="H517" s="456"/>
      <c r="I517" s="184"/>
      <c r="J517" s="177"/>
      <c r="K517" s="177"/>
      <c r="L517" s="158"/>
      <c r="O517" s="131"/>
      <c r="P517" s="132"/>
    </row>
    <row r="518" spans="1:16" s="1" customFormat="1" ht="12.75" customHeight="1" thickBot="1" x14ac:dyDescent="0.35">
      <c r="A518" s="456" t="s">
        <v>2066</v>
      </c>
      <c r="B518" s="456"/>
      <c r="C518" s="456"/>
      <c r="D518" s="456"/>
      <c r="E518" s="456"/>
      <c r="F518" s="456"/>
      <c r="G518" s="456"/>
      <c r="H518" s="456"/>
      <c r="I518" s="185"/>
      <c r="J518" s="177"/>
      <c r="K518" s="177"/>
      <c r="L518" s="160"/>
      <c r="O518" s="131"/>
      <c r="P518" s="132"/>
    </row>
    <row r="519" spans="1:16" s="2" customFormat="1" ht="24" customHeight="1" thickBot="1" x14ac:dyDescent="0.3">
      <c r="A519" s="457"/>
      <c r="B519" s="458"/>
      <c r="C519" s="433" t="s">
        <v>2860</v>
      </c>
      <c r="D519" s="434"/>
      <c r="E519" s="435"/>
      <c r="F519" s="417" t="str">
        <f>$F$1</f>
        <v>F23.MO12.PP</v>
      </c>
      <c r="G519" s="463">
        <v>44235</v>
      </c>
      <c r="H519" s="464"/>
      <c r="I519" s="176"/>
      <c r="J519" s="176"/>
      <c r="K519" s="176"/>
      <c r="L519" s="3"/>
      <c r="M519" s="3"/>
      <c r="N519" s="3"/>
      <c r="O519" s="3"/>
    </row>
    <row r="520" spans="1:16" s="2" customFormat="1" ht="24" customHeight="1" thickBot="1" x14ac:dyDescent="0.3">
      <c r="A520" s="459"/>
      <c r="B520" s="460"/>
      <c r="C520" s="436"/>
      <c r="D520" s="437"/>
      <c r="E520" s="438"/>
      <c r="F520" s="416" t="s">
        <v>2867</v>
      </c>
      <c r="G520" s="465" t="s">
        <v>2823</v>
      </c>
      <c r="H520" s="432"/>
      <c r="I520" s="176"/>
      <c r="J520" s="176"/>
      <c r="K520" s="176"/>
      <c r="L520" s="3"/>
      <c r="M520" s="3"/>
      <c r="N520" s="3"/>
      <c r="O520" s="3"/>
    </row>
    <row r="521" spans="1:16" s="2" customFormat="1" ht="24" customHeight="1" thickBot="1" x14ac:dyDescent="0.3">
      <c r="A521" s="461"/>
      <c r="B521" s="462"/>
      <c r="C521" s="439"/>
      <c r="D521" s="440"/>
      <c r="E521" s="441"/>
      <c r="F521" s="439" t="s">
        <v>2065</v>
      </c>
      <c r="G521" s="440"/>
      <c r="H521" s="441"/>
      <c r="I521" s="176"/>
      <c r="J521" s="176"/>
      <c r="K521" s="176"/>
      <c r="L521" s="3"/>
      <c r="M521" s="3"/>
      <c r="N521" s="3"/>
      <c r="O521" s="3"/>
    </row>
    <row r="522" spans="1:16" s="1" customFormat="1" ht="12.75" customHeight="1" x14ac:dyDescent="0.3"/>
    <row r="523" spans="1:16" s="1" customFormat="1" ht="304.5" customHeight="1" x14ac:dyDescent="0.3">
      <c r="A523" s="378">
        <v>27</v>
      </c>
      <c r="B523" s="380" t="s">
        <v>2725</v>
      </c>
      <c r="C523" s="442" t="s">
        <v>2726</v>
      </c>
      <c r="D523" s="443"/>
      <c r="E523" s="443"/>
      <c r="F523" s="443"/>
      <c r="G523" s="443"/>
      <c r="H523" s="444"/>
    </row>
    <row r="524" spans="1:16" s="1" customFormat="1" ht="16.5" customHeight="1" x14ac:dyDescent="0.3">
      <c r="A524" s="451" t="s">
        <v>1849</v>
      </c>
      <c r="B524" s="451"/>
      <c r="C524" s="451"/>
      <c r="D524" s="451"/>
      <c r="E524" s="451"/>
      <c r="F524" s="451"/>
      <c r="G524" s="451"/>
      <c r="H524" s="451"/>
    </row>
    <row r="525" spans="1:16" s="1" customFormat="1" ht="16.5" customHeight="1" x14ac:dyDescent="0.3">
      <c r="A525" s="451" t="s">
        <v>1852</v>
      </c>
      <c r="B525" s="451"/>
      <c r="C525" s="451"/>
      <c r="D525" s="451"/>
      <c r="E525" s="451"/>
      <c r="F525" s="451"/>
      <c r="G525" s="451"/>
      <c r="H525" s="451"/>
    </row>
    <row r="526" spans="1:16" s="1" customFormat="1" ht="121.5" customHeight="1" x14ac:dyDescent="0.3">
      <c r="A526" s="378">
        <v>28</v>
      </c>
      <c r="B526" s="380" t="s">
        <v>2727</v>
      </c>
      <c r="C526" s="442" t="s">
        <v>2728</v>
      </c>
      <c r="D526" s="443"/>
      <c r="E526" s="443"/>
      <c r="F526" s="443"/>
      <c r="G526" s="443"/>
      <c r="H526" s="444"/>
    </row>
    <row r="527" spans="1:16" s="1" customFormat="1" ht="72.75" customHeight="1" x14ac:dyDescent="0.3">
      <c r="A527" s="378">
        <v>29</v>
      </c>
      <c r="B527" s="380" t="s">
        <v>2729</v>
      </c>
      <c r="C527" s="442" t="s">
        <v>2730</v>
      </c>
      <c r="D527" s="443"/>
      <c r="E527" s="443"/>
      <c r="F527" s="443"/>
      <c r="G527" s="443"/>
      <c r="H527" s="444"/>
    </row>
    <row r="528" spans="1:16" s="1" customFormat="1" ht="16.5" customHeight="1" x14ac:dyDescent="0.3">
      <c r="A528" s="451" t="s">
        <v>1853</v>
      </c>
      <c r="B528" s="451"/>
      <c r="C528" s="451"/>
      <c r="D528" s="451"/>
      <c r="E528" s="451"/>
      <c r="F528" s="451"/>
      <c r="G528" s="451"/>
      <c r="H528" s="451"/>
    </row>
    <row r="529" spans="1:16" s="1" customFormat="1" ht="222" customHeight="1" x14ac:dyDescent="0.3">
      <c r="A529" s="378">
        <v>30</v>
      </c>
      <c r="B529" s="380" t="s">
        <v>2731</v>
      </c>
      <c r="C529" s="442" t="s">
        <v>2732</v>
      </c>
      <c r="D529" s="443"/>
      <c r="E529" s="443"/>
      <c r="F529" s="443"/>
      <c r="G529" s="443"/>
      <c r="H529" s="444"/>
    </row>
    <row r="530" spans="1:16" ht="12.75" customHeight="1" thickBot="1" x14ac:dyDescent="0.35">
      <c r="A530" s="399"/>
      <c r="B530" s="399"/>
      <c r="C530" s="399"/>
      <c r="D530" s="399"/>
      <c r="E530" s="399"/>
      <c r="F530" s="399"/>
      <c r="G530" s="399"/>
      <c r="H530" s="399"/>
    </row>
    <row r="531" spans="1:16" s="1" customFormat="1" ht="18" customHeight="1" x14ac:dyDescent="0.3">
      <c r="A531" s="455" t="s">
        <v>2063</v>
      </c>
      <c r="B531" s="455"/>
      <c r="C531" s="455"/>
      <c r="D531" s="455"/>
      <c r="E531" s="455"/>
      <c r="F531" s="455"/>
      <c r="G531" s="455"/>
      <c r="H531" s="455"/>
      <c r="I531" s="183"/>
      <c r="J531" s="177"/>
      <c r="K531" s="177"/>
      <c r="L531" s="155"/>
      <c r="O531" s="131"/>
      <c r="P531" s="132"/>
    </row>
    <row r="532" spans="1:16" s="1" customFormat="1" ht="12.75" customHeight="1" x14ac:dyDescent="0.3">
      <c r="A532" s="456" t="s">
        <v>2064</v>
      </c>
      <c r="B532" s="456"/>
      <c r="C532" s="456"/>
      <c r="D532" s="456"/>
      <c r="E532" s="456"/>
      <c r="F532" s="456"/>
      <c r="G532" s="456"/>
      <c r="H532" s="456"/>
      <c r="I532" s="184"/>
      <c r="J532" s="177"/>
      <c r="K532" s="177"/>
      <c r="L532" s="158"/>
      <c r="O532" s="131"/>
      <c r="P532" s="132"/>
    </row>
    <row r="533" spans="1:16" s="1" customFormat="1" ht="12.75" customHeight="1" thickBot="1" x14ac:dyDescent="0.35">
      <c r="A533" s="456" t="s">
        <v>2066</v>
      </c>
      <c r="B533" s="456"/>
      <c r="C533" s="456"/>
      <c r="D533" s="456"/>
      <c r="E533" s="456"/>
      <c r="F533" s="456"/>
      <c r="G533" s="456"/>
      <c r="H533" s="456"/>
      <c r="I533" s="185"/>
      <c r="J533" s="177"/>
      <c r="K533" s="177"/>
      <c r="L533" s="160"/>
      <c r="O533" s="131"/>
      <c r="P533" s="132"/>
    </row>
    <row r="534" spans="1:16" s="2" customFormat="1" ht="24" customHeight="1" thickBot="1" x14ac:dyDescent="0.3">
      <c r="A534" s="457"/>
      <c r="B534" s="458"/>
      <c r="C534" s="433" t="s">
        <v>2860</v>
      </c>
      <c r="D534" s="434"/>
      <c r="E534" s="435"/>
      <c r="F534" s="417" t="str">
        <f>$F$1</f>
        <v>F23.MO12.PP</v>
      </c>
      <c r="G534" s="463">
        <v>44235</v>
      </c>
      <c r="H534" s="464"/>
      <c r="I534" s="176"/>
      <c r="J534" s="176"/>
      <c r="K534" s="176"/>
      <c r="L534" s="3"/>
      <c r="M534" s="3"/>
      <c r="N534" s="3"/>
      <c r="O534" s="3"/>
    </row>
    <row r="535" spans="1:16" s="2" customFormat="1" ht="24" customHeight="1" thickBot="1" x14ac:dyDescent="0.3">
      <c r="A535" s="459"/>
      <c r="B535" s="460"/>
      <c r="C535" s="436"/>
      <c r="D535" s="437"/>
      <c r="E535" s="438"/>
      <c r="F535" s="416" t="s">
        <v>2867</v>
      </c>
      <c r="G535" s="465" t="s">
        <v>2822</v>
      </c>
      <c r="H535" s="432"/>
      <c r="I535" s="176"/>
      <c r="J535" s="176"/>
      <c r="K535" s="176"/>
      <c r="L535" s="3"/>
      <c r="M535" s="3"/>
      <c r="N535" s="3"/>
      <c r="O535" s="3"/>
    </row>
    <row r="536" spans="1:16" s="2" customFormat="1" ht="24" customHeight="1" thickBot="1" x14ac:dyDescent="0.3">
      <c r="A536" s="461"/>
      <c r="B536" s="462"/>
      <c r="C536" s="439"/>
      <c r="D536" s="440"/>
      <c r="E536" s="441"/>
      <c r="F536" s="439" t="s">
        <v>2065</v>
      </c>
      <c r="G536" s="440"/>
      <c r="H536" s="441"/>
      <c r="I536" s="176"/>
      <c r="J536" s="176"/>
      <c r="K536" s="176"/>
      <c r="L536" s="3"/>
      <c r="M536" s="3"/>
      <c r="N536" s="3"/>
      <c r="O536" s="3"/>
    </row>
    <row r="537" spans="1:16" s="1" customFormat="1" ht="12.75" customHeight="1" x14ac:dyDescent="0.3"/>
    <row r="538" spans="1:16" s="1" customFormat="1" ht="16.5" customHeight="1" x14ac:dyDescent="0.3">
      <c r="A538" s="451" t="s">
        <v>1854</v>
      </c>
      <c r="B538" s="451"/>
      <c r="C538" s="451"/>
      <c r="D538" s="451"/>
      <c r="E538" s="451"/>
      <c r="F538" s="451"/>
      <c r="G538" s="451"/>
      <c r="H538" s="451"/>
    </row>
    <row r="539" spans="1:16" s="1" customFormat="1" ht="286.5" customHeight="1" x14ac:dyDescent="0.3">
      <c r="A539" s="378">
        <v>31</v>
      </c>
      <c r="B539" s="380" t="s">
        <v>2733</v>
      </c>
      <c r="C539" s="442" t="s">
        <v>2734</v>
      </c>
      <c r="D539" s="443"/>
      <c r="E539" s="443"/>
      <c r="F539" s="443"/>
      <c r="G539" s="443"/>
      <c r="H539" s="444"/>
    </row>
    <row r="540" spans="1:16" s="1" customFormat="1" ht="16.5" customHeight="1" x14ac:dyDescent="0.3">
      <c r="A540" s="451" t="s">
        <v>1855</v>
      </c>
      <c r="B540" s="451"/>
      <c r="C540" s="451"/>
      <c r="D540" s="451"/>
      <c r="E540" s="451"/>
      <c r="F540" s="451"/>
      <c r="G540" s="451"/>
      <c r="H540" s="451"/>
    </row>
    <row r="541" spans="1:16" s="1" customFormat="1" ht="237.75" customHeight="1" x14ac:dyDescent="0.3">
      <c r="A541" s="378">
        <v>32</v>
      </c>
      <c r="B541" s="380" t="s">
        <v>2735</v>
      </c>
      <c r="C541" s="442" t="s">
        <v>2736</v>
      </c>
      <c r="D541" s="443"/>
      <c r="E541" s="443"/>
      <c r="F541" s="443"/>
      <c r="G541" s="443"/>
      <c r="H541" s="444"/>
    </row>
    <row r="542" spans="1:16" s="1" customFormat="1" ht="16.5" customHeight="1" x14ac:dyDescent="0.3">
      <c r="A542" s="451" t="s">
        <v>1856</v>
      </c>
      <c r="B542" s="451"/>
      <c r="C542" s="451"/>
      <c r="D542" s="451"/>
      <c r="E542" s="451"/>
      <c r="F542" s="451"/>
      <c r="G542" s="451"/>
      <c r="H542" s="451"/>
    </row>
    <row r="543" spans="1:16" s="1" customFormat="1" ht="187.5" customHeight="1" x14ac:dyDescent="0.3">
      <c r="A543" s="378">
        <v>33</v>
      </c>
      <c r="B543" s="380" t="s">
        <v>2738</v>
      </c>
      <c r="C543" s="442" t="s">
        <v>2737</v>
      </c>
      <c r="D543" s="443"/>
      <c r="E543" s="443"/>
      <c r="F543" s="443"/>
      <c r="G543" s="443"/>
      <c r="H543" s="444"/>
    </row>
    <row r="545" spans="1:16" ht="12.75" customHeight="1" thickBot="1" x14ac:dyDescent="0.35">
      <c r="A545" s="399"/>
      <c r="B545" s="399"/>
      <c r="C545" s="399"/>
      <c r="D545" s="399"/>
      <c r="E545" s="399"/>
      <c r="F545" s="399"/>
      <c r="G545" s="399"/>
      <c r="H545" s="399"/>
    </row>
    <row r="546" spans="1:16" s="1" customFormat="1" ht="18" customHeight="1" x14ac:dyDescent="0.3">
      <c r="A546" s="455" t="s">
        <v>2063</v>
      </c>
      <c r="B546" s="455"/>
      <c r="C546" s="455"/>
      <c r="D546" s="455"/>
      <c r="E546" s="455"/>
      <c r="F546" s="455"/>
      <c r="G546" s="455"/>
      <c r="H546" s="455"/>
      <c r="I546" s="183"/>
      <c r="J546" s="177"/>
      <c r="K546" s="177"/>
      <c r="L546" s="155"/>
      <c r="O546" s="131"/>
      <c r="P546" s="132"/>
    </row>
    <row r="547" spans="1:16" s="1" customFormat="1" ht="12.75" customHeight="1" x14ac:dyDescent="0.3">
      <c r="A547" s="456" t="s">
        <v>2064</v>
      </c>
      <c r="B547" s="456"/>
      <c r="C547" s="456"/>
      <c r="D547" s="456"/>
      <c r="E547" s="456"/>
      <c r="F547" s="456"/>
      <c r="G547" s="456"/>
      <c r="H547" s="456"/>
      <c r="I547" s="184"/>
      <c r="J547" s="177"/>
      <c r="K547" s="177"/>
      <c r="L547" s="158"/>
      <c r="O547" s="131"/>
      <c r="P547" s="132"/>
    </row>
    <row r="548" spans="1:16" s="1" customFormat="1" ht="12.75" customHeight="1" thickBot="1" x14ac:dyDescent="0.35">
      <c r="A548" s="456" t="s">
        <v>2066</v>
      </c>
      <c r="B548" s="456"/>
      <c r="C548" s="456"/>
      <c r="D548" s="456"/>
      <c r="E548" s="456"/>
      <c r="F548" s="456"/>
      <c r="G548" s="456"/>
      <c r="H548" s="456"/>
      <c r="I548" s="185"/>
      <c r="J548" s="177"/>
      <c r="K548" s="177"/>
      <c r="L548" s="160"/>
      <c r="O548" s="131"/>
      <c r="P548" s="132"/>
    </row>
    <row r="549" spans="1:16" s="2" customFormat="1" ht="24" customHeight="1" thickBot="1" x14ac:dyDescent="0.3">
      <c r="A549" s="457"/>
      <c r="B549" s="458"/>
      <c r="C549" s="433" t="s">
        <v>2854</v>
      </c>
      <c r="D549" s="434"/>
      <c r="E549" s="435"/>
      <c r="F549" s="417" t="str">
        <f>$F$1</f>
        <v>F23.MO12.PP</v>
      </c>
      <c r="G549" s="463">
        <v>44235</v>
      </c>
      <c r="H549" s="464"/>
      <c r="I549" s="176"/>
      <c r="J549" s="176"/>
      <c r="K549" s="176"/>
      <c r="L549" s="3"/>
      <c r="M549" s="3"/>
      <c r="N549" s="3"/>
      <c r="O549" s="3"/>
    </row>
    <row r="550" spans="1:16" s="2" customFormat="1" ht="24" customHeight="1" thickBot="1" x14ac:dyDescent="0.3">
      <c r="A550" s="459"/>
      <c r="B550" s="460"/>
      <c r="C550" s="436" t="s">
        <v>2859</v>
      </c>
      <c r="D550" s="437"/>
      <c r="E550" s="438"/>
      <c r="F550" s="416" t="s">
        <v>2867</v>
      </c>
      <c r="G550" s="465" t="s">
        <v>2821</v>
      </c>
      <c r="H550" s="432"/>
      <c r="I550" s="176"/>
      <c r="J550" s="176"/>
      <c r="K550" s="176"/>
      <c r="L550" s="3"/>
      <c r="M550" s="3"/>
      <c r="N550" s="3"/>
      <c r="O550" s="3"/>
    </row>
    <row r="551" spans="1:16" s="2" customFormat="1" ht="24" customHeight="1" thickBot="1" x14ac:dyDescent="0.3">
      <c r="A551" s="461"/>
      <c r="B551" s="462"/>
      <c r="C551" s="439"/>
      <c r="D551" s="440"/>
      <c r="E551" s="441"/>
      <c r="F551" s="439" t="s">
        <v>2065</v>
      </c>
      <c r="G551" s="440"/>
      <c r="H551" s="441"/>
      <c r="I551" s="176"/>
      <c r="J551" s="176"/>
      <c r="K551" s="176"/>
      <c r="L551" s="3"/>
      <c r="M551" s="3"/>
      <c r="N551" s="3"/>
      <c r="O551" s="3"/>
    </row>
    <row r="552" spans="1:16" s="1" customFormat="1" ht="12.75" customHeight="1" x14ac:dyDescent="0.3"/>
    <row r="553" spans="1:16" s="1" customFormat="1" ht="171" customHeight="1" x14ac:dyDescent="0.3">
      <c r="A553" s="378"/>
      <c r="B553" s="380"/>
      <c r="C553" s="442" t="s">
        <v>2739</v>
      </c>
      <c r="D553" s="443"/>
      <c r="E553" s="443"/>
      <c r="F553" s="443"/>
      <c r="G553" s="443"/>
      <c r="H553" s="444"/>
    </row>
    <row r="554" spans="1:16" s="1" customFormat="1" ht="16.5" customHeight="1" x14ac:dyDescent="0.3">
      <c r="A554" s="451" t="s">
        <v>1857</v>
      </c>
      <c r="B554" s="451"/>
      <c r="C554" s="451"/>
      <c r="D554" s="451"/>
      <c r="E554" s="451"/>
      <c r="F554" s="451"/>
      <c r="G554" s="451"/>
      <c r="H554" s="451"/>
    </row>
    <row r="555" spans="1:16" s="1" customFormat="1" ht="303" customHeight="1" x14ac:dyDescent="0.3">
      <c r="A555" s="378">
        <v>34</v>
      </c>
      <c r="B555" s="380" t="s">
        <v>2740</v>
      </c>
      <c r="C555" s="442" t="s">
        <v>2741</v>
      </c>
      <c r="D555" s="443"/>
      <c r="E555" s="443"/>
      <c r="F555" s="443"/>
      <c r="G555" s="443"/>
      <c r="H555" s="444"/>
    </row>
    <row r="556" spans="1:16" s="1" customFormat="1" ht="16.5" customHeight="1" x14ac:dyDescent="0.3">
      <c r="A556" s="451" t="s">
        <v>2320</v>
      </c>
      <c r="B556" s="451"/>
      <c r="C556" s="451"/>
      <c r="D556" s="451"/>
      <c r="E556" s="451"/>
      <c r="F556" s="451"/>
      <c r="G556" s="451"/>
      <c r="H556" s="451"/>
    </row>
    <row r="557" spans="1:16" s="1" customFormat="1" ht="255" customHeight="1" x14ac:dyDescent="0.3">
      <c r="A557" s="378">
        <v>35</v>
      </c>
      <c r="B557" s="380" t="s">
        <v>2742</v>
      </c>
      <c r="C557" s="442" t="s">
        <v>2743</v>
      </c>
      <c r="D557" s="443"/>
      <c r="E557" s="443"/>
      <c r="F557" s="443"/>
      <c r="G557" s="443"/>
      <c r="H557" s="444"/>
    </row>
    <row r="559" spans="1:16" ht="12.75" customHeight="1" thickBot="1" x14ac:dyDescent="0.35">
      <c r="A559" s="399"/>
      <c r="B559" s="399"/>
      <c r="C559" s="399"/>
      <c r="D559" s="399"/>
      <c r="E559" s="399"/>
      <c r="F559" s="399"/>
      <c r="G559" s="399"/>
      <c r="H559" s="399"/>
    </row>
    <row r="560" spans="1:16" s="1" customFormat="1" ht="18" customHeight="1" x14ac:dyDescent="0.3">
      <c r="A560" s="455" t="s">
        <v>2063</v>
      </c>
      <c r="B560" s="455"/>
      <c r="C560" s="455"/>
      <c r="D560" s="455"/>
      <c r="E560" s="455"/>
      <c r="F560" s="455"/>
      <c r="G560" s="455"/>
      <c r="H560" s="455"/>
      <c r="I560" s="183"/>
      <c r="J560" s="177"/>
      <c r="K560" s="177"/>
      <c r="L560" s="155"/>
      <c r="O560" s="131"/>
      <c r="P560" s="132"/>
    </row>
    <row r="561" spans="1:16" s="1" customFormat="1" ht="12.75" customHeight="1" x14ac:dyDescent="0.3">
      <c r="A561" s="456" t="s">
        <v>2064</v>
      </c>
      <c r="B561" s="456"/>
      <c r="C561" s="456"/>
      <c r="D561" s="456"/>
      <c r="E561" s="456"/>
      <c r="F561" s="456"/>
      <c r="G561" s="456"/>
      <c r="H561" s="456"/>
      <c r="I561" s="184"/>
      <c r="J561" s="177"/>
      <c r="K561" s="177"/>
      <c r="L561" s="158"/>
      <c r="O561" s="131"/>
      <c r="P561" s="132"/>
    </row>
    <row r="562" spans="1:16" s="1" customFormat="1" ht="12.75" customHeight="1" thickBot="1" x14ac:dyDescent="0.35">
      <c r="A562" s="456" t="s">
        <v>2066</v>
      </c>
      <c r="B562" s="456"/>
      <c r="C562" s="456"/>
      <c r="D562" s="456"/>
      <c r="E562" s="456"/>
      <c r="F562" s="456"/>
      <c r="G562" s="456"/>
      <c r="H562" s="456"/>
      <c r="I562" s="185"/>
      <c r="J562" s="177"/>
      <c r="K562" s="177"/>
      <c r="L562" s="160"/>
      <c r="O562" s="131"/>
      <c r="P562" s="132"/>
    </row>
    <row r="563" spans="1:16" s="2" customFormat="1" ht="24" customHeight="1" thickBot="1" x14ac:dyDescent="0.3">
      <c r="A563" s="457"/>
      <c r="B563" s="458"/>
      <c r="C563" s="433" t="s">
        <v>2860</v>
      </c>
      <c r="D563" s="434"/>
      <c r="E563" s="435"/>
      <c r="F563" s="417" t="str">
        <f>$F$1</f>
        <v>F23.MO12.PP</v>
      </c>
      <c r="G563" s="463">
        <v>44235</v>
      </c>
      <c r="H563" s="464"/>
      <c r="I563" s="176"/>
      <c r="J563" s="176"/>
      <c r="K563" s="176"/>
      <c r="L563" s="3"/>
      <c r="M563" s="3"/>
      <c r="N563" s="3"/>
      <c r="O563" s="3"/>
    </row>
    <row r="564" spans="1:16" s="2" customFormat="1" ht="24" customHeight="1" thickBot="1" x14ac:dyDescent="0.3">
      <c r="A564" s="459"/>
      <c r="B564" s="460"/>
      <c r="C564" s="436"/>
      <c r="D564" s="437"/>
      <c r="E564" s="438"/>
      <c r="F564" s="416" t="s">
        <v>2867</v>
      </c>
      <c r="G564" s="465" t="s">
        <v>2820</v>
      </c>
      <c r="H564" s="432"/>
      <c r="I564" s="176"/>
      <c r="J564" s="176"/>
      <c r="K564" s="176"/>
      <c r="L564" s="3"/>
      <c r="M564" s="3"/>
      <c r="N564" s="3"/>
      <c r="O564" s="3"/>
    </row>
    <row r="565" spans="1:16" s="2" customFormat="1" ht="24" customHeight="1" thickBot="1" x14ac:dyDescent="0.3">
      <c r="A565" s="461"/>
      <c r="B565" s="462"/>
      <c r="C565" s="439"/>
      <c r="D565" s="440"/>
      <c r="E565" s="441"/>
      <c r="F565" s="439" t="s">
        <v>2065</v>
      </c>
      <c r="G565" s="440"/>
      <c r="H565" s="441"/>
      <c r="I565" s="176"/>
      <c r="J565" s="176"/>
      <c r="K565" s="176"/>
      <c r="L565" s="3"/>
      <c r="M565" s="3"/>
      <c r="N565" s="3"/>
      <c r="O565" s="3"/>
    </row>
    <row r="566" spans="1:16" s="1" customFormat="1" ht="12.75" customHeight="1" x14ac:dyDescent="0.3"/>
    <row r="567" spans="1:16" s="1" customFormat="1" ht="168.75" customHeight="1" x14ac:dyDescent="0.3">
      <c r="A567" s="378"/>
      <c r="B567" s="380"/>
      <c r="C567" s="442" t="s">
        <v>2744</v>
      </c>
      <c r="D567" s="443"/>
      <c r="E567" s="443"/>
      <c r="F567" s="443"/>
      <c r="G567" s="443"/>
      <c r="H567" s="444"/>
    </row>
    <row r="568" spans="1:16" s="1" customFormat="1" ht="16.5" customHeight="1" x14ac:dyDescent="0.3">
      <c r="A568" s="451" t="s">
        <v>1850</v>
      </c>
      <c r="B568" s="451"/>
      <c r="C568" s="451"/>
      <c r="D568" s="451"/>
      <c r="E568" s="451"/>
      <c r="F568" s="451"/>
      <c r="G568" s="451"/>
      <c r="H568" s="451"/>
    </row>
    <row r="569" spans="1:16" s="1" customFormat="1" ht="237.75" customHeight="1" x14ac:dyDescent="0.3">
      <c r="A569" s="378">
        <v>36</v>
      </c>
      <c r="B569" s="380" t="s">
        <v>2745</v>
      </c>
      <c r="C569" s="442" t="s">
        <v>2746</v>
      </c>
      <c r="D569" s="443"/>
      <c r="E569" s="443"/>
      <c r="F569" s="443"/>
      <c r="G569" s="443"/>
      <c r="H569" s="444"/>
    </row>
    <row r="570" spans="1:16" s="1" customFormat="1" ht="104.25" customHeight="1" x14ac:dyDescent="0.3">
      <c r="A570" s="378">
        <v>37</v>
      </c>
      <c r="B570" s="380" t="s">
        <v>2747</v>
      </c>
      <c r="C570" s="442" t="s">
        <v>2748</v>
      </c>
      <c r="D570" s="443"/>
      <c r="E570" s="443"/>
      <c r="F570" s="443"/>
      <c r="G570" s="443"/>
      <c r="H570" s="444"/>
    </row>
    <row r="571" spans="1:16" s="1" customFormat="1" ht="104.25" customHeight="1" x14ac:dyDescent="0.3">
      <c r="A571" s="378">
        <v>38</v>
      </c>
      <c r="B571" s="380" t="s">
        <v>2749</v>
      </c>
      <c r="C571" s="442" t="s">
        <v>2750</v>
      </c>
      <c r="D571" s="443"/>
      <c r="E571" s="443"/>
      <c r="F571" s="443"/>
      <c r="G571" s="443"/>
      <c r="H571" s="444"/>
    </row>
    <row r="572" spans="1:16" s="1" customFormat="1" ht="107.25" customHeight="1" x14ac:dyDescent="0.3">
      <c r="A572" s="378">
        <v>39</v>
      </c>
      <c r="B572" s="380" t="s">
        <v>2751</v>
      </c>
      <c r="C572" s="442" t="s">
        <v>2752</v>
      </c>
      <c r="D572" s="443"/>
      <c r="E572" s="443"/>
      <c r="F572" s="443"/>
      <c r="G572" s="443"/>
      <c r="H572" s="444"/>
    </row>
    <row r="576" spans="1:16" ht="12.75" customHeight="1" thickBot="1" x14ac:dyDescent="0.35">
      <c r="A576" s="399"/>
      <c r="B576" s="399"/>
      <c r="C576" s="399"/>
      <c r="D576" s="399"/>
      <c r="E576" s="399"/>
      <c r="F576" s="399"/>
      <c r="G576" s="399"/>
      <c r="H576" s="399"/>
    </row>
    <row r="577" spans="1:16" s="1" customFormat="1" ht="18" customHeight="1" x14ac:dyDescent="0.3">
      <c r="A577" s="455" t="s">
        <v>2063</v>
      </c>
      <c r="B577" s="455"/>
      <c r="C577" s="455"/>
      <c r="D577" s="455"/>
      <c r="E577" s="455"/>
      <c r="F577" s="455"/>
      <c r="G577" s="455"/>
      <c r="H577" s="455"/>
      <c r="I577" s="183"/>
      <c r="J577" s="177"/>
      <c r="K577" s="177"/>
      <c r="L577" s="155"/>
      <c r="O577" s="131"/>
      <c r="P577" s="132"/>
    </row>
    <row r="578" spans="1:16" s="1" customFormat="1" ht="12.75" customHeight="1" x14ac:dyDescent="0.3">
      <c r="A578" s="456" t="s">
        <v>2064</v>
      </c>
      <c r="B578" s="456"/>
      <c r="C578" s="456"/>
      <c r="D578" s="456"/>
      <c r="E578" s="456"/>
      <c r="F578" s="456"/>
      <c r="G578" s="456"/>
      <c r="H578" s="456"/>
      <c r="I578" s="184"/>
      <c r="J578" s="177"/>
      <c r="K578" s="177"/>
      <c r="L578" s="158"/>
      <c r="O578" s="131"/>
      <c r="P578" s="132"/>
    </row>
    <row r="579" spans="1:16" s="1" customFormat="1" ht="12.75" customHeight="1" thickBot="1" x14ac:dyDescent="0.35">
      <c r="A579" s="456" t="s">
        <v>2066</v>
      </c>
      <c r="B579" s="456"/>
      <c r="C579" s="456"/>
      <c r="D579" s="456"/>
      <c r="E579" s="456"/>
      <c r="F579" s="456"/>
      <c r="G579" s="456"/>
      <c r="H579" s="456"/>
      <c r="I579" s="185"/>
      <c r="J579" s="177"/>
      <c r="K579" s="177"/>
      <c r="L579" s="160"/>
      <c r="O579" s="131"/>
      <c r="P579" s="132"/>
    </row>
    <row r="580" spans="1:16" s="2" customFormat="1" ht="24" customHeight="1" thickBot="1" x14ac:dyDescent="0.3">
      <c r="A580" s="457"/>
      <c r="B580" s="458"/>
      <c r="C580" s="433" t="s">
        <v>2860</v>
      </c>
      <c r="D580" s="434"/>
      <c r="E580" s="435"/>
      <c r="F580" s="417" t="str">
        <f>$F$1</f>
        <v>F23.MO12.PP</v>
      </c>
      <c r="G580" s="463">
        <v>44235</v>
      </c>
      <c r="H580" s="464"/>
      <c r="I580" s="176"/>
      <c r="J580" s="176"/>
      <c r="K580" s="176"/>
      <c r="L580" s="3"/>
      <c r="M580" s="3"/>
      <c r="N580" s="3"/>
      <c r="O580" s="3"/>
    </row>
    <row r="581" spans="1:16" s="2" customFormat="1" ht="24" customHeight="1" thickBot="1" x14ac:dyDescent="0.3">
      <c r="A581" s="459"/>
      <c r="B581" s="460"/>
      <c r="C581" s="436"/>
      <c r="D581" s="437"/>
      <c r="E581" s="438"/>
      <c r="F581" s="416" t="s">
        <v>2867</v>
      </c>
      <c r="G581" s="465" t="s">
        <v>2819</v>
      </c>
      <c r="H581" s="432"/>
      <c r="I581" s="176"/>
      <c r="J581" s="176"/>
      <c r="K581" s="176"/>
      <c r="L581" s="3"/>
      <c r="M581" s="3"/>
      <c r="N581" s="3"/>
      <c r="O581" s="3"/>
    </row>
    <row r="582" spans="1:16" s="2" customFormat="1" ht="24" customHeight="1" thickBot="1" x14ac:dyDescent="0.3">
      <c r="A582" s="461"/>
      <c r="B582" s="462"/>
      <c r="C582" s="439"/>
      <c r="D582" s="440"/>
      <c r="E582" s="441"/>
      <c r="F582" s="439" t="s">
        <v>2065</v>
      </c>
      <c r="G582" s="440"/>
      <c r="H582" s="441"/>
      <c r="I582" s="176"/>
      <c r="J582" s="176"/>
      <c r="K582" s="176"/>
      <c r="L582" s="3"/>
      <c r="M582" s="3"/>
      <c r="N582" s="3"/>
      <c r="O582" s="3"/>
    </row>
    <row r="583" spans="1:16" s="1" customFormat="1" ht="12.75" customHeight="1" x14ac:dyDescent="0.3"/>
    <row r="584" spans="1:16" s="1" customFormat="1" ht="338.25" customHeight="1" x14ac:dyDescent="0.3">
      <c r="A584" s="378"/>
      <c r="B584" s="380"/>
      <c r="C584" s="442" t="s">
        <v>2753</v>
      </c>
      <c r="D584" s="443"/>
      <c r="E584" s="443"/>
      <c r="F584" s="443"/>
      <c r="G584" s="443"/>
      <c r="H584" s="444"/>
    </row>
    <row r="585" spans="1:16" s="1" customFormat="1" ht="16.5" customHeight="1" x14ac:dyDescent="0.3">
      <c r="A585" s="451" t="s">
        <v>1851</v>
      </c>
      <c r="B585" s="451"/>
      <c r="C585" s="451"/>
      <c r="D585" s="451"/>
      <c r="E585" s="451"/>
      <c r="F585" s="451"/>
      <c r="G585" s="451"/>
      <c r="H585" s="451"/>
    </row>
    <row r="586" spans="1:16" s="1" customFormat="1" ht="89.25" customHeight="1" x14ac:dyDescent="0.3">
      <c r="A586" s="378">
        <v>40</v>
      </c>
      <c r="B586" s="380" t="s">
        <v>2762</v>
      </c>
      <c r="C586" s="442" t="s">
        <v>2754</v>
      </c>
      <c r="D586" s="443"/>
      <c r="E586" s="443"/>
      <c r="F586" s="443"/>
      <c r="G586" s="443"/>
      <c r="H586" s="444"/>
    </row>
    <row r="587" spans="1:16" s="1" customFormat="1" ht="201" customHeight="1" x14ac:dyDescent="0.3">
      <c r="A587" s="378">
        <v>41</v>
      </c>
      <c r="B587" s="380" t="s">
        <v>2761</v>
      </c>
      <c r="C587" s="442" t="s">
        <v>2755</v>
      </c>
      <c r="D587" s="443"/>
      <c r="E587" s="443"/>
      <c r="F587" s="443"/>
      <c r="G587" s="443"/>
      <c r="H587" s="444"/>
    </row>
    <row r="588" spans="1:16" s="1" customFormat="1" ht="70.5" customHeight="1" x14ac:dyDescent="0.3">
      <c r="A588" s="378">
        <v>42</v>
      </c>
      <c r="B588" s="380" t="s">
        <v>2756</v>
      </c>
      <c r="C588" s="442" t="s">
        <v>2757</v>
      </c>
      <c r="D588" s="443"/>
      <c r="E588" s="443"/>
      <c r="F588" s="443"/>
      <c r="G588" s="443"/>
      <c r="H588" s="444"/>
    </row>
    <row r="592" spans="1:16" ht="12.75" customHeight="1" thickBot="1" x14ac:dyDescent="0.35">
      <c r="A592" s="399"/>
      <c r="B592" s="399"/>
      <c r="C592" s="399"/>
      <c r="D592" s="399"/>
      <c r="E592" s="399"/>
      <c r="F592" s="399"/>
      <c r="G592" s="399"/>
      <c r="H592" s="399"/>
    </row>
    <row r="593" spans="1:16" s="1" customFormat="1" ht="18" customHeight="1" x14ac:dyDescent="0.3">
      <c r="A593" s="455" t="s">
        <v>2063</v>
      </c>
      <c r="B593" s="455"/>
      <c r="C593" s="455"/>
      <c r="D593" s="455"/>
      <c r="E593" s="455"/>
      <c r="F593" s="455"/>
      <c r="G593" s="455"/>
      <c r="H593" s="455"/>
      <c r="I593" s="183"/>
      <c r="J593" s="177"/>
      <c r="K593" s="177"/>
      <c r="L593" s="155"/>
      <c r="O593" s="131"/>
      <c r="P593" s="132"/>
    </row>
    <row r="594" spans="1:16" s="1" customFormat="1" ht="12.75" customHeight="1" x14ac:dyDescent="0.3">
      <c r="A594" s="456" t="s">
        <v>2064</v>
      </c>
      <c r="B594" s="456"/>
      <c r="C594" s="456"/>
      <c r="D594" s="456"/>
      <c r="E594" s="456"/>
      <c r="F594" s="456"/>
      <c r="G594" s="456"/>
      <c r="H594" s="456"/>
      <c r="I594" s="184"/>
      <c r="J594" s="177"/>
      <c r="K594" s="177"/>
      <c r="L594" s="158"/>
      <c r="O594" s="131"/>
      <c r="P594" s="132"/>
    </row>
    <row r="595" spans="1:16" s="1" customFormat="1" ht="12.75" customHeight="1" thickBot="1" x14ac:dyDescent="0.35">
      <c r="A595" s="456" t="s">
        <v>2066</v>
      </c>
      <c r="B595" s="456"/>
      <c r="C595" s="456"/>
      <c r="D595" s="456"/>
      <c r="E595" s="456"/>
      <c r="F595" s="456"/>
      <c r="G595" s="456"/>
      <c r="H595" s="456"/>
      <c r="I595" s="185"/>
      <c r="J595" s="177"/>
      <c r="K595" s="177"/>
      <c r="L595" s="160"/>
      <c r="O595" s="131"/>
      <c r="P595" s="132"/>
    </row>
    <row r="596" spans="1:16" s="2" customFormat="1" ht="24" customHeight="1" thickBot="1" x14ac:dyDescent="0.3">
      <c r="A596" s="457"/>
      <c r="B596" s="458"/>
      <c r="C596" s="433" t="s">
        <v>2860</v>
      </c>
      <c r="D596" s="434"/>
      <c r="E596" s="435"/>
      <c r="F596" s="417" t="str">
        <f>$F$1</f>
        <v>F23.MO12.PP</v>
      </c>
      <c r="G596" s="463">
        <v>44235</v>
      </c>
      <c r="H596" s="464"/>
      <c r="I596" s="176"/>
      <c r="J596" s="176"/>
      <c r="K596" s="176"/>
      <c r="L596" s="3"/>
      <c r="M596" s="3"/>
      <c r="N596" s="3"/>
      <c r="O596" s="3"/>
    </row>
    <row r="597" spans="1:16" s="2" customFormat="1" ht="24" customHeight="1" thickBot="1" x14ac:dyDescent="0.3">
      <c r="A597" s="459"/>
      <c r="B597" s="460"/>
      <c r="C597" s="436"/>
      <c r="D597" s="437"/>
      <c r="E597" s="438"/>
      <c r="F597" s="416" t="s">
        <v>2867</v>
      </c>
      <c r="G597" s="465" t="s">
        <v>2818</v>
      </c>
      <c r="H597" s="432"/>
      <c r="I597" s="176"/>
      <c r="J597" s="176"/>
      <c r="K597" s="176"/>
      <c r="L597" s="3"/>
      <c r="M597" s="3"/>
      <c r="N597" s="3"/>
      <c r="O597" s="3"/>
    </row>
    <row r="598" spans="1:16" s="2" customFormat="1" ht="24" customHeight="1" thickBot="1" x14ac:dyDescent="0.3">
      <c r="A598" s="461"/>
      <c r="B598" s="462"/>
      <c r="C598" s="439"/>
      <c r="D598" s="440"/>
      <c r="E598" s="441"/>
      <c r="F598" s="439" t="s">
        <v>2065</v>
      </c>
      <c r="G598" s="440"/>
      <c r="H598" s="441"/>
      <c r="I598" s="176"/>
      <c r="J598" s="176"/>
      <c r="K598" s="176"/>
      <c r="L598" s="3"/>
      <c r="M598" s="3"/>
      <c r="N598" s="3"/>
      <c r="O598" s="3"/>
    </row>
    <row r="599" spans="1:16" s="1" customFormat="1" ht="12.75" customHeight="1" x14ac:dyDescent="0.3"/>
    <row r="600" spans="1:16" s="1" customFormat="1" ht="104.25" customHeight="1" x14ac:dyDescent="0.3">
      <c r="A600" s="378">
        <v>43</v>
      </c>
      <c r="B600" s="380" t="s">
        <v>2760</v>
      </c>
      <c r="C600" s="442" t="s">
        <v>2758</v>
      </c>
      <c r="D600" s="443"/>
      <c r="E600" s="443"/>
      <c r="F600" s="443"/>
      <c r="G600" s="443"/>
      <c r="H600" s="444"/>
    </row>
    <row r="601" spans="1:16" s="1" customFormat="1" ht="51" customHeight="1" x14ac:dyDescent="0.3">
      <c r="A601" s="378">
        <v>44</v>
      </c>
      <c r="B601" s="380" t="s">
        <v>2759</v>
      </c>
      <c r="C601" s="442" t="s">
        <v>2763</v>
      </c>
      <c r="D601" s="443"/>
      <c r="E601" s="443"/>
      <c r="F601" s="443"/>
      <c r="G601" s="443"/>
      <c r="H601" s="444"/>
    </row>
    <row r="602" spans="1:16" s="1" customFormat="1" ht="171" customHeight="1" x14ac:dyDescent="0.3">
      <c r="A602" s="378">
        <v>45</v>
      </c>
      <c r="B602" s="380" t="s">
        <v>2764</v>
      </c>
      <c r="C602" s="442" t="s">
        <v>2769</v>
      </c>
      <c r="D602" s="443"/>
      <c r="E602" s="443"/>
      <c r="F602" s="443"/>
      <c r="G602" s="443"/>
      <c r="H602" s="444"/>
    </row>
    <row r="603" spans="1:16" s="1" customFormat="1" ht="55.5" customHeight="1" x14ac:dyDescent="0.3">
      <c r="A603" s="378">
        <v>46</v>
      </c>
      <c r="B603" s="380" t="s">
        <v>2765</v>
      </c>
      <c r="C603" s="442" t="s">
        <v>2766</v>
      </c>
      <c r="D603" s="443"/>
      <c r="E603" s="443"/>
      <c r="F603" s="443"/>
      <c r="G603" s="443"/>
      <c r="H603" s="444"/>
    </row>
    <row r="604" spans="1:16" s="1" customFormat="1" ht="237.75" customHeight="1" x14ac:dyDescent="0.3">
      <c r="A604" s="378">
        <v>47</v>
      </c>
      <c r="B604" s="380" t="s">
        <v>2767</v>
      </c>
      <c r="C604" s="442" t="s">
        <v>2768</v>
      </c>
      <c r="D604" s="443"/>
      <c r="E604" s="443"/>
      <c r="F604" s="443"/>
      <c r="G604" s="443"/>
      <c r="H604" s="444"/>
    </row>
    <row r="605" spans="1:16" s="1" customFormat="1" ht="102" customHeight="1" x14ac:dyDescent="0.3">
      <c r="A605" s="378">
        <v>48</v>
      </c>
      <c r="B605" s="380" t="s">
        <v>2770</v>
      </c>
      <c r="C605" s="442" t="s">
        <v>2771</v>
      </c>
      <c r="D605" s="443"/>
      <c r="E605" s="443"/>
      <c r="F605" s="443"/>
      <c r="G605" s="443"/>
      <c r="H605" s="444"/>
    </row>
    <row r="610" spans="1:16" ht="12.75" customHeight="1" thickBot="1" x14ac:dyDescent="0.35">
      <c r="A610" s="399"/>
      <c r="B610" s="399"/>
      <c r="C610" s="399"/>
      <c r="D610" s="399"/>
      <c r="E610" s="399"/>
      <c r="F610" s="399"/>
      <c r="G610" s="399"/>
      <c r="H610" s="399"/>
    </row>
    <row r="611" spans="1:16" s="1" customFormat="1" ht="18" customHeight="1" x14ac:dyDescent="0.3">
      <c r="A611" s="455" t="s">
        <v>2063</v>
      </c>
      <c r="B611" s="455"/>
      <c r="C611" s="455"/>
      <c r="D611" s="455"/>
      <c r="E611" s="455"/>
      <c r="F611" s="455"/>
      <c r="G611" s="455"/>
      <c r="H611" s="455"/>
      <c r="I611" s="183"/>
      <c r="J611" s="177"/>
      <c r="K611" s="177"/>
      <c r="L611" s="155"/>
      <c r="O611" s="131"/>
      <c r="P611" s="132"/>
    </row>
    <row r="612" spans="1:16" s="1" customFormat="1" ht="12.75" customHeight="1" x14ac:dyDescent="0.3">
      <c r="A612" s="456" t="s">
        <v>2064</v>
      </c>
      <c r="B612" s="456"/>
      <c r="C612" s="456"/>
      <c r="D612" s="456"/>
      <c r="E612" s="456"/>
      <c r="F612" s="456"/>
      <c r="G612" s="456"/>
      <c r="H612" s="456"/>
      <c r="I612" s="184"/>
      <c r="J612" s="177"/>
      <c r="K612" s="177"/>
      <c r="L612" s="158"/>
      <c r="O612" s="131"/>
      <c r="P612" s="132"/>
    </row>
    <row r="613" spans="1:16" s="1" customFormat="1" ht="12.75" customHeight="1" thickBot="1" x14ac:dyDescent="0.35">
      <c r="A613" s="456" t="s">
        <v>2066</v>
      </c>
      <c r="B613" s="456"/>
      <c r="C613" s="456"/>
      <c r="D613" s="456"/>
      <c r="E613" s="456"/>
      <c r="F613" s="456"/>
      <c r="G613" s="456"/>
      <c r="H613" s="456"/>
      <c r="I613" s="185"/>
      <c r="J613" s="177"/>
      <c r="K613" s="177"/>
      <c r="L613" s="160"/>
      <c r="O613" s="131"/>
      <c r="P613" s="132"/>
    </row>
    <row r="614" spans="1:16" s="2" customFormat="1" ht="24" customHeight="1" thickBot="1" x14ac:dyDescent="0.3">
      <c r="A614" s="457"/>
      <c r="B614" s="458"/>
      <c r="C614" s="433" t="s">
        <v>2860</v>
      </c>
      <c r="D614" s="434"/>
      <c r="E614" s="435"/>
      <c r="F614" s="417" t="str">
        <f>$F$1</f>
        <v>F23.MO12.PP</v>
      </c>
      <c r="G614" s="463">
        <v>44235</v>
      </c>
      <c r="H614" s="464"/>
      <c r="I614" s="176"/>
      <c r="J614" s="176"/>
      <c r="K614" s="176"/>
      <c r="L614" s="3"/>
      <c r="M614" s="3"/>
      <c r="N614" s="3"/>
      <c r="O614" s="3"/>
    </row>
    <row r="615" spans="1:16" s="2" customFormat="1" ht="24" customHeight="1" thickBot="1" x14ac:dyDescent="0.3">
      <c r="A615" s="459"/>
      <c r="B615" s="460"/>
      <c r="C615" s="436"/>
      <c r="D615" s="437"/>
      <c r="E615" s="438"/>
      <c r="F615" s="416" t="s">
        <v>2867</v>
      </c>
      <c r="G615" s="465" t="s">
        <v>2817</v>
      </c>
      <c r="H615" s="432"/>
      <c r="I615" s="176"/>
      <c r="J615" s="176"/>
      <c r="K615" s="176"/>
      <c r="L615" s="3"/>
      <c r="M615" s="3"/>
      <c r="N615" s="3"/>
      <c r="O615" s="3"/>
    </row>
    <row r="616" spans="1:16" s="2" customFormat="1" ht="24" customHeight="1" thickBot="1" x14ac:dyDescent="0.3">
      <c r="A616" s="461"/>
      <c r="B616" s="462"/>
      <c r="C616" s="439"/>
      <c r="D616" s="440"/>
      <c r="E616" s="441"/>
      <c r="F616" s="439" t="s">
        <v>2065</v>
      </c>
      <c r="G616" s="440"/>
      <c r="H616" s="441"/>
      <c r="I616" s="176"/>
      <c r="J616" s="176"/>
      <c r="K616" s="176"/>
      <c r="L616" s="3"/>
      <c r="M616" s="3"/>
      <c r="N616" s="3"/>
      <c r="O616" s="3"/>
    </row>
    <row r="617" spans="1:16" s="1" customFormat="1" ht="12.75" customHeight="1" x14ac:dyDescent="0.3"/>
    <row r="618" spans="1:16" s="1" customFormat="1" ht="16.5" customHeight="1" x14ac:dyDescent="0.3">
      <c r="A618" s="451" t="s">
        <v>2321</v>
      </c>
      <c r="B618" s="451"/>
      <c r="C618" s="451"/>
      <c r="D618" s="451"/>
      <c r="E618" s="451"/>
      <c r="F618" s="451"/>
      <c r="G618" s="451"/>
      <c r="H618" s="451"/>
    </row>
    <row r="619" spans="1:16" s="1" customFormat="1" ht="87" customHeight="1" x14ac:dyDescent="0.3">
      <c r="A619" s="378">
        <v>49</v>
      </c>
      <c r="B619" s="380" t="s">
        <v>2791</v>
      </c>
      <c r="C619" s="442" t="s">
        <v>2772</v>
      </c>
      <c r="D619" s="443"/>
      <c r="E619" s="443"/>
      <c r="F619" s="443"/>
      <c r="G619" s="443"/>
      <c r="H619" s="444"/>
    </row>
    <row r="620" spans="1:16" s="1" customFormat="1" ht="137.25" customHeight="1" x14ac:dyDescent="0.3">
      <c r="A620" s="378">
        <v>50</v>
      </c>
      <c r="B620" s="380" t="s">
        <v>2773</v>
      </c>
      <c r="C620" s="442" t="s">
        <v>2774</v>
      </c>
      <c r="D620" s="443"/>
      <c r="E620" s="443"/>
      <c r="F620" s="443"/>
      <c r="G620" s="443"/>
      <c r="H620" s="444"/>
    </row>
    <row r="621" spans="1:16" s="1" customFormat="1" ht="16.5" customHeight="1" x14ac:dyDescent="0.3">
      <c r="A621" s="451" t="s">
        <v>2775</v>
      </c>
      <c r="B621" s="451"/>
      <c r="C621" s="451"/>
      <c r="D621" s="451"/>
      <c r="E621" s="451"/>
      <c r="F621" s="451"/>
      <c r="G621" s="451"/>
      <c r="H621" s="451"/>
    </row>
    <row r="622" spans="1:16" s="1" customFormat="1" ht="16.5" customHeight="1" x14ac:dyDescent="0.3">
      <c r="A622" s="506" t="s">
        <v>2776</v>
      </c>
      <c r="B622" s="506"/>
      <c r="C622" s="506"/>
      <c r="D622" s="506"/>
      <c r="E622" s="506"/>
      <c r="F622" s="506"/>
      <c r="G622" s="506"/>
      <c r="H622" s="506"/>
    </row>
    <row r="623" spans="1:16" s="1" customFormat="1" ht="24" customHeight="1" x14ac:dyDescent="0.3">
      <c r="A623" s="451" t="s">
        <v>2323</v>
      </c>
      <c r="B623" s="451"/>
      <c r="C623" s="451"/>
      <c r="D623" s="451"/>
      <c r="E623" s="451"/>
      <c r="F623" s="451"/>
      <c r="G623" s="451"/>
      <c r="H623" s="451"/>
    </row>
    <row r="624" spans="1:16" s="1" customFormat="1" ht="38.25" customHeight="1" x14ac:dyDescent="0.3">
      <c r="A624" s="378">
        <v>51</v>
      </c>
      <c r="B624" s="380" t="s">
        <v>2790</v>
      </c>
      <c r="C624" s="442" t="s">
        <v>2777</v>
      </c>
      <c r="D624" s="443"/>
      <c r="E624" s="443"/>
      <c r="F624" s="443"/>
      <c r="G624" s="443"/>
      <c r="H624" s="444"/>
    </row>
    <row r="625" spans="1:16" s="1" customFormat="1" ht="84" customHeight="1" x14ac:dyDescent="0.3">
      <c r="A625" s="378">
        <v>52</v>
      </c>
      <c r="B625" s="380" t="s">
        <v>2789</v>
      </c>
      <c r="C625" s="442" t="s">
        <v>2778</v>
      </c>
      <c r="D625" s="443"/>
      <c r="E625" s="443"/>
      <c r="F625" s="443"/>
      <c r="G625" s="443"/>
      <c r="H625" s="444"/>
    </row>
    <row r="626" spans="1:16" s="1" customFormat="1" ht="35.25" customHeight="1" x14ac:dyDescent="0.3">
      <c r="A626" s="378">
        <v>53</v>
      </c>
      <c r="B626" s="380" t="s">
        <v>2788</v>
      </c>
      <c r="C626" s="442" t="s">
        <v>2779</v>
      </c>
      <c r="D626" s="443"/>
      <c r="E626" s="443"/>
      <c r="F626" s="443"/>
      <c r="G626" s="443"/>
      <c r="H626" s="444"/>
    </row>
    <row r="627" spans="1:16" s="1" customFormat="1" ht="334.5" customHeight="1" thickBot="1" x14ac:dyDescent="0.35">
      <c r="A627" s="396">
        <v>54</v>
      </c>
      <c r="B627" s="397" t="s">
        <v>2787</v>
      </c>
      <c r="C627" s="495" t="s">
        <v>2782</v>
      </c>
      <c r="D627" s="496"/>
      <c r="E627" s="496"/>
      <c r="F627" s="496"/>
      <c r="G627" s="496"/>
      <c r="H627" s="496"/>
    </row>
    <row r="628" spans="1:16" s="1" customFormat="1" ht="18" customHeight="1" x14ac:dyDescent="0.3">
      <c r="A628" s="455" t="s">
        <v>2063</v>
      </c>
      <c r="B628" s="455"/>
      <c r="C628" s="455"/>
      <c r="D628" s="455"/>
      <c r="E628" s="455"/>
      <c r="F628" s="455"/>
      <c r="G628" s="455"/>
      <c r="H628" s="455"/>
      <c r="I628" s="183"/>
      <c r="J628" s="177"/>
      <c r="K628" s="177"/>
      <c r="L628" s="155"/>
      <c r="O628" s="131"/>
      <c r="P628" s="132"/>
    </row>
    <row r="629" spans="1:16" s="1" customFormat="1" ht="12.75" customHeight="1" x14ac:dyDescent="0.3">
      <c r="A629" s="456" t="s">
        <v>2064</v>
      </c>
      <c r="B629" s="456"/>
      <c r="C629" s="456"/>
      <c r="D629" s="456"/>
      <c r="E629" s="456"/>
      <c r="F629" s="456"/>
      <c r="G629" s="456"/>
      <c r="H629" s="456"/>
      <c r="I629" s="184"/>
      <c r="J629" s="177"/>
      <c r="K629" s="177"/>
      <c r="L629" s="158"/>
      <c r="O629" s="131"/>
      <c r="P629" s="132"/>
    </row>
    <row r="630" spans="1:16" s="1" customFormat="1" ht="12.75" customHeight="1" thickBot="1" x14ac:dyDescent="0.35">
      <c r="A630" s="456" t="s">
        <v>2066</v>
      </c>
      <c r="B630" s="456"/>
      <c r="C630" s="456"/>
      <c r="D630" s="456"/>
      <c r="E630" s="456"/>
      <c r="F630" s="456"/>
      <c r="G630" s="456"/>
      <c r="H630" s="456"/>
      <c r="I630" s="185"/>
      <c r="J630" s="177"/>
      <c r="K630" s="177"/>
      <c r="L630" s="160"/>
      <c r="O630" s="131"/>
      <c r="P630" s="132"/>
    </row>
    <row r="631" spans="1:16" s="2" customFormat="1" ht="24" customHeight="1" thickBot="1" x14ac:dyDescent="0.3">
      <c r="A631" s="457"/>
      <c r="B631" s="458"/>
      <c r="C631" s="433" t="s">
        <v>2860</v>
      </c>
      <c r="D631" s="434"/>
      <c r="E631" s="435"/>
      <c r="F631" s="417" t="str">
        <f>$F$1</f>
        <v>F23.MO12.PP</v>
      </c>
      <c r="G631" s="463">
        <v>44235</v>
      </c>
      <c r="H631" s="464"/>
      <c r="I631" s="176"/>
      <c r="J631" s="176"/>
      <c r="K631" s="176"/>
      <c r="L631" s="3"/>
      <c r="M631" s="3"/>
      <c r="N631" s="3"/>
      <c r="O631" s="3"/>
    </row>
    <row r="632" spans="1:16" s="2" customFormat="1" ht="24" customHeight="1" thickBot="1" x14ac:dyDescent="0.3">
      <c r="A632" s="459"/>
      <c r="B632" s="460"/>
      <c r="C632" s="436"/>
      <c r="D632" s="437"/>
      <c r="E632" s="438"/>
      <c r="F632" s="416" t="s">
        <v>2867</v>
      </c>
      <c r="G632" s="465" t="s">
        <v>2816</v>
      </c>
      <c r="H632" s="432"/>
      <c r="I632" s="176"/>
      <c r="J632" s="176"/>
      <c r="K632" s="176"/>
      <c r="L632" s="3"/>
      <c r="M632" s="3"/>
      <c r="N632" s="3"/>
      <c r="O632" s="3"/>
    </row>
    <row r="633" spans="1:16" s="2" customFormat="1" ht="24" customHeight="1" thickBot="1" x14ac:dyDescent="0.3">
      <c r="A633" s="461"/>
      <c r="B633" s="462"/>
      <c r="C633" s="439"/>
      <c r="D633" s="440"/>
      <c r="E633" s="441"/>
      <c r="F633" s="439" t="s">
        <v>2065</v>
      </c>
      <c r="G633" s="440"/>
      <c r="H633" s="441"/>
      <c r="I633" s="176"/>
      <c r="J633" s="176"/>
      <c r="K633" s="176"/>
      <c r="L633" s="3"/>
      <c r="M633" s="3"/>
      <c r="N633" s="3"/>
      <c r="O633" s="3"/>
    </row>
    <row r="634" spans="1:16" s="1" customFormat="1" ht="12.75" customHeight="1" x14ac:dyDescent="0.3"/>
    <row r="635" spans="1:16" s="1" customFormat="1" ht="139.5" customHeight="1" x14ac:dyDescent="0.3">
      <c r="A635" s="378">
        <v>55</v>
      </c>
      <c r="B635" s="380" t="s">
        <v>2786</v>
      </c>
      <c r="C635" s="489" t="s">
        <v>2783</v>
      </c>
      <c r="D635" s="486"/>
      <c r="E635" s="486"/>
      <c r="F635" s="486"/>
      <c r="G635" s="486"/>
      <c r="H635" s="486"/>
    </row>
    <row r="636" spans="1:16" s="1" customFormat="1" ht="73.5" customHeight="1" x14ac:dyDescent="0.3">
      <c r="A636" s="378">
        <v>56</v>
      </c>
      <c r="B636" s="380" t="s">
        <v>2785</v>
      </c>
      <c r="C636" s="489" t="s">
        <v>2784</v>
      </c>
      <c r="D636" s="486"/>
      <c r="E636" s="486"/>
      <c r="F636" s="486"/>
      <c r="G636" s="486"/>
      <c r="H636" s="486"/>
    </row>
    <row r="637" spans="1:16" s="1" customFormat="1" ht="42.75" customHeight="1" x14ac:dyDescent="0.3">
      <c r="A637" s="378">
        <v>57</v>
      </c>
      <c r="B637" s="380" t="s">
        <v>2792</v>
      </c>
      <c r="C637" s="489" t="s">
        <v>2793</v>
      </c>
      <c r="D637" s="486"/>
      <c r="E637" s="486"/>
      <c r="F637" s="486"/>
      <c r="G637" s="486"/>
      <c r="H637" s="486"/>
    </row>
    <row r="638" spans="1:16" s="1" customFormat="1" ht="103.5" customHeight="1" x14ac:dyDescent="0.3">
      <c r="A638" s="378">
        <v>58</v>
      </c>
      <c r="B638" s="380" t="s">
        <v>2794</v>
      </c>
      <c r="C638" s="489" t="s">
        <v>2795</v>
      </c>
      <c r="D638" s="486"/>
      <c r="E638" s="486"/>
      <c r="F638" s="486"/>
      <c r="G638" s="486"/>
      <c r="H638" s="486"/>
    </row>
    <row r="639" spans="1:16" s="1" customFormat="1" ht="24" customHeight="1" x14ac:dyDescent="0.3">
      <c r="A639" s="451" t="s">
        <v>2324</v>
      </c>
      <c r="B639" s="451"/>
      <c r="C639" s="451"/>
      <c r="D639" s="451"/>
      <c r="E639" s="451"/>
      <c r="F639" s="451"/>
      <c r="G639" s="451"/>
      <c r="H639" s="451"/>
    </row>
    <row r="640" spans="1:16" s="1" customFormat="1" ht="191.25" customHeight="1" x14ac:dyDescent="0.3">
      <c r="A640" s="378">
        <v>59</v>
      </c>
      <c r="B640" s="380" t="s">
        <v>2796</v>
      </c>
      <c r="C640" s="489" t="s">
        <v>2797</v>
      </c>
      <c r="D640" s="486"/>
      <c r="E640" s="486"/>
      <c r="F640" s="486"/>
      <c r="G640" s="486"/>
      <c r="H640" s="486"/>
    </row>
    <row r="641" spans="1:16" s="1" customFormat="1" ht="45" customHeight="1" x14ac:dyDescent="0.3">
      <c r="A641" s="378">
        <v>60</v>
      </c>
      <c r="B641" s="380" t="s">
        <v>2806</v>
      </c>
      <c r="C641" s="489" t="s">
        <v>2798</v>
      </c>
      <c r="D641" s="486"/>
      <c r="E641" s="486"/>
      <c r="F641" s="486"/>
      <c r="G641" s="486"/>
      <c r="H641" s="486"/>
    </row>
    <row r="642" spans="1:16" s="1" customFormat="1" ht="58.5" customHeight="1" x14ac:dyDescent="0.3">
      <c r="A642" s="378">
        <v>61</v>
      </c>
      <c r="B642" s="380" t="s">
        <v>2805</v>
      </c>
      <c r="C642" s="489" t="s">
        <v>2799</v>
      </c>
      <c r="D642" s="486"/>
      <c r="E642" s="486"/>
      <c r="F642" s="486"/>
      <c r="G642" s="486"/>
      <c r="H642" s="486"/>
    </row>
    <row r="643" spans="1:16" s="1" customFormat="1" ht="45" customHeight="1" x14ac:dyDescent="0.3">
      <c r="A643" s="378">
        <v>62</v>
      </c>
      <c r="B643" s="380" t="s">
        <v>2804</v>
      </c>
      <c r="C643" s="489" t="s">
        <v>2800</v>
      </c>
      <c r="D643" s="486"/>
      <c r="E643" s="486"/>
      <c r="F643" s="486"/>
      <c r="G643" s="486"/>
      <c r="H643" s="486"/>
    </row>
    <row r="644" spans="1:16" s="1" customFormat="1" ht="53.25" customHeight="1" x14ac:dyDescent="0.3">
      <c r="A644" s="378">
        <v>63</v>
      </c>
      <c r="B644" s="380" t="s">
        <v>2803</v>
      </c>
      <c r="C644" s="489" t="s">
        <v>2801</v>
      </c>
      <c r="D644" s="486"/>
      <c r="E644" s="486"/>
      <c r="F644" s="486"/>
      <c r="G644" s="486"/>
      <c r="H644" s="486"/>
    </row>
    <row r="645" spans="1:16" ht="12.75" customHeight="1" thickBot="1" x14ac:dyDescent="0.35">
      <c r="A645" s="399"/>
      <c r="B645" s="399"/>
      <c r="C645" s="399"/>
      <c r="D645" s="399"/>
      <c r="E645" s="399"/>
      <c r="F645" s="399"/>
      <c r="G645" s="399"/>
      <c r="H645" s="399"/>
    </row>
    <row r="646" spans="1:16" s="1" customFormat="1" ht="18" customHeight="1" x14ac:dyDescent="0.3">
      <c r="A646" s="455" t="s">
        <v>2063</v>
      </c>
      <c r="B646" s="455"/>
      <c r="C646" s="455"/>
      <c r="D646" s="455"/>
      <c r="E646" s="455"/>
      <c r="F646" s="455"/>
      <c r="G646" s="455"/>
      <c r="H646" s="455"/>
      <c r="I646" s="183"/>
      <c r="J646" s="177"/>
      <c r="K646" s="177"/>
      <c r="L646" s="155"/>
      <c r="O646" s="131"/>
      <c r="P646" s="132"/>
    </row>
    <row r="647" spans="1:16" s="1" customFormat="1" ht="12.75" customHeight="1" x14ac:dyDescent="0.3">
      <c r="A647" s="456" t="s">
        <v>2064</v>
      </c>
      <c r="B647" s="456"/>
      <c r="C647" s="456"/>
      <c r="D647" s="456"/>
      <c r="E647" s="456"/>
      <c r="F647" s="456"/>
      <c r="G647" s="456"/>
      <c r="H647" s="456"/>
      <c r="I647" s="184"/>
      <c r="J647" s="177"/>
      <c r="K647" s="177"/>
      <c r="L647" s="158"/>
      <c r="O647" s="131"/>
      <c r="P647" s="132"/>
    </row>
    <row r="648" spans="1:16" s="1" customFormat="1" ht="12.75" customHeight="1" thickBot="1" x14ac:dyDescent="0.35">
      <c r="A648" s="456" t="s">
        <v>2066</v>
      </c>
      <c r="B648" s="456"/>
      <c r="C648" s="456"/>
      <c r="D648" s="456"/>
      <c r="E648" s="456"/>
      <c r="F648" s="456"/>
      <c r="G648" s="456"/>
      <c r="H648" s="456"/>
      <c r="I648" s="185"/>
      <c r="J648" s="177"/>
      <c r="K648" s="177"/>
      <c r="L648" s="160"/>
      <c r="O648" s="131"/>
      <c r="P648" s="132"/>
    </row>
    <row r="649" spans="1:16" s="2" customFormat="1" ht="24" customHeight="1" thickBot="1" x14ac:dyDescent="0.3">
      <c r="A649" s="457"/>
      <c r="B649" s="458"/>
      <c r="C649" s="433" t="s">
        <v>2860</v>
      </c>
      <c r="D649" s="434"/>
      <c r="E649" s="435"/>
      <c r="F649" s="417" t="str">
        <f>$F$1</f>
        <v>F23.MO12.PP</v>
      </c>
      <c r="G649" s="463">
        <v>44235</v>
      </c>
      <c r="H649" s="464"/>
      <c r="I649" s="176"/>
      <c r="J649" s="176"/>
      <c r="K649" s="176"/>
      <c r="L649" s="3"/>
      <c r="M649" s="3"/>
      <c r="N649" s="3"/>
      <c r="O649" s="3"/>
    </row>
    <row r="650" spans="1:16" s="2" customFormat="1" ht="24" customHeight="1" thickBot="1" x14ac:dyDescent="0.3">
      <c r="A650" s="459"/>
      <c r="B650" s="460"/>
      <c r="C650" s="436"/>
      <c r="D650" s="437"/>
      <c r="E650" s="438"/>
      <c r="F650" s="416" t="s">
        <v>2867</v>
      </c>
      <c r="G650" s="465" t="s">
        <v>2815</v>
      </c>
      <c r="H650" s="432"/>
      <c r="I650" s="176"/>
      <c r="J650" s="176"/>
      <c r="K650" s="176"/>
      <c r="L650" s="3"/>
      <c r="M650" s="3"/>
      <c r="N650" s="3"/>
      <c r="O650" s="3"/>
    </row>
    <row r="651" spans="1:16" s="2" customFormat="1" ht="24" customHeight="1" thickBot="1" x14ac:dyDescent="0.3">
      <c r="A651" s="461"/>
      <c r="B651" s="462"/>
      <c r="C651" s="439"/>
      <c r="D651" s="440"/>
      <c r="E651" s="441"/>
      <c r="F651" s="439" t="s">
        <v>2065</v>
      </c>
      <c r="G651" s="440"/>
      <c r="H651" s="441"/>
      <c r="I651" s="176"/>
      <c r="J651" s="176"/>
      <c r="K651" s="176"/>
      <c r="L651" s="3"/>
      <c r="M651" s="3"/>
      <c r="N651" s="3"/>
      <c r="O651" s="3"/>
    </row>
    <row r="652" spans="1:16" s="1" customFormat="1" ht="12.75" customHeight="1" x14ac:dyDescent="0.3"/>
    <row r="653" spans="1:16" s="1" customFormat="1" ht="18" customHeight="1" x14ac:dyDescent="0.3">
      <c r="A653" s="451" t="s">
        <v>2325</v>
      </c>
      <c r="B653" s="451"/>
      <c r="C653" s="451"/>
      <c r="D653" s="451"/>
      <c r="E653" s="451"/>
      <c r="F653" s="451"/>
      <c r="G653" s="451"/>
      <c r="H653" s="451"/>
    </row>
    <row r="654" spans="1:16" s="1" customFormat="1" ht="138" customHeight="1" x14ac:dyDescent="0.3">
      <c r="A654" s="378">
        <v>64</v>
      </c>
      <c r="B654" s="380" t="s">
        <v>2802</v>
      </c>
      <c r="C654" s="489" t="s">
        <v>2807</v>
      </c>
      <c r="D654" s="486"/>
      <c r="E654" s="486"/>
      <c r="F654" s="486"/>
      <c r="G654" s="486"/>
      <c r="H654" s="486"/>
    </row>
    <row r="655" spans="1:16" s="1" customFormat="1" ht="75.75" customHeight="1" x14ac:dyDescent="0.3">
      <c r="A655" s="378">
        <v>65</v>
      </c>
      <c r="B655" s="380" t="s">
        <v>2809</v>
      </c>
      <c r="C655" s="489" t="s">
        <v>2808</v>
      </c>
      <c r="D655" s="486"/>
      <c r="E655" s="486"/>
      <c r="F655" s="486"/>
      <c r="G655" s="486"/>
      <c r="H655" s="486"/>
    </row>
    <row r="656" spans="1:16" s="1" customFormat="1" ht="56.25" customHeight="1" x14ac:dyDescent="0.3">
      <c r="A656" s="378">
        <v>66</v>
      </c>
      <c r="B656" s="380" t="s">
        <v>2810</v>
      </c>
      <c r="C656" s="489" t="s">
        <v>2811</v>
      </c>
      <c r="D656" s="486"/>
      <c r="E656" s="486"/>
      <c r="F656" s="486"/>
      <c r="G656" s="486"/>
      <c r="H656" s="486"/>
    </row>
    <row r="658" spans="1:35" s="411" customFormat="1" ht="18" customHeight="1" x14ac:dyDescent="0.3">
      <c r="A658" s="411" t="s">
        <v>2812</v>
      </c>
      <c r="I658" s="381"/>
      <c r="J658" s="381"/>
      <c r="K658" s="381"/>
      <c r="L658" s="381"/>
      <c r="M658" s="381"/>
      <c r="N658" s="381"/>
      <c r="O658" s="381"/>
      <c r="P658" s="381"/>
      <c r="Q658" s="381"/>
      <c r="R658" s="381"/>
      <c r="S658" s="381"/>
      <c r="T658" s="381"/>
      <c r="U658" s="381"/>
      <c r="V658" s="381"/>
      <c r="W658" s="381"/>
      <c r="X658" s="381"/>
      <c r="Y658" s="381"/>
      <c r="Z658" s="381"/>
      <c r="AA658" s="381"/>
      <c r="AB658" s="381"/>
      <c r="AC658" s="381"/>
      <c r="AD658" s="381"/>
      <c r="AE658" s="381"/>
      <c r="AF658" s="381"/>
      <c r="AG658" s="381"/>
      <c r="AH658" s="381"/>
      <c r="AI658" s="381"/>
    </row>
    <row r="659" spans="1:35" s="412" customFormat="1" ht="18.75" customHeight="1" x14ac:dyDescent="0.3">
      <c r="A659" s="507" t="s">
        <v>2813</v>
      </c>
      <c r="B659" s="507"/>
      <c r="C659" s="415" t="s">
        <v>2331</v>
      </c>
      <c r="D659" s="507" t="s">
        <v>2814</v>
      </c>
      <c r="E659" s="507"/>
      <c r="F659" s="507"/>
      <c r="G659" s="507"/>
      <c r="H659" s="507"/>
      <c r="I659" s="413"/>
      <c r="J659" s="413"/>
      <c r="K659" s="413"/>
      <c r="L659" s="413"/>
      <c r="M659" s="413"/>
      <c r="N659" s="413"/>
      <c r="O659" s="413"/>
      <c r="P659" s="413"/>
      <c r="Q659" s="413"/>
      <c r="R659" s="413"/>
      <c r="S659" s="413"/>
      <c r="T659" s="413"/>
      <c r="U659" s="413"/>
      <c r="V659" s="413"/>
      <c r="W659" s="413"/>
      <c r="X659" s="413"/>
      <c r="Y659" s="413"/>
      <c r="Z659" s="413"/>
      <c r="AA659" s="413"/>
      <c r="AB659" s="413"/>
      <c r="AC659" s="413"/>
      <c r="AD659" s="413"/>
      <c r="AE659" s="413"/>
      <c r="AF659" s="413"/>
      <c r="AG659" s="413"/>
      <c r="AH659" s="413"/>
      <c r="AI659" s="413"/>
    </row>
    <row r="660" spans="1:35" s="412" customFormat="1" ht="43.5" customHeight="1" x14ac:dyDescent="0.3">
      <c r="A660" s="508"/>
      <c r="B660" s="508"/>
      <c r="C660" s="414"/>
      <c r="D660" s="508"/>
      <c r="E660" s="508"/>
      <c r="F660" s="508"/>
      <c r="G660" s="508"/>
      <c r="H660" s="508"/>
      <c r="I660" s="413"/>
      <c r="J660" s="413"/>
      <c r="K660" s="413"/>
      <c r="L660" s="413"/>
      <c r="M660" s="413"/>
      <c r="N660" s="413"/>
      <c r="O660" s="413"/>
      <c r="P660" s="413"/>
      <c r="Q660" s="413"/>
      <c r="R660" s="413"/>
      <c r="S660" s="413"/>
      <c r="T660" s="413"/>
      <c r="U660" s="413"/>
      <c r="V660" s="413"/>
      <c r="W660" s="413"/>
      <c r="X660" s="413"/>
      <c r="Y660" s="413"/>
      <c r="Z660" s="413"/>
      <c r="AA660" s="413"/>
      <c r="AB660" s="413"/>
      <c r="AC660" s="413"/>
      <c r="AD660" s="413"/>
      <c r="AE660" s="413"/>
      <c r="AF660" s="413"/>
      <c r="AG660" s="413"/>
      <c r="AH660" s="413"/>
      <c r="AI660" s="413"/>
    </row>
    <row r="692" spans="1:16" ht="12.75" customHeight="1" thickBot="1" x14ac:dyDescent="0.35">
      <c r="A692" s="399"/>
      <c r="B692" s="399"/>
      <c r="C692" s="399"/>
      <c r="D692" s="399"/>
      <c r="E692" s="399"/>
      <c r="F692" s="399"/>
      <c r="G692" s="399"/>
      <c r="H692" s="399"/>
    </row>
    <row r="693" spans="1:16" s="1" customFormat="1" ht="18" customHeight="1" x14ac:dyDescent="0.3">
      <c r="A693" s="455" t="s">
        <v>2063</v>
      </c>
      <c r="B693" s="455"/>
      <c r="C693" s="455"/>
      <c r="D693" s="455"/>
      <c r="E693" s="455"/>
      <c r="F693" s="455"/>
      <c r="G693" s="455"/>
      <c r="H693" s="455"/>
      <c r="I693" s="183"/>
      <c r="J693" s="177"/>
      <c r="K693" s="177"/>
      <c r="L693" s="155"/>
      <c r="O693" s="131"/>
      <c r="P693" s="132"/>
    </row>
    <row r="694" spans="1:16" s="1" customFormat="1" ht="12.75" customHeight="1" x14ac:dyDescent="0.3">
      <c r="A694" s="456" t="s">
        <v>2064</v>
      </c>
      <c r="B694" s="456"/>
      <c r="C694" s="456"/>
      <c r="D694" s="456"/>
      <c r="E694" s="456"/>
      <c r="F694" s="456"/>
      <c r="G694" s="456"/>
      <c r="H694" s="456"/>
      <c r="I694" s="184"/>
      <c r="J694" s="177"/>
      <c r="K694" s="177"/>
      <c r="L694" s="158"/>
      <c r="O694" s="131"/>
      <c r="P694" s="132"/>
    </row>
    <row r="695" spans="1:16" s="1" customFormat="1" ht="12.75" customHeight="1" x14ac:dyDescent="0.3">
      <c r="A695" s="456" t="s">
        <v>2066</v>
      </c>
      <c r="B695" s="456"/>
      <c r="C695" s="456"/>
      <c r="D695" s="456"/>
      <c r="E695" s="456"/>
      <c r="F695" s="456"/>
      <c r="G695" s="456"/>
      <c r="H695" s="456"/>
      <c r="I695" s="185"/>
      <c r="J695" s="177"/>
      <c r="K695" s="177"/>
      <c r="L695" s="160"/>
      <c r="O695" s="131"/>
      <c r="P695" s="132"/>
    </row>
  </sheetData>
  <mergeCells count="611">
    <mergeCell ref="C330:E332"/>
    <mergeCell ref="C348:E350"/>
    <mergeCell ref="C413:E415"/>
    <mergeCell ref="C462:E464"/>
    <mergeCell ref="C472:E474"/>
    <mergeCell ref="C486:E488"/>
    <mergeCell ref="C631:E633"/>
    <mergeCell ref="A653:H653"/>
    <mergeCell ref="C654:H654"/>
    <mergeCell ref="A646:H646"/>
    <mergeCell ref="A647:H647"/>
    <mergeCell ref="A648:H648"/>
    <mergeCell ref="A649:B651"/>
    <mergeCell ref="G649:H649"/>
    <mergeCell ref="G650:H650"/>
    <mergeCell ref="F651:H651"/>
    <mergeCell ref="C649:E651"/>
    <mergeCell ref="C636:H636"/>
    <mergeCell ref="C637:H637"/>
    <mergeCell ref="C638:H638"/>
    <mergeCell ref="A639:H639"/>
    <mergeCell ref="C640:H640"/>
    <mergeCell ref="C641:H641"/>
    <mergeCell ref="C642:H642"/>
    <mergeCell ref="C655:H655"/>
    <mergeCell ref="C656:H656"/>
    <mergeCell ref="A693:H693"/>
    <mergeCell ref="A694:H694"/>
    <mergeCell ref="A695:H695"/>
    <mergeCell ref="A659:B659"/>
    <mergeCell ref="D659:H659"/>
    <mergeCell ref="A660:B660"/>
    <mergeCell ref="D660:H660"/>
    <mergeCell ref="C643:H643"/>
    <mergeCell ref="C644:H644"/>
    <mergeCell ref="A629:H629"/>
    <mergeCell ref="A630:H630"/>
    <mergeCell ref="A631:B633"/>
    <mergeCell ref="G631:H631"/>
    <mergeCell ref="G632:H632"/>
    <mergeCell ref="F633:H633"/>
    <mergeCell ref="C635:H635"/>
    <mergeCell ref="C620:H620"/>
    <mergeCell ref="A621:H621"/>
    <mergeCell ref="A623:H623"/>
    <mergeCell ref="C624:H624"/>
    <mergeCell ref="C625:H625"/>
    <mergeCell ref="C626:H626"/>
    <mergeCell ref="C627:H627"/>
    <mergeCell ref="A622:H622"/>
    <mergeCell ref="A628:H628"/>
    <mergeCell ref="C600:H600"/>
    <mergeCell ref="C601:H601"/>
    <mergeCell ref="C602:H602"/>
    <mergeCell ref="C603:H603"/>
    <mergeCell ref="C604:H604"/>
    <mergeCell ref="C605:H605"/>
    <mergeCell ref="A618:H618"/>
    <mergeCell ref="C619:H619"/>
    <mergeCell ref="A611:H611"/>
    <mergeCell ref="A612:H612"/>
    <mergeCell ref="A613:H613"/>
    <mergeCell ref="A614:B616"/>
    <mergeCell ref="G614:H614"/>
    <mergeCell ref="G615:H615"/>
    <mergeCell ref="F616:H616"/>
    <mergeCell ref="C614:E616"/>
    <mergeCell ref="C584:H584"/>
    <mergeCell ref="C586:H586"/>
    <mergeCell ref="A585:H585"/>
    <mergeCell ref="C587:H587"/>
    <mergeCell ref="C588:H588"/>
    <mergeCell ref="A593:H593"/>
    <mergeCell ref="A594:H594"/>
    <mergeCell ref="A595:H595"/>
    <mergeCell ref="A596:B598"/>
    <mergeCell ref="G596:H596"/>
    <mergeCell ref="G597:H597"/>
    <mergeCell ref="F598:H598"/>
    <mergeCell ref="C596:E598"/>
    <mergeCell ref="A577:H577"/>
    <mergeCell ref="A578:H578"/>
    <mergeCell ref="A579:H579"/>
    <mergeCell ref="A580:B582"/>
    <mergeCell ref="G580:H580"/>
    <mergeCell ref="G581:H581"/>
    <mergeCell ref="F582:H582"/>
    <mergeCell ref="C580:E582"/>
    <mergeCell ref="A554:H554"/>
    <mergeCell ref="C555:H555"/>
    <mergeCell ref="A556:H556"/>
    <mergeCell ref="C557:H557"/>
    <mergeCell ref="A568:H568"/>
    <mergeCell ref="C569:H569"/>
    <mergeCell ref="C570:H570"/>
    <mergeCell ref="C571:H571"/>
    <mergeCell ref="C572:H572"/>
    <mergeCell ref="C567:H567"/>
    <mergeCell ref="A560:H560"/>
    <mergeCell ref="A561:H561"/>
    <mergeCell ref="A562:H562"/>
    <mergeCell ref="A563:B565"/>
    <mergeCell ref="G563:H563"/>
    <mergeCell ref="G564:H564"/>
    <mergeCell ref="F565:H565"/>
    <mergeCell ref="C563:E565"/>
    <mergeCell ref="A531:H531"/>
    <mergeCell ref="A532:H532"/>
    <mergeCell ref="A533:H533"/>
    <mergeCell ref="A534:B536"/>
    <mergeCell ref="G534:H534"/>
    <mergeCell ref="G535:H535"/>
    <mergeCell ref="F536:H536"/>
    <mergeCell ref="C534:E536"/>
    <mergeCell ref="A538:H538"/>
    <mergeCell ref="C539:H539"/>
    <mergeCell ref="C541:H541"/>
    <mergeCell ref="A540:H540"/>
    <mergeCell ref="A542:H542"/>
    <mergeCell ref="C543:H543"/>
    <mergeCell ref="C553:H553"/>
    <mergeCell ref="A546:H546"/>
    <mergeCell ref="A547:H547"/>
    <mergeCell ref="A548:H548"/>
    <mergeCell ref="A549:B551"/>
    <mergeCell ref="C549:E549"/>
    <mergeCell ref="G549:H549"/>
    <mergeCell ref="C550:E551"/>
    <mergeCell ref="G550:H550"/>
    <mergeCell ref="F551:H551"/>
    <mergeCell ref="C523:H523"/>
    <mergeCell ref="A524:H524"/>
    <mergeCell ref="A525:H525"/>
    <mergeCell ref="C526:H526"/>
    <mergeCell ref="C527:H527"/>
    <mergeCell ref="A528:H528"/>
    <mergeCell ref="C529:H529"/>
    <mergeCell ref="C507:H507"/>
    <mergeCell ref="C508:H508"/>
    <mergeCell ref="C509:H509"/>
    <mergeCell ref="C510:H510"/>
    <mergeCell ref="A516:H516"/>
    <mergeCell ref="A517:H517"/>
    <mergeCell ref="A518:H518"/>
    <mergeCell ref="A519:B521"/>
    <mergeCell ref="G519:H519"/>
    <mergeCell ref="G520:H520"/>
    <mergeCell ref="F521:H521"/>
    <mergeCell ref="C519:E521"/>
    <mergeCell ref="C493:H493"/>
    <mergeCell ref="A494:H494"/>
    <mergeCell ref="C495:H495"/>
    <mergeCell ref="C506:H506"/>
    <mergeCell ref="A499:H499"/>
    <mergeCell ref="A500:H500"/>
    <mergeCell ref="A501:H501"/>
    <mergeCell ref="A502:B504"/>
    <mergeCell ref="G502:H502"/>
    <mergeCell ref="G503:H503"/>
    <mergeCell ref="F504:H504"/>
    <mergeCell ref="C502:E504"/>
    <mergeCell ref="C477:H477"/>
    <mergeCell ref="C478:H478"/>
    <mergeCell ref="C479:H479"/>
    <mergeCell ref="C491:H491"/>
    <mergeCell ref="C492:H492"/>
    <mergeCell ref="C480:H480"/>
    <mergeCell ref="A483:H483"/>
    <mergeCell ref="A484:H484"/>
    <mergeCell ref="A485:H485"/>
    <mergeCell ref="A486:B488"/>
    <mergeCell ref="G486:H486"/>
    <mergeCell ref="G487:H487"/>
    <mergeCell ref="F488:H488"/>
    <mergeCell ref="C490:H490"/>
    <mergeCell ref="C466:H466"/>
    <mergeCell ref="C467:H467"/>
    <mergeCell ref="C468:H468"/>
    <mergeCell ref="C476:H476"/>
    <mergeCell ref="A469:H469"/>
    <mergeCell ref="A470:H470"/>
    <mergeCell ref="A471:H471"/>
    <mergeCell ref="A472:B474"/>
    <mergeCell ref="G472:H472"/>
    <mergeCell ref="G473:H473"/>
    <mergeCell ref="F474:H474"/>
    <mergeCell ref="A459:H459"/>
    <mergeCell ref="A460:H460"/>
    <mergeCell ref="A461:H461"/>
    <mergeCell ref="A462:B464"/>
    <mergeCell ref="G462:H462"/>
    <mergeCell ref="G463:H463"/>
    <mergeCell ref="F464:H464"/>
    <mergeCell ref="A447:B449"/>
    <mergeCell ref="G447:H447"/>
    <mergeCell ref="G448:H448"/>
    <mergeCell ref="F449:H449"/>
    <mergeCell ref="C451:H451"/>
    <mergeCell ref="C452:H452"/>
    <mergeCell ref="C453:H453"/>
    <mergeCell ref="C447:E449"/>
    <mergeCell ref="C436:H436"/>
    <mergeCell ref="C437:H437"/>
    <mergeCell ref="C438:H438"/>
    <mergeCell ref="C439:H439"/>
    <mergeCell ref="C440:H440"/>
    <mergeCell ref="C441:H441"/>
    <mergeCell ref="A444:H444"/>
    <mergeCell ref="A445:H445"/>
    <mergeCell ref="A446:H446"/>
    <mergeCell ref="A419:H419"/>
    <mergeCell ref="A420:H420"/>
    <mergeCell ref="C421:H421"/>
    <mergeCell ref="C422:H422"/>
    <mergeCell ref="C423:H423"/>
    <mergeCell ref="A424:H424"/>
    <mergeCell ref="C435:H435"/>
    <mergeCell ref="C426:H426"/>
    <mergeCell ref="A428:H428"/>
    <mergeCell ref="A429:H429"/>
    <mergeCell ref="A430:H430"/>
    <mergeCell ref="A431:B433"/>
    <mergeCell ref="G431:H431"/>
    <mergeCell ref="G432:H432"/>
    <mergeCell ref="F433:H433"/>
    <mergeCell ref="C431:E433"/>
    <mergeCell ref="C403:H403"/>
    <mergeCell ref="A404:H404"/>
    <mergeCell ref="C405:H405"/>
    <mergeCell ref="C406:H406"/>
    <mergeCell ref="C407:H407"/>
    <mergeCell ref="C408:H408"/>
    <mergeCell ref="C417:H417"/>
    <mergeCell ref="A410:H410"/>
    <mergeCell ref="A411:H411"/>
    <mergeCell ref="A412:H412"/>
    <mergeCell ref="A413:B415"/>
    <mergeCell ref="G413:H413"/>
    <mergeCell ref="G414:H414"/>
    <mergeCell ref="F415:H415"/>
    <mergeCell ref="C393:H393"/>
    <mergeCell ref="C402:H402"/>
    <mergeCell ref="A395:H395"/>
    <mergeCell ref="A396:H396"/>
    <mergeCell ref="A397:H397"/>
    <mergeCell ref="A398:B400"/>
    <mergeCell ref="G398:H398"/>
    <mergeCell ref="G399:H399"/>
    <mergeCell ref="F400:H400"/>
    <mergeCell ref="C398:E400"/>
    <mergeCell ref="C385:H385"/>
    <mergeCell ref="C386:H386"/>
    <mergeCell ref="C387:H387"/>
    <mergeCell ref="A388:H388"/>
    <mergeCell ref="C389:H389"/>
    <mergeCell ref="C390:H390"/>
    <mergeCell ref="A391:H391"/>
    <mergeCell ref="C392:H392"/>
    <mergeCell ref="C322:H322"/>
    <mergeCell ref="C323:H323"/>
    <mergeCell ref="C324:H324"/>
    <mergeCell ref="C334:H334"/>
    <mergeCell ref="A328:H328"/>
    <mergeCell ref="A329:H329"/>
    <mergeCell ref="G331:H331"/>
    <mergeCell ref="A327:H327"/>
    <mergeCell ref="A330:B332"/>
    <mergeCell ref="G330:H330"/>
    <mergeCell ref="F332:H332"/>
    <mergeCell ref="C336:H336"/>
    <mergeCell ref="A335:H335"/>
    <mergeCell ref="A337:H337"/>
    <mergeCell ref="C338:H338"/>
    <mergeCell ref="C339:H339"/>
    <mergeCell ref="A311:H311"/>
    <mergeCell ref="C312:H312"/>
    <mergeCell ref="C313:H313"/>
    <mergeCell ref="A315:H315"/>
    <mergeCell ref="A316:H316"/>
    <mergeCell ref="A317:H317"/>
    <mergeCell ref="A318:B320"/>
    <mergeCell ref="G318:H318"/>
    <mergeCell ref="G319:H319"/>
    <mergeCell ref="F320:H320"/>
    <mergeCell ref="C318:E320"/>
    <mergeCell ref="C296:H296"/>
    <mergeCell ref="C297:H297"/>
    <mergeCell ref="C298:H298"/>
    <mergeCell ref="C309:H309"/>
    <mergeCell ref="D310:E310"/>
    <mergeCell ref="A302:H302"/>
    <mergeCell ref="A303:H303"/>
    <mergeCell ref="A304:H304"/>
    <mergeCell ref="A305:B307"/>
    <mergeCell ref="G305:H305"/>
    <mergeCell ref="G306:H306"/>
    <mergeCell ref="F307:H307"/>
    <mergeCell ref="C305:E307"/>
    <mergeCell ref="A290:H290"/>
    <mergeCell ref="A291:H291"/>
    <mergeCell ref="A289:H289"/>
    <mergeCell ref="A292:B294"/>
    <mergeCell ref="G292:H292"/>
    <mergeCell ref="G293:H293"/>
    <mergeCell ref="F294:H294"/>
    <mergeCell ref="C292:E294"/>
    <mergeCell ref="C279:H279"/>
    <mergeCell ref="C280:H280"/>
    <mergeCell ref="C281:H281"/>
    <mergeCell ref="C282:H282"/>
    <mergeCell ref="C283:H283"/>
    <mergeCell ref="C284:H284"/>
    <mergeCell ref="C285:H285"/>
    <mergeCell ref="C286:H286"/>
    <mergeCell ref="C287:H287"/>
    <mergeCell ref="C265:H265"/>
    <mergeCell ref="C266:H266"/>
    <mergeCell ref="A272:H272"/>
    <mergeCell ref="A273:H273"/>
    <mergeCell ref="A274:H274"/>
    <mergeCell ref="A275:B277"/>
    <mergeCell ref="G275:H275"/>
    <mergeCell ref="G276:H276"/>
    <mergeCell ref="F277:H277"/>
    <mergeCell ref="C275:E277"/>
    <mergeCell ref="C252:H252"/>
    <mergeCell ref="C253:H253"/>
    <mergeCell ref="C264:H264"/>
    <mergeCell ref="A257:H257"/>
    <mergeCell ref="A258:H258"/>
    <mergeCell ref="A259:H259"/>
    <mergeCell ref="A260:B262"/>
    <mergeCell ref="G260:H260"/>
    <mergeCell ref="G261:H261"/>
    <mergeCell ref="F262:H262"/>
    <mergeCell ref="C260:E262"/>
    <mergeCell ref="C242:H242"/>
    <mergeCell ref="C243:H243"/>
    <mergeCell ref="A245:H245"/>
    <mergeCell ref="A246:H246"/>
    <mergeCell ref="C247:H247"/>
    <mergeCell ref="C248:H248"/>
    <mergeCell ref="C249:H249"/>
    <mergeCell ref="C250:H250"/>
    <mergeCell ref="C251:H251"/>
    <mergeCell ref="C225:H225"/>
    <mergeCell ref="C226:H226"/>
    <mergeCell ref="C227:H227"/>
    <mergeCell ref="C228:H228"/>
    <mergeCell ref="A229:H229"/>
    <mergeCell ref="C231:H231"/>
    <mergeCell ref="C241:H241"/>
    <mergeCell ref="C232:H232"/>
    <mergeCell ref="A234:H234"/>
    <mergeCell ref="A235:H235"/>
    <mergeCell ref="A236:H236"/>
    <mergeCell ref="A237:B239"/>
    <mergeCell ref="G237:H237"/>
    <mergeCell ref="G238:H238"/>
    <mergeCell ref="F239:H239"/>
    <mergeCell ref="C237:E239"/>
    <mergeCell ref="C214:H214"/>
    <mergeCell ref="A218:H218"/>
    <mergeCell ref="A219:H219"/>
    <mergeCell ref="A220:H220"/>
    <mergeCell ref="A221:B223"/>
    <mergeCell ref="G221:H221"/>
    <mergeCell ref="G222:H222"/>
    <mergeCell ref="F223:H223"/>
    <mergeCell ref="C221:E223"/>
    <mergeCell ref="C209:H209"/>
    <mergeCell ref="C210:H210"/>
    <mergeCell ref="A211:H211"/>
    <mergeCell ref="A212:H212"/>
    <mergeCell ref="C189:H189"/>
    <mergeCell ref="C191:H191"/>
    <mergeCell ref="C192:H192"/>
    <mergeCell ref="C194:H194"/>
    <mergeCell ref="C193:H193"/>
    <mergeCell ref="C204:H204"/>
    <mergeCell ref="A196:H196"/>
    <mergeCell ref="A197:H197"/>
    <mergeCell ref="A198:H198"/>
    <mergeCell ref="A199:B201"/>
    <mergeCell ref="G199:H199"/>
    <mergeCell ref="G200:H200"/>
    <mergeCell ref="F201:H201"/>
    <mergeCell ref="C199:E201"/>
    <mergeCell ref="C180:H180"/>
    <mergeCell ref="C181:H181"/>
    <mergeCell ref="A183:H183"/>
    <mergeCell ref="A184:H184"/>
    <mergeCell ref="A182:H182"/>
    <mergeCell ref="C205:H205"/>
    <mergeCell ref="C206:H206"/>
    <mergeCell ref="A207:H207"/>
    <mergeCell ref="C208:H208"/>
    <mergeCell ref="A185:B187"/>
    <mergeCell ref="G185:H185"/>
    <mergeCell ref="G186:H186"/>
    <mergeCell ref="F187:H187"/>
    <mergeCell ref="C185:E187"/>
    <mergeCell ref="C174:H174"/>
    <mergeCell ref="A173:H173"/>
    <mergeCell ref="C162:H162"/>
    <mergeCell ref="D163:E163"/>
    <mergeCell ref="A166:H166"/>
    <mergeCell ref="A167:H167"/>
    <mergeCell ref="A168:H168"/>
    <mergeCell ref="A169:B171"/>
    <mergeCell ref="G169:H169"/>
    <mergeCell ref="G170:H170"/>
    <mergeCell ref="F171:H171"/>
    <mergeCell ref="C169:E171"/>
    <mergeCell ref="C175:H175"/>
    <mergeCell ref="C176:H176"/>
    <mergeCell ref="A177:H177"/>
    <mergeCell ref="A178:H178"/>
    <mergeCell ref="C179:H179"/>
    <mergeCell ref="C112:H112"/>
    <mergeCell ref="C113:H113"/>
    <mergeCell ref="C114:H114"/>
    <mergeCell ref="C106:H106"/>
    <mergeCell ref="C108:H108"/>
    <mergeCell ref="C109:H109"/>
    <mergeCell ref="C110:H110"/>
    <mergeCell ref="C111:H111"/>
    <mergeCell ref="C107:H107"/>
    <mergeCell ref="A121:H121"/>
    <mergeCell ref="A122:H122"/>
    <mergeCell ref="A123:H123"/>
    <mergeCell ref="A124:B126"/>
    <mergeCell ref="C124:E124"/>
    <mergeCell ref="G124:H124"/>
    <mergeCell ref="C125:E126"/>
    <mergeCell ref="G125:H125"/>
    <mergeCell ref="F126:H126"/>
    <mergeCell ref="C149:H149"/>
    <mergeCell ref="A99:H99"/>
    <mergeCell ref="A100:H100"/>
    <mergeCell ref="A101:H101"/>
    <mergeCell ref="A102:B104"/>
    <mergeCell ref="G102:H102"/>
    <mergeCell ref="G103:H103"/>
    <mergeCell ref="F104:H104"/>
    <mergeCell ref="C102:E104"/>
    <mergeCell ref="C96:H96"/>
    <mergeCell ref="C97:H97"/>
    <mergeCell ref="A91:H91"/>
    <mergeCell ref="A92:H92"/>
    <mergeCell ref="A98:H98"/>
    <mergeCell ref="C90:H90"/>
    <mergeCell ref="C93:H93"/>
    <mergeCell ref="C94:H94"/>
    <mergeCell ref="C95:H95"/>
    <mergeCell ref="C88:H88"/>
    <mergeCell ref="C89:H89"/>
    <mergeCell ref="A82:H82"/>
    <mergeCell ref="C84:H84"/>
    <mergeCell ref="C85:H85"/>
    <mergeCell ref="C86:H86"/>
    <mergeCell ref="C87:H87"/>
    <mergeCell ref="C77:E77"/>
    <mergeCell ref="C78:E78"/>
    <mergeCell ref="C61:E61"/>
    <mergeCell ref="C62:E62"/>
    <mergeCell ref="C63:E63"/>
    <mergeCell ref="C64:E64"/>
    <mergeCell ref="C65:E65"/>
    <mergeCell ref="C66:E66"/>
    <mergeCell ref="A80:H80"/>
    <mergeCell ref="C72:E72"/>
    <mergeCell ref="C73:E73"/>
    <mergeCell ref="C74:E74"/>
    <mergeCell ref="C75:E75"/>
    <mergeCell ref="C76:E76"/>
    <mergeCell ref="C67:E67"/>
    <mergeCell ref="C68:E68"/>
    <mergeCell ref="C69:E69"/>
    <mergeCell ref="C70:E70"/>
    <mergeCell ref="C71:E71"/>
    <mergeCell ref="B59:F59"/>
    <mergeCell ref="C60:E60"/>
    <mergeCell ref="C44:E44"/>
    <mergeCell ref="C55:E55"/>
    <mergeCell ref="C56:E56"/>
    <mergeCell ref="C57:E57"/>
    <mergeCell ref="A49:B51"/>
    <mergeCell ref="B53:F53"/>
    <mergeCell ref="C54:E54"/>
    <mergeCell ref="C49:E51"/>
    <mergeCell ref="G49:H49"/>
    <mergeCell ref="G50:H50"/>
    <mergeCell ref="F51:H51"/>
    <mergeCell ref="C34:E34"/>
    <mergeCell ref="B36:F36"/>
    <mergeCell ref="C37:E37"/>
    <mergeCell ref="C29:E29"/>
    <mergeCell ref="C30:E30"/>
    <mergeCell ref="C31:E31"/>
    <mergeCell ref="C32:E32"/>
    <mergeCell ref="C33:E33"/>
    <mergeCell ref="C39:E39"/>
    <mergeCell ref="C40:E40"/>
    <mergeCell ref="C41:E41"/>
    <mergeCell ref="C42:E42"/>
    <mergeCell ref="C43:E43"/>
    <mergeCell ref="A46:H46"/>
    <mergeCell ref="A47:H47"/>
    <mergeCell ref="A48:H48"/>
    <mergeCell ref="C38:E38"/>
    <mergeCell ref="B25:F25"/>
    <mergeCell ref="C26:E26"/>
    <mergeCell ref="C27:E27"/>
    <mergeCell ref="C28:E28"/>
    <mergeCell ref="C22:E22"/>
    <mergeCell ref="C23:E23"/>
    <mergeCell ref="B21:F21"/>
    <mergeCell ref="A15:H15"/>
    <mergeCell ref="A16:H16"/>
    <mergeCell ref="A17:H17"/>
    <mergeCell ref="A18:H18"/>
    <mergeCell ref="A19:H19"/>
    <mergeCell ref="D9:F9"/>
    <mergeCell ref="D10:F10"/>
    <mergeCell ref="D11:F11"/>
    <mergeCell ref="D12:F12"/>
    <mergeCell ref="D13:F13"/>
    <mergeCell ref="A1:B3"/>
    <mergeCell ref="G1:H1"/>
    <mergeCell ref="G2:H2"/>
    <mergeCell ref="F3:H3"/>
    <mergeCell ref="A5:H5"/>
    <mergeCell ref="A6:H6"/>
    <mergeCell ref="A7:H7"/>
    <mergeCell ref="A8:H8"/>
    <mergeCell ref="A4:H4"/>
    <mergeCell ref="C1:E3"/>
    <mergeCell ref="C150:H150"/>
    <mergeCell ref="A151:H151"/>
    <mergeCell ref="C152:H152"/>
    <mergeCell ref="C153:H153"/>
    <mergeCell ref="C134:H134"/>
    <mergeCell ref="C135:H135"/>
    <mergeCell ref="C136:H136"/>
    <mergeCell ref="C137:H137"/>
    <mergeCell ref="C138:H138"/>
    <mergeCell ref="C139:H139"/>
    <mergeCell ref="C144:E146"/>
    <mergeCell ref="C129:H129"/>
    <mergeCell ref="C130:H130"/>
    <mergeCell ref="C131:H131"/>
    <mergeCell ref="C132:H132"/>
    <mergeCell ref="C133:H133"/>
    <mergeCell ref="A141:H141"/>
    <mergeCell ref="A142:H142"/>
    <mergeCell ref="A143:H143"/>
    <mergeCell ref="A144:B146"/>
    <mergeCell ref="G144:H144"/>
    <mergeCell ref="G145:H145"/>
    <mergeCell ref="F146:H146"/>
    <mergeCell ref="A155:H155"/>
    <mergeCell ref="A156:H156"/>
    <mergeCell ref="A157:H157"/>
    <mergeCell ref="A158:B160"/>
    <mergeCell ref="C158:E158"/>
    <mergeCell ref="G158:H158"/>
    <mergeCell ref="C159:E160"/>
    <mergeCell ref="G159:H159"/>
    <mergeCell ref="F160:H160"/>
    <mergeCell ref="C352:H352"/>
    <mergeCell ref="A345:H345"/>
    <mergeCell ref="A346:H346"/>
    <mergeCell ref="A347:H347"/>
    <mergeCell ref="A348:B350"/>
    <mergeCell ref="G348:H348"/>
    <mergeCell ref="G349:H349"/>
    <mergeCell ref="F350:H350"/>
    <mergeCell ref="C353:H353"/>
    <mergeCell ref="C354:H354"/>
    <mergeCell ref="A355:H355"/>
    <mergeCell ref="C356:H356"/>
    <mergeCell ref="C357:H357"/>
    <mergeCell ref="A358:H358"/>
    <mergeCell ref="C359:H359"/>
    <mergeCell ref="C360:H360"/>
    <mergeCell ref="C361:H361"/>
    <mergeCell ref="C362:H362"/>
    <mergeCell ref="A364:H364"/>
    <mergeCell ref="A365:H365"/>
    <mergeCell ref="A366:H366"/>
    <mergeCell ref="A367:B369"/>
    <mergeCell ref="G367:H367"/>
    <mergeCell ref="G368:H368"/>
    <mergeCell ref="F369:H369"/>
    <mergeCell ref="C367:E369"/>
    <mergeCell ref="A379:B381"/>
    <mergeCell ref="G379:H379"/>
    <mergeCell ref="G380:H380"/>
    <mergeCell ref="F381:H381"/>
    <mergeCell ref="C383:H383"/>
    <mergeCell ref="C384:H384"/>
    <mergeCell ref="C371:H371"/>
    <mergeCell ref="C372:H372"/>
    <mergeCell ref="A373:H373"/>
    <mergeCell ref="C374:H374"/>
    <mergeCell ref="C375:H375"/>
    <mergeCell ref="A376:H376"/>
    <mergeCell ref="A377:H377"/>
    <mergeCell ref="A378:H378"/>
    <mergeCell ref="C379:E381"/>
  </mergeCells>
  <pageMargins left="0.65" right="0.61" top="0.75" bottom="0.48" header="0.3" footer="0.3"/>
  <pageSetup scale="79" fitToHeight="0" orientation="portrait" r:id="rId1"/>
  <rowBreaks count="6" manualBreakCount="6">
    <brk id="48" max="7" man="1"/>
    <brk id="101" max="7" man="1"/>
    <brk id="184" max="7" man="1"/>
    <brk id="198" max="7" man="1"/>
    <brk id="304" max="7" man="1"/>
    <brk id="595"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8" tint="-0.249977111117893"/>
    <pageSetUpPr fitToPage="1"/>
  </sheetPr>
  <dimension ref="A1:AY274"/>
  <sheetViews>
    <sheetView view="pageBreakPreview" zoomScale="85" zoomScaleNormal="85" zoomScaleSheetLayoutView="85" workbookViewId="0">
      <pane ySplit="3" topLeftCell="A4" activePane="bottomLeft" state="frozen"/>
      <selection pane="bottomLeft" activeCell="BC80" sqref="BC80"/>
    </sheetView>
  </sheetViews>
  <sheetFormatPr baseColWidth="10" defaultColWidth="11.42578125" defaultRowHeight="16.5" x14ac:dyDescent="0.25"/>
  <cols>
    <col min="1" max="50" width="3.85546875" style="81" customWidth="1"/>
    <col min="51" max="51" width="5.7109375" style="81" customWidth="1"/>
    <col min="52" max="60" width="3.85546875" style="81" customWidth="1"/>
    <col min="61" max="16384" width="11.42578125" style="81"/>
  </cols>
  <sheetData>
    <row r="1" spans="1:51" ht="25.5" customHeight="1" thickBot="1" x14ac:dyDescent="0.3">
      <c r="A1" s="520"/>
      <c r="B1" s="521"/>
      <c r="C1" s="521"/>
      <c r="D1" s="521"/>
      <c r="E1" s="521"/>
      <c r="F1" s="531" t="s">
        <v>2860</v>
      </c>
      <c r="G1" s="532"/>
      <c r="H1" s="532"/>
      <c r="I1" s="532"/>
      <c r="J1" s="532"/>
      <c r="K1" s="532"/>
      <c r="L1" s="532"/>
      <c r="M1" s="532"/>
      <c r="N1" s="532"/>
      <c r="O1" s="532"/>
      <c r="P1" s="532"/>
      <c r="Q1" s="532"/>
      <c r="R1" s="532"/>
      <c r="S1" s="532"/>
      <c r="T1" s="532"/>
      <c r="U1" s="532"/>
      <c r="V1" s="532"/>
      <c r="W1" s="532"/>
      <c r="X1" s="532"/>
      <c r="Y1" s="532"/>
      <c r="Z1" s="532"/>
      <c r="AA1" s="532"/>
      <c r="AB1" s="532"/>
      <c r="AC1" s="532"/>
      <c r="AD1" s="532"/>
      <c r="AE1" s="532"/>
      <c r="AF1" s="532"/>
      <c r="AG1" s="532"/>
      <c r="AH1" s="532"/>
      <c r="AI1" s="532"/>
      <c r="AJ1" s="532"/>
      <c r="AK1" s="532"/>
      <c r="AL1" s="532"/>
      <c r="AM1" s="532"/>
      <c r="AN1" s="532"/>
      <c r="AO1" s="533"/>
      <c r="AP1" s="526" t="str">
        <f>PORTADA!K1</f>
        <v>F23.MO12.PP</v>
      </c>
      <c r="AQ1" s="526"/>
      <c r="AR1" s="526"/>
      <c r="AS1" s="526"/>
      <c r="AT1" s="527"/>
      <c r="AU1" s="528">
        <v>44235</v>
      </c>
      <c r="AV1" s="526"/>
      <c r="AW1" s="526"/>
      <c r="AX1" s="526"/>
      <c r="AY1" s="527"/>
    </row>
    <row r="2" spans="1:51" ht="25.5" customHeight="1" thickBot="1" x14ac:dyDescent="0.3">
      <c r="A2" s="522"/>
      <c r="B2" s="523"/>
      <c r="C2" s="523"/>
      <c r="D2" s="523"/>
      <c r="E2" s="523"/>
      <c r="F2" s="534"/>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K2" s="535"/>
      <c r="AL2" s="535"/>
      <c r="AM2" s="535"/>
      <c r="AN2" s="535"/>
      <c r="AO2" s="536"/>
      <c r="AP2" s="526" t="s">
        <v>2867</v>
      </c>
      <c r="AQ2" s="526"/>
      <c r="AR2" s="526"/>
      <c r="AS2" s="526"/>
      <c r="AT2" s="527"/>
      <c r="AU2" s="529" t="s">
        <v>2185</v>
      </c>
      <c r="AV2" s="526"/>
      <c r="AW2" s="526"/>
      <c r="AX2" s="526"/>
      <c r="AY2" s="527"/>
    </row>
    <row r="3" spans="1:51" ht="28.5" customHeight="1" thickBot="1" x14ac:dyDescent="0.3">
      <c r="A3" s="524"/>
      <c r="B3" s="525"/>
      <c r="C3" s="525"/>
      <c r="D3" s="525"/>
      <c r="E3" s="525"/>
      <c r="F3" s="537"/>
      <c r="G3" s="538"/>
      <c r="H3" s="538"/>
      <c r="I3" s="538"/>
      <c r="J3" s="538"/>
      <c r="K3" s="538"/>
      <c r="L3" s="538"/>
      <c r="M3" s="538"/>
      <c r="N3" s="538"/>
      <c r="O3" s="538"/>
      <c r="P3" s="538"/>
      <c r="Q3" s="538"/>
      <c r="R3" s="538"/>
      <c r="S3" s="538"/>
      <c r="T3" s="538"/>
      <c r="U3" s="538"/>
      <c r="V3" s="538"/>
      <c r="W3" s="538"/>
      <c r="X3" s="538"/>
      <c r="Y3" s="538"/>
      <c r="Z3" s="538"/>
      <c r="AA3" s="538"/>
      <c r="AB3" s="538"/>
      <c r="AC3" s="538"/>
      <c r="AD3" s="538"/>
      <c r="AE3" s="538"/>
      <c r="AF3" s="538"/>
      <c r="AG3" s="538"/>
      <c r="AH3" s="538"/>
      <c r="AI3" s="538"/>
      <c r="AJ3" s="538"/>
      <c r="AK3" s="538"/>
      <c r="AL3" s="538"/>
      <c r="AM3" s="538"/>
      <c r="AN3" s="538"/>
      <c r="AO3" s="539"/>
      <c r="AP3" s="530" t="s">
        <v>2065</v>
      </c>
      <c r="AQ3" s="526"/>
      <c r="AR3" s="526"/>
      <c r="AS3" s="526"/>
      <c r="AT3" s="526"/>
      <c r="AU3" s="526"/>
      <c r="AV3" s="526"/>
      <c r="AW3" s="526"/>
      <c r="AX3" s="526"/>
      <c r="AY3" s="527"/>
    </row>
    <row r="4" spans="1:51" ht="6" customHeight="1" x14ac:dyDescent="0.25">
      <c r="A4" s="241"/>
      <c r="B4" s="242"/>
      <c r="C4" s="242"/>
      <c r="D4" s="242"/>
      <c r="E4" s="242"/>
      <c r="F4" s="242"/>
      <c r="G4" s="242"/>
      <c r="H4" s="242"/>
      <c r="I4" s="242"/>
      <c r="J4" s="242"/>
      <c r="K4" s="242"/>
      <c r="L4" s="242"/>
      <c r="M4" s="242"/>
      <c r="N4" s="242"/>
      <c r="O4" s="242"/>
      <c r="P4" s="242"/>
      <c r="Q4" s="242"/>
      <c r="R4" s="242"/>
      <c r="S4" s="242"/>
      <c r="T4" s="242"/>
      <c r="U4" s="242"/>
      <c r="V4" s="242"/>
      <c r="W4" s="242"/>
      <c r="X4" s="242"/>
      <c r="Y4" s="242"/>
      <c r="Z4" s="242"/>
      <c r="AA4" s="242"/>
      <c r="AB4" s="242"/>
      <c r="AC4" s="242"/>
      <c r="AD4" s="242"/>
      <c r="AE4" s="242"/>
      <c r="AF4" s="242"/>
      <c r="AG4" s="242"/>
      <c r="AH4" s="242"/>
      <c r="AI4" s="242"/>
      <c r="AJ4" s="242"/>
      <c r="AK4" s="242"/>
      <c r="AL4" s="242"/>
      <c r="AM4" s="242"/>
      <c r="AN4" s="242"/>
      <c r="AO4" s="242"/>
      <c r="AP4" s="242"/>
      <c r="AQ4" s="242"/>
      <c r="AR4" s="242"/>
      <c r="AS4" s="242"/>
      <c r="AT4" s="242"/>
      <c r="AU4" s="242"/>
      <c r="AV4" s="242"/>
      <c r="AW4" s="242"/>
      <c r="AX4" s="242"/>
      <c r="AY4" s="248"/>
    </row>
    <row r="5" spans="1:51" ht="30" customHeight="1" x14ac:dyDescent="0.25">
      <c r="A5" s="243"/>
      <c r="B5" s="540" t="s">
        <v>2857</v>
      </c>
      <c r="C5" s="541"/>
      <c r="D5" s="541"/>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c r="AT5" s="541"/>
      <c r="AU5" s="541"/>
      <c r="AV5" s="541"/>
      <c r="AW5" s="541"/>
      <c r="AX5" s="541"/>
      <c r="AY5" s="246"/>
    </row>
    <row r="6" spans="1:51" ht="6" customHeight="1" x14ac:dyDescent="0.25">
      <c r="A6" s="243"/>
      <c r="AY6" s="246"/>
    </row>
    <row r="7" spans="1:51" ht="19.5" customHeight="1" x14ac:dyDescent="0.25">
      <c r="A7" s="515" t="s">
        <v>241</v>
      </c>
      <c r="B7" s="516"/>
      <c r="C7" s="516"/>
      <c r="D7" s="516"/>
      <c r="E7" s="516"/>
      <c r="F7" s="516"/>
      <c r="G7" s="249" t="s">
        <v>2070</v>
      </c>
      <c r="H7" s="250" t="s">
        <v>2070</v>
      </c>
      <c r="I7" s="249" t="s">
        <v>2071</v>
      </c>
      <c r="J7" s="250" t="s">
        <v>2071</v>
      </c>
      <c r="K7" s="251" t="s">
        <v>2072</v>
      </c>
      <c r="L7" s="251" t="s">
        <v>2072</v>
      </c>
      <c r="M7" s="251" t="s">
        <v>2072</v>
      </c>
      <c r="N7" s="250" t="s">
        <v>2072</v>
      </c>
      <c r="AY7" s="246"/>
    </row>
    <row r="8" spans="1:51" ht="6" customHeight="1" x14ac:dyDescent="0.25">
      <c r="A8" s="243"/>
      <c r="AY8" s="246"/>
    </row>
    <row r="9" spans="1:51" s="278" customFormat="1" ht="19.5" customHeight="1" x14ac:dyDescent="0.25">
      <c r="A9" s="283" t="s">
        <v>34</v>
      </c>
      <c r="B9" s="284"/>
      <c r="C9" s="284"/>
      <c r="D9" s="284"/>
      <c r="E9" s="284"/>
      <c r="F9" s="284"/>
      <c r="G9" s="284"/>
      <c r="H9" s="284"/>
      <c r="I9" s="284"/>
      <c r="J9" s="284"/>
      <c r="K9" s="284"/>
      <c r="L9" s="284"/>
      <c r="M9" s="284"/>
      <c r="N9" s="284"/>
      <c r="O9" s="284"/>
      <c r="P9" s="284"/>
      <c r="Q9" s="284"/>
      <c r="R9" s="284"/>
      <c r="S9" s="284"/>
      <c r="T9" s="284"/>
      <c r="U9" s="284"/>
      <c r="V9" s="284"/>
      <c r="W9" s="284"/>
      <c r="X9" s="284"/>
      <c r="Y9" s="284"/>
      <c r="Z9" s="284"/>
      <c r="AA9" s="284"/>
      <c r="AB9" s="284"/>
      <c r="AC9" s="284"/>
      <c r="AD9" s="284"/>
      <c r="AE9" s="284"/>
      <c r="AF9" s="284"/>
      <c r="AG9" s="284"/>
      <c r="AH9" s="284"/>
      <c r="AI9" s="284"/>
      <c r="AJ9" s="284"/>
      <c r="AK9" s="284"/>
      <c r="AL9" s="284"/>
      <c r="AM9" s="284"/>
      <c r="AN9" s="284"/>
      <c r="AO9" s="284"/>
      <c r="AP9" s="284"/>
      <c r="AQ9" s="284"/>
      <c r="AR9" s="284"/>
      <c r="AS9" s="284"/>
      <c r="AT9" s="284"/>
      <c r="AU9" s="284"/>
      <c r="AV9" s="284"/>
      <c r="AW9" s="284"/>
      <c r="AX9" s="284"/>
      <c r="AY9" s="285"/>
    </row>
    <row r="10" spans="1:51" ht="19.5" customHeight="1" x14ac:dyDescent="0.25">
      <c r="A10" s="286" t="s">
        <v>242</v>
      </c>
      <c r="B10" s="287"/>
      <c r="C10" s="287"/>
      <c r="D10" s="287"/>
      <c r="E10" s="287"/>
      <c r="F10" s="287"/>
      <c r="G10" s="512"/>
      <c r="H10" s="513"/>
      <c r="I10" s="513"/>
      <c r="J10" s="513"/>
      <c r="K10" s="513"/>
      <c r="L10" s="513"/>
      <c r="M10" s="513"/>
      <c r="N10" s="514"/>
      <c r="P10" s="287" t="s">
        <v>243</v>
      </c>
      <c r="Q10" s="287"/>
      <c r="R10" s="287"/>
      <c r="S10" s="287"/>
      <c r="T10" s="287"/>
      <c r="U10" s="287"/>
      <c r="V10" s="255"/>
      <c r="W10" s="256"/>
      <c r="X10" s="256"/>
      <c r="Y10" s="256"/>
      <c r="Z10" s="256"/>
      <c r="AA10" s="256"/>
      <c r="AB10" s="256"/>
      <c r="AC10" s="257"/>
      <c r="AE10" s="269" t="s">
        <v>244</v>
      </c>
      <c r="AK10" s="255"/>
      <c r="AL10" s="256"/>
      <c r="AM10" s="256"/>
      <c r="AN10" s="256"/>
      <c r="AO10" s="256"/>
      <c r="AP10" s="256"/>
      <c r="AQ10" s="256"/>
      <c r="AR10" s="257"/>
      <c r="AY10" s="246"/>
    </row>
    <row r="11" spans="1:51" ht="6" customHeight="1" x14ac:dyDescent="0.25">
      <c r="A11" s="243"/>
      <c r="AY11" s="246"/>
    </row>
    <row r="12" spans="1:51" ht="19.5" customHeight="1" x14ac:dyDescent="0.25">
      <c r="A12" s="286" t="s">
        <v>1803</v>
      </c>
      <c r="B12" s="287"/>
      <c r="C12" s="287"/>
      <c r="D12" s="287"/>
      <c r="E12" s="287"/>
      <c r="F12" s="287"/>
      <c r="G12" s="512"/>
      <c r="H12" s="513"/>
      <c r="I12" s="513"/>
      <c r="J12" s="513"/>
      <c r="K12" s="513"/>
      <c r="L12" s="513"/>
      <c r="M12" s="513"/>
      <c r="N12" s="514"/>
      <c r="P12" s="269" t="s">
        <v>1810</v>
      </c>
      <c r="Z12" s="255"/>
      <c r="AA12" s="256"/>
      <c r="AB12" s="256"/>
      <c r="AC12" s="256"/>
      <c r="AD12" s="256"/>
      <c r="AE12" s="256"/>
      <c r="AF12" s="256"/>
      <c r="AG12" s="256"/>
      <c r="AH12" s="256"/>
      <c r="AI12" s="256"/>
      <c r="AJ12" s="256"/>
      <c r="AK12" s="256"/>
      <c r="AL12" s="256"/>
      <c r="AM12" s="256"/>
      <c r="AN12" s="256"/>
      <c r="AO12" s="256"/>
      <c r="AP12" s="256"/>
      <c r="AQ12" s="256"/>
      <c r="AR12" s="256"/>
      <c r="AS12" s="256"/>
      <c r="AT12" s="256"/>
      <c r="AU12" s="256"/>
      <c r="AV12" s="256"/>
      <c r="AW12" s="256"/>
      <c r="AX12" s="257"/>
      <c r="AY12" s="246"/>
    </row>
    <row r="13" spans="1:51" ht="6" customHeight="1" x14ac:dyDescent="0.25">
      <c r="A13" s="243"/>
      <c r="AY13" s="246"/>
    </row>
    <row r="14" spans="1:51" s="278" customFormat="1" ht="19.5" customHeight="1" x14ac:dyDescent="0.25">
      <c r="A14" s="283" t="s">
        <v>246</v>
      </c>
      <c r="B14" s="284"/>
      <c r="C14" s="284"/>
      <c r="D14" s="284"/>
      <c r="E14" s="284"/>
      <c r="F14" s="284"/>
      <c r="G14" s="284"/>
      <c r="H14" s="284"/>
      <c r="I14" s="284"/>
      <c r="J14" s="284"/>
      <c r="K14" s="284"/>
      <c r="L14" s="284"/>
      <c r="M14" s="284"/>
      <c r="N14" s="284"/>
      <c r="O14" s="284"/>
      <c r="P14" s="284"/>
      <c r="Q14" s="284"/>
      <c r="R14" s="284"/>
      <c r="S14" s="284"/>
      <c r="T14" s="284"/>
      <c r="U14" s="284"/>
      <c r="V14" s="284"/>
      <c r="W14" s="284"/>
      <c r="X14" s="284"/>
      <c r="Y14" s="284"/>
      <c r="Z14" s="284"/>
      <c r="AA14" s="284"/>
      <c r="AB14" s="284"/>
      <c r="AC14" s="284"/>
      <c r="AD14" s="284"/>
      <c r="AE14" s="284"/>
      <c r="AF14" s="284"/>
      <c r="AG14" s="284"/>
      <c r="AH14" s="284"/>
      <c r="AI14" s="284"/>
      <c r="AJ14" s="284"/>
      <c r="AK14" s="284"/>
      <c r="AL14" s="284"/>
      <c r="AM14" s="284"/>
      <c r="AN14" s="284"/>
      <c r="AO14" s="284"/>
      <c r="AP14" s="284"/>
      <c r="AQ14" s="284"/>
      <c r="AR14" s="284"/>
      <c r="AS14" s="284"/>
      <c r="AT14" s="284"/>
      <c r="AU14" s="284"/>
      <c r="AV14" s="284"/>
      <c r="AW14" s="284"/>
      <c r="AX14" s="284"/>
      <c r="AY14" s="285"/>
    </row>
    <row r="15" spans="1:51" ht="19.5" customHeight="1" x14ac:dyDescent="0.25">
      <c r="A15" s="288" t="s">
        <v>1832</v>
      </c>
      <c r="B15" s="289"/>
      <c r="C15" s="289"/>
      <c r="D15" s="289"/>
      <c r="E15" s="289"/>
      <c r="F15" s="289"/>
      <c r="G15" s="289"/>
      <c r="H15" s="289"/>
      <c r="I15" s="289"/>
      <c r="J15" s="289"/>
      <c r="K15" s="289"/>
      <c r="L15" s="289"/>
      <c r="M15" s="289"/>
      <c r="N15" s="289"/>
      <c r="O15" s="289"/>
      <c r="P15" s="289"/>
      <c r="Q15" s="289"/>
      <c r="R15" s="289"/>
      <c r="S15" s="289"/>
      <c r="T15" s="289"/>
      <c r="U15" s="289"/>
      <c r="V15" s="289"/>
      <c r="W15" s="289"/>
      <c r="X15" s="289"/>
      <c r="Y15" s="289"/>
      <c r="Z15" s="289"/>
      <c r="AA15" s="289"/>
      <c r="AB15" s="289"/>
      <c r="AC15" s="289"/>
      <c r="AD15" s="289"/>
      <c r="AE15" s="289"/>
      <c r="AF15" s="289"/>
      <c r="AG15" s="289"/>
      <c r="AH15" s="289"/>
      <c r="AI15" s="289"/>
      <c r="AJ15" s="289"/>
      <c r="AK15" s="289"/>
      <c r="AL15" s="289"/>
      <c r="AM15" s="289"/>
      <c r="AN15" s="289"/>
      <c r="AO15" s="289"/>
      <c r="AP15" s="289"/>
      <c r="AQ15" s="289"/>
      <c r="AR15" s="289"/>
      <c r="AS15" s="289"/>
      <c r="AT15" s="289"/>
      <c r="AU15" s="289"/>
      <c r="AV15" s="289"/>
      <c r="AW15" s="289"/>
      <c r="AX15" s="289"/>
      <c r="AY15" s="290"/>
    </row>
    <row r="16" spans="1:51" ht="19.5" customHeight="1" x14ac:dyDescent="0.25">
      <c r="A16" s="515" t="s">
        <v>247</v>
      </c>
      <c r="B16" s="516"/>
      <c r="C16" s="516"/>
      <c r="D16" s="516"/>
      <c r="E16" s="516"/>
      <c r="F16" s="516"/>
      <c r="G16" s="249" t="s">
        <v>2070</v>
      </c>
      <c r="H16" s="250" t="s">
        <v>2070</v>
      </c>
      <c r="I16" s="249" t="s">
        <v>2071</v>
      </c>
      <c r="J16" s="250" t="s">
        <v>2071</v>
      </c>
      <c r="K16" s="251" t="s">
        <v>2072</v>
      </c>
      <c r="L16" s="251" t="s">
        <v>2072</v>
      </c>
      <c r="M16" s="251" t="s">
        <v>2072</v>
      </c>
      <c r="N16" s="250" t="s">
        <v>2072</v>
      </c>
      <c r="P16" s="269" t="s">
        <v>248</v>
      </c>
      <c r="S16" s="512"/>
      <c r="T16" s="513"/>
      <c r="U16" s="513"/>
      <c r="V16" s="513"/>
      <c r="W16" s="513"/>
      <c r="X16" s="514"/>
      <c r="Z16" s="269" t="s">
        <v>286</v>
      </c>
      <c r="AE16" s="255"/>
      <c r="AF16" s="256"/>
      <c r="AG16" s="256"/>
      <c r="AH16" s="256"/>
      <c r="AI16" s="256"/>
      <c r="AJ16" s="256"/>
      <c r="AK16" s="257"/>
      <c r="AL16" s="6"/>
      <c r="AM16" s="269" t="s">
        <v>1540</v>
      </c>
      <c r="AR16" s="255"/>
      <c r="AS16" s="256"/>
      <c r="AT16" s="256"/>
      <c r="AU16" s="256"/>
      <c r="AV16" s="256"/>
      <c r="AW16" s="256"/>
      <c r="AX16" s="256"/>
      <c r="AY16" s="291"/>
    </row>
    <row r="17" spans="1:51" ht="6" customHeight="1" x14ac:dyDescent="0.25">
      <c r="A17" s="243"/>
      <c r="AY17" s="246"/>
    </row>
    <row r="18" spans="1:51" ht="19.5" customHeight="1" x14ac:dyDescent="0.25">
      <c r="A18" s="292" t="s">
        <v>1541</v>
      </c>
      <c r="I18" s="512"/>
      <c r="J18" s="513"/>
      <c r="K18" s="513"/>
      <c r="L18" s="513"/>
      <c r="M18" s="513"/>
      <c r="N18" s="514"/>
      <c r="O18" s="6"/>
      <c r="P18" s="269" t="s">
        <v>249</v>
      </c>
      <c r="V18" s="512"/>
      <c r="W18" s="513"/>
      <c r="X18" s="513"/>
      <c r="Y18" s="513"/>
      <c r="Z18" s="513"/>
      <c r="AA18" s="514"/>
      <c r="AC18" s="258" t="s">
        <v>250</v>
      </c>
      <c r="AH18" s="255"/>
      <c r="AI18" s="256"/>
      <c r="AJ18" s="256"/>
      <c r="AK18" s="256"/>
      <c r="AL18" s="256"/>
      <c r="AM18" s="257"/>
      <c r="AO18" s="269" t="s">
        <v>2251</v>
      </c>
      <c r="AU18" s="255"/>
      <c r="AV18" s="256"/>
      <c r="AW18" s="256"/>
      <c r="AX18" s="256"/>
      <c r="AY18" s="291"/>
    </row>
    <row r="19" spans="1:51" ht="6" customHeight="1" x14ac:dyDescent="0.25">
      <c r="A19" s="243"/>
      <c r="AY19" s="246"/>
    </row>
    <row r="20" spans="1:51" ht="19.5" customHeight="1" x14ac:dyDescent="0.25">
      <c r="A20" s="292" t="s">
        <v>251</v>
      </c>
      <c r="G20" s="259"/>
      <c r="H20" s="260" t="s">
        <v>2073</v>
      </c>
      <c r="I20" s="261"/>
      <c r="J20" s="261"/>
      <c r="K20" s="261"/>
      <c r="L20" s="260" t="s">
        <v>2075</v>
      </c>
      <c r="M20" s="261"/>
      <c r="N20" s="261"/>
      <c r="O20" s="261"/>
      <c r="P20" s="261"/>
      <c r="Q20" s="261"/>
      <c r="R20" s="261"/>
      <c r="S20" s="262"/>
      <c r="U20" s="269" t="s">
        <v>1819</v>
      </c>
      <c r="AA20" s="252"/>
      <c r="AB20" s="253"/>
      <c r="AC20" s="253"/>
      <c r="AD20" s="253"/>
      <c r="AE20" s="253"/>
      <c r="AF20" s="253"/>
      <c r="AG20" s="253"/>
      <c r="AH20" s="254"/>
      <c r="AY20" s="246"/>
    </row>
    <row r="21" spans="1:51" ht="19.5" customHeight="1" x14ac:dyDescent="0.25">
      <c r="A21" s="243"/>
      <c r="G21" s="263"/>
      <c r="H21" s="258" t="s">
        <v>2074</v>
      </c>
      <c r="L21" s="258" t="s">
        <v>2076</v>
      </c>
      <c r="S21" s="264"/>
      <c r="AY21" s="246"/>
    </row>
    <row r="22" spans="1:51" ht="19.5" customHeight="1" x14ac:dyDescent="0.25">
      <c r="A22" s="243"/>
      <c r="G22" s="265"/>
      <c r="H22" s="266" t="s">
        <v>2077</v>
      </c>
      <c r="I22" s="267"/>
      <c r="J22" s="267"/>
      <c r="K22" s="267"/>
      <c r="L22" s="267"/>
      <c r="M22" s="267"/>
      <c r="N22" s="267"/>
      <c r="O22" s="267"/>
      <c r="P22" s="267"/>
      <c r="Q22" s="267"/>
      <c r="R22" s="267"/>
      <c r="S22" s="268"/>
      <c r="U22" s="269" t="s">
        <v>1350</v>
      </c>
      <c r="X22" s="252"/>
      <c r="Y22" s="253"/>
      <c r="Z22" s="253"/>
      <c r="AA22" s="253"/>
      <c r="AB22" s="253"/>
      <c r="AC22" s="253"/>
      <c r="AD22" s="253"/>
      <c r="AE22" s="253"/>
      <c r="AF22" s="253"/>
      <c r="AG22" s="253"/>
      <c r="AH22" s="253"/>
      <c r="AI22" s="254"/>
      <c r="AK22" s="269" t="s">
        <v>1351</v>
      </c>
      <c r="AN22" s="252"/>
      <c r="AO22" s="253"/>
      <c r="AP22" s="253"/>
      <c r="AQ22" s="253"/>
      <c r="AR22" s="253"/>
      <c r="AS22" s="253"/>
      <c r="AT22" s="253"/>
      <c r="AU22" s="253"/>
      <c r="AV22" s="253"/>
      <c r="AW22" s="253"/>
      <c r="AX22" s="253"/>
      <c r="AY22" s="293"/>
    </row>
    <row r="23" spans="1:51" ht="6" customHeight="1" x14ac:dyDescent="0.25">
      <c r="A23" s="243"/>
      <c r="AY23" s="246"/>
    </row>
    <row r="24" spans="1:51" ht="19.5" customHeight="1" x14ac:dyDescent="0.25">
      <c r="A24" s="294" t="s">
        <v>1352</v>
      </c>
      <c r="D24" s="259"/>
      <c r="E24" s="260" t="s">
        <v>2078</v>
      </c>
      <c r="F24" s="270"/>
      <c r="G24" s="271"/>
      <c r="I24" s="280"/>
      <c r="J24" s="280"/>
      <c r="K24" s="280" t="s">
        <v>1353</v>
      </c>
      <c r="Q24" s="279"/>
      <c r="R24" s="279"/>
      <c r="S24" s="276"/>
      <c r="T24" s="260" t="s">
        <v>1369</v>
      </c>
      <c r="U24" s="271"/>
      <c r="W24" s="295" t="s">
        <v>1381</v>
      </c>
      <c r="AC24" s="259"/>
      <c r="AD24" s="260" t="s">
        <v>1359</v>
      </c>
      <c r="AE24" s="261"/>
      <c r="AF24" s="261"/>
      <c r="AG24" s="261"/>
      <c r="AH24" s="261"/>
      <c r="AI24" s="260" t="s">
        <v>1362</v>
      </c>
      <c r="AJ24" s="261"/>
      <c r="AK24" s="261"/>
      <c r="AL24" s="261"/>
      <c r="AM24" s="261"/>
      <c r="AN24" s="260" t="s">
        <v>1364</v>
      </c>
      <c r="AO24" s="261"/>
      <c r="AP24" s="261"/>
      <c r="AQ24" s="261"/>
      <c r="AR24" s="261"/>
      <c r="AS24" s="261"/>
      <c r="AT24" s="261"/>
      <c r="AU24" s="260" t="s">
        <v>1366</v>
      </c>
      <c r="AV24" s="261"/>
      <c r="AW24" s="261"/>
      <c r="AX24" s="261"/>
      <c r="AY24" s="296"/>
    </row>
    <row r="25" spans="1:51" ht="19.5" customHeight="1" x14ac:dyDescent="0.25">
      <c r="A25" s="243"/>
      <c r="D25" s="263"/>
      <c r="E25" s="258" t="s">
        <v>2079</v>
      </c>
      <c r="F25" s="272"/>
      <c r="G25" s="273"/>
      <c r="H25" s="280"/>
      <c r="I25" s="280"/>
      <c r="J25" s="280"/>
      <c r="K25" s="280"/>
      <c r="P25" s="279"/>
      <c r="Q25" s="279"/>
      <c r="R25" s="279"/>
      <c r="S25" s="277"/>
      <c r="T25" s="266" t="s">
        <v>1370</v>
      </c>
      <c r="U25" s="275"/>
      <c r="AC25" s="263"/>
      <c r="AD25" s="258" t="s">
        <v>1360</v>
      </c>
      <c r="AI25" s="258" t="s">
        <v>1363</v>
      </c>
      <c r="AN25" s="258" t="s">
        <v>1367</v>
      </c>
      <c r="AU25" s="258" t="s">
        <v>1368</v>
      </c>
      <c r="AY25" s="246"/>
    </row>
    <row r="26" spans="1:51" ht="19.5" customHeight="1" x14ac:dyDescent="0.25">
      <c r="A26" s="243"/>
      <c r="D26" s="265"/>
      <c r="E26" s="266" t="s">
        <v>2080</v>
      </c>
      <c r="F26" s="274"/>
      <c r="G26" s="275"/>
      <c r="AC26" s="265"/>
      <c r="AD26" s="266" t="s">
        <v>1361</v>
      </c>
      <c r="AE26" s="267"/>
      <c r="AF26" s="267"/>
      <c r="AG26" s="267"/>
      <c r="AH26" s="267"/>
      <c r="AI26" s="266" t="s">
        <v>1793</v>
      </c>
      <c r="AJ26" s="267"/>
      <c r="AK26" s="267"/>
      <c r="AL26" s="267"/>
      <c r="AM26" s="267"/>
      <c r="AN26" s="266" t="s">
        <v>1365</v>
      </c>
      <c r="AO26" s="267"/>
      <c r="AP26" s="267"/>
      <c r="AQ26" s="267"/>
      <c r="AR26" s="267"/>
      <c r="AS26" s="267"/>
      <c r="AT26" s="267"/>
      <c r="AU26" s="266" t="s">
        <v>2081</v>
      </c>
      <c r="AV26" s="267"/>
      <c r="AW26" s="267"/>
      <c r="AX26" s="267"/>
      <c r="AY26" s="297"/>
    </row>
    <row r="27" spans="1:51" ht="6" customHeight="1" x14ac:dyDescent="0.25">
      <c r="A27" s="243"/>
      <c r="AY27" s="246"/>
    </row>
    <row r="28" spans="1:51" ht="19.5" customHeight="1" x14ac:dyDescent="0.25">
      <c r="A28" s="510" t="s">
        <v>1371</v>
      </c>
      <c r="B28" s="509"/>
      <c r="C28" s="509"/>
      <c r="D28" s="509"/>
      <c r="E28" s="509"/>
      <c r="F28" s="509"/>
      <c r="G28" s="509"/>
      <c r="H28" s="259"/>
      <c r="I28" s="260" t="s">
        <v>1373</v>
      </c>
      <c r="J28" s="270"/>
      <c r="K28" s="270"/>
      <c r="L28" s="270"/>
      <c r="M28" s="270"/>
      <c r="N28" s="270"/>
      <c r="O28" s="270"/>
      <c r="P28" s="270"/>
      <c r="Q28" s="261"/>
      <c r="R28" s="260" t="s">
        <v>1936</v>
      </c>
      <c r="S28" s="261"/>
      <c r="T28" s="261"/>
      <c r="U28" s="261"/>
      <c r="V28" s="261"/>
      <c r="W28" s="262"/>
      <c r="Z28" s="269" t="s">
        <v>2082</v>
      </c>
      <c r="AY28" s="246"/>
    </row>
    <row r="29" spans="1:51" ht="19.5" customHeight="1" x14ac:dyDescent="0.25">
      <c r="A29" s="510"/>
      <c r="B29" s="509"/>
      <c r="C29" s="509"/>
      <c r="D29" s="509"/>
      <c r="E29" s="509"/>
      <c r="F29" s="509"/>
      <c r="G29" s="509"/>
      <c r="H29" s="263"/>
      <c r="I29" s="258" t="s">
        <v>1374</v>
      </c>
      <c r="J29" s="272"/>
      <c r="K29" s="272"/>
      <c r="L29" s="272"/>
      <c r="M29" s="272"/>
      <c r="N29" s="272"/>
      <c r="O29" s="272"/>
      <c r="P29" s="272"/>
      <c r="R29" s="258" t="s">
        <v>1375</v>
      </c>
      <c r="W29" s="264"/>
      <c r="Z29" s="269" t="s">
        <v>1858</v>
      </c>
      <c r="AE29" s="255"/>
      <c r="AF29" s="256"/>
      <c r="AG29" s="256"/>
      <c r="AH29" s="256"/>
      <c r="AI29" s="256"/>
      <c r="AJ29" s="256"/>
      <c r="AK29" s="257"/>
      <c r="AM29" s="269" t="s">
        <v>1859</v>
      </c>
      <c r="AR29" s="255"/>
      <c r="AS29" s="256"/>
      <c r="AT29" s="256"/>
      <c r="AU29" s="256"/>
      <c r="AV29" s="256"/>
      <c r="AW29" s="256"/>
      <c r="AX29" s="257"/>
      <c r="AY29" s="246"/>
    </row>
    <row r="30" spans="1:51" ht="19.5" customHeight="1" x14ac:dyDescent="0.25">
      <c r="A30" s="243"/>
      <c r="H30" s="263"/>
      <c r="I30" s="258" t="s">
        <v>1377</v>
      </c>
      <c r="J30" s="272"/>
      <c r="K30" s="272"/>
      <c r="L30" s="272"/>
      <c r="M30" s="272"/>
      <c r="N30" s="272"/>
      <c r="O30" s="272"/>
      <c r="P30" s="272"/>
      <c r="R30" s="258" t="s">
        <v>1376</v>
      </c>
      <c r="W30" s="264"/>
      <c r="AY30" s="246"/>
    </row>
    <row r="31" spans="1:51" ht="19.5" customHeight="1" x14ac:dyDescent="0.25">
      <c r="A31" s="243"/>
      <c r="H31" s="263"/>
      <c r="I31" s="542" t="s">
        <v>1378</v>
      </c>
      <c r="J31" s="542"/>
      <c r="K31" s="542"/>
      <c r="L31" s="542"/>
      <c r="M31" s="542"/>
      <c r="N31" s="542"/>
      <c r="O31" s="542"/>
      <c r="P31" s="542"/>
      <c r="W31" s="264"/>
      <c r="Z31" s="269" t="s">
        <v>1860</v>
      </c>
      <c r="AE31" s="255"/>
      <c r="AF31" s="256"/>
      <c r="AG31" s="256"/>
      <c r="AH31" s="256"/>
      <c r="AI31" s="256"/>
      <c r="AJ31" s="256"/>
      <c r="AK31" s="257"/>
      <c r="AM31" s="509" t="s">
        <v>2217</v>
      </c>
      <c r="AN31" s="509"/>
      <c r="AO31" s="509"/>
      <c r="AP31" s="509"/>
      <c r="AQ31" s="509"/>
      <c r="AR31" s="255"/>
      <c r="AS31" s="256"/>
      <c r="AT31" s="256"/>
      <c r="AU31" s="256"/>
      <c r="AV31" s="256"/>
      <c r="AW31" s="256"/>
      <c r="AX31" s="257"/>
      <c r="AY31" s="246"/>
    </row>
    <row r="32" spans="1:51" ht="19.5" customHeight="1" x14ac:dyDescent="0.25">
      <c r="A32" s="243"/>
      <c r="H32" s="265"/>
      <c r="I32" s="543"/>
      <c r="J32" s="543"/>
      <c r="K32" s="543"/>
      <c r="L32" s="543"/>
      <c r="M32" s="543"/>
      <c r="N32" s="543"/>
      <c r="O32" s="543"/>
      <c r="P32" s="543"/>
      <c r="Q32" s="267"/>
      <c r="R32" s="267"/>
      <c r="S32" s="267"/>
      <c r="T32" s="267"/>
      <c r="U32" s="267"/>
      <c r="V32" s="267"/>
      <c r="W32" s="268"/>
      <c r="AM32" s="509"/>
      <c r="AN32" s="509"/>
      <c r="AO32" s="509"/>
      <c r="AP32" s="509"/>
      <c r="AQ32" s="509"/>
      <c r="AY32" s="246"/>
    </row>
    <row r="33" spans="1:51" ht="6" customHeight="1" x14ac:dyDescent="0.25">
      <c r="A33" s="243"/>
      <c r="AY33" s="246"/>
    </row>
    <row r="34" spans="1:51" ht="19.5" customHeight="1" x14ac:dyDescent="0.25">
      <c r="A34" s="288" t="s">
        <v>1831</v>
      </c>
      <c r="B34" s="289"/>
      <c r="C34" s="289"/>
      <c r="D34" s="289"/>
      <c r="E34" s="289"/>
      <c r="F34" s="289"/>
      <c r="G34" s="289"/>
      <c r="H34" s="289"/>
      <c r="I34" s="289"/>
      <c r="J34" s="289"/>
      <c r="K34" s="289"/>
      <c r="L34" s="289"/>
      <c r="M34" s="289"/>
      <c r="N34" s="289"/>
      <c r="O34" s="289"/>
      <c r="P34" s="289"/>
      <c r="Q34" s="289"/>
      <c r="R34" s="289"/>
      <c r="S34" s="289"/>
      <c r="T34" s="289"/>
      <c r="U34" s="289"/>
      <c r="V34" s="289"/>
      <c r="W34" s="289"/>
      <c r="X34" s="289"/>
      <c r="Y34" s="289"/>
      <c r="Z34" s="289"/>
      <c r="AA34" s="289"/>
      <c r="AB34" s="289"/>
      <c r="AC34" s="289"/>
      <c r="AD34" s="289"/>
      <c r="AE34" s="289"/>
      <c r="AF34" s="289"/>
      <c r="AG34" s="289"/>
      <c r="AH34" s="289"/>
      <c r="AI34" s="289"/>
      <c r="AJ34" s="289"/>
      <c r="AK34" s="289"/>
      <c r="AL34" s="289"/>
      <c r="AM34" s="289"/>
      <c r="AN34" s="289"/>
      <c r="AO34" s="289"/>
      <c r="AP34" s="289"/>
      <c r="AQ34" s="289"/>
      <c r="AR34" s="289"/>
      <c r="AS34" s="289"/>
      <c r="AT34" s="289"/>
      <c r="AU34" s="289"/>
      <c r="AV34" s="289"/>
      <c r="AW34" s="289"/>
      <c r="AX34" s="289"/>
      <c r="AY34" s="290"/>
    </row>
    <row r="35" spans="1:51" ht="19.5" customHeight="1" x14ac:dyDescent="0.25">
      <c r="A35" s="510" t="s">
        <v>1382</v>
      </c>
      <c r="B35" s="509"/>
      <c r="C35" s="509"/>
      <c r="D35" s="509"/>
      <c r="E35" s="509"/>
      <c r="F35" s="259"/>
      <c r="G35" s="260" t="s">
        <v>1385</v>
      </c>
      <c r="H35" s="261"/>
      <c r="I35" s="261"/>
      <c r="J35" s="261"/>
      <c r="K35" s="260" t="s">
        <v>1387</v>
      </c>
      <c r="L35" s="261"/>
      <c r="M35" s="261"/>
      <c r="N35" s="261"/>
      <c r="O35" s="261"/>
      <c r="P35" s="260" t="s">
        <v>1389</v>
      </c>
      <c r="Q35" s="261"/>
      <c r="R35" s="261"/>
      <c r="S35" s="261"/>
      <c r="T35" s="260" t="s">
        <v>1665</v>
      </c>
      <c r="U35" s="262"/>
      <c r="W35" s="269" t="s">
        <v>2218</v>
      </c>
      <c r="AG35" s="509" t="s">
        <v>1391</v>
      </c>
      <c r="AH35" s="509"/>
      <c r="AI35" s="509"/>
      <c r="AJ35" s="509"/>
      <c r="AK35" s="509"/>
      <c r="AL35" s="509"/>
      <c r="AM35" s="276"/>
      <c r="AN35" s="260" t="s">
        <v>1369</v>
      </c>
      <c r="AO35" s="271"/>
      <c r="AQ35" s="509" t="s">
        <v>1392</v>
      </c>
      <c r="AR35" s="509"/>
      <c r="AS35" s="509"/>
      <c r="AT35" s="509"/>
      <c r="AU35" s="509"/>
      <c r="AV35" s="509"/>
      <c r="AW35" s="276"/>
      <c r="AX35" s="260" t="s">
        <v>1369</v>
      </c>
      <c r="AY35" s="298"/>
    </row>
    <row r="36" spans="1:51" ht="19.5" customHeight="1" x14ac:dyDescent="0.25">
      <c r="A36" s="510"/>
      <c r="B36" s="509"/>
      <c r="C36" s="509"/>
      <c r="D36" s="509"/>
      <c r="E36" s="509"/>
      <c r="F36" s="265"/>
      <c r="G36" s="266" t="s">
        <v>1386</v>
      </c>
      <c r="H36" s="267"/>
      <c r="I36" s="267"/>
      <c r="J36" s="267"/>
      <c r="K36" s="266" t="s">
        <v>1388</v>
      </c>
      <c r="L36" s="267"/>
      <c r="M36" s="267"/>
      <c r="N36" s="267"/>
      <c r="O36" s="267"/>
      <c r="P36" s="266" t="s">
        <v>2083</v>
      </c>
      <c r="Q36" s="267"/>
      <c r="R36" s="267"/>
      <c r="S36" s="267"/>
      <c r="T36" s="267"/>
      <c r="U36" s="268"/>
      <c r="W36" s="252"/>
      <c r="X36" s="253"/>
      <c r="Y36" s="253"/>
      <c r="Z36" s="253"/>
      <c r="AA36" s="253"/>
      <c r="AB36" s="253"/>
      <c r="AC36" s="253"/>
      <c r="AD36" s="253"/>
      <c r="AE36" s="254"/>
      <c r="AG36" s="509"/>
      <c r="AH36" s="509"/>
      <c r="AI36" s="509"/>
      <c r="AJ36" s="509"/>
      <c r="AK36" s="509"/>
      <c r="AL36" s="509"/>
      <c r="AM36" s="277"/>
      <c r="AN36" s="266" t="s">
        <v>1370</v>
      </c>
      <c r="AO36" s="275"/>
      <c r="AQ36" s="509"/>
      <c r="AR36" s="509"/>
      <c r="AS36" s="509"/>
      <c r="AT36" s="509"/>
      <c r="AU36" s="509"/>
      <c r="AV36" s="509"/>
      <c r="AW36" s="277"/>
      <c r="AX36" s="266" t="s">
        <v>1370</v>
      </c>
      <c r="AY36" s="299"/>
    </row>
    <row r="37" spans="1:51" ht="6" customHeight="1" x14ac:dyDescent="0.25">
      <c r="A37" s="243"/>
      <c r="AY37" s="246"/>
    </row>
    <row r="38" spans="1:51" ht="19.5" customHeight="1" x14ac:dyDescent="0.25">
      <c r="A38" s="288" t="s">
        <v>1830</v>
      </c>
      <c r="B38" s="289"/>
      <c r="C38" s="289"/>
      <c r="D38" s="289"/>
      <c r="E38" s="289"/>
      <c r="F38" s="289"/>
      <c r="G38" s="289"/>
      <c r="H38" s="289"/>
      <c r="I38" s="289"/>
      <c r="J38" s="289"/>
      <c r="K38" s="289"/>
      <c r="L38" s="289"/>
      <c r="M38" s="289"/>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90"/>
    </row>
    <row r="39" spans="1:51" ht="19.5" customHeight="1" x14ac:dyDescent="0.25">
      <c r="A39" s="300" t="s">
        <v>1829</v>
      </c>
      <c r="B39" s="301"/>
      <c r="C39" s="301"/>
      <c r="D39" s="301"/>
      <c r="E39" s="301"/>
      <c r="F39" s="301"/>
      <c r="G39" s="301"/>
      <c r="H39" s="301"/>
      <c r="I39" s="301"/>
      <c r="J39" s="301"/>
      <c r="K39" s="301"/>
      <c r="L39" s="301"/>
      <c r="M39" s="301"/>
      <c r="N39" s="301"/>
      <c r="O39" s="301"/>
      <c r="P39" s="301"/>
      <c r="Q39" s="301"/>
      <c r="R39" s="301"/>
      <c r="S39" s="301"/>
      <c r="T39" s="301"/>
      <c r="U39" s="301"/>
      <c r="V39" s="301"/>
      <c r="W39" s="301"/>
      <c r="X39" s="301"/>
      <c r="Y39" s="301"/>
      <c r="Z39" s="301"/>
      <c r="AA39" s="301"/>
      <c r="AB39" s="301"/>
      <c r="AC39" s="301"/>
      <c r="AD39" s="301"/>
      <c r="AE39" s="301"/>
      <c r="AF39" s="301"/>
      <c r="AG39" s="301"/>
      <c r="AH39" s="301"/>
      <c r="AI39" s="301"/>
      <c r="AJ39" s="301"/>
      <c r="AK39" s="301"/>
      <c r="AL39" s="301"/>
      <c r="AM39" s="301"/>
      <c r="AN39" s="301"/>
      <c r="AO39" s="301"/>
      <c r="AP39" s="301"/>
      <c r="AQ39" s="301"/>
      <c r="AR39" s="301"/>
      <c r="AS39" s="301"/>
      <c r="AT39" s="301"/>
      <c r="AU39" s="301"/>
      <c r="AV39" s="301"/>
      <c r="AW39" s="301"/>
      <c r="AX39" s="301"/>
      <c r="AY39" s="302"/>
    </row>
    <row r="40" spans="1:51" ht="19.5" customHeight="1" x14ac:dyDescent="0.25">
      <c r="A40" s="517" t="s">
        <v>1978</v>
      </c>
      <c r="B40" s="518"/>
      <c r="C40" s="518"/>
      <c r="D40" s="518"/>
      <c r="E40" s="518"/>
      <c r="F40" s="518"/>
      <c r="G40" s="518"/>
      <c r="H40" s="259"/>
      <c r="I40" s="260" t="s">
        <v>2084</v>
      </c>
      <c r="J40" s="261"/>
      <c r="K40" s="262"/>
      <c r="M40" s="518" t="s">
        <v>2086</v>
      </c>
      <c r="N40" s="518"/>
      <c r="O40" s="518"/>
      <c r="P40" s="518"/>
      <c r="Q40" s="518"/>
      <c r="R40" s="518"/>
      <c r="S40" s="518"/>
      <c r="T40" s="259"/>
      <c r="U40" s="260" t="s">
        <v>1395</v>
      </c>
      <c r="V40" s="261"/>
      <c r="W40" s="261"/>
      <c r="X40" s="261"/>
      <c r="Y40" s="261"/>
      <c r="Z40" s="260" t="s">
        <v>1397</v>
      </c>
      <c r="AA40" s="261"/>
      <c r="AB40" s="261"/>
      <c r="AC40" s="261"/>
      <c r="AD40" s="261"/>
      <c r="AE40" s="261"/>
      <c r="AF40" s="261"/>
      <c r="AG40" s="260" t="s">
        <v>1399</v>
      </c>
      <c r="AH40" s="261"/>
      <c r="AI40" s="261"/>
      <c r="AJ40" s="261"/>
      <c r="AK40" s="262"/>
      <c r="AM40" s="269" t="s">
        <v>2219</v>
      </c>
      <c r="AY40" s="246"/>
    </row>
    <row r="41" spans="1:51" ht="19.5" customHeight="1" x14ac:dyDescent="0.25">
      <c r="A41" s="517"/>
      <c r="B41" s="518"/>
      <c r="C41" s="518"/>
      <c r="D41" s="518"/>
      <c r="E41" s="518"/>
      <c r="F41" s="518"/>
      <c r="G41" s="518"/>
      <c r="H41" s="265"/>
      <c r="I41" s="266" t="s">
        <v>2085</v>
      </c>
      <c r="J41" s="267"/>
      <c r="K41" s="268"/>
      <c r="M41" s="518"/>
      <c r="N41" s="518"/>
      <c r="O41" s="518"/>
      <c r="P41" s="518"/>
      <c r="Q41" s="518"/>
      <c r="R41" s="518"/>
      <c r="S41" s="518"/>
      <c r="T41" s="265"/>
      <c r="U41" s="266" t="s">
        <v>1396</v>
      </c>
      <c r="V41" s="267"/>
      <c r="W41" s="267"/>
      <c r="X41" s="267"/>
      <c r="Y41" s="267"/>
      <c r="Z41" s="266" t="s">
        <v>1398</v>
      </c>
      <c r="AA41" s="267"/>
      <c r="AB41" s="267"/>
      <c r="AC41" s="267"/>
      <c r="AD41" s="267"/>
      <c r="AE41" s="267"/>
      <c r="AF41" s="267"/>
      <c r="AG41" s="266" t="s">
        <v>1400</v>
      </c>
      <c r="AH41" s="267"/>
      <c r="AI41" s="267"/>
      <c r="AJ41" s="267"/>
      <c r="AK41" s="268"/>
      <c r="AM41" s="252"/>
      <c r="AN41" s="253"/>
      <c r="AO41" s="253"/>
      <c r="AP41" s="253"/>
      <c r="AQ41" s="253"/>
      <c r="AR41" s="253"/>
      <c r="AS41" s="253"/>
      <c r="AT41" s="253"/>
      <c r="AU41" s="253"/>
      <c r="AV41" s="253"/>
      <c r="AW41" s="253"/>
      <c r="AX41" s="253"/>
      <c r="AY41" s="293"/>
    </row>
    <row r="42" spans="1:51" ht="6" customHeight="1" x14ac:dyDescent="0.25">
      <c r="A42" s="243"/>
      <c r="AY42" s="246"/>
    </row>
    <row r="43" spans="1:51" ht="19.5" customHeight="1" x14ac:dyDescent="0.25">
      <c r="A43" s="517" t="s">
        <v>1979</v>
      </c>
      <c r="B43" s="518"/>
      <c r="C43" s="518"/>
      <c r="D43" s="518"/>
      <c r="E43" s="518"/>
      <c r="F43" s="518"/>
      <c r="G43" s="518"/>
      <c r="H43" s="259"/>
      <c r="I43" s="260" t="s">
        <v>2088</v>
      </c>
      <c r="J43" s="261"/>
      <c r="K43" s="261"/>
      <c r="L43" s="262"/>
      <c r="N43" s="509" t="s">
        <v>1864</v>
      </c>
      <c r="O43" s="509"/>
      <c r="P43" s="509"/>
      <c r="Q43" s="509"/>
      <c r="R43" s="509"/>
      <c r="S43" s="509"/>
      <c r="T43" s="509"/>
      <c r="U43" s="259"/>
      <c r="V43" s="260" t="s">
        <v>1406</v>
      </c>
      <c r="W43" s="261"/>
      <c r="X43" s="261"/>
      <c r="Y43" s="261"/>
      <c r="Z43" s="261"/>
      <c r="AA43" s="261"/>
      <c r="AB43" s="260" t="s">
        <v>1785</v>
      </c>
      <c r="AC43" s="261"/>
      <c r="AD43" s="261"/>
      <c r="AE43" s="261"/>
      <c r="AF43" s="261"/>
      <c r="AG43" s="261"/>
      <c r="AH43" s="261"/>
      <c r="AI43" s="261"/>
      <c r="AJ43" s="260" t="s">
        <v>1411</v>
      </c>
      <c r="AK43" s="262"/>
      <c r="AM43" s="269" t="s">
        <v>2220</v>
      </c>
      <c r="AY43" s="246"/>
    </row>
    <row r="44" spans="1:51" ht="19.5" customHeight="1" x14ac:dyDescent="0.25">
      <c r="A44" s="517"/>
      <c r="B44" s="518"/>
      <c r="C44" s="518"/>
      <c r="D44" s="518"/>
      <c r="E44" s="518"/>
      <c r="F44" s="518"/>
      <c r="G44" s="518"/>
      <c r="H44" s="265"/>
      <c r="I44" s="266" t="s">
        <v>2089</v>
      </c>
      <c r="J44" s="267"/>
      <c r="K44" s="267"/>
      <c r="L44" s="268"/>
      <c r="N44" s="509"/>
      <c r="O44" s="509"/>
      <c r="P44" s="509"/>
      <c r="Q44" s="509"/>
      <c r="R44" s="509"/>
      <c r="S44" s="509"/>
      <c r="T44" s="509"/>
      <c r="U44" s="263"/>
      <c r="V44" s="258" t="s">
        <v>1407</v>
      </c>
      <c r="AB44" s="258" t="s">
        <v>1409</v>
      </c>
      <c r="AK44" s="264"/>
      <c r="AM44" s="252"/>
      <c r="AN44" s="253"/>
      <c r="AO44" s="253"/>
      <c r="AP44" s="253"/>
      <c r="AQ44" s="253"/>
      <c r="AR44" s="253"/>
      <c r="AS44" s="253"/>
      <c r="AT44" s="253"/>
      <c r="AU44" s="253"/>
      <c r="AV44" s="253"/>
      <c r="AW44" s="253"/>
      <c r="AX44" s="253"/>
      <c r="AY44" s="293"/>
    </row>
    <row r="45" spans="1:51" ht="19.5" customHeight="1" x14ac:dyDescent="0.25">
      <c r="A45" s="243"/>
      <c r="N45" s="509"/>
      <c r="O45" s="509"/>
      <c r="P45" s="509"/>
      <c r="Q45" s="509"/>
      <c r="R45" s="509"/>
      <c r="S45" s="509"/>
      <c r="T45" s="509"/>
      <c r="U45" s="265"/>
      <c r="V45" s="266" t="s">
        <v>1408</v>
      </c>
      <c r="W45" s="267"/>
      <c r="X45" s="267"/>
      <c r="Y45" s="267"/>
      <c r="Z45" s="267"/>
      <c r="AA45" s="267"/>
      <c r="AB45" s="266" t="s">
        <v>1410</v>
      </c>
      <c r="AC45" s="267"/>
      <c r="AD45" s="267"/>
      <c r="AE45" s="267"/>
      <c r="AF45" s="267"/>
      <c r="AG45" s="267"/>
      <c r="AH45" s="267"/>
      <c r="AI45" s="267"/>
      <c r="AJ45" s="267"/>
      <c r="AK45" s="268"/>
      <c r="AY45" s="246"/>
    </row>
    <row r="46" spans="1:51" ht="6" customHeight="1" thickBot="1" x14ac:dyDescent="0.3">
      <c r="A46" s="244"/>
      <c r="B46" s="245"/>
      <c r="C46" s="245"/>
      <c r="D46" s="245"/>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5"/>
      <c r="AI46" s="245"/>
      <c r="AJ46" s="245"/>
      <c r="AK46" s="245"/>
      <c r="AL46" s="245"/>
      <c r="AM46" s="245"/>
      <c r="AN46" s="245"/>
      <c r="AO46" s="245"/>
      <c r="AP46" s="245"/>
      <c r="AQ46" s="245"/>
      <c r="AR46" s="245"/>
      <c r="AS46" s="245"/>
      <c r="AT46" s="245"/>
      <c r="AU46" s="245"/>
      <c r="AV46" s="245"/>
      <c r="AW46" s="245"/>
      <c r="AX46" s="245"/>
      <c r="AY46" s="247"/>
    </row>
    <row r="47" spans="1:51" ht="18" customHeight="1" x14ac:dyDescent="0.25">
      <c r="A47" s="455" t="s">
        <v>2063</v>
      </c>
      <c r="B47" s="455"/>
      <c r="C47" s="455"/>
      <c r="D47" s="455"/>
      <c r="E47" s="455"/>
      <c r="F47" s="455"/>
      <c r="G47" s="455"/>
      <c r="H47" s="455"/>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row>
    <row r="48" spans="1:51" ht="12.75" customHeight="1" x14ac:dyDescent="0.25">
      <c r="A48" s="456" t="s">
        <v>2064</v>
      </c>
      <c r="B48" s="456"/>
      <c r="C48" s="456"/>
      <c r="D48" s="456"/>
      <c r="E48" s="456"/>
      <c r="F48" s="456"/>
      <c r="G48" s="456"/>
      <c r="H48" s="456"/>
      <c r="I48" s="456"/>
      <c r="J48" s="456"/>
      <c r="K48" s="456"/>
      <c r="L48" s="456"/>
      <c r="M48" s="456"/>
      <c r="N48" s="456"/>
      <c r="O48" s="456"/>
      <c r="P48" s="456"/>
      <c r="Q48" s="456"/>
      <c r="R48" s="456"/>
      <c r="S48" s="456"/>
      <c r="T48" s="456"/>
      <c r="U48" s="456"/>
      <c r="V48" s="456"/>
      <c r="W48" s="456"/>
      <c r="X48" s="456"/>
      <c r="Y48" s="456"/>
      <c r="Z48" s="456"/>
      <c r="AA48" s="456"/>
      <c r="AB48" s="456"/>
      <c r="AC48" s="456"/>
      <c r="AD48" s="456"/>
      <c r="AE48" s="456"/>
      <c r="AF48" s="456"/>
      <c r="AG48" s="456"/>
      <c r="AH48" s="456"/>
      <c r="AI48" s="456"/>
      <c r="AJ48" s="456"/>
      <c r="AK48" s="456"/>
      <c r="AL48" s="456"/>
      <c r="AM48" s="456"/>
      <c r="AN48" s="456"/>
      <c r="AO48" s="456"/>
      <c r="AP48" s="456"/>
      <c r="AQ48" s="456"/>
      <c r="AR48" s="456"/>
      <c r="AS48" s="456"/>
      <c r="AT48" s="456"/>
      <c r="AU48" s="456"/>
      <c r="AV48" s="456"/>
      <c r="AW48" s="456"/>
      <c r="AX48" s="456"/>
      <c r="AY48" s="456"/>
    </row>
    <row r="49" spans="1:51" ht="12.75" customHeight="1" x14ac:dyDescent="0.25">
      <c r="A49" s="456" t="s">
        <v>2066</v>
      </c>
      <c r="B49" s="456"/>
      <c r="C49" s="456"/>
      <c r="D49" s="456"/>
      <c r="E49" s="456"/>
      <c r="F49" s="456"/>
      <c r="G49" s="456"/>
      <c r="H49" s="456"/>
      <c r="I49" s="456"/>
      <c r="J49" s="456"/>
      <c r="K49" s="456"/>
      <c r="L49" s="456"/>
      <c r="M49" s="456"/>
      <c r="N49" s="456"/>
      <c r="O49" s="456"/>
      <c r="P49" s="456"/>
      <c r="Q49" s="456"/>
      <c r="R49" s="456"/>
      <c r="S49" s="456"/>
      <c r="T49" s="456"/>
      <c r="U49" s="456"/>
      <c r="V49" s="456"/>
      <c r="W49" s="456"/>
      <c r="X49" s="456"/>
      <c r="Y49" s="456"/>
      <c r="Z49" s="456"/>
      <c r="AA49" s="456"/>
      <c r="AB49" s="456"/>
      <c r="AC49" s="456"/>
      <c r="AD49" s="456"/>
      <c r="AE49" s="456"/>
      <c r="AF49" s="456"/>
      <c r="AG49" s="456"/>
      <c r="AH49" s="456"/>
      <c r="AI49" s="456"/>
      <c r="AJ49" s="456"/>
      <c r="AK49" s="456"/>
      <c r="AL49" s="456"/>
      <c r="AM49" s="456"/>
      <c r="AN49" s="456"/>
      <c r="AO49" s="456"/>
      <c r="AP49" s="456"/>
      <c r="AQ49" s="456"/>
      <c r="AR49" s="456"/>
      <c r="AS49" s="456"/>
      <c r="AT49" s="456"/>
      <c r="AU49" s="456"/>
      <c r="AV49" s="456"/>
      <c r="AW49" s="456"/>
      <c r="AX49" s="456"/>
      <c r="AY49" s="456"/>
    </row>
    <row r="50" spans="1:51" ht="18" customHeight="1" x14ac:dyDescent="0.25">
      <c r="A50" s="519"/>
      <c r="B50" s="519"/>
      <c r="C50" s="519"/>
      <c r="D50" s="519"/>
      <c r="E50" s="519"/>
      <c r="F50" s="519"/>
      <c r="G50" s="519"/>
      <c r="H50" s="519"/>
      <c r="I50" s="519"/>
      <c r="J50" s="519"/>
      <c r="K50" s="519"/>
      <c r="L50" s="519"/>
      <c r="M50" s="519"/>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row>
    <row r="51" spans="1:51" ht="12.75" customHeight="1" thickBot="1" x14ac:dyDescent="0.3">
      <c r="A51" s="519"/>
      <c r="B51" s="519"/>
      <c r="C51" s="519"/>
      <c r="D51" s="519"/>
      <c r="E51" s="519"/>
      <c r="F51" s="519"/>
      <c r="G51" s="519"/>
      <c r="H51" s="519"/>
      <c r="I51" s="519"/>
      <c r="J51" s="519"/>
      <c r="K51" s="519"/>
      <c r="L51" s="519"/>
      <c r="M51" s="519"/>
      <c r="N51" s="519"/>
      <c r="O51" s="519"/>
      <c r="P51" s="519"/>
      <c r="Q51" s="519"/>
      <c r="R51" s="519"/>
      <c r="S51" s="519"/>
      <c r="T51" s="519"/>
      <c r="U51" s="519"/>
      <c r="V51" s="519"/>
      <c r="W51" s="519"/>
      <c r="X51" s="519"/>
      <c r="Y51" s="519"/>
      <c r="Z51" s="519"/>
      <c r="AA51" s="519"/>
      <c r="AB51" s="519"/>
      <c r="AC51" s="519"/>
      <c r="AD51" s="519"/>
      <c r="AE51" s="519"/>
      <c r="AF51" s="519"/>
      <c r="AG51" s="519"/>
      <c r="AH51" s="519"/>
      <c r="AI51" s="519"/>
      <c r="AJ51" s="519"/>
      <c r="AK51" s="519"/>
      <c r="AL51" s="519"/>
      <c r="AM51" s="519"/>
      <c r="AN51" s="519"/>
      <c r="AO51" s="519"/>
      <c r="AP51" s="519"/>
      <c r="AQ51" s="519"/>
      <c r="AR51" s="519"/>
      <c r="AS51" s="519"/>
      <c r="AT51" s="519"/>
      <c r="AU51" s="519"/>
      <c r="AV51" s="519"/>
      <c r="AW51" s="519"/>
      <c r="AX51" s="519"/>
      <c r="AY51" s="519"/>
    </row>
    <row r="52" spans="1:51" ht="25.5" customHeight="1" thickBot="1" x14ac:dyDescent="0.3">
      <c r="A52" s="520"/>
      <c r="B52" s="521"/>
      <c r="C52" s="521"/>
      <c r="D52" s="521"/>
      <c r="E52" s="521"/>
      <c r="F52" s="531" t="s">
        <v>2860</v>
      </c>
      <c r="G52" s="532"/>
      <c r="H52" s="532"/>
      <c r="I52" s="532"/>
      <c r="J52" s="532"/>
      <c r="K52" s="532"/>
      <c r="L52" s="532"/>
      <c r="M52" s="532"/>
      <c r="N52" s="532"/>
      <c r="O52" s="532"/>
      <c r="P52" s="532"/>
      <c r="Q52" s="532"/>
      <c r="R52" s="532"/>
      <c r="S52" s="532"/>
      <c r="T52" s="532"/>
      <c r="U52" s="532"/>
      <c r="V52" s="532"/>
      <c r="W52" s="532"/>
      <c r="X52" s="532"/>
      <c r="Y52" s="532"/>
      <c r="Z52" s="532"/>
      <c r="AA52" s="532"/>
      <c r="AB52" s="532"/>
      <c r="AC52" s="532"/>
      <c r="AD52" s="532"/>
      <c r="AE52" s="532"/>
      <c r="AF52" s="532"/>
      <c r="AG52" s="532"/>
      <c r="AH52" s="532"/>
      <c r="AI52" s="532"/>
      <c r="AJ52" s="532"/>
      <c r="AK52" s="532"/>
      <c r="AL52" s="532"/>
      <c r="AM52" s="532"/>
      <c r="AN52" s="532"/>
      <c r="AO52" s="533"/>
      <c r="AP52" s="526" t="str">
        <f>$AP$1</f>
        <v>F23.MO12.PP</v>
      </c>
      <c r="AQ52" s="526"/>
      <c r="AR52" s="526"/>
      <c r="AS52" s="526"/>
      <c r="AT52" s="527"/>
      <c r="AU52" s="528">
        <v>44235</v>
      </c>
      <c r="AV52" s="526"/>
      <c r="AW52" s="526"/>
      <c r="AX52" s="526"/>
      <c r="AY52" s="527"/>
    </row>
    <row r="53" spans="1:51" ht="25.5" customHeight="1" thickBot="1" x14ac:dyDescent="0.3">
      <c r="A53" s="522"/>
      <c r="B53" s="523"/>
      <c r="C53" s="523"/>
      <c r="D53" s="523"/>
      <c r="E53" s="523"/>
      <c r="F53" s="534"/>
      <c r="G53" s="535"/>
      <c r="H53" s="535"/>
      <c r="I53" s="535"/>
      <c r="J53" s="535"/>
      <c r="K53" s="535"/>
      <c r="L53" s="535"/>
      <c r="M53" s="535"/>
      <c r="N53" s="535"/>
      <c r="O53" s="535"/>
      <c r="P53" s="535"/>
      <c r="Q53" s="535"/>
      <c r="R53" s="535"/>
      <c r="S53" s="535"/>
      <c r="T53" s="535"/>
      <c r="U53" s="535"/>
      <c r="V53" s="535"/>
      <c r="W53" s="535"/>
      <c r="X53" s="535"/>
      <c r="Y53" s="535"/>
      <c r="Z53" s="535"/>
      <c r="AA53" s="535"/>
      <c r="AB53" s="535"/>
      <c r="AC53" s="535"/>
      <c r="AD53" s="535"/>
      <c r="AE53" s="535"/>
      <c r="AF53" s="535"/>
      <c r="AG53" s="535"/>
      <c r="AH53" s="535"/>
      <c r="AI53" s="535"/>
      <c r="AJ53" s="535"/>
      <c r="AK53" s="535"/>
      <c r="AL53" s="535"/>
      <c r="AM53" s="535"/>
      <c r="AN53" s="535"/>
      <c r="AO53" s="536"/>
      <c r="AP53" s="526" t="s">
        <v>2867</v>
      </c>
      <c r="AQ53" s="526"/>
      <c r="AR53" s="526"/>
      <c r="AS53" s="526"/>
      <c r="AT53" s="527"/>
      <c r="AU53" s="529" t="s">
        <v>2184</v>
      </c>
      <c r="AV53" s="526"/>
      <c r="AW53" s="526"/>
      <c r="AX53" s="526"/>
      <c r="AY53" s="527"/>
    </row>
    <row r="54" spans="1:51" ht="32.25" customHeight="1" thickBot="1" x14ac:dyDescent="0.3">
      <c r="A54" s="524"/>
      <c r="B54" s="525"/>
      <c r="C54" s="525"/>
      <c r="D54" s="525"/>
      <c r="E54" s="525"/>
      <c r="F54" s="537"/>
      <c r="G54" s="538"/>
      <c r="H54" s="538"/>
      <c r="I54" s="538"/>
      <c r="J54" s="538"/>
      <c r="K54" s="538"/>
      <c r="L54" s="538"/>
      <c r="M54" s="538"/>
      <c r="N54" s="538"/>
      <c r="O54" s="538"/>
      <c r="P54" s="538"/>
      <c r="Q54" s="538"/>
      <c r="R54" s="538"/>
      <c r="S54" s="538"/>
      <c r="T54" s="538"/>
      <c r="U54" s="538"/>
      <c r="V54" s="538"/>
      <c r="W54" s="538"/>
      <c r="X54" s="538"/>
      <c r="Y54" s="538"/>
      <c r="Z54" s="538"/>
      <c r="AA54" s="538"/>
      <c r="AB54" s="538"/>
      <c r="AC54" s="538"/>
      <c r="AD54" s="538"/>
      <c r="AE54" s="538"/>
      <c r="AF54" s="538"/>
      <c r="AG54" s="538"/>
      <c r="AH54" s="538"/>
      <c r="AI54" s="538"/>
      <c r="AJ54" s="538"/>
      <c r="AK54" s="538"/>
      <c r="AL54" s="538"/>
      <c r="AM54" s="538"/>
      <c r="AN54" s="538"/>
      <c r="AO54" s="539"/>
      <c r="AP54" s="530" t="s">
        <v>2065</v>
      </c>
      <c r="AQ54" s="526"/>
      <c r="AR54" s="526"/>
      <c r="AS54" s="526"/>
      <c r="AT54" s="526"/>
      <c r="AU54" s="526"/>
      <c r="AV54" s="526"/>
      <c r="AW54" s="526"/>
      <c r="AX54" s="526"/>
      <c r="AY54" s="527"/>
    </row>
    <row r="55" spans="1:51" ht="6" customHeight="1" x14ac:dyDescent="0.25">
      <c r="A55" s="241"/>
      <c r="B55" s="242"/>
      <c r="C55" s="242"/>
      <c r="D55" s="242"/>
      <c r="E55" s="242"/>
      <c r="F55" s="242"/>
      <c r="G55" s="242"/>
      <c r="H55" s="242"/>
      <c r="I55" s="242"/>
      <c r="J55" s="242"/>
      <c r="K55" s="242"/>
      <c r="L55" s="242"/>
      <c r="M55" s="242"/>
      <c r="N55" s="242"/>
      <c r="O55" s="242"/>
      <c r="P55" s="242"/>
      <c r="Q55" s="242"/>
      <c r="R55" s="242"/>
      <c r="S55" s="242"/>
      <c r="T55" s="242"/>
      <c r="U55" s="242"/>
      <c r="V55" s="242"/>
      <c r="W55" s="242"/>
      <c r="X55" s="242"/>
      <c r="Y55" s="242"/>
      <c r="Z55" s="242"/>
      <c r="AA55" s="242"/>
      <c r="AB55" s="242"/>
      <c r="AC55" s="242"/>
      <c r="AD55" s="242"/>
      <c r="AE55" s="242"/>
      <c r="AF55" s="242"/>
      <c r="AG55" s="242"/>
      <c r="AH55" s="242"/>
      <c r="AI55" s="242"/>
      <c r="AJ55" s="242"/>
      <c r="AK55" s="242"/>
      <c r="AL55" s="242"/>
      <c r="AM55" s="242"/>
      <c r="AN55" s="242"/>
      <c r="AO55" s="242"/>
      <c r="AP55" s="242"/>
      <c r="AQ55" s="242"/>
      <c r="AR55" s="242"/>
      <c r="AS55" s="242"/>
      <c r="AT55" s="242"/>
      <c r="AU55" s="242"/>
      <c r="AV55" s="242"/>
      <c r="AW55" s="242"/>
      <c r="AX55" s="242"/>
      <c r="AY55" s="248"/>
    </row>
    <row r="56" spans="1:51" ht="19.5" customHeight="1" x14ac:dyDescent="0.25">
      <c r="A56" s="327" t="s">
        <v>2090</v>
      </c>
      <c r="AY56" s="246"/>
    </row>
    <row r="57" spans="1:51" ht="19.5" customHeight="1" x14ac:dyDescent="0.25">
      <c r="A57" s="517" t="s">
        <v>1865</v>
      </c>
      <c r="B57" s="518"/>
      <c r="C57" s="518"/>
      <c r="D57" s="518"/>
      <c r="E57" s="518"/>
      <c r="F57" s="518"/>
      <c r="G57" s="518"/>
      <c r="H57" s="259"/>
      <c r="I57" s="281" t="s">
        <v>2091</v>
      </c>
      <c r="J57" s="261"/>
      <c r="K57" s="261"/>
      <c r="L57" s="262"/>
      <c r="N57" s="509" t="s">
        <v>2094</v>
      </c>
      <c r="O57" s="509"/>
      <c r="P57" s="509"/>
      <c r="Q57" s="509"/>
      <c r="R57" s="509"/>
      <c r="S57" s="509"/>
      <c r="T57" s="259"/>
      <c r="U57" s="260" t="s">
        <v>1406</v>
      </c>
      <c r="V57" s="261"/>
      <c r="W57" s="261"/>
      <c r="X57" s="261"/>
      <c r="Y57" s="261"/>
      <c r="Z57" s="261"/>
      <c r="AA57" s="261"/>
      <c r="AB57" s="261"/>
      <c r="AC57" s="260" t="s">
        <v>1408</v>
      </c>
      <c r="AD57" s="261"/>
      <c r="AE57" s="261"/>
      <c r="AF57" s="261"/>
      <c r="AG57" s="261"/>
      <c r="AH57" s="261"/>
      <c r="AI57" s="260" t="s">
        <v>2093</v>
      </c>
      <c r="AJ57" s="261"/>
      <c r="AK57" s="261"/>
      <c r="AL57" s="262"/>
      <c r="AN57" s="269" t="s">
        <v>2221</v>
      </c>
      <c r="AY57" s="246"/>
    </row>
    <row r="58" spans="1:51" ht="19.5" customHeight="1" x14ac:dyDescent="0.25">
      <c r="A58" s="517"/>
      <c r="B58" s="518"/>
      <c r="C58" s="518"/>
      <c r="D58" s="518"/>
      <c r="E58" s="518"/>
      <c r="F58" s="518"/>
      <c r="G58" s="518"/>
      <c r="H58" s="265"/>
      <c r="I58" s="282" t="s">
        <v>2092</v>
      </c>
      <c r="J58" s="267"/>
      <c r="K58" s="267"/>
      <c r="L58" s="268"/>
      <c r="N58" s="509"/>
      <c r="O58" s="509"/>
      <c r="P58" s="509"/>
      <c r="Q58" s="509"/>
      <c r="R58" s="509"/>
      <c r="S58" s="509"/>
      <c r="T58" s="265"/>
      <c r="U58" s="266" t="s">
        <v>1418</v>
      </c>
      <c r="V58" s="267"/>
      <c r="W58" s="267"/>
      <c r="X58" s="267"/>
      <c r="Y58" s="267"/>
      <c r="Z58" s="267"/>
      <c r="AA58" s="267"/>
      <c r="AB58" s="267"/>
      <c r="AC58" s="266" t="s">
        <v>1419</v>
      </c>
      <c r="AD58" s="267"/>
      <c r="AE58" s="267"/>
      <c r="AF58" s="267"/>
      <c r="AG58" s="267"/>
      <c r="AH58" s="267"/>
      <c r="AI58" s="266" t="s">
        <v>1663</v>
      </c>
      <c r="AJ58" s="267"/>
      <c r="AK58" s="267"/>
      <c r="AL58" s="268"/>
      <c r="AN58" s="252"/>
      <c r="AO58" s="253"/>
      <c r="AP58" s="253"/>
      <c r="AQ58" s="253"/>
      <c r="AR58" s="253"/>
      <c r="AS58" s="253"/>
      <c r="AT58" s="253"/>
      <c r="AU58" s="253"/>
      <c r="AV58" s="253"/>
      <c r="AW58" s="253"/>
      <c r="AX58" s="253"/>
      <c r="AY58" s="293"/>
    </row>
    <row r="59" spans="1:51" ht="6" customHeight="1" x14ac:dyDescent="0.25">
      <c r="A59" s="243"/>
      <c r="AY59" s="246"/>
    </row>
    <row r="60" spans="1:51" ht="19.5" customHeight="1" x14ac:dyDescent="0.25">
      <c r="A60" s="517" t="s">
        <v>1867</v>
      </c>
      <c r="B60" s="518"/>
      <c r="C60" s="518"/>
      <c r="D60" s="518"/>
      <c r="E60" s="518"/>
      <c r="F60" s="518"/>
      <c r="G60" s="518"/>
      <c r="H60" s="259"/>
      <c r="I60" s="281" t="s">
        <v>2263</v>
      </c>
      <c r="J60" s="261"/>
      <c r="K60" s="261"/>
      <c r="L60" s="262"/>
      <c r="N60" s="509" t="s">
        <v>1868</v>
      </c>
      <c r="O60" s="509"/>
      <c r="P60" s="509"/>
      <c r="Q60" s="509"/>
      <c r="R60" s="509"/>
      <c r="S60" s="509"/>
      <c r="T60" s="259"/>
      <c r="U60" s="260" t="s">
        <v>1406</v>
      </c>
      <c r="V60" s="261"/>
      <c r="W60" s="261"/>
      <c r="X60" s="261"/>
      <c r="Y60" s="261"/>
      <c r="Z60" s="261"/>
      <c r="AA60" s="261"/>
      <c r="AB60" s="261"/>
      <c r="AC60" s="260" t="s">
        <v>1408</v>
      </c>
      <c r="AD60" s="261"/>
      <c r="AE60" s="261"/>
      <c r="AF60" s="261"/>
      <c r="AG60" s="261"/>
      <c r="AH60" s="261"/>
      <c r="AI60" s="260" t="s">
        <v>2093</v>
      </c>
      <c r="AJ60" s="261"/>
      <c r="AK60" s="261"/>
      <c r="AL60" s="262"/>
      <c r="AN60" s="269" t="s">
        <v>2222</v>
      </c>
      <c r="AY60" s="246"/>
    </row>
    <row r="61" spans="1:51" ht="19.5" customHeight="1" x14ac:dyDescent="0.25">
      <c r="A61" s="517"/>
      <c r="B61" s="518"/>
      <c r="C61" s="518"/>
      <c r="D61" s="518"/>
      <c r="E61" s="518"/>
      <c r="F61" s="518"/>
      <c r="G61" s="518"/>
      <c r="H61" s="265"/>
      <c r="I61" s="282" t="s">
        <v>2264</v>
      </c>
      <c r="J61" s="267"/>
      <c r="K61" s="267"/>
      <c r="L61" s="268"/>
      <c r="N61" s="509"/>
      <c r="O61" s="509"/>
      <c r="P61" s="509"/>
      <c r="Q61" s="509"/>
      <c r="R61" s="509"/>
      <c r="S61" s="509"/>
      <c r="T61" s="265"/>
      <c r="U61" s="266" t="s">
        <v>1418</v>
      </c>
      <c r="V61" s="267"/>
      <c r="W61" s="267"/>
      <c r="X61" s="267"/>
      <c r="Y61" s="267"/>
      <c r="Z61" s="267"/>
      <c r="AA61" s="267"/>
      <c r="AB61" s="267"/>
      <c r="AC61" s="266" t="s">
        <v>1419</v>
      </c>
      <c r="AD61" s="267"/>
      <c r="AE61" s="267"/>
      <c r="AF61" s="267"/>
      <c r="AG61" s="267"/>
      <c r="AH61" s="267"/>
      <c r="AI61" s="266" t="s">
        <v>1663</v>
      </c>
      <c r="AJ61" s="267"/>
      <c r="AK61" s="267"/>
      <c r="AL61" s="268"/>
      <c r="AN61" s="252"/>
      <c r="AO61" s="253"/>
      <c r="AP61" s="253"/>
      <c r="AQ61" s="253"/>
      <c r="AR61" s="253"/>
      <c r="AS61" s="253"/>
      <c r="AT61" s="253"/>
      <c r="AU61" s="253"/>
      <c r="AV61" s="253"/>
      <c r="AW61" s="253"/>
      <c r="AX61" s="253"/>
      <c r="AY61" s="293"/>
    </row>
    <row r="62" spans="1:51" ht="6" customHeight="1" x14ac:dyDescent="0.25">
      <c r="A62" s="243"/>
      <c r="AY62" s="246"/>
    </row>
    <row r="63" spans="1:51" ht="19.5" customHeight="1" x14ac:dyDescent="0.25">
      <c r="A63" s="327" t="s">
        <v>1872</v>
      </c>
      <c r="AY63" s="246"/>
    </row>
    <row r="64" spans="1:51" ht="30.75" customHeight="1" x14ac:dyDescent="0.25">
      <c r="A64" s="294" t="s">
        <v>1869</v>
      </c>
      <c r="R64" s="276"/>
      <c r="S64" s="303" t="s">
        <v>1369</v>
      </c>
      <c r="T64" s="272"/>
      <c r="U64" s="269" t="s">
        <v>1871</v>
      </c>
      <c r="AG64" s="276"/>
      <c r="AH64" s="306" t="s">
        <v>1421</v>
      </c>
      <c r="AI64" s="260"/>
      <c r="AJ64" s="262"/>
      <c r="AL64" s="557" t="s">
        <v>2862</v>
      </c>
      <c r="AM64" s="557"/>
      <c r="AN64" s="557"/>
      <c r="AO64" s="557"/>
      <c r="AP64" s="557"/>
      <c r="AQ64" s="557"/>
      <c r="AR64" s="557"/>
      <c r="AS64" s="557"/>
      <c r="AT64" s="557"/>
      <c r="AU64" s="557"/>
      <c r="AV64" s="557"/>
      <c r="AW64" s="557"/>
      <c r="AX64" s="557"/>
      <c r="AY64" s="558"/>
    </row>
    <row r="65" spans="1:51" ht="19.5" customHeight="1" x14ac:dyDescent="0.25">
      <c r="A65" s="243"/>
      <c r="R65" s="277"/>
      <c r="S65" s="304" t="s">
        <v>1370</v>
      </c>
      <c r="T65" s="272"/>
      <c r="AG65" s="305"/>
      <c r="AH65" s="287" t="s">
        <v>1422</v>
      </c>
      <c r="AI65" s="258"/>
      <c r="AJ65" s="273"/>
      <c r="AL65" s="252"/>
      <c r="AM65" s="253"/>
      <c r="AN65" s="253"/>
      <c r="AO65" s="253"/>
      <c r="AP65" s="253"/>
      <c r="AQ65" s="253"/>
      <c r="AR65" s="253"/>
      <c r="AS65" s="253"/>
      <c r="AT65" s="253"/>
      <c r="AU65" s="253"/>
      <c r="AV65" s="253"/>
      <c r="AW65" s="253"/>
      <c r="AX65" s="253"/>
      <c r="AY65" s="293"/>
    </row>
    <row r="66" spans="1:51" ht="19.5" customHeight="1" x14ac:dyDescent="0.25">
      <c r="A66" s="243"/>
      <c r="R66" s="272"/>
      <c r="S66" s="258"/>
      <c r="T66" s="272"/>
      <c r="AG66" s="277"/>
      <c r="AH66" s="307" t="s">
        <v>1423</v>
      </c>
      <c r="AI66" s="266"/>
      <c r="AJ66" s="275"/>
      <c r="AY66" s="246"/>
    </row>
    <row r="67" spans="1:51" ht="6" customHeight="1" x14ac:dyDescent="0.25">
      <c r="A67" s="243"/>
      <c r="AY67" s="246"/>
    </row>
    <row r="68" spans="1:51" ht="19.5" customHeight="1" x14ac:dyDescent="0.25">
      <c r="A68" s="300" t="s">
        <v>1833</v>
      </c>
      <c r="B68" s="301"/>
      <c r="C68" s="301"/>
      <c r="D68" s="301"/>
      <c r="E68" s="301"/>
      <c r="F68" s="301"/>
      <c r="G68" s="301"/>
      <c r="H68" s="301"/>
      <c r="I68" s="301"/>
      <c r="J68" s="301"/>
      <c r="K68" s="301"/>
      <c r="L68" s="301"/>
      <c r="M68" s="301"/>
      <c r="N68" s="301"/>
      <c r="O68" s="301"/>
      <c r="P68" s="301"/>
      <c r="Q68" s="301"/>
      <c r="R68" s="301"/>
      <c r="S68" s="301"/>
      <c r="T68" s="301"/>
      <c r="U68" s="301"/>
      <c r="V68" s="301"/>
      <c r="W68" s="301"/>
      <c r="X68" s="301"/>
      <c r="Y68" s="301"/>
      <c r="Z68" s="301"/>
      <c r="AA68" s="301"/>
      <c r="AB68" s="301"/>
      <c r="AC68" s="301"/>
      <c r="AD68" s="301"/>
      <c r="AE68" s="301"/>
      <c r="AF68" s="301"/>
      <c r="AG68" s="301"/>
      <c r="AH68" s="301"/>
      <c r="AI68" s="301"/>
      <c r="AJ68" s="301"/>
      <c r="AK68" s="301"/>
      <c r="AL68" s="301"/>
      <c r="AM68" s="301"/>
      <c r="AN68" s="301"/>
      <c r="AO68" s="301"/>
      <c r="AP68" s="301"/>
      <c r="AQ68" s="301"/>
      <c r="AR68" s="301"/>
      <c r="AS68" s="301"/>
      <c r="AT68" s="301"/>
      <c r="AU68" s="301"/>
      <c r="AV68" s="301"/>
      <c r="AW68" s="301"/>
      <c r="AX68" s="301"/>
      <c r="AY68" s="302"/>
    </row>
    <row r="69" spans="1:51" ht="19.5" customHeight="1" x14ac:dyDescent="0.25">
      <c r="A69" s="510" t="s">
        <v>1873</v>
      </c>
      <c r="B69" s="509"/>
      <c r="C69" s="509"/>
      <c r="D69" s="509"/>
      <c r="E69" s="509"/>
      <c r="F69" s="509"/>
      <c r="G69" s="276"/>
      <c r="H69" s="303" t="s">
        <v>1369</v>
      </c>
      <c r="J69" s="518" t="s">
        <v>2095</v>
      </c>
      <c r="K69" s="518"/>
      <c r="L69" s="518"/>
      <c r="M69" s="518"/>
      <c r="N69" s="518"/>
      <c r="O69" s="518"/>
      <c r="P69" s="518"/>
      <c r="Q69" s="518"/>
      <c r="S69" s="509" t="s">
        <v>2096</v>
      </c>
      <c r="T69" s="509"/>
      <c r="U69" s="509"/>
      <c r="V69" s="509"/>
      <c r="W69" s="509"/>
      <c r="X69" s="509"/>
      <c r="Y69" s="509"/>
      <c r="Z69" s="509"/>
      <c r="AA69" s="259"/>
      <c r="AB69" s="260" t="s">
        <v>1406</v>
      </c>
      <c r="AC69" s="261"/>
      <c r="AD69" s="261"/>
      <c r="AE69" s="261"/>
      <c r="AF69" s="261"/>
      <c r="AG69" s="261"/>
      <c r="AH69" s="261"/>
      <c r="AI69" s="261"/>
      <c r="AJ69" s="260" t="s">
        <v>1427</v>
      </c>
      <c r="AK69" s="261"/>
      <c r="AL69" s="261"/>
      <c r="AM69" s="261"/>
      <c r="AN69" s="262"/>
      <c r="AP69" s="509" t="s">
        <v>2224</v>
      </c>
      <c r="AQ69" s="509"/>
      <c r="AR69" s="509"/>
      <c r="AS69" s="509"/>
      <c r="AT69" s="509"/>
      <c r="AU69" s="509"/>
      <c r="AV69" s="509"/>
      <c r="AW69" s="509"/>
      <c r="AX69" s="509"/>
      <c r="AY69" s="511"/>
    </row>
    <row r="70" spans="1:51" ht="19.5" customHeight="1" x14ac:dyDescent="0.25">
      <c r="A70" s="510"/>
      <c r="B70" s="509"/>
      <c r="C70" s="509"/>
      <c r="D70" s="509"/>
      <c r="E70" s="509"/>
      <c r="F70" s="509"/>
      <c r="G70" s="277"/>
      <c r="H70" s="304" t="s">
        <v>1370</v>
      </c>
      <c r="J70" s="544"/>
      <c r="K70" s="544"/>
      <c r="L70" s="544"/>
      <c r="M70" s="544"/>
      <c r="N70" s="544"/>
      <c r="O70" s="544"/>
      <c r="P70" s="544"/>
      <c r="Q70" s="544"/>
      <c r="S70" s="509"/>
      <c r="T70" s="509"/>
      <c r="U70" s="509"/>
      <c r="V70" s="509"/>
      <c r="W70" s="509"/>
      <c r="X70" s="509"/>
      <c r="Y70" s="509"/>
      <c r="Z70" s="509"/>
      <c r="AA70" s="263"/>
      <c r="AB70" s="258" t="s">
        <v>1425</v>
      </c>
      <c r="AJ70" s="258" t="s">
        <v>1428</v>
      </c>
      <c r="AN70" s="264"/>
      <c r="AP70" s="509"/>
      <c r="AQ70" s="509"/>
      <c r="AR70" s="509"/>
      <c r="AS70" s="509"/>
      <c r="AT70" s="509"/>
      <c r="AU70" s="509"/>
      <c r="AV70" s="509"/>
      <c r="AW70" s="509"/>
      <c r="AX70" s="509"/>
      <c r="AY70" s="511"/>
    </row>
    <row r="71" spans="1:51" ht="19.5" customHeight="1" x14ac:dyDescent="0.25">
      <c r="A71" s="510"/>
      <c r="B71" s="509"/>
      <c r="C71" s="509"/>
      <c r="D71" s="509"/>
      <c r="E71" s="509"/>
      <c r="F71" s="509"/>
      <c r="J71" s="249" t="s">
        <v>2070</v>
      </c>
      <c r="K71" s="250" t="s">
        <v>2070</v>
      </c>
      <c r="L71" s="249" t="s">
        <v>2071</v>
      </c>
      <c r="M71" s="250" t="s">
        <v>2071</v>
      </c>
      <c r="N71" s="251" t="s">
        <v>2072</v>
      </c>
      <c r="O71" s="251" t="s">
        <v>2072</v>
      </c>
      <c r="P71" s="251" t="s">
        <v>2072</v>
      </c>
      <c r="Q71" s="250" t="s">
        <v>2072</v>
      </c>
      <c r="S71" s="509"/>
      <c r="T71" s="509"/>
      <c r="U71" s="509"/>
      <c r="V71" s="509"/>
      <c r="W71" s="509"/>
      <c r="X71" s="509"/>
      <c r="Y71" s="509"/>
      <c r="Z71" s="509"/>
      <c r="AA71" s="265"/>
      <c r="AB71" s="266" t="s">
        <v>1426</v>
      </c>
      <c r="AC71" s="267"/>
      <c r="AD71" s="267"/>
      <c r="AE71" s="267"/>
      <c r="AF71" s="267"/>
      <c r="AG71" s="267"/>
      <c r="AH71" s="267"/>
      <c r="AI71" s="267"/>
      <c r="AJ71" s="267"/>
      <c r="AK71" s="267"/>
      <c r="AL71" s="267"/>
      <c r="AM71" s="267"/>
      <c r="AN71" s="268"/>
      <c r="AP71" s="252"/>
      <c r="AQ71" s="253"/>
      <c r="AR71" s="253"/>
      <c r="AS71" s="253"/>
      <c r="AT71" s="253"/>
      <c r="AU71" s="253"/>
      <c r="AV71" s="253"/>
      <c r="AW71" s="253"/>
      <c r="AX71" s="253"/>
      <c r="AY71" s="293"/>
    </row>
    <row r="72" spans="1:51" ht="6" customHeight="1" x14ac:dyDescent="0.25">
      <c r="A72" s="243"/>
      <c r="AY72" s="246"/>
    </row>
    <row r="73" spans="1:51" ht="19.5" customHeight="1" x14ac:dyDescent="0.25">
      <c r="A73" s="288" t="s">
        <v>1834</v>
      </c>
      <c r="B73" s="289"/>
      <c r="C73" s="289"/>
      <c r="D73" s="289"/>
      <c r="E73" s="289"/>
      <c r="F73" s="289"/>
      <c r="G73" s="289"/>
      <c r="H73" s="289"/>
      <c r="I73" s="289"/>
      <c r="J73" s="289"/>
      <c r="K73" s="289"/>
      <c r="L73" s="289"/>
      <c r="M73" s="289"/>
      <c r="N73" s="289"/>
      <c r="O73" s="289"/>
      <c r="P73" s="289"/>
      <c r="Q73" s="289"/>
      <c r="R73" s="289"/>
      <c r="S73" s="289"/>
      <c r="T73" s="289"/>
      <c r="U73" s="289"/>
      <c r="V73" s="289"/>
      <c r="W73" s="289"/>
      <c r="X73" s="289"/>
      <c r="Y73" s="289"/>
      <c r="Z73" s="289"/>
      <c r="AA73" s="289"/>
      <c r="AB73" s="289"/>
      <c r="AC73" s="289"/>
      <c r="AD73" s="289"/>
      <c r="AE73" s="289"/>
      <c r="AF73" s="289"/>
      <c r="AG73" s="289"/>
      <c r="AH73" s="289"/>
      <c r="AI73" s="289"/>
      <c r="AJ73" s="289"/>
      <c r="AK73" s="289"/>
      <c r="AL73" s="289"/>
      <c r="AM73" s="289"/>
      <c r="AN73" s="289"/>
      <c r="AO73" s="289"/>
      <c r="AP73" s="289"/>
      <c r="AQ73" s="289"/>
      <c r="AR73" s="289"/>
      <c r="AS73" s="289"/>
      <c r="AT73" s="289"/>
      <c r="AU73" s="289"/>
      <c r="AV73" s="289"/>
      <c r="AW73" s="289"/>
      <c r="AX73" s="289"/>
      <c r="AY73" s="290"/>
    </row>
    <row r="74" spans="1:51" ht="19.5" customHeight="1" x14ac:dyDescent="0.25">
      <c r="A74" s="300" t="s">
        <v>1835</v>
      </c>
      <c r="B74" s="301"/>
      <c r="C74" s="301"/>
      <c r="D74" s="301"/>
      <c r="E74" s="301"/>
      <c r="F74" s="301"/>
      <c r="G74" s="301"/>
      <c r="H74" s="301"/>
      <c r="I74" s="301"/>
      <c r="J74" s="301"/>
      <c r="K74" s="301"/>
      <c r="L74" s="301"/>
      <c r="M74" s="301"/>
      <c r="N74" s="301"/>
      <c r="O74" s="301"/>
      <c r="P74" s="301"/>
      <c r="Q74" s="301"/>
      <c r="R74" s="301"/>
      <c r="S74" s="301"/>
      <c r="T74" s="301"/>
      <c r="U74" s="301"/>
      <c r="V74" s="301"/>
      <c r="W74" s="301"/>
      <c r="X74" s="301"/>
      <c r="Y74" s="301"/>
      <c r="Z74" s="301"/>
      <c r="AA74" s="301"/>
      <c r="AB74" s="301"/>
      <c r="AC74" s="301"/>
      <c r="AD74" s="301"/>
      <c r="AE74" s="301"/>
      <c r="AF74" s="301"/>
      <c r="AG74" s="301"/>
      <c r="AH74" s="301"/>
      <c r="AI74" s="301"/>
      <c r="AJ74" s="301"/>
      <c r="AK74" s="301"/>
      <c r="AL74" s="301"/>
      <c r="AM74" s="301"/>
      <c r="AN74" s="301"/>
      <c r="AO74" s="301"/>
      <c r="AP74" s="301"/>
      <c r="AQ74" s="301"/>
      <c r="AR74" s="301"/>
      <c r="AS74" s="301"/>
      <c r="AT74" s="301"/>
      <c r="AU74" s="301"/>
      <c r="AV74" s="301"/>
      <c r="AW74" s="301"/>
      <c r="AX74" s="301"/>
      <c r="AY74" s="302"/>
    </row>
    <row r="75" spans="1:51" ht="19.5" customHeight="1" x14ac:dyDescent="0.25">
      <c r="A75" s="327" t="s">
        <v>1881</v>
      </c>
      <c r="AY75" s="246"/>
    </row>
    <row r="76" spans="1:51" ht="19.5" customHeight="1" x14ac:dyDescent="0.25">
      <c r="A76" s="510" t="s">
        <v>1876</v>
      </c>
      <c r="B76" s="509"/>
      <c r="C76" s="509"/>
      <c r="D76" s="509"/>
      <c r="E76" s="509"/>
      <c r="F76" s="509"/>
      <c r="G76" s="509"/>
      <c r="H76" s="259"/>
      <c r="I76" s="281" t="s">
        <v>2097</v>
      </c>
      <c r="J76" s="261"/>
      <c r="K76" s="261"/>
      <c r="L76" s="262"/>
      <c r="N76" s="509" t="s">
        <v>1877</v>
      </c>
      <c r="O76" s="509"/>
      <c r="P76" s="509"/>
      <c r="Q76" s="509"/>
      <c r="R76" s="509"/>
      <c r="S76" s="509"/>
      <c r="T76" s="259"/>
      <c r="U76" s="260" t="s">
        <v>1435</v>
      </c>
      <c r="V76" s="261"/>
      <c r="W76" s="261"/>
      <c r="X76" s="261"/>
      <c r="Y76" s="261"/>
      <c r="Z76" s="261"/>
      <c r="AA76" s="261"/>
      <c r="AB76" s="260" t="s">
        <v>1438</v>
      </c>
      <c r="AC76" s="261"/>
      <c r="AD76" s="261"/>
      <c r="AE76" s="261"/>
      <c r="AF76" s="261"/>
      <c r="AG76" s="261"/>
      <c r="AH76" s="260" t="s">
        <v>1441</v>
      </c>
      <c r="AI76" s="261"/>
      <c r="AJ76" s="261"/>
      <c r="AK76" s="262"/>
      <c r="AM76" s="269" t="s">
        <v>2100</v>
      </c>
      <c r="AY76" s="246"/>
    </row>
    <row r="77" spans="1:51" ht="19.5" customHeight="1" x14ac:dyDescent="0.25">
      <c r="A77" s="510"/>
      <c r="B77" s="509"/>
      <c r="C77" s="509"/>
      <c r="D77" s="509"/>
      <c r="E77" s="509"/>
      <c r="F77" s="509"/>
      <c r="G77" s="509"/>
      <c r="H77" s="265"/>
      <c r="I77" s="282" t="s">
        <v>2098</v>
      </c>
      <c r="J77" s="267"/>
      <c r="K77" s="267"/>
      <c r="L77" s="268"/>
      <c r="N77" s="509"/>
      <c r="O77" s="509"/>
      <c r="P77" s="509"/>
      <c r="Q77" s="509"/>
      <c r="R77" s="509"/>
      <c r="S77" s="509"/>
      <c r="T77" s="263"/>
      <c r="U77" s="258" t="s">
        <v>1436</v>
      </c>
      <c r="AB77" s="258" t="s">
        <v>1439</v>
      </c>
      <c r="AH77" s="258" t="s">
        <v>1442</v>
      </c>
      <c r="AK77" s="264"/>
      <c r="AM77" s="252"/>
      <c r="AN77" s="253"/>
      <c r="AO77" s="253"/>
      <c r="AP77" s="253"/>
      <c r="AQ77" s="253"/>
      <c r="AR77" s="253"/>
      <c r="AS77" s="253"/>
      <c r="AT77" s="253"/>
      <c r="AU77" s="253"/>
      <c r="AV77" s="253"/>
      <c r="AW77" s="253"/>
      <c r="AX77" s="253"/>
      <c r="AY77" s="293"/>
    </row>
    <row r="78" spans="1:51" ht="19.5" customHeight="1" x14ac:dyDescent="0.25">
      <c r="A78" s="243"/>
      <c r="T78" s="265"/>
      <c r="U78" s="266" t="s">
        <v>1437</v>
      </c>
      <c r="V78" s="267"/>
      <c r="W78" s="267"/>
      <c r="X78" s="267"/>
      <c r="Y78" s="267"/>
      <c r="Z78" s="267"/>
      <c r="AA78" s="267"/>
      <c r="AB78" s="266" t="s">
        <v>1440</v>
      </c>
      <c r="AC78" s="267"/>
      <c r="AD78" s="267"/>
      <c r="AE78" s="267"/>
      <c r="AF78" s="267"/>
      <c r="AG78" s="267"/>
      <c r="AH78" s="267"/>
      <c r="AI78" s="267"/>
      <c r="AJ78" s="267"/>
      <c r="AK78" s="268"/>
      <c r="AY78" s="246"/>
    </row>
    <row r="79" spans="1:51" ht="6" customHeight="1" x14ac:dyDescent="0.25">
      <c r="A79" s="243"/>
      <c r="AY79" s="246"/>
    </row>
    <row r="80" spans="1:51" ht="19.5" customHeight="1" x14ac:dyDescent="0.25">
      <c r="A80" s="510" t="s">
        <v>1879</v>
      </c>
      <c r="B80" s="509"/>
      <c r="C80" s="509"/>
      <c r="D80" s="509"/>
      <c r="E80" s="509"/>
      <c r="F80" s="509"/>
      <c r="G80" s="509"/>
      <c r="H80" s="509"/>
      <c r="I80" s="259"/>
      <c r="J80" s="281" t="s">
        <v>2101</v>
      </c>
      <c r="K80" s="261"/>
      <c r="L80" s="261"/>
      <c r="M80" s="261"/>
      <c r="N80" s="261"/>
      <c r="O80" s="262"/>
      <c r="Q80" s="509" t="s">
        <v>2103</v>
      </c>
      <c r="R80" s="509"/>
      <c r="S80" s="509"/>
      <c r="T80" s="509"/>
      <c r="U80" s="509"/>
      <c r="V80" s="509"/>
      <c r="W80" s="509"/>
      <c r="X80" s="509"/>
      <c r="Y80" s="509"/>
      <c r="Z80" s="509"/>
      <c r="AA80" s="259"/>
      <c r="AB80" s="260" t="s">
        <v>1448</v>
      </c>
      <c r="AC80" s="261"/>
      <c r="AD80" s="261"/>
      <c r="AE80" s="261"/>
      <c r="AF80" s="261"/>
      <c r="AG80" s="261"/>
      <c r="AH80" s="260" t="s">
        <v>1451</v>
      </c>
      <c r="AI80" s="261"/>
      <c r="AJ80" s="261"/>
      <c r="AK80" s="262"/>
      <c r="AM80" s="509" t="s">
        <v>2254</v>
      </c>
      <c r="AN80" s="509"/>
      <c r="AO80" s="509"/>
      <c r="AP80" s="509"/>
      <c r="AQ80" s="509"/>
      <c r="AR80" s="509"/>
      <c r="AS80" s="509"/>
      <c r="AT80" s="509"/>
      <c r="AU80" s="509"/>
      <c r="AV80" s="509"/>
      <c r="AW80" s="509"/>
      <c r="AX80" s="509"/>
      <c r="AY80" s="511"/>
    </row>
    <row r="81" spans="1:51" ht="19.5" customHeight="1" x14ac:dyDescent="0.25">
      <c r="A81" s="510"/>
      <c r="B81" s="509"/>
      <c r="C81" s="509"/>
      <c r="D81" s="509"/>
      <c r="E81" s="509"/>
      <c r="F81" s="509"/>
      <c r="G81" s="509"/>
      <c r="H81" s="509"/>
      <c r="I81" s="265"/>
      <c r="J81" s="282" t="s">
        <v>2102</v>
      </c>
      <c r="K81" s="267"/>
      <c r="L81" s="267"/>
      <c r="M81" s="267"/>
      <c r="N81" s="267"/>
      <c r="O81" s="268"/>
      <c r="Q81" s="509"/>
      <c r="R81" s="509"/>
      <c r="S81" s="509"/>
      <c r="T81" s="509"/>
      <c r="U81" s="509"/>
      <c r="V81" s="509"/>
      <c r="W81" s="509"/>
      <c r="X81" s="509"/>
      <c r="Y81" s="509"/>
      <c r="Z81" s="509"/>
      <c r="AA81" s="263"/>
      <c r="AB81" s="258" t="s">
        <v>1449</v>
      </c>
      <c r="AH81" s="258" t="s">
        <v>1452</v>
      </c>
      <c r="AK81" s="264"/>
      <c r="AM81" s="509"/>
      <c r="AN81" s="509"/>
      <c r="AO81" s="509"/>
      <c r="AP81" s="509"/>
      <c r="AQ81" s="509"/>
      <c r="AR81" s="509"/>
      <c r="AS81" s="509"/>
      <c r="AT81" s="509"/>
      <c r="AU81" s="509"/>
      <c r="AV81" s="509"/>
      <c r="AW81" s="509"/>
      <c r="AX81" s="509"/>
      <c r="AY81" s="511"/>
    </row>
    <row r="82" spans="1:51" ht="19.5" customHeight="1" x14ac:dyDescent="0.25">
      <c r="A82" s="510"/>
      <c r="B82" s="509"/>
      <c r="C82" s="509"/>
      <c r="D82" s="509"/>
      <c r="E82" s="509"/>
      <c r="F82" s="509"/>
      <c r="G82" s="509"/>
      <c r="H82" s="509"/>
      <c r="Q82" s="509"/>
      <c r="R82" s="509"/>
      <c r="S82" s="509"/>
      <c r="T82" s="509"/>
      <c r="U82" s="509"/>
      <c r="V82" s="509"/>
      <c r="W82" s="509"/>
      <c r="X82" s="509"/>
      <c r="Y82" s="509"/>
      <c r="Z82" s="509"/>
      <c r="AA82" s="265"/>
      <c r="AB82" s="266" t="s">
        <v>1450</v>
      </c>
      <c r="AC82" s="267"/>
      <c r="AD82" s="267"/>
      <c r="AE82" s="267"/>
      <c r="AF82" s="267"/>
      <c r="AG82" s="267"/>
      <c r="AH82" s="266" t="s">
        <v>1453</v>
      </c>
      <c r="AI82" s="267"/>
      <c r="AJ82" s="267"/>
      <c r="AK82" s="268"/>
      <c r="AM82" s="252"/>
      <c r="AN82" s="253"/>
      <c r="AO82" s="253"/>
      <c r="AP82" s="253"/>
      <c r="AQ82" s="253"/>
      <c r="AR82" s="253"/>
      <c r="AS82" s="253"/>
      <c r="AT82" s="253"/>
      <c r="AU82" s="253"/>
      <c r="AV82" s="253"/>
      <c r="AW82" s="253"/>
      <c r="AX82" s="253"/>
      <c r="AY82" s="293"/>
    </row>
    <row r="83" spans="1:51" ht="6" customHeight="1" x14ac:dyDescent="0.25">
      <c r="A83" s="243"/>
      <c r="AY83" s="246"/>
    </row>
    <row r="84" spans="1:51" ht="19.5" customHeight="1" x14ac:dyDescent="0.25">
      <c r="A84" s="300" t="s">
        <v>2099</v>
      </c>
      <c r="B84" s="301"/>
      <c r="C84" s="301"/>
      <c r="D84" s="301"/>
      <c r="E84" s="301"/>
      <c r="F84" s="301"/>
      <c r="G84" s="301"/>
      <c r="H84" s="301"/>
      <c r="I84" s="301"/>
      <c r="J84" s="301"/>
      <c r="K84" s="301"/>
      <c r="L84" s="301"/>
      <c r="M84" s="301"/>
      <c r="N84" s="301"/>
      <c r="O84" s="301"/>
      <c r="P84" s="301"/>
      <c r="Q84" s="301"/>
      <c r="R84" s="301"/>
      <c r="S84" s="301"/>
      <c r="T84" s="301"/>
      <c r="U84" s="301"/>
      <c r="V84" s="301"/>
      <c r="W84" s="301"/>
      <c r="X84" s="301"/>
      <c r="Y84" s="301"/>
      <c r="Z84" s="301"/>
      <c r="AA84" s="301"/>
      <c r="AB84" s="301"/>
      <c r="AC84" s="301"/>
      <c r="AD84" s="301"/>
      <c r="AE84" s="301"/>
      <c r="AF84" s="301"/>
      <c r="AG84" s="301"/>
      <c r="AH84" s="301"/>
      <c r="AI84" s="301"/>
      <c r="AJ84" s="301"/>
      <c r="AK84" s="301"/>
      <c r="AL84" s="301"/>
      <c r="AM84" s="301"/>
      <c r="AN84" s="301"/>
      <c r="AO84" s="301"/>
      <c r="AP84" s="301"/>
      <c r="AQ84" s="301"/>
      <c r="AR84" s="301"/>
      <c r="AS84" s="301"/>
      <c r="AT84" s="301"/>
      <c r="AU84" s="301"/>
      <c r="AV84" s="301"/>
      <c r="AW84" s="301"/>
      <c r="AX84" s="301"/>
      <c r="AY84" s="302"/>
    </row>
    <row r="85" spans="1:51" ht="19.5" customHeight="1" x14ac:dyDescent="0.25">
      <c r="A85" s="327" t="s">
        <v>2257</v>
      </c>
      <c r="AY85" s="246"/>
    </row>
    <row r="86" spans="1:51" ht="19.5" customHeight="1" x14ac:dyDescent="0.25">
      <c r="A86" s="510" t="s">
        <v>1882</v>
      </c>
      <c r="B86" s="509"/>
      <c r="C86" s="509"/>
      <c r="D86" s="509"/>
      <c r="E86" s="509"/>
      <c r="F86" s="509"/>
      <c r="G86" s="509"/>
      <c r="H86" s="259"/>
      <c r="I86" s="281" t="s">
        <v>2105</v>
      </c>
      <c r="J86" s="261"/>
      <c r="K86" s="261"/>
      <c r="L86" s="261"/>
      <c r="M86" s="261"/>
      <c r="N86" s="262"/>
      <c r="P86" s="509" t="s">
        <v>1883</v>
      </c>
      <c r="Q86" s="509"/>
      <c r="R86" s="509"/>
      <c r="S86" s="509"/>
      <c r="T86" s="509"/>
      <c r="U86" s="259"/>
      <c r="V86" s="260" t="s">
        <v>1435</v>
      </c>
      <c r="W86" s="261"/>
      <c r="X86" s="261"/>
      <c r="Y86" s="261"/>
      <c r="Z86" s="261"/>
      <c r="AA86" s="261"/>
      <c r="AB86" s="261"/>
      <c r="AC86" s="260" t="s">
        <v>1438</v>
      </c>
      <c r="AD86" s="261"/>
      <c r="AE86" s="261"/>
      <c r="AF86" s="261"/>
      <c r="AG86" s="261"/>
      <c r="AH86" s="261"/>
      <c r="AI86" s="260" t="s">
        <v>1441</v>
      </c>
      <c r="AJ86" s="261"/>
      <c r="AK86" s="262"/>
      <c r="AM86" s="269" t="s">
        <v>2110</v>
      </c>
      <c r="AY86" s="246"/>
    </row>
    <row r="87" spans="1:51" ht="19.5" customHeight="1" x14ac:dyDescent="0.25">
      <c r="A87" s="510"/>
      <c r="B87" s="509"/>
      <c r="C87" s="509"/>
      <c r="D87" s="509"/>
      <c r="E87" s="509"/>
      <c r="F87" s="509"/>
      <c r="G87" s="509"/>
      <c r="H87" s="265"/>
      <c r="I87" s="282" t="s">
        <v>2104</v>
      </c>
      <c r="J87" s="267"/>
      <c r="K87" s="267"/>
      <c r="L87" s="267"/>
      <c r="M87" s="267"/>
      <c r="N87" s="268"/>
      <c r="P87" s="509"/>
      <c r="Q87" s="509"/>
      <c r="R87" s="509"/>
      <c r="S87" s="509"/>
      <c r="T87" s="509"/>
      <c r="U87" s="263"/>
      <c r="V87" s="258" t="s">
        <v>1436</v>
      </c>
      <c r="AC87" s="258" t="s">
        <v>2109</v>
      </c>
      <c r="AI87" s="258" t="s">
        <v>1442</v>
      </c>
      <c r="AK87" s="264"/>
      <c r="AM87" s="252"/>
      <c r="AN87" s="253"/>
      <c r="AO87" s="253"/>
      <c r="AP87" s="253"/>
      <c r="AQ87" s="253"/>
      <c r="AR87" s="253"/>
      <c r="AS87" s="253"/>
      <c r="AT87" s="253"/>
      <c r="AU87" s="253"/>
      <c r="AV87" s="253"/>
      <c r="AW87" s="253"/>
      <c r="AX87" s="253"/>
      <c r="AY87" s="293"/>
    </row>
    <row r="88" spans="1:51" ht="19.5" customHeight="1" x14ac:dyDescent="0.25">
      <c r="A88" s="243"/>
      <c r="P88" s="509"/>
      <c r="Q88" s="509"/>
      <c r="R88" s="509"/>
      <c r="S88" s="509"/>
      <c r="T88" s="509"/>
      <c r="U88" s="265"/>
      <c r="V88" s="266" t="s">
        <v>1437</v>
      </c>
      <c r="W88" s="267"/>
      <c r="X88" s="267"/>
      <c r="Y88" s="267"/>
      <c r="Z88" s="267"/>
      <c r="AA88" s="267"/>
      <c r="AB88" s="267"/>
      <c r="AC88" s="266" t="s">
        <v>1440</v>
      </c>
      <c r="AD88" s="267"/>
      <c r="AE88" s="267"/>
      <c r="AF88" s="267"/>
      <c r="AG88" s="267"/>
      <c r="AH88" s="267"/>
      <c r="AI88" s="267"/>
      <c r="AJ88" s="267"/>
      <c r="AK88" s="268"/>
      <c r="AY88" s="246"/>
    </row>
    <row r="89" spans="1:51" ht="6" customHeight="1" x14ac:dyDescent="0.25">
      <c r="A89" s="243"/>
      <c r="AY89" s="246"/>
    </row>
    <row r="90" spans="1:51" ht="19.5" customHeight="1" x14ac:dyDescent="0.25">
      <c r="A90" s="510" t="s">
        <v>2255</v>
      </c>
      <c r="B90" s="509"/>
      <c r="C90" s="509"/>
      <c r="D90" s="509"/>
      <c r="E90" s="509"/>
      <c r="F90" s="509"/>
      <c r="G90" s="259"/>
      <c r="H90" s="260" t="s">
        <v>1448</v>
      </c>
      <c r="I90" s="270"/>
      <c r="J90" s="270"/>
      <c r="K90" s="261"/>
      <c r="L90" s="260" t="s">
        <v>1451</v>
      </c>
      <c r="M90" s="270"/>
      <c r="N90" s="270"/>
      <c r="O90" s="261"/>
      <c r="P90" s="260" t="s">
        <v>1460</v>
      </c>
      <c r="Q90" s="270"/>
      <c r="R90" s="270"/>
      <c r="S90" s="261"/>
      <c r="T90" s="260" t="s">
        <v>1463</v>
      </c>
      <c r="U90" s="270"/>
      <c r="V90" s="270"/>
      <c r="W90" s="261"/>
      <c r="X90" s="260" t="s">
        <v>1466</v>
      </c>
      <c r="Y90" s="261"/>
      <c r="Z90" s="271"/>
      <c r="AA90" s="272"/>
      <c r="AB90" s="269" t="s">
        <v>2256</v>
      </c>
      <c r="AY90" s="246"/>
    </row>
    <row r="91" spans="1:51" ht="19.5" customHeight="1" x14ac:dyDescent="0.25">
      <c r="A91" s="510"/>
      <c r="B91" s="509"/>
      <c r="C91" s="509"/>
      <c r="D91" s="509"/>
      <c r="E91" s="509"/>
      <c r="F91" s="509"/>
      <c r="G91" s="263"/>
      <c r="H91" s="258" t="s">
        <v>1449</v>
      </c>
      <c r="I91" s="272"/>
      <c r="J91" s="272"/>
      <c r="L91" s="258" t="s">
        <v>1452</v>
      </c>
      <c r="M91" s="272"/>
      <c r="N91" s="272"/>
      <c r="P91" s="258" t="s">
        <v>1461</v>
      </c>
      <c r="Q91" s="272"/>
      <c r="R91" s="272"/>
      <c r="T91" s="258" t="s">
        <v>1464</v>
      </c>
      <c r="U91" s="272"/>
      <c r="V91" s="272"/>
      <c r="W91" s="272"/>
      <c r="X91" s="272"/>
      <c r="Y91" s="272"/>
      <c r="Z91" s="273"/>
      <c r="AA91" s="272"/>
      <c r="AB91" s="252"/>
      <c r="AC91" s="253"/>
      <c r="AD91" s="253"/>
      <c r="AE91" s="253"/>
      <c r="AF91" s="253"/>
      <c r="AG91" s="253"/>
      <c r="AH91" s="253"/>
      <c r="AI91" s="253"/>
      <c r="AJ91" s="253"/>
      <c r="AK91" s="253"/>
      <c r="AL91" s="253"/>
      <c r="AM91" s="253"/>
      <c r="AN91" s="253"/>
      <c r="AO91" s="253"/>
      <c r="AP91" s="253"/>
      <c r="AQ91" s="253"/>
      <c r="AR91" s="253"/>
      <c r="AS91" s="253"/>
      <c r="AT91" s="253"/>
      <c r="AU91" s="253"/>
      <c r="AV91" s="253"/>
      <c r="AW91" s="253"/>
      <c r="AX91" s="253"/>
      <c r="AY91" s="293"/>
    </row>
    <row r="92" spans="1:51" ht="19.5" customHeight="1" x14ac:dyDescent="0.25">
      <c r="A92" s="510"/>
      <c r="B92" s="509"/>
      <c r="C92" s="509"/>
      <c r="D92" s="509"/>
      <c r="E92" s="509"/>
      <c r="F92" s="509"/>
      <c r="G92" s="265"/>
      <c r="H92" s="266" t="s">
        <v>1450</v>
      </c>
      <c r="I92" s="274"/>
      <c r="J92" s="274"/>
      <c r="K92" s="267"/>
      <c r="L92" s="266" t="s">
        <v>1453</v>
      </c>
      <c r="M92" s="274"/>
      <c r="N92" s="274"/>
      <c r="O92" s="267"/>
      <c r="P92" s="266" t="s">
        <v>1462</v>
      </c>
      <c r="Q92" s="274"/>
      <c r="R92" s="274"/>
      <c r="S92" s="267"/>
      <c r="T92" s="266" t="s">
        <v>1465</v>
      </c>
      <c r="U92" s="274"/>
      <c r="V92" s="274"/>
      <c r="W92" s="274"/>
      <c r="X92" s="274"/>
      <c r="Y92" s="274"/>
      <c r="Z92" s="275"/>
      <c r="AA92" s="272"/>
      <c r="AY92" s="246"/>
    </row>
    <row r="93" spans="1:51" ht="6" customHeight="1" thickBot="1" x14ac:dyDescent="0.3">
      <c r="A93" s="244"/>
      <c r="B93" s="245"/>
      <c r="C93" s="245"/>
      <c r="D93" s="245"/>
      <c r="E93" s="245"/>
      <c r="F93" s="245"/>
      <c r="G93" s="245"/>
      <c r="H93" s="245"/>
      <c r="I93" s="245"/>
      <c r="J93" s="245"/>
      <c r="K93" s="245"/>
      <c r="L93" s="245"/>
      <c r="M93" s="245"/>
      <c r="N93" s="245"/>
      <c r="O93" s="245"/>
      <c r="P93" s="245"/>
      <c r="Q93" s="245"/>
      <c r="R93" s="245"/>
      <c r="S93" s="245"/>
      <c r="T93" s="245"/>
      <c r="U93" s="245"/>
      <c r="V93" s="245"/>
      <c r="W93" s="245"/>
      <c r="X93" s="245"/>
      <c r="Y93" s="245"/>
      <c r="Z93" s="245"/>
      <c r="AA93" s="245"/>
      <c r="AB93" s="245"/>
      <c r="AC93" s="245"/>
      <c r="AD93" s="245"/>
      <c r="AE93" s="245"/>
      <c r="AF93" s="245"/>
      <c r="AG93" s="245"/>
      <c r="AH93" s="245"/>
      <c r="AI93" s="245"/>
      <c r="AJ93" s="245"/>
      <c r="AK93" s="245"/>
      <c r="AL93" s="245"/>
      <c r="AM93" s="245"/>
      <c r="AN93" s="245"/>
      <c r="AO93" s="245"/>
      <c r="AP93" s="245"/>
      <c r="AQ93" s="245"/>
      <c r="AR93" s="245"/>
      <c r="AS93" s="245"/>
      <c r="AT93" s="245"/>
      <c r="AU93" s="245"/>
      <c r="AV93" s="245"/>
      <c r="AW93" s="245"/>
      <c r="AX93" s="245"/>
      <c r="AY93" s="247"/>
    </row>
    <row r="94" spans="1:51" ht="18" customHeight="1" x14ac:dyDescent="0.25">
      <c r="A94" s="455" t="s">
        <v>2063</v>
      </c>
      <c r="B94" s="455"/>
      <c r="C94" s="455"/>
      <c r="D94" s="455"/>
      <c r="E94" s="455"/>
      <c r="F94" s="455"/>
      <c r="G94" s="455"/>
      <c r="H94" s="455"/>
      <c r="I94" s="455"/>
      <c r="J94" s="455"/>
      <c r="K94" s="455"/>
      <c r="L94" s="455"/>
      <c r="M94" s="455"/>
      <c r="N94" s="455"/>
      <c r="O94" s="455"/>
      <c r="P94" s="455"/>
      <c r="Q94" s="455"/>
      <c r="R94" s="455"/>
      <c r="S94" s="455"/>
      <c r="T94" s="455"/>
      <c r="U94" s="455"/>
      <c r="V94" s="455"/>
      <c r="W94" s="455"/>
      <c r="X94" s="455"/>
      <c r="Y94" s="455"/>
      <c r="Z94" s="455"/>
      <c r="AA94" s="455"/>
      <c r="AB94" s="455"/>
      <c r="AC94" s="455"/>
      <c r="AD94" s="455"/>
      <c r="AE94" s="455"/>
      <c r="AF94" s="455"/>
      <c r="AG94" s="455"/>
      <c r="AH94" s="455"/>
      <c r="AI94" s="455"/>
      <c r="AJ94" s="455"/>
      <c r="AK94" s="455"/>
      <c r="AL94" s="455"/>
      <c r="AM94" s="455"/>
      <c r="AN94" s="455"/>
      <c r="AO94" s="455"/>
      <c r="AP94" s="455"/>
      <c r="AQ94" s="455"/>
      <c r="AR94" s="455"/>
      <c r="AS94" s="455"/>
      <c r="AT94" s="455"/>
      <c r="AU94" s="455"/>
      <c r="AV94" s="455"/>
      <c r="AW94" s="455"/>
      <c r="AX94" s="455"/>
      <c r="AY94" s="455"/>
    </row>
    <row r="95" spans="1:51" ht="12.75" customHeight="1" x14ac:dyDescent="0.25">
      <c r="A95" s="456" t="s">
        <v>2064</v>
      </c>
      <c r="B95" s="456"/>
      <c r="C95" s="456"/>
      <c r="D95" s="456"/>
      <c r="E95" s="456"/>
      <c r="F95" s="456"/>
      <c r="G95" s="456"/>
      <c r="H95" s="456"/>
      <c r="I95" s="456"/>
      <c r="J95" s="456"/>
      <c r="K95" s="456"/>
      <c r="L95" s="456"/>
      <c r="M95" s="456"/>
      <c r="N95" s="456"/>
      <c r="O95" s="456"/>
      <c r="P95" s="456"/>
      <c r="Q95" s="456"/>
      <c r="R95" s="456"/>
      <c r="S95" s="456"/>
      <c r="T95" s="456"/>
      <c r="U95" s="456"/>
      <c r="V95" s="456"/>
      <c r="W95" s="456"/>
      <c r="X95" s="456"/>
      <c r="Y95" s="456"/>
      <c r="Z95" s="456"/>
      <c r="AA95" s="456"/>
      <c r="AB95" s="456"/>
      <c r="AC95" s="456"/>
      <c r="AD95" s="456"/>
      <c r="AE95" s="456"/>
      <c r="AF95" s="456"/>
      <c r="AG95" s="456"/>
      <c r="AH95" s="456"/>
      <c r="AI95" s="456"/>
      <c r="AJ95" s="456"/>
      <c r="AK95" s="456"/>
      <c r="AL95" s="456"/>
      <c r="AM95" s="456"/>
      <c r="AN95" s="456"/>
      <c r="AO95" s="456"/>
      <c r="AP95" s="456"/>
      <c r="AQ95" s="456"/>
      <c r="AR95" s="456"/>
      <c r="AS95" s="456"/>
      <c r="AT95" s="456"/>
      <c r="AU95" s="456"/>
      <c r="AV95" s="456"/>
      <c r="AW95" s="456"/>
      <c r="AX95" s="456"/>
      <c r="AY95" s="456"/>
    </row>
    <row r="96" spans="1:51" ht="12.75" customHeight="1" x14ac:dyDescent="0.25">
      <c r="A96" s="456" t="s">
        <v>2066</v>
      </c>
      <c r="B96" s="456"/>
      <c r="C96" s="456"/>
      <c r="D96" s="456"/>
      <c r="E96" s="456"/>
      <c r="F96" s="456"/>
      <c r="G96" s="456"/>
      <c r="H96" s="456"/>
      <c r="I96" s="456"/>
      <c r="J96" s="456"/>
      <c r="K96" s="456"/>
      <c r="L96" s="456"/>
      <c r="M96" s="456"/>
      <c r="N96" s="456"/>
      <c r="O96" s="456"/>
      <c r="P96" s="456"/>
      <c r="Q96" s="456"/>
      <c r="R96" s="456"/>
      <c r="S96" s="456"/>
      <c r="T96" s="456"/>
      <c r="U96" s="456"/>
      <c r="V96" s="456"/>
      <c r="W96" s="456"/>
      <c r="X96" s="456"/>
      <c r="Y96" s="456"/>
      <c r="Z96" s="456"/>
      <c r="AA96" s="456"/>
      <c r="AB96" s="456"/>
      <c r="AC96" s="456"/>
      <c r="AD96" s="456"/>
      <c r="AE96" s="456"/>
      <c r="AF96" s="456"/>
      <c r="AG96" s="456"/>
      <c r="AH96" s="456"/>
      <c r="AI96" s="456"/>
      <c r="AJ96" s="456"/>
      <c r="AK96" s="456"/>
      <c r="AL96" s="456"/>
      <c r="AM96" s="456"/>
      <c r="AN96" s="456"/>
      <c r="AO96" s="456"/>
      <c r="AP96" s="456"/>
      <c r="AQ96" s="456"/>
      <c r="AR96" s="456"/>
      <c r="AS96" s="456"/>
      <c r="AT96" s="456"/>
      <c r="AU96" s="456"/>
      <c r="AV96" s="456"/>
      <c r="AW96" s="456"/>
      <c r="AX96" s="456"/>
      <c r="AY96" s="456"/>
    </row>
    <row r="97" spans="1:51" ht="18" customHeight="1" x14ac:dyDescent="0.25">
      <c r="A97" s="519"/>
      <c r="B97" s="519"/>
      <c r="C97" s="519"/>
      <c r="D97" s="519"/>
      <c r="E97" s="519"/>
      <c r="F97" s="519"/>
      <c r="G97" s="519"/>
      <c r="H97" s="519"/>
      <c r="I97" s="519"/>
      <c r="J97" s="519"/>
      <c r="K97" s="519"/>
      <c r="L97" s="519"/>
      <c r="M97" s="519"/>
      <c r="N97" s="519"/>
      <c r="O97" s="519"/>
      <c r="P97" s="519"/>
      <c r="Q97" s="519"/>
      <c r="R97" s="519"/>
      <c r="S97" s="519"/>
      <c r="T97" s="519"/>
      <c r="U97" s="519"/>
      <c r="V97" s="519"/>
      <c r="W97" s="519"/>
      <c r="X97" s="519"/>
      <c r="Y97" s="519"/>
      <c r="Z97" s="519"/>
      <c r="AA97" s="519"/>
      <c r="AB97" s="519"/>
      <c r="AC97" s="519"/>
      <c r="AD97" s="519"/>
      <c r="AE97" s="519"/>
      <c r="AF97" s="519"/>
      <c r="AG97" s="519"/>
      <c r="AH97" s="519"/>
      <c r="AI97" s="519"/>
      <c r="AJ97" s="519"/>
      <c r="AK97" s="519"/>
      <c r="AL97" s="519"/>
      <c r="AM97" s="519"/>
      <c r="AN97" s="519"/>
      <c r="AO97" s="519"/>
      <c r="AP97" s="519"/>
      <c r="AQ97" s="519"/>
      <c r="AR97" s="519"/>
      <c r="AS97" s="519"/>
      <c r="AT97" s="519"/>
      <c r="AU97" s="519"/>
      <c r="AV97" s="519"/>
      <c r="AW97" s="519"/>
      <c r="AX97" s="519"/>
      <c r="AY97" s="519"/>
    </row>
    <row r="98" spans="1:51" ht="12.75" customHeight="1" x14ac:dyDescent="0.25">
      <c r="A98" s="519"/>
      <c r="B98" s="519"/>
      <c r="C98" s="519"/>
      <c r="D98" s="519"/>
      <c r="E98" s="519"/>
      <c r="F98" s="519"/>
      <c r="G98" s="519"/>
      <c r="H98" s="519"/>
      <c r="I98" s="519"/>
      <c r="J98" s="519"/>
      <c r="K98" s="519"/>
      <c r="L98" s="519"/>
      <c r="M98" s="519"/>
      <c r="N98" s="519"/>
      <c r="O98" s="519"/>
      <c r="P98" s="519"/>
      <c r="Q98" s="519"/>
      <c r="R98" s="519"/>
      <c r="S98" s="519"/>
      <c r="T98" s="519"/>
      <c r="U98" s="519"/>
      <c r="V98" s="519"/>
      <c r="W98" s="519"/>
      <c r="X98" s="519"/>
      <c r="Y98" s="519"/>
      <c r="Z98" s="519"/>
      <c r="AA98" s="519"/>
      <c r="AB98" s="519"/>
      <c r="AC98" s="519"/>
      <c r="AD98" s="519"/>
      <c r="AE98" s="519"/>
      <c r="AF98" s="519"/>
      <c r="AG98" s="519"/>
      <c r="AH98" s="519"/>
      <c r="AI98" s="519"/>
      <c r="AJ98" s="519"/>
      <c r="AK98" s="519"/>
      <c r="AL98" s="519"/>
      <c r="AM98" s="519"/>
      <c r="AN98" s="519"/>
      <c r="AO98" s="519"/>
      <c r="AP98" s="519"/>
      <c r="AQ98" s="519"/>
      <c r="AR98" s="519"/>
      <c r="AS98" s="519"/>
      <c r="AT98" s="519"/>
      <c r="AU98" s="519"/>
      <c r="AV98" s="519"/>
      <c r="AW98" s="519"/>
      <c r="AX98" s="519"/>
      <c r="AY98" s="519"/>
    </row>
    <row r="99" spans="1:51" ht="12.75" customHeight="1" thickBot="1" x14ac:dyDescent="0.3">
      <c r="A99" s="519"/>
      <c r="B99" s="519"/>
      <c r="C99" s="519"/>
      <c r="D99" s="519"/>
      <c r="E99" s="519"/>
      <c r="F99" s="519"/>
      <c r="G99" s="519"/>
      <c r="H99" s="519"/>
      <c r="I99" s="519"/>
      <c r="J99" s="519"/>
      <c r="K99" s="519"/>
      <c r="L99" s="519"/>
      <c r="M99" s="519"/>
      <c r="N99" s="519"/>
      <c r="O99" s="519"/>
      <c r="P99" s="519"/>
      <c r="Q99" s="519"/>
      <c r="R99" s="519"/>
      <c r="S99" s="519"/>
      <c r="T99" s="519"/>
      <c r="U99" s="519"/>
      <c r="V99" s="519"/>
      <c r="W99" s="519"/>
      <c r="X99" s="519"/>
      <c r="Y99" s="519"/>
      <c r="Z99" s="519"/>
      <c r="AA99" s="519"/>
      <c r="AB99" s="519"/>
      <c r="AC99" s="519"/>
      <c r="AD99" s="519"/>
      <c r="AE99" s="519"/>
      <c r="AF99" s="519"/>
      <c r="AG99" s="519"/>
      <c r="AH99" s="519"/>
      <c r="AI99" s="519"/>
      <c r="AJ99" s="519"/>
      <c r="AK99" s="519"/>
      <c r="AL99" s="519"/>
      <c r="AM99" s="519"/>
      <c r="AN99" s="519"/>
      <c r="AO99" s="519"/>
      <c r="AP99" s="519"/>
      <c r="AQ99" s="519"/>
      <c r="AR99" s="519"/>
      <c r="AS99" s="519"/>
      <c r="AT99" s="519"/>
      <c r="AU99" s="519"/>
      <c r="AV99" s="519"/>
      <c r="AW99" s="519"/>
      <c r="AX99" s="519"/>
      <c r="AY99" s="519"/>
    </row>
    <row r="100" spans="1:51" ht="25.5" customHeight="1" thickBot="1" x14ac:dyDescent="0.3">
      <c r="A100" s="520"/>
      <c r="B100" s="521"/>
      <c r="C100" s="521"/>
      <c r="D100" s="521"/>
      <c r="E100" s="521"/>
      <c r="F100" s="531" t="s">
        <v>2860</v>
      </c>
      <c r="G100" s="532"/>
      <c r="H100" s="532"/>
      <c r="I100" s="532"/>
      <c r="J100" s="532"/>
      <c r="K100" s="532"/>
      <c r="L100" s="532"/>
      <c r="M100" s="532"/>
      <c r="N100" s="532"/>
      <c r="O100" s="532"/>
      <c r="P100" s="532"/>
      <c r="Q100" s="532"/>
      <c r="R100" s="532"/>
      <c r="S100" s="532"/>
      <c r="T100" s="532"/>
      <c r="U100" s="532"/>
      <c r="V100" s="532"/>
      <c r="W100" s="532"/>
      <c r="X100" s="532"/>
      <c r="Y100" s="532"/>
      <c r="Z100" s="532"/>
      <c r="AA100" s="532"/>
      <c r="AB100" s="532"/>
      <c r="AC100" s="532"/>
      <c r="AD100" s="532"/>
      <c r="AE100" s="532"/>
      <c r="AF100" s="532"/>
      <c r="AG100" s="532"/>
      <c r="AH100" s="532"/>
      <c r="AI100" s="532"/>
      <c r="AJ100" s="532"/>
      <c r="AK100" s="532"/>
      <c r="AL100" s="532"/>
      <c r="AM100" s="532"/>
      <c r="AN100" s="532"/>
      <c r="AO100" s="533"/>
      <c r="AP100" s="526" t="str">
        <f>$AP$1</f>
        <v>F23.MO12.PP</v>
      </c>
      <c r="AQ100" s="526"/>
      <c r="AR100" s="526"/>
      <c r="AS100" s="526"/>
      <c r="AT100" s="527"/>
      <c r="AU100" s="528">
        <v>44235</v>
      </c>
      <c r="AV100" s="526"/>
      <c r="AW100" s="526"/>
      <c r="AX100" s="526"/>
      <c r="AY100" s="527"/>
    </row>
    <row r="101" spans="1:51" ht="25.5" customHeight="1" thickBot="1" x14ac:dyDescent="0.3">
      <c r="A101" s="522"/>
      <c r="B101" s="523"/>
      <c r="C101" s="523"/>
      <c r="D101" s="523"/>
      <c r="E101" s="523"/>
      <c r="F101" s="534"/>
      <c r="G101" s="535"/>
      <c r="H101" s="535"/>
      <c r="I101" s="535"/>
      <c r="J101" s="535"/>
      <c r="K101" s="535"/>
      <c r="L101" s="535"/>
      <c r="M101" s="535"/>
      <c r="N101" s="535"/>
      <c r="O101" s="535"/>
      <c r="P101" s="535"/>
      <c r="Q101" s="535"/>
      <c r="R101" s="535"/>
      <c r="S101" s="535"/>
      <c r="T101" s="535"/>
      <c r="U101" s="535"/>
      <c r="V101" s="535"/>
      <c r="W101" s="535"/>
      <c r="X101" s="535"/>
      <c r="Y101" s="535"/>
      <c r="Z101" s="535"/>
      <c r="AA101" s="535"/>
      <c r="AB101" s="535"/>
      <c r="AC101" s="535"/>
      <c r="AD101" s="535"/>
      <c r="AE101" s="535"/>
      <c r="AF101" s="535"/>
      <c r="AG101" s="535"/>
      <c r="AH101" s="535"/>
      <c r="AI101" s="535"/>
      <c r="AJ101" s="535"/>
      <c r="AK101" s="535"/>
      <c r="AL101" s="535"/>
      <c r="AM101" s="535"/>
      <c r="AN101" s="535"/>
      <c r="AO101" s="536"/>
      <c r="AP101" s="526" t="s">
        <v>2867</v>
      </c>
      <c r="AQ101" s="526"/>
      <c r="AR101" s="526"/>
      <c r="AS101" s="526"/>
      <c r="AT101" s="527"/>
      <c r="AU101" s="529" t="s">
        <v>2183</v>
      </c>
      <c r="AV101" s="526"/>
      <c r="AW101" s="526"/>
      <c r="AX101" s="526"/>
      <c r="AY101" s="527"/>
    </row>
    <row r="102" spans="1:51" ht="32.25" customHeight="1" thickBot="1" x14ac:dyDescent="0.3">
      <c r="A102" s="524"/>
      <c r="B102" s="525"/>
      <c r="C102" s="525"/>
      <c r="D102" s="525"/>
      <c r="E102" s="525"/>
      <c r="F102" s="537"/>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9"/>
      <c r="AP102" s="530" t="s">
        <v>2065</v>
      </c>
      <c r="AQ102" s="526"/>
      <c r="AR102" s="526"/>
      <c r="AS102" s="526"/>
      <c r="AT102" s="526"/>
      <c r="AU102" s="526"/>
      <c r="AV102" s="526"/>
      <c r="AW102" s="526"/>
      <c r="AX102" s="526"/>
      <c r="AY102" s="527"/>
    </row>
    <row r="103" spans="1:51" ht="6" customHeight="1" x14ac:dyDescent="0.25">
      <c r="A103" s="241"/>
      <c r="B103" s="242"/>
      <c r="C103" s="242"/>
      <c r="D103" s="242"/>
      <c r="E103" s="242"/>
      <c r="F103" s="242"/>
      <c r="G103" s="242"/>
      <c r="H103" s="242"/>
      <c r="I103" s="242"/>
      <c r="J103" s="242"/>
      <c r="K103" s="242"/>
      <c r="L103" s="242"/>
      <c r="M103" s="242"/>
      <c r="N103" s="242"/>
      <c r="O103" s="242"/>
      <c r="P103" s="242"/>
      <c r="Q103" s="242"/>
      <c r="R103" s="242"/>
      <c r="S103" s="242"/>
      <c r="T103" s="242"/>
      <c r="U103" s="242"/>
      <c r="V103" s="242"/>
      <c r="W103" s="242"/>
      <c r="X103" s="242"/>
      <c r="Y103" s="242"/>
      <c r="Z103" s="242"/>
      <c r="AA103" s="242"/>
      <c r="AB103" s="242"/>
      <c r="AC103" s="242"/>
      <c r="AD103" s="242"/>
      <c r="AE103" s="242"/>
      <c r="AF103" s="242"/>
      <c r="AG103" s="242"/>
      <c r="AH103" s="242"/>
      <c r="AI103" s="242"/>
      <c r="AJ103" s="242"/>
      <c r="AK103" s="242"/>
      <c r="AL103" s="242"/>
      <c r="AM103" s="242"/>
      <c r="AN103" s="242"/>
      <c r="AO103" s="242"/>
      <c r="AP103" s="242"/>
      <c r="AQ103" s="242"/>
      <c r="AR103" s="242"/>
      <c r="AS103" s="242"/>
      <c r="AT103" s="242"/>
      <c r="AU103" s="242"/>
      <c r="AV103" s="242"/>
      <c r="AW103" s="242"/>
      <c r="AX103" s="242"/>
      <c r="AY103" s="248"/>
    </row>
    <row r="104" spans="1:51" s="278" customFormat="1" ht="19.5" customHeight="1" x14ac:dyDescent="0.25">
      <c r="A104" s="283" t="s">
        <v>2111</v>
      </c>
      <c r="B104" s="284"/>
      <c r="C104" s="284"/>
      <c r="D104" s="284"/>
      <c r="E104" s="284"/>
      <c r="F104" s="284"/>
      <c r="G104" s="284"/>
      <c r="H104" s="284"/>
      <c r="I104" s="284"/>
      <c r="J104" s="284"/>
      <c r="K104" s="284"/>
      <c r="L104" s="284"/>
      <c r="M104" s="284"/>
      <c r="N104" s="284"/>
      <c r="O104" s="284"/>
      <c r="P104" s="284"/>
      <c r="Q104" s="284"/>
      <c r="R104" s="284"/>
      <c r="S104" s="284"/>
      <c r="T104" s="284"/>
      <c r="U104" s="284"/>
      <c r="V104" s="284"/>
      <c r="W104" s="284"/>
      <c r="X104" s="284"/>
      <c r="Y104" s="284"/>
      <c r="Z104" s="284"/>
      <c r="AA104" s="284"/>
      <c r="AB104" s="284"/>
      <c r="AC104" s="284"/>
      <c r="AD104" s="284"/>
      <c r="AE104" s="284"/>
      <c r="AF104" s="284"/>
      <c r="AG104" s="284"/>
      <c r="AH104" s="284"/>
      <c r="AI104" s="284"/>
      <c r="AJ104" s="284"/>
      <c r="AK104" s="284"/>
      <c r="AL104" s="284"/>
      <c r="AM104" s="284"/>
      <c r="AN104" s="284"/>
      <c r="AO104" s="284"/>
      <c r="AP104" s="284"/>
      <c r="AQ104" s="284"/>
      <c r="AR104" s="284"/>
      <c r="AS104" s="284"/>
      <c r="AT104" s="284"/>
      <c r="AU104" s="284"/>
      <c r="AV104" s="284"/>
      <c r="AW104" s="284"/>
      <c r="AX104" s="284"/>
      <c r="AY104" s="285"/>
    </row>
    <row r="105" spans="1:51" ht="19.5" customHeight="1" x14ac:dyDescent="0.25">
      <c r="A105" s="288" t="s">
        <v>1846</v>
      </c>
      <c r="B105" s="289"/>
      <c r="C105" s="289"/>
      <c r="D105" s="289"/>
      <c r="E105" s="289"/>
      <c r="F105" s="289"/>
      <c r="G105" s="289"/>
      <c r="H105" s="289"/>
      <c r="I105" s="289"/>
      <c r="J105" s="289"/>
      <c r="K105" s="289"/>
      <c r="L105" s="289"/>
      <c r="M105" s="289"/>
      <c r="N105" s="289"/>
      <c r="O105" s="289"/>
      <c r="P105" s="289"/>
      <c r="Q105" s="289"/>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90"/>
    </row>
    <row r="106" spans="1:51" ht="19.5" customHeight="1" x14ac:dyDescent="0.25">
      <c r="A106" s="292" t="s">
        <v>2667</v>
      </c>
      <c r="G106" s="259"/>
      <c r="H106" s="260" t="s">
        <v>2073</v>
      </c>
      <c r="I106" s="261"/>
      <c r="J106" s="261"/>
      <c r="K106" s="261"/>
      <c r="L106" s="260" t="s">
        <v>2075</v>
      </c>
      <c r="M106" s="261"/>
      <c r="N106" s="261"/>
      <c r="O106" s="261"/>
      <c r="P106" s="261"/>
      <c r="Q106" s="261"/>
      <c r="R106" s="261"/>
      <c r="S106" s="262"/>
      <c r="U106" s="269" t="s">
        <v>1817</v>
      </c>
      <c r="AA106" s="252"/>
      <c r="AB106" s="253"/>
      <c r="AC106" s="253"/>
      <c r="AD106" s="253"/>
      <c r="AE106" s="253"/>
      <c r="AF106" s="253"/>
      <c r="AG106" s="253"/>
      <c r="AH106" s="254"/>
      <c r="AJ106" s="269" t="s">
        <v>1667</v>
      </c>
      <c r="AV106" s="252"/>
      <c r="AW106" s="253"/>
      <c r="AX106" s="253"/>
      <c r="AY106" s="293"/>
    </row>
    <row r="107" spans="1:51" ht="19.5" customHeight="1" x14ac:dyDescent="0.25">
      <c r="A107" s="243"/>
      <c r="G107" s="263"/>
      <c r="H107" s="258" t="s">
        <v>2074</v>
      </c>
      <c r="L107" s="258" t="s">
        <v>2076</v>
      </c>
      <c r="S107" s="264"/>
      <c r="AY107" s="246"/>
    </row>
    <row r="108" spans="1:51" ht="19.5" customHeight="1" x14ac:dyDescent="0.25">
      <c r="A108" s="243"/>
      <c r="G108" s="265"/>
      <c r="H108" s="266" t="s">
        <v>2077</v>
      </c>
      <c r="I108" s="267"/>
      <c r="J108" s="267"/>
      <c r="K108" s="267"/>
      <c r="L108" s="267"/>
      <c r="M108" s="267"/>
      <c r="N108" s="267"/>
      <c r="O108" s="267"/>
      <c r="P108" s="267"/>
      <c r="Q108" s="267"/>
      <c r="R108" s="267"/>
      <c r="S108" s="268"/>
      <c r="AY108" s="246"/>
    </row>
    <row r="109" spans="1:51" ht="6" customHeight="1" x14ac:dyDescent="0.25">
      <c r="A109" s="243"/>
      <c r="AY109" s="246"/>
    </row>
    <row r="110" spans="1:51" ht="19.5" customHeight="1" x14ac:dyDescent="0.25">
      <c r="A110" s="288" t="s">
        <v>2112</v>
      </c>
      <c r="B110" s="289"/>
      <c r="C110" s="289"/>
      <c r="D110" s="289"/>
      <c r="E110" s="289"/>
      <c r="F110" s="289"/>
      <c r="G110" s="289"/>
      <c r="H110" s="289"/>
      <c r="I110" s="289"/>
      <c r="J110" s="289"/>
      <c r="K110" s="289"/>
      <c r="L110" s="289"/>
      <c r="M110" s="289"/>
      <c r="N110" s="289"/>
      <c r="O110" s="289"/>
      <c r="P110" s="289"/>
      <c r="Q110" s="28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90"/>
    </row>
    <row r="111" spans="1:51" s="328" customFormat="1" ht="6" customHeight="1" x14ac:dyDescent="0.25">
      <c r="A111" s="332"/>
      <c r="AY111" s="333"/>
    </row>
    <row r="112" spans="1:51" s="329" customFormat="1" ht="79.5" customHeight="1" x14ac:dyDescent="0.25">
      <c r="A112" s="545" t="s">
        <v>1805</v>
      </c>
      <c r="B112" s="546" t="s">
        <v>1668</v>
      </c>
      <c r="C112" s="546"/>
      <c r="D112" s="546"/>
      <c r="E112" s="547" t="s">
        <v>2225</v>
      </c>
      <c r="F112" s="547"/>
      <c r="G112" s="547"/>
      <c r="H112" s="546" t="s">
        <v>1913</v>
      </c>
      <c r="I112" s="546"/>
      <c r="J112" s="546"/>
      <c r="K112" s="546"/>
      <c r="L112" s="546"/>
      <c r="M112" s="546"/>
      <c r="N112" s="547" t="s">
        <v>1914</v>
      </c>
      <c r="O112" s="547"/>
      <c r="P112" s="547" t="s">
        <v>1915</v>
      </c>
      <c r="Q112" s="547"/>
      <c r="R112" s="547"/>
      <c r="S112" s="547"/>
      <c r="T112" s="547" t="s">
        <v>2115</v>
      </c>
      <c r="U112" s="547"/>
      <c r="V112" s="547"/>
      <c r="W112" s="546" t="s">
        <v>1917</v>
      </c>
      <c r="X112" s="546"/>
      <c r="Y112" s="547" t="s">
        <v>1918</v>
      </c>
      <c r="Z112" s="547"/>
      <c r="AA112" s="547"/>
      <c r="AB112" s="546" t="s">
        <v>1919</v>
      </c>
      <c r="AC112" s="546"/>
      <c r="AD112" s="546" t="s">
        <v>1920</v>
      </c>
      <c r="AE112" s="546"/>
      <c r="AF112" s="547" t="s">
        <v>1921</v>
      </c>
      <c r="AG112" s="547"/>
      <c r="AH112" s="550" t="s">
        <v>1922</v>
      </c>
      <c r="AI112" s="550"/>
      <c r="AJ112" s="550" t="s">
        <v>1923</v>
      </c>
      <c r="AK112" s="550"/>
      <c r="AL112" s="550" t="s">
        <v>1924</v>
      </c>
      <c r="AM112" s="550"/>
      <c r="AN112" s="550" t="s">
        <v>1925</v>
      </c>
      <c r="AO112" s="550"/>
      <c r="AP112" s="550" t="s">
        <v>1926</v>
      </c>
      <c r="AQ112" s="550"/>
      <c r="AR112" s="550" t="s">
        <v>1927</v>
      </c>
      <c r="AS112" s="550"/>
      <c r="AT112" s="547" t="s">
        <v>1928</v>
      </c>
      <c r="AU112" s="547"/>
      <c r="AV112" s="547"/>
      <c r="AW112" s="546" t="s">
        <v>1929</v>
      </c>
      <c r="AX112" s="546"/>
      <c r="AY112" s="548"/>
    </row>
    <row r="113" spans="1:51" ht="19.5" customHeight="1" x14ac:dyDescent="0.25">
      <c r="A113" s="545"/>
      <c r="B113" s="546"/>
      <c r="C113" s="546"/>
      <c r="D113" s="546"/>
      <c r="E113" s="547"/>
      <c r="F113" s="547"/>
      <c r="G113" s="547"/>
      <c r="H113" s="546"/>
      <c r="I113" s="546"/>
      <c r="J113" s="546"/>
      <c r="K113" s="546"/>
      <c r="L113" s="546"/>
      <c r="M113" s="546"/>
      <c r="N113" s="547"/>
      <c r="O113" s="547"/>
      <c r="P113" s="547"/>
      <c r="Q113" s="547"/>
      <c r="R113" s="547"/>
      <c r="S113" s="547"/>
      <c r="T113" s="330" t="s">
        <v>2186</v>
      </c>
      <c r="U113" s="330" t="s">
        <v>2113</v>
      </c>
      <c r="V113" s="330" t="s">
        <v>2114</v>
      </c>
      <c r="W113" s="546"/>
      <c r="X113" s="546"/>
      <c r="Y113" s="547"/>
      <c r="Z113" s="547"/>
      <c r="AA113" s="547"/>
      <c r="AB113" s="546"/>
      <c r="AC113" s="546"/>
      <c r="AD113" s="546"/>
      <c r="AE113" s="546"/>
      <c r="AF113" s="547"/>
      <c r="AG113" s="547"/>
      <c r="AH113" s="550"/>
      <c r="AI113" s="550"/>
      <c r="AJ113" s="550"/>
      <c r="AK113" s="550"/>
      <c r="AL113" s="550"/>
      <c r="AM113" s="550"/>
      <c r="AN113" s="550"/>
      <c r="AO113" s="550"/>
      <c r="AP113" s="550"/>
      <c r="AQ113" s="550"/>
      <c r="AR113" s="550"/>
      <c r="AS113" s="550"/>
      <c r="AT113" s="547"/>
      <c r="AU113" s="547"/>
      <c r="AV113" s="547"/>
      <c r="AW113" s="546"/>
      <c r="AX113" s="546"/>
      <c r="AY113" s="548"/>
    </row>
    <row r="114" spans="1:51" ht="41.25" customHeight="1" x14ac:dyDescent="0.25">
      <c r="A114" s="334">
        <v>1</v>
      </c>
      <c r="B114" s="549"/>
      <c r="C114" s="549"/>
      <c r="D114" s="549"/>
      <c r="E114" s="549"/>
      <c r="F114" s="549"/>
      <c r="G114" s="549"/>
      <c r="H114" s="549"/>
      <c r="I114" s="549"/>
      <c r="J114" s="549"/>
      <c r="K114" s="549"/>
      <c r="L114" s="549"/>
      <c r="M114" s="549"/>
      <c r="N114" s="549"/>
      <c r="O114" s="549"/>
      <c r="P114" s="549"/>
      <c r="Q114" s="549"/>
      <c r="R114" s="549"/>
      <c r="S114" s="549"/>
      <c r="T114" s="331"/>
      <c r="U114" s="331"/>
      <c r="V114" s="331"/>
      <c r="W114" s="549"/>
      <c r="X114" s="549"/>
      <c r="Y114" s="549"/>
      <c r="Z114" s="549"/>
      <c r="AA114" s="549"/>
      <c r="AB114" s="549"/>
      <c r="AC114" s="549"/>
      <c r="AD114" s="549"/>
      <c r="AE114" s="549"/>
      <c r="AF114" s="549"/>
      <c r="AG114" s="549"/>
      <c r="AH114" s="549"/>
      <c r="AI114" s="549"/>
      <c r="AJ114" s="549"/>
      <c r="AK114" s="549"/>
      <c r="AL114" s="549"/>
      <c r="AM114" s="549"/>
      <c r="AN114" s="549"/>
      <c r="AO114" s="549"/>
      <c r="AP114" s="549"/>
      <c r="AQ114" s="549"/>
      <c r="AR114" s="549"/>
      <c r="AS114" s="549"/>
      <c r="AT114" s="549"/>
      <c r="AU114" s="549"/>
      <c r="AV114" s="549"/>
      <c r="AW114" s="549"/>
      <c r="AX114" s="549"/>
      <c r="AY114" s="551"/>
    </row>
    <row r="115" spans="1:51" ht="41.25" customHeight="1" x14ac:dyDescent="0.25">
      <c r="A115" s="334">
        <v>2</v>
      </c>
      <c r="B115" s="549"/>
      <c r="C115" s="549"/>
      <c r="D115" s="549"/>
      <c r="E115" s="549"/>
      <c r="F115" s="549"/>
      <c r="G115" s="549"/>
      <c r="H115" s="549"/>
      <c r="I115" s="549"/>
      <c r="J115" s="549"/>
      <c r="K115" s="549"/>
      <c r="L115" s="549"/>
      <c r="M115" s="549"/>
      <c r="N115" s="549"/>
      <c r="O115" s="549"/>
      <c r="P115" s="549"/>
      <c r="Q115" s="549"/>
      <c r="R115" s="549"/>
      <c r="S115" s="549"/>
      <c r="T115" s="331"/>
      <c r="U115" s="331"/>
      <c r="V115" s="331"/>
      <c r="W115" s="549"/>
      <c r="X115" s="549"/>
      <c r="Y115" s="549"/>
      <c r="Z115" s="549"/>
      <c r="AA115" s="549"/>
      <c r="AB115" s="549"/>
      <c r="AC115" s="549"/>
      <c r="AD115" s="549"/>
      <c r="AE115" s="549"/>
      <c r="AF115" s="549"/>
      <c r="AG115" s="549"/>
      <c r="AH115" s="549"/>
      <c r="AI115" s="549"/>
      <c r="AJ115" s="549"/>
      <c r="AK115" s="549"/>
      <c r="AL115" s="549"/>
      <c r="AM115" s="549"/>
      <c r="AN115" s="549"/>
      <c r="AO115" s="549"/>
      <c r="AP115" s="549"/>
      <c r="AQ115" s="549"/>
      <c r="AR115" s="549"/>
      <c r="AS115" s="549"/>
      <c r="AT115" s="549"/>
      <c r="AU115" s="549"/>
      <c r="AV115" s="549"/>
      <c r="AW115" s="549"/>
      <c r="AX115" s="549"/>
      <c r="AY115" s="551"/>
    </row>
    <row r="116" spans="1:51" ht="41.25" customHeight="1" x14ac:dyDescent="0.25">
      <c r="A116" s="334">
        <v>3</v>
      </c>
      <c r="B116" s="549"/>
      <c r="C116" s="549"/>
      <c r="D116" s="549"/>
      <c r="E116" s="549"/>
      <c r="F116" s="549"/>
      <c r="G116" s="549"/>
      <c r="H116" s="549"/>
      <c r="I116" s="549"/>
      <c r="J116" s="549"/>
      <c r="K116" s="549"/>
      <c r="L116" s="549"/>
      <c r="M116" s="549"/>
      <c r="N116" s="549"/>
      <c r="O116" s="549"/>
      <c r="P116" s="549"/>
      <c r="Q116" s="549"/>
      <c r="R116" s="549"/>
      <c r="S116" s="549"/>
      <c r="T116" s="331"/>
      <c r="U116" s="331"/>
      <c r="V116" s="331"/>
      <c r="W116" s="549"/>
      <c r="X116" s="549"/>
      <c r="Y116" s="549"/>
      <c r="Z116" s="549"/>
      <c r="AA116" s="549"/>
      <c r="AB116" s="549"/>
      <c r="AC116" s="549"/>
      <c r="AD116" s="549"/>
      <c r="AE116" s="549"/>
      <c r="AF116" s="549"/>
      <c r="AG116" s="549"/>
      <c r="AH116" s="549"/>
      <c r="AI116" s="549"/>
      <c r="AJ116" s="549"/>
      <c r="AK116" s="549"/>
      <c r="AL116" s="549"/>
      <c r="AM116" s="549"/>
      <c r="AN116" s="549"/>
      <c r="AO116" s="549"/>
      <c r="AP116" s="549"/>
      <c r="AQ116" s="549"/>
      <c r="AR116" s="549"/>
      <c r="AS116" s="549"/>
      <c r="AT116" s="549"/>
      <c r="AU116" s="549"/>
      <c r="AV116" s="549"/>
      <c r="AW116" s="549"/>
      <c r="AX116" s="549"/>
      <c r="AY116" s="551"/>
    </row>
    <row r="117" spans="1:51" ht="41.25" customHeight="1" x14ac:dyDescent="0.25">
      <c r="A117" s="334">
        <v>4</v>
      </c>
      <c r="B117" s="549"/>
      <c r="C117" s="549"/>
      <c r="D117" s="549"/>
      <c r="E117" s="549"/>
      <c r="F117" s="549"/>
      <c r="G117" s="549"/>
      <c r="H117" s="549"/>
      <c r="I117" s="549"/>
      <c r="J117" s="549"/>
      <c r="K117" s="549"/>
      <c r="L117" s="549"/>
      <c r="M117" s="549"/>
      <c r="N117" s="549"/>
      <c r="O117" s="549"/>
      <c r="P117" s="549"/>
      <c r="Q117" s="549"/>
      <c r="R117" s="549"/>
      <c r="S117" s="549"/>
      <c r="T117" s="331"/>
      <c r="U117" s="331"/>
      <c r="V117" s="331"/>
      <c r="W117" s="549"/>
      <c r="X117" s="549"/>
      <c r="Y117" s="549"/>
      <c r="Z117" s="549"/>
      <c r="AA117" s="549"/>
      <c r="AB117" s="549"/>
      <c r="AC117" s="549"/>
      <c r="AD117" s="549"/>
      <c r="AE117" s="549"/>
      <c r="AF117" s="549"/>
      <c r="AG117" s="549"/>
      <c r="AH117" s="549"/>
      <c r="AI117" s="549"/>
      <c r="AJ117" s="549"/>
      <c r="AK117" s="549"/>
      <c r="AL117" s="549"/>
      <c r="AM117" s="549"/>
      <c r="AN117" s="549"/>
      <c r="AO117" s="549"/>
      <c r="AP117" s="549"/>
      <c r="AQ117" s="549"/>
      <c r="AR117" s="549"/>
      <c r="AS117" s="549"/>
      <c r="AT117" s="549"/>
      <c r="AU117" s="549"/>
      <c r="AV117" s="549"/>
      <c r="AW117" s="549"/>
      <c r="AX117" s="549"/>
      <c r="AY117" s="551"/>
    </row>
    <row r="118" spans="1:51" ht="41.25" customHeight="1" x14ac:dyDescent="0.25">
      <c r="A118" s="334">
        <v>5</v>
      </c>
      <c r="B118" s="549"/>
      <c r="C118" s="549"/>
      <c r="D118" s="549"/>
      <c r="E118" s="549"/>
      <c r="F118" s="549"/>
      <c r="G118" s="549"/>
      <c r="H118" s="549"/>
      <c r="I118" s="549"/>
      <c r="J118" s="549"/>
      <c r="K118" s="549"/>
      <c r="L118" s="549"/>
      <c r="M118" s="549"/>
      <c r="N118" s="549"/>
      <c r="O118" s="549"/>
      <c r="P118" s="549"/>
      <c r="Q118" s="549"/>
      <c r="R118" s="549"/>
      <c r="S118" s="549"/>
      <c r="T118" s="331"/>
      <c r="U118" s="331"/>
      <c r="V118" s="331"/>
      <c r="W118" s="549"/>
      <c r="X118" s="549"/>
      <c r="Y118" s="549"/>
      <c r="Z118" s="549"/>
      <c r="AA118" s="549"/>
      <c r="AB118" s="549"/>
      <c r="AC118" s="549"/>
      <c r="AD118" s="549"/>
      <c r="AE118" s="549"/>
      <c r="AF118" s="549"/>
      <c r="AG118" s="549"/>
      <c r="AH118" s="549"/>
      <c r="AI118" s="549"/>
      <c r="AJ118" s="549"/>
      <c r="AK118" s="549"/>
      <c r="AL118" s="549"/>
      <c r="AM118" s="549"/>
      <c r="AN118" s="549"/>
      <c r="AO118" s="549"/>
      <c r="AP118" s="549"/>
      <c r="AQ118" s="549"/>
      <c r="AR118" s="549"/>
      <c r="AS118" s="549"/>
      <c r="AT118" s="549"/>
      <c r="AU118" s="549"/>
      <c r="AV118" s="549"/>
      <c r="AW118" s="549"/>
      <c r="AX118" s="549"/>
      <c r="AY118" s="551"/>
    </row>
    <row r="119" spans="1:51" ht="41.25" customHeight="1" x14ac:dyDescent="0.25">
      <c r="A119" s="334">
        <v>6</v>
      </c>
      <c r="B119" s="549"/>
      <c r="C119" s="549"/>
      <c r="D119" s="549"/>
      <c r="E119" s="549"/>
      <c r="F119" s="549"/>
      <c r="G119" s="549"/>
      <c r="H119" s="549"/>
      <c r="I119" s="549"/>
      <c r="J119" s="549"/>
      <c r="K119" s="549"/>
      <c r="L119" s="549"/>
      <c r="M119" s="549"/>
      <c r="N119" s="549"/>
      <c r="O119" s="549"/>
      <c r="P119" s="549"/>
      <c r="Q119" s="549"/>
      <c r="R119" s="549"/>
      <c r="S119" s="549"/>
      <c r="T119" s="331"/>
      <c r="U119" s="331"/>
      <c r="V119" s="331"/>
      <c r="W119" s="549"/>
      <c r="X119" s="549"/>
      <c r="Y119" s="549"/>
      <c r="Z119" s="549"/>
      <c r="AA119" s="549"/>
      <c r="AB119" s="549"/>
      <c r="AC119" s="549"/>
      <c r="AD119" s="549"/>
      <c r="AE119" s="549"/>
      <c r="AF119" s="549"/>
      <c r="AG119" s="549"/>
      <c r="AH119" s="549"/>
      <c r="AI119" s="549"/>
      <c r="AJ119" s="549"/>
      <c r="AK119" s="549"/>
      <c r="AL119" s="549"/>
      <c r="AM119" s="549"/>
      <c r="AN119" s="549"/>
      <c r="AO119" s="549"/>
      <c r="AP119" s="549"/>
      <c r="AQ119" s="549"/>
      <c r="AR119" s="549"/>
      <c r="AS119" s="549"/>
      <c r="AT119" s="549"/>
      <c r="AU119" s="549"/>
      <c r="AV119" s="549"/>
      <c r="AW119" s="549"/>
      <c r="AX119" s="549"/>
      <c r="AY119" s="551"/>
    </row>
    <row r="120" spans="1:51" ht="41.25" customHeight="1" x14ac:dyDescent="0.25">
      <c r="A120" s="334">
        <v>7</v>
      </c>
      <c r="B120" s="549"/>
      <c r="C120" s="549"/>
      <c r="D120" s="549"/>
      <c r="E120" s="549"/>
      <c r="F120" s="549"/>
      <c r="G120" s="549"/>
      <c r="H120" s="549"/>
      <c r="I120" s="549"/>
      <c r="J120" s="549"/>
      <c r="K120" s="549"/>
      <c r="L120" s="549"/>
      <c r="M120" s="549"/>
      <c r="N120" s="549"/>
      <c r="O120" s="549"/>
      <c r="P120" s="549"/>
      <c r="Q120" s="549"/>
      <c r="R120" s="549"/>
      <c r="S120" s="549"/>
      <c r="T120" s="331"/>
      <c r="U120" s="331"/>
      <c r="V120" s="331"/>
      <c r="W120" s="549"/>
      <c r="X120" s="549"/>
      <c r="Y120" s="549"/>
      <c r="Z120" s="549"/>
      <c r="AA120" s="549"/>
      <c r="AB120" s="549"/>
      <c r="AC120" s="549"/>
      <c r="AD120" s="549"/>
      <c r="AE120" s="549"/>
      <c r="AF120" s="549"/>
      <c r="AG120" s="549"/>
      <c r="AH120" s="549"/>
      <c r="AI120" s="549"/>
      <c r="AJ120" s="549"/>
      <c r="AK120" s="549"/>
      <c r="AL120" s="549"/>
      <c r="AM120" s="549"/>
      <c r="AN120" s="549"/>
      <c r="AO120" s="549"/>
      <c r="AP120" s="549"/>
      <c r="AQ120" s="549"/>
      <c r="AR120" s="549"/>
      <c r="AS120" s="549"/>
      <c r="AT120" s="549"/>
      <c r="AU120" s="549"/>
      <c r="AV120" s="549"/>
      <c r="AW120" s="549"/>
      <c r="AX120" s="549"/>
      <c r="AY120" s="551"/>
    </row>
    <row r="121" spans="1:51" ht="41.25" customHeight="1" x14ac:dyDescent="0.25">
      <c r="A121" s="334">
        <v>8</v>
      </c>
      <c r="B121" s="549"/>
      <c r="C121" s="549"/>
      <c r="D121" s="549"/>
      <c r="E121" s="549"/>
      <c r="F121" s="549"/>
      <c r="G121" s="549"/>
      <c r="H121" s="549"/>
      <c r="I121" s="549"/>
      <c r="J121" s="549"/>
      <c r="K121" s="549"/>
      <c r="L121" s="549"/>
      <c r="M121" s="549"/>
      <c r="N121" s="549"/>
      <c r="O121" s="549"/>
      <c r="P121" s="549"/>
      <c r="Q121" s="549"/>
      <c r="R121" s="549"/>
      <c r="S121" s="549"/>
      <c r="T121" s="331"/>
      <c r="U121" s="331"/>
      <c r="V121" s="331"/>
      <c r="W121" s="549"/>
      <c r="X121" s="549"/>
      <c r="Y121" s="549"/>
      <c r="Z121" s="549"/>
      <c r="AA121" s="549"/>
      <c r="AB121" s="549"/>
      <c r="AC121" s="549"/>
      <c r="AD121" s="549"/>
      <c r="AE121" s="549"/>
      <c r="AF121" s="549"/>
      <c r="AG121" s="549"/>
      <c r="AH121" s="549"/>
      <c r="AI121" s="549"/>
      <c r="AJ121" s="549"/>
      <c r="AK121" s="549"/>
      <c r="AL121" s="549"/>
      <c r="AM121" s="549"/>
      <c r="AN121" s="549"/>
      <c r="AO121" s="549"/>
      <c r="AP121" s="549"/>
      <c r="AQ121" s="549"/>
      <c r="AR121" s="549"/>
      <c r="AS121" s="549"/>
      <c r="AT121" s="549"/>
      <c r="AU121" s="549"/>
      <c r="AV121" s="549"/>
      <c r="AW121" s="549"/>
      <c r="AX121" s="549"/>
      <c r="AY121" s="551"/>
    </row>
    <row r="122" spans="1:51" ht="41.25" customHeight="1" x14ac:dyDescent="0.25">
      <c r="A122" s="334">
        <v>9</v>
      </c>
      <c r="B122" s="549"/>
      <c r="C122" s="549"/>
      <c r="D122" s="549"/>
      <c r="E122" s="549"/>
      <c r="F122" s="549"/>
      <c r="G122" s="549"/>
      <c r="H122" s="549"/>
      <c r="I122" s="549"/>
      <c r="J122" s="549"/>
      <c r="K122" s="549"/>
      <c r="L122" s="549"/>
      <c r="M122" s="549"/>
      <c r="N122" s="549"/>
      <c r="O122" s="549"/>
      <c r="P122" s="549"/>
      <c r="Q122" s="549"/>
      <c r="R122" s="549"/>
      <c r="S122" s="549"/>
      <c r="T122" s="331"/>
      <c r="U122" s="331"/>
      <c r="V122" s="331"/>
      <c r="W122" s="549"/>
      <c r="X122" s="549"/>
      <c r="Y122" s="549"/>
      <c r="Z122" s="549"/>
      <c r="AA122" s="549"/>
      <c r="AB122" s="549"/>
      <c r="AC122" s="549"/>
      <c r="AD122" s="549"/>
      <c r="AE122" s="549"/>
      <c r="AF122" s="549"/>
      <c r="AG122" s="549"/>
      <c r="AH122" s="549"/>
      <c r="AI122" s="549"/>
      <c r="AJ122" s="549"/>
      <c r="AK122" s="549"/>
      <c r="AL122" s="549"/>
      <c r="AM122" s="549"/>
      <c r="AN122" s="549"/>
      <c r="AO122" s="549"/>
      <c r="AP122" s="549"/>
      <c r="AQ122" s="549"/>
      <c r="AR122" s="549"/>
      <c r="AS122" s="549"/>
      <c r="AT122" s="549"/>
      <c r="AU122" s="549"/>
      <c r="AV122" s="549"/>
      <c r="AW122" s="549"/>
      <c r="AX122" s="549"/>
      <c r="AY122" s="551"/>
    </row>
    <row r="123" spans="1:51" ht="41.25" customHeight="1" thickBot="1" x14ac:dyDescent="0.3">
      <c r="A123" s="335">
        <v>10</v>
      </c>
      <c r="B123" s="552"/>
      <c r="C123" s="552"/>
      <c r="D123" s="552"/>
      <c r="E123" s="552"/>
      <c r="F123" s="552"/>
      <c r="G123" s="552"/>
      <c r="H123" s="552"/>
      <c r="I123" s="552"/>
      <c r="J123" s="552"/>
      <c r="K123" s="552"/>
      <c r="L123" s="552"/>
      <c r="M123" s="552"/>
      <c r="N123" s="552"/>
      <c r="O123" s="552"/>
      <c r="P123" s="552"/>
      <c r="Q123" s="552"/>
      <c r="R123" s="552"/>
      <c r="S123" s="552"/>
      <c r="T123" s="336"/>
      <c r="U123" s="336"/>
      <c r="V123" s="336"/>
      <c r="W123" s="552"/>
      <c r="X123" s="552"/>
      <c r="Y123" s="552"/>
      <c r="Z123" s="552"/>
      <c r="AA123" s="552"/>
      <c r="AB123" s="552"/>
      <c r="AC123" s="552"/>
      <c r="AD123" s="552"/>
      <c r="AE123" s="552"/>
      <c r="AF123" s="552"/>
      <c r="AG123" s="552"/>
      <c r="AH123" s="552"/>
      <c r="AI123" s="552"/>
      <c r="AJ123" s="552"/>
      <c r="AK123" s="552"/>
      <c r="AL123" s="552"/>
      <c r="AM123" s="552"/>
      <c r="AN123" s="552"/>
      <c r="AO123" s="552"/>
      <c r="AP123" s="552"/>
      <c r="AQ123" s="552"/>
      <c r="AR123" s="552"/>
      <c r="AS123" s="552"/>
      <c r="AT123" s="552"/>
      <c r="AU123" s="552"/>
      <c r="AV123" s="552"/>
      <c r="AW123" s="552"/>
      <c r="AX123" s="552"/>
      <c r="AY123" s="553"/>
    </row>
    <row r="124" spans="1:51" ht="18" customHeight="1" x14ac:dyDescent="0.25">
      <c r="A124" s="455" t="s">
        <v>2063</v>
      </c>
      <c r="B124" s="455"/>
      <c r="C124" s="455"/>
      <c r="D124" s="455"/>
      <c r="E124" s="455"/>
      <c r="F124" s="455"/>
      <c r="G124" s="455"/>
      <c r="H124" s="455"/>
      <c r="I124" s="455"/>
      <c r="J124" s="455"/>
      <c r="K124" s="455"/>
      <c r="L124" s="455"/>
      <c r="M124" s="455"/>
      <c r="N124" s="455"/>
      <c r="O124" s="455"/>
      <c r="P124" s="455"/>
      <c r="Q124" s="455"/>
      <c r="R124" s="455"/>
      <c r="S124" s="455"/>
      <c r="T124" s="455"/>
      <c r="U124" s="455"/>
      <c r="V124" s="455"/>
      <c r="W124" s="455"/>
      <c r="X124" s="455"/>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c r="AV124" s="455"/>
      <c r="AW124" s="455"/>
      <c r="AX124" s="455"/>
      <c r="AY124" s="455"/>
    </row>
    <row r="125" spans="1:51" ht="12.75" customHeight="1" x14ac:dyDescent="0.25">
      <c r="A125" s="456" t="s">
        <v>2064</v>
      </c>
      <c r="B125" s="456"/>
      <c r="C125" s="456"/>
      <c r="D125" s="456"/>
      <c r="E125" s="456"/>
      <c r="F125" s="456"/>
      <c r="G125" s="456"/>
      <c r="H125" s="456"/>
      <c r="I125" s="456"/>
      <c r="J125" s="456"/>
      <c r="K125" s="456"/>
      <c r="L125" s="456"/>
      <c r="M125" s="456"/>
      <c r="N125" s="456"/>
      <c r="O125" s="456"/>
      <c r="P125" s="456"/>
      <c r="Q125" s="456"/>
      <c r="R125" s="456"/>
      <c r="S125" s="456"/>
      <c r="T125" s="456"/>
      <c r="U125" s="456"/>
      <c r="V125" s="456"/>
      <c r="W125" s="456"/>
      <c r="X125" s="456"/>
      <c r="Y125" s="456"/>
      <c r="Z125" s="456"/>
      <c r="AA125" s="456"/>
      <c r="AB125" s="456"/>
      <c r="AC125" s="456"/>
      <c r="AD125" s="456"/>
      <c r="AE125" s="456"/>
      <c r="AF125" s="456"/>
      <c r="AG125" s="456"/>
      <c r="AH125" s="456"/>
      <c r="AI125" s="456"/>
      <c r="AJ125" s="456"/>
      <c r="AK125" s="456"/>
      <c r="AL125" s="456"/>
      <c r="AM125" s="456"/>
      <c r="AN125" s="456"/>
      <c r="AO125" s="456"/>
      <c r="AP125" s="456"/>
      <c r="AQ125" s="456"/>
      <c r="AR125" s="456"/>
      <c r="AS125" s="456"/>
      <c r="AT125" s="456"/>
      <c r="AU125" s="456"/>
      <c r="AV125" s="456"/>
      <c r="AW125" s="456"/>
      <c r="AX125" s="456"/>
      <c r="AY125" s="456"/>
    </row>
    <row r="126" spans="1:51" ht="12.75" customHeight="1" x14ac:dyDescent="0.25">
      <c r="A126" s="456" t="s">
        <v>2066</v>
      </c>
      <c r="B126" s="456"/>
      <c r="C126" s="456"/>
      <c r="D126" s="456"/>
      <c r="E126" s="456"/>
      <c r="F126" s="456"/>
      <c r="G126" s="456"/>
      <c r="H126" s="456"/>
      <c r="I126" s="456"/>
      <c r="J126" s="456"/>
      <c r="K126" s="456"/>
      <c r="L126" s="456"/>
      <c r="M126" s="456"/>
      <c r="N126" s="456"/>
      <c r="O126" s="456"/>
      <c r="P126" s="456"/>
      <c r="Q126" s="456"/>
      <c r="R126" s="456"/>
      <c r="S126" s="456"/>
      <c r="T126" s="456"/>
      <c r="U126" s="456"/>
      <c r="V126" s="456"/>
      <c r="W126" s="456"/>
      <c r="X126" s="456"/>
      <c r="Y126" s="456"/>
      <c r="Z126" s="456"/>
      <c r="AA126" s="456"/>
      <c r="AB126" s="456"/>
      <c r="AC126" s="456"/>
      <c r="AD126" s="456"/>
      <c r="AE126" s="456"/>
      <c r="AF126" s="456"/>
      <c r="AG126" s="456"/>
      <c r="AH126" s="456"/>
      <c r="AI126" s="456"/>
      <c r="AJ126" s="456"/>
      <c r="AK126" s="456"/>
      <c r="AL126" s="456"/>
      <c r="AM126" s="456"/>
      <c r="AN126" s="456"/>
      <c r="AO126" s="456"/>
      <c r="AP126" s="456"/>
      <c r="AQ126" s="456"/>
      <c r="AR126" s="456"/>
      <c r="AS126" s="456"/>
      <c r="AT126" s="456"/>
      <c r="AU126" s="456"/>
      <c r="AV126" s="456"/>
      <c r="AW126" s="456"/>
      <c r="AX126" s="456"/>
      <c r="AY126" s="456"/>
    </row>
    <row r="127" spans="1:51" ht="18" customHeight="1" x14ac:dyDescent="0.25">
      <c r="A127" s="519"/>
      <c r="B127" s="519"/>
      <c r="C127" s="519"/>
      <c r="D127" s="519"/>
      <c r="E127" s="519"/>
      <c r="F127" s="519"/>
      <c r="G127" s="519"/>
      <c r="H127" s="519"/>
      <c r="I127" s="519"/>
      <c r="J127" s="519"/>
      <c r="K127" s="519"/>
      <c r="L127" s="519"/>
      <c r="M127" s="519"/>
      <c r="N127" s="519"/>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19"/>
      <c r="AN127" s="519"/>
      <c r="AO127" s="519"/>
      <c r="AP127" s="519"/>
      <c r="AQ127" s="519"/>
      <c r="AR127" s="519"/>
      <c r="AS127" s="519"/>
      <c r="AT127" s="519"/>
      <c r="AU127" s="519"/>
      <c r="AV127" s="519"/>
      <c r="AW127" s="519"/>
      <c r="AX127" s="519"/>
      <c r="AY127" s="519"/>
    </row>
    <row r="128" spans="1:51" ht="12.75" customHeight="1" x14ac:dyDescent="0.25">
      <c r="A128" s="519"/>
      <c r="B128" s="519"/>
      <c r="C128" s="519"/>
      <c r="D128" s="519"/>
      <c r="E128" s="519"/>
      <c r="F128" s="519"/>
      <c r="G128" s="519"/>
      <c r="H128" s="519"/>
      <c r="I128" s="519"/>
      <c r="J128" s="519"/>
      <c r="K128" s="519"/>
      <c r="L128" s="519"/>
      <c r="M128" s="519"/>
      <c r="N128" s="519"/>
      <c r="O128" s="519"/>
      <c r="P128" s="519"/>
      <c r="Q128" s="519"/>
      <c r="R128" s="519"/>
      <c r="S128" s="519"/>
      <c r="T128" s="519"/>
      <c r="U128" s="519"/>
      <c r="V128" s="519"/>
      <c r="W128" s="519"/>
      <c r="X128" s="519"/>
      <c r="Y128" s="519"/>
      <c r="Z128" s="519"/>
      <c r="AA128" s="519"/>
      <c r="AB128" s="519"/>
      <c r="AC128" s="519"/>
      <c r="AD128" s="519"/>
      <c r="AE128" s="519"/>
      <c r="AF128" s="519"/>
      <c r="AG128" s="519"/>
      <c r="AH128" s="519"/>
      <c r="AI128" s="519"/>
      <c r="AJ128" s="519"/>
      <c r="AK128" s="519"/>
      <c r="AL128" s="519"/>
      <c r="AM128" s="519"/>
      <c r="AN128" s="519"/>
      <c r="AO128" s="519"/>
      <c r="AP128" s="519"/>
      <c r="AQ128" s="519"/>
      <c r="AR128" s="519"/>
      <c r="AS128" s="519"/>
      <c r="AT128" s="519"/>
      <c r="AU128" s="519"/>
      <c r="AV128" s="519"/>
      <c r="AW128" s="519"/>
      <c r="AX128" s="519"/>
      <c r="AY128" s="519"/>
    </row>
    <row r="129" spans="1:51" ht="12.75" customHeight="1" thickBot="1" x14ac:dyDescent="0.3">
      <c r="A129" s="519"/>
      <c r="B129" s="519"/>
      <c r="C129" s="519"/>
      <c r="D129" s="519"/>
      <c r="E129" s="519"/>
      <c r="F129" s="519"/>
      <c r="G129" s="519"/>
      <c r="H129" s="519"/>
      <c r="I129" s="519"/>
      <c r="J129" s="519"/>
      <c r="K129" s="519"/>
      <c r="L129" s="519"/>
      <c r="M129" s="519"/>
      <c r="N129" s="519"/>
      <c r="O129" s="519"/>
      <c r="P129" s="519"/>
      <c r="Q129" s="519"/>
      <c r="R129" s="519"/>
      <c r="S129" s="519"/>
      <c r="T129" s="519"/>
      <c r="U129" s="519"/>
      <c r="V129" s="519"/>
      <c r="W129" s="519"/>
      <c r="X129" s="519"/>
      <c r="Y129" s="519"/>
      <c r="Z129" s="519"/>
      <c r="AA129" s="519"/>
      <c r="AB129" s="519"/>
      <c r="AC129" s="519"/>
      <c r="AD129" s="519"/>
      <c r="AE129" s="519"/>
      <c r="AF129" s="519"/>
      <c r="AG129" s="519"/>
      <c r="AH129" s="519"/>
      <c r="AI129" s="519"/>
      <c r="AJ129" s="519"/>
      <c r="AK129" s="519"/>
      <c r="AL129" s="519"/>
      <c r="AM129" s="519"/>
      <c r="AN129" s="519"/>
      <c r="AO129" s="519"/>
      <c r="AP129" s="519"/>
      <c r="AQ129" s="519"/>
      <c r="AR129" s="519"/>
      <c r="AS129" s="519"/>
      <c r="AT129" s="519"/>
      <c r="AU129" s="519"/>
      <c r="AV129" s="519"/>
      <c r="AW129" s="519"/>
      <c r="AX129" s="519"/>
      <c r="AY129" s="519"/>
    </row>
    <row r="130" spans="1:51" ht="25.5" customHeight="1" thickBot="1" x14ac:dyDescent="0.3">
      <c r="A130" s="520"/>
      <c r="B130" s="521"/>
      <c r="C130" s="521"/>
      <c r="D130" s="521"/>
      <c r="E130" s="521"/>
      <c r="F130" s="531" t="s">
        <v>2860</v>
      </c>
      <c r="G130" s="532"/>
      <c r="H130" s="532"/>
      <c r="I130" s="532"/>
      <c r="J130" s="532"/>
      <c r="K130" s="532"/>
      <c r="L130" s="532"/>
      <c r="M130" s="532"/>
      <c r="N130" s="532"/>
      <c r="O130" s="532"/>
      <c r="P130" s="532"/>
      <c r="Q130" s="532"/>
      <c r="R130" s="532"/>
      <c r="S130" s="532"/>
      <c r="T130" s="532"/>
      <c r="U130" s="532"/>
      <c r="V130" s="532"/>
      <c r="W130" s="532"/>
      <c r="X130" s="532"/>
      <c r="Y130" s="532"/>
      <c r="Z130" s="532"/>
      <c r="AA130" s="532"/>
      <c r="AB130" s="532"/>
      <c r="AC130" s="532"/>
      <c r="AD130" s="532"/>
      <c r="AE130" s="532"/>
      <c r="AF130" s="532"/>
      <c r="AG130" s="532"/>
      <c r="AH130" s="532"/>
      <c r="AI130" s="532"/>
      <c r="AJ130" s="532"/>
      <c r="AK130" s="532"/>
      <c r="AL130" s="532"/>
      <c r="AM130" s="532"/>
      <c r="AN130" s="532"/>
      <c r="AO130" s="533"/>
      <c r="AP130" s="526" t="str">
        <f>$AP$1</f>
        <v>F23.MO12.PP</v>
      </c>
      <c r="AQ130" s="526"/>
      <c r="AR130" s="526"/>
      <c r="AS130" s="526"/>
      <c r="AT130" s="527"/>
      <c r="AU130" s="528">
        <v>44235</v>
      </c>
      <c r="AV130" s="526"/>
      <c r="AW130" s="526"/>
      <c r="AX130" s="526"/>
      <c r="AY130" s="527"/>
    </row>
    <row r="131" spans="1:51" ht="25.5" customHeight="1" thickBot="1" x14ac:dyDescent="0.3">
      <c r="A131" s="522"/>
      <c r="B131" s="523"/>
      <c r="C131" s="523"/>
      <c r="D131" s="523"/>
      <c r="E131" s="523"/>
      <c r="F131" s="534"/>
      <c r="G131" s="535"/>
      <c r="H131" s="535"/>
      <c r="I131" s="535"/>
      <c r="J131" s="535"/>
      <c r="K131" s="535"/>
      <c r="L131" s="535"/>
      <c r="M131" s="535"/>
      <c r="N131" s="535"/>
      <c r="O131" s="535"/>
      <c r="P131" s="535"/>
      <c r="Q131" s="535"/>
      <c r="R131" s="535"/>
      <c r="S131" s="535"/>
      <c r="T131" s="535"/>
      <c r="U131" s="535"/>
      <c r="V131" s="535"/>
      <c r="W131" s="535"/>
      <c r="X131" s="535"/>
      <c r="Y131" s="535"/>
      <c r="Z131" s="535"/>
      <c r="AA131" s="535"/>
      <c r="AB131" s="535"/>
      <c r="AC131" s="535"/>
      <c r="AD131" s="535"/>
      <c r="AE131" s="535"/>
      <c r="AF131" s="535"/>
      <c r="AG131" s="535"/>
      <c r="AH131" s="535"/>
      <c r="AI131" s="535"/>
      <c r="AJ131" s="535"/>
      <c r="AK131" s="535"/>
      <c r="AL131" s="535"/>
      <c r="AM131" s="535"/>
      <c r="AN131" s="535"/>
      <c r="AO131" s="536"/>
      <c r="AP131" s="526" t="s">
        <v>2867</v>
      </c>
      <c r="AQ131" s="526"/>
      <c r="AR131" s="526"/>
      <c r="AS131" s="526"/>
      <c r="AT131" s="527"/>
      <c r="AU131" s="529" t="s">
        <v>2182</v>
      </c>
      <c r="AV131" s="526"/>
      <c r="AW131" s="526"/>
      <c r="AX131" s="526"/>
      <c r="AY131" s="527"/>
    </row>
    <row r="132" spans="1:51" ht="32.25" customHeight="1" thickBot="1" x14ac:dyDescent="0.3">
      <c r="A132" s="524"/>
      <c r="B132" s="525"/>
      <c r="C132" s="525"/>
      <c r="D132" s="525"/>
      <c r="E132" s="525"/>
      <c r="F132" s="537"/>
      <c r="G132" s="538"/>
      <c r="H132" s="538"/>
      <c r="I132" s="538"/>
      <c r="J132" s="538"/>
      <c r="K132" s="538"/>
      <c r="L132" s="538"/>
      <c r="M132" s="538"/>
      <c r="N132" s="538"/>
      <c r="O132" s="538"/>
      <c r="P132" s="538"/>
      <c r="Q132" s="538"/>
      <c r="R132" s="538"/>
      <c r="S132" s="538"/>
      <c r="T132" s="538"/>
      <c r="U132" s="538"/>
      <c r="V132" s="538"/>
      <c r="W132" s="538"/>
      <c r="X132" s="538"/>
      <c r="Y132" s="538"/>
      <c r="Z132" s="538"/>
      <c r="AA132" s="538"/>
      <c r="AB132" s="538"/>
      <c r="AC132" s="538"/>
      <c r="AD132" s="538"/>
      <c r="AE132" s="538"/>
      <c r="AF132" s="538"/>
      <c r="AG132" s="538"/>
      <c r="AH132" s="538"/>
      <c r="AI132" s="538"/>
      <c r="AJ132" s="538"/>
      <c r="AK132" s="538"/>
      <c r="AL132" s="538"/>
      <c r="AM132" s="538"/>
      <c r="AN132" s="538"/>
      <c r="AO132" s="539"/>
      <c r="AP132" s="530" t="s">
        <v>2065</v>
      </c>
      <c r="AQ132" s="526"/>
      <c r="AR132" s="526"/>
      <c r="AS132" s="526"/>
      <c r="AT132" s="526"/>
      <c r="AU132" s="526"/>
      <c r="AV132" s="526"/>
      <c r="AW132" s="526"/>
      <c r="AX132" s="526"/>
      <c r="AY132" s="527"/>
    </row>
    <row r="133" spans="1:51" ht="6" customHeight="1" x14ac:dyDescent="0.25">
      <c r="A133" s="241"/>
      <c r="B133" s="242"/>
      <c r="C133" s="242"/>
      <c r="D133" s="242"/>
      <c r="E133" s="242"/>
      <c r="F133" s="242"/>
      <c r="G133" s="242"/>
      <c r="H133" s="242"/>
      <c r="I133" s="242"/>
      <c r="J133" s="242"/>
      <c r="K133" s="242"/>
      <c r="L133" s="242"/>
      <c r="M133" s="242"/>
      <c r="N133" s="242"/>
      <c r="O133" s="242"/>
      <c r="P133" s="242"/>
      <c r="Q133" s="242"/>
      <c r="R133" s="242"/>
      <c r="S133" s="242"/>
      <c r="T133" s="242"/>
      <c r="U133" s="242"/>
      <c r="V133" s="242"/>
      <c r="W133" s="242"/>
      <c r="X133" s="242"/>
      <c r="Y133" s="242"/>
      <c r="Z133" s="242"/>
      <c r="AA133" s="242"/>
      <c r="AB133" s="242"/>
      <c r="AC133" s="242"/>
      <c r="AD133" s="242"/>
      <c r="AE133" s="242"/>
      <c r="AF133" s="242"/>
      <c r="AG133" s="242"/>
      <c r="AH133" s="242"/>
      <c r="AI133" s="242"/>
      <c r="AJ133" s="242"/>
      <c r="AK133" s="242"/>
      <c r="AL133" s="242"/>
      <c r="AM133" s="242"/>
      <c r="AN133" s="242"/>
      <c r="AO133" s="242"/>
      <c r="AP133" s="242"/>
      <c r="AQ133" s="242"/>
      <c r="AR133" s="242"/>
      <c r="AS133" s="242"/>
      <c r="AT133" s="242"/>
      <c r="AU133" s="242"/>
      <c r="AV133" s="242"/>
      <c r="AW133" s="242"/>
      <c r="AX133" s="242"/>
      <c r="AY133" s="248"/>
    </row>
    <row r="134" spans="1:51" ht="19.5" customHeight="1" x14ac:dyDescent="0.25">
      <c r="A134" s="288" t="s">
        <v>1848</v>
      </c>
      <c r="B134" s="289"/>
      <c r="C134" s="289"/>
      <c r="D134" s="289"/>
      <c r="E134" s="289"/>
      <c r="F134" s="289"/>
      <c r="G134" s="289"/>
      <c r="H134" s="289"/>
      <c r="I134" s="289"/>
      <c r="J134" s="289"/>
      <c r="K134" s="289"/>
      <c r="L134" s="289"/>
      <c r="M134" s="289"/>
      <c r="N134" s="289"/>
      <c r="O134" s="289"/>
      <c r="P134" s="289"/>
      <c r="Q134" s="289"/>
      <c r="R134" s="289"/>
      <c r="S134" s="289"/>
      <c r="T134" s="289"/>
      <c r="U134" s="289"/>
      <c r="V134" s="289"/>
      <c r="W134" s="289"/>
      <c r="X134" s="289"/>
      <c r="Y134" s="289"/>
      <c r="Z134" s="289"/>
      <c r="AA134" s="289"/>
      <c r="AB134" s="289"/>
      <c r="AC134" s="289"/>
      <c r="AD134" s="289"/>
      <c r="AE134" s="289"/>
      <c r="AF134" s="289"/>
      <c r="AG134" s="289"/>
      <c r="AH134" s="289"/>
      <c r="AI134" s="289"/>
      <c r="AJ134" s="289"/>
      <c r="AK134" s="289"/>
      <c r="AL134" s="289"/>
      <c r="AM134" s="289"/>
      <c r="AN134" s="289"/>
      <c r="AO134" s="289"/>
      <c r="AP134" s="289"/>
      <c r="AQ134" s="289"/>
      <c r="AR134" s="289"/>
      <c r="AS134" s="289"/>
      <c r="AT134" s="289"/>
      <c r="AU134" s="289"/>
      <c r="AV134" s="289"/>
      <c r="AW134" s="289"/>
      <c r="AX134" s="289"/>
      <c r="AY134" s="290"/>
    </row>
    <row r="135" spans="1:51" ht="19.5" customHeight="1" x14ac:dyDescent="0.25">
      <c r="A135" s="294" t="s">
        <v>1930</v>
      </c>
      <c r="H135" s="259"/>
      <c r="I135" s="337" t="s">
        <v>1679</v>
      </c>
      <c r="J135" s="261"/>
      <c r="K135" s="261"/>
      <c r="L135" s="261"/>
      <c r="M135" s="262"/>
      <c r="O135" s="269" t="s">
        <v>1931</v>
      </c>
      <c r="S135" s="276"/>
      <c r="T135" s="303" t="s">
        <v>1369</v>
      </c>
      <c r="V135" s="509" t="s">
        <v>1932</v>
      </c>
      <c r="W135" s="509"/>
      <c r="X135" s="509"/>
      <c r="Y135" s="509"/>
      <c r="Z135" s="509"/>
      <c r="AA135" s="509"/>
      <c r="AB135" s="554"/>
      <c r="AC135" s="259"/>
      <c r="AD135" s="306" t="s">
        <v>1682</v>
      </c>
      <c r="AE135" s="261"/>
      <c r="AF135" s="261"/>
      <c r="AG135" s="261"/>
      <c r="AH135" s="261"/>
      <c r="AI135" s="261"/>
      <c r="AJ135" s="261"/>
      <c r="AK135" s="261"/>
      <c r="AL135" s="262"/>
      <c r="AN135" s="287" t="s">
        <v>1933</v>
      </c>
      <c r="AS135" s="280"/>
      <c r="AT135" s="280"/>
      <c r="AU135" s="280"/>
      <c r="AV135" s="280"/>
      <c r="AW135" s="280"/>
      <c r="AX135" s="280"/>
      <c r="AY135" s="344"/>
    </row>
    <row r="136" spans="1:51" ht="19.5" customHeight="1" x14ac:dyDescent="0.25">
      <c r="A136" s="243"/>
      <c r="H136" s="263"/>
      <c r="I136" s="269" t="s">
        <v>1680</v>
      </c>
      <c r="M136" s="264"/>
      <c r="S136" s="277"/>
      <c r="T136" s="304" t="s">
        <v>1370</v>
      </c>
      <c r="U136" s="279"/>
      <c r="V136" s="509"/>
      <c r="W136" s="509"/>
      <c r="X136" s="509"/>
      <c r="Y136" s="509"/>
      <c r="Z136" s="509"/>
      <c r="AA136" s="509"/>
      <c r="AB136" s="554"/>
      <c r="AC136" s="263"/>
      <c r="AD136" s="287" t="s">
        <v>1683</v>
      </c>
      <c r="AL136" s="264"/>
      <c r="AN136" s="252"/>
      <c r="AO136" s="253"/>
      <c r="AP136" s="253"/>
      <c r="AQ136" s="253"/>
      <c r="AR136" s="339"/>
      <c r="AS136" s="339"/>
      <c r="AT136" s="339"/>
      <c r="AU136" s="339"/>
      <c r="AV136" s="339"/>
      <c r="AW136" s="339"/>
      <c r="AX136" s="339"/>
      <c r="AY136" s="345"/>
    </row>
    <row r="137" spans="1:51" ht="19.5" customHeight="1" x14ac:dyDescent="0.25">
      <c r="A137" s="243"/>
      <c r="H137" s="265"/>
      <c r="I137" s="338" t="s">
        <v>1681</v>
      </c>
      <c r="J137" s="267"/>
      <c r="K137" s="267"/>
      <c r="L137" s="267"/>
      <c r="M137" s="268"/>
      <c r="AC137" s="265"/>
      <c r="AD137" s="307" t="s">
        <v>1596</v>
      </c>
      <c r="AE137" s="267"/>
      <c r="AF137" s="267"/>
      <c r="AG137" s="267"/>
      <c r="AH137" s="267"/>
      <c r="AI137" s="267"/>
      <c r="AJ137" s="267"/>
      <c r="AK137" s="267"/>
      <c r="AL137" s="268"/>
      <c r="AY137" s="246"/>
    </row>
    <row r="138" spans="1:51" ht="6" customHeight="1" x14ac:dyDescent="0.25">
      <c r="A138" s="243"/>
      <c r="AY138" s="246"/>
    </row>
    <row r="139" spans="1:51" ht="19.5" customHeight="1" x14ac:dyDescent="0.25">
      <c r="A139" s="294" t="s">
        <v>1934</v>
      </c>
      <c r="E139" s="259"/>
      <c r="F139" s="337" t="s">
        <v>1684</v>
      </c>
      <c r="G139" s="261"/>
      <c r="H139" s="261"/>
      <c r="I139" s="261"/>
      <c r="J139" s="337" t="s">
        <v>1687</v>
      </c>
      <c r="K139" s="261"/>
      <c r="L139" s="261"/>
      <c r="M139" s="261"/>
      <c r="N139" s="261"/>
      <c r="O139" s="261"/>
      <c r="P139" s="261"/>
      <c r="Q139" s="337" t="s">
        <v>1690</v>
      </c>
      <c r="R139" s="261"/>
      <c r="S139" s="261"/>
      <c r="T139" s="261"/>
      <c r="U139" s="261"/>
      <c r="V139" s="261"/>
      <c r="W139" s="261"/>
      <c r="X139" s="337" t="s">
        <v>1698</v>
      </c>
      <c r="Y139" s="262"/>
      <c r="AB139" s="279"/>
      <c r="AC139" s="269" t="s">
        <v>1935</v>
      </c>
      <c r="AD139" s="279"/>
      <c r="AE139" s="279"/>
      <c r="AK139" s="259"/>
      <c r="AL139" s="337" t="s">
        <v>1692</v>
      </c>
      <c r="AM139" s="261"/>
      <c r="AN139" s="261"/>
      <c r="AO139" s="261"/>
      <c r="AP139" s="261"/>
      <c r="AQ139" s="337" t="s">
        <v>1695</v>
      </c>
      <c r="AR139" s="261"/>
      <c r="AS139" s="261"/>
      <c r="AT139" s="261"/>
      <c r="AU139" s="261"/>
      <c r="AV139" s="261"/>
      <c r="AW139" s="261"/>
      <c r="AX139" s="262"/>
      <c r="AY139" s="246"/>
    </row>
    <row r="140" spans="1:51" ht="19.5" customHeight="1" x14ac:dyDescent="0.25">
      <c r="A140" s="243"/>
      <c r="E140" s="263"/>
      <c r="F140" s="269" t="s">
        <v>1685</v>
      </c>
      <c r="J140" s="269" t="s">
        <v>1688</v>
      </c>
      <c r="Q140" s="269" t="s">
        <v>1801</v>
      </c>
      <c r="Y140" s="264"/>
      <c r="AA140" s="279"/>
      <c r="AB140" s="279"/>
      <c r="AC140" s="279"/>
      <c r="AD140" s="279"/>
      <c r="AE140" s="279"/>
      <c r="AK140" s="263"/>
      <c r="AL140" s="269" t="s">
        <v>1693</v>
      </c>
      <c r="AQ140" s="269" t="s">
        <v>1696</v>
      </c>
      <c r="AX140" s="264"/>
      <c r="AY140" s="246"/>
    </row>
    <row r="141" spans="1:51" ht="19.5" customHeight="1" x14ac:dyDescent="0.25">
      <c r="A141" s="243"/>
      <c r="E141" s="265"/>
      <c r="F141" s="338" t="s">
        <v>1686</v>
      </c>
      <c r="G141" s="267"/>
      <c r="H141" s="267"/>
      <c r="I141" s="267"/>
      <c r="J141" s="338" t="s">
        <v>1689</v>
      </c>
      <c r="K141" s="267"/>
      <c r="L141" s="267"/>
      <c r="M141" s="267"/>
      <c r="N141" s="267"/>
      <c r="O141" s="267"/>
      <c r="P141" s="267"/>
      <c r="Q141" s="338" t="s">
        <v>1691</v>
      </c>
      <c r="R141" s="267"/>
      <c r="S141" s="267"/>
      <c r="T141" s="267"/>
      <c r="U141" s="267"/>
      <c r="V141" s="267"/>
      <c r="W141" s="267"/>
      <c r="X141" s="267"/>
      <c r="Y141" s="268"/>
      <c r="AK141" s="265"/>
      <c r="AL141" s="338" t="s">
        <v>1694</v>
      </c>
      <c r="AM141" s="267"/>
      <c r="AN141" s="267"/>
      <c r="AO141" s="267"/>
      <c r="AP141" s="267"/>
      <c r="AQ141" s="338" t="s">
        <v>1697</v>
      </c>
      <c r="AR141" s="267"/>
      <c r="AS141" s="267"/>
      <c r="AT141" s="267"/>
      <c r="AU141" s="267"/>
      <c r="AV141" s="267"/>
      <c r="AW141" s="267"/>
      <c r="AX141" s="268"/>
      <c r="AY141" s="246"/>
    </row>
    <row r="142" spans="1:51" ht="6" customHeight="1" x14ac:dyDescent="0.25">
      <c r="A142" s="243"/>
      <c r="AY142" s="246"/>
    </row>
    <row r="143" spans="1:51" ht="19.5" customHeight="1" x14ac:dyDescent="0.25">
      <c r="A143" s="243"/>
      <c r="E143" s="280" t="s">
        <v>2226</v>
      </c>
      <c r="N143" s="252"/>
      <c r="O143" s="253"/>
      <c r="P143" s="253"/>
      <c r="Q143" s="253"/>
      <c r="R143" s="253"/>
      <c r="S143" s="253"/>
      <c r="T143" s="253"/>
      <c r="U143" s="253"/>
      <c r="V143" s="253"/>
      <c r="W143" s="253"/>
      <c r="X143" s="253"/>
      <c r="Y143" s="254"/>
      <c r="AC143" s="269" t="s">
        <v>2227</v>
      </c>
      <c r="AK143" s="252"/>
      <c r="AL143" s="253"/>
      <c r="AM143" s="253"/>
      <c r="AN143" s="253"/>
      <c r="AO143" s="253"/>
      <c r="AP143" s="253"/>
      <c r="AQ143" s="253"/>
      <c r="AR143" s="253"/>
      <c r="AS143" s="253"/>
      <c r="AT143" s="253"/>
      <c r="AU143" s="253"/>
      <c r="AV143" s="253"/>
      <c r="AW143" s="253"/>
      <c r="AX143" s="254"/>
      <c r="AY143" s="246"/>
    </row>
    <row r="144" spans="1:51" ht="6" customHeight="1" x14ac:dyDescent="0.25">
      <c r="A144" s="243"/>
      <c r="AY144" s="246"/>
    </row>
    <row r="145" spans="1:51" ht="19.5" customHeight="1" x14ac:dyDescent="0.25">
      <c r="A145" s="288" t="s">
        <v>1849</v>
      </c>
      <c r="B145" s="289"/>
      <c r="C145" s="289"/>
      <c r="D145" s="289"/>
      <c r="E145" s="289"/>
      <c r="F145" s="289"/>
      <c r="G145" s="289"/>
      <c r="H145" s="289"/>
      <c r="I145" s="289"/>
      <c r="J145" s="289"/>
      <c r="K145" s="289"/>
      <c r="L145" s="289"/>
      <c r="M145" s="289"/>
      <c r="N145" s="289"/>
      <c r="O145" s="289"/>
      <c r="P145" s="289"/>
      <c r="Q145" s="289"/>
      <c r="R145" s="289"/>
      <c r="S145" s="289"/>
      <c r="T145" s="289"/>
      <c r="U145" s="289"/>
      <c r="V145" s="289"/>
      <c r="W145" s="289"/>
      <c r="X145" s="289"/>
      <c r="Y145" s="289"/>
      <c r="Z145" s="289"/>
      <c r="AA145" s="289"/>
      <c r="AB145" s="289"/>
      <c r="AC145" s="289"/>
      <c r="AD145" s="289"/>
      <c r="AE145" s="289"/>
      <c r="AF145" s="289"/>
      <c r="AG145" s="289"/>
      <c r="AH145" s="289"/>
      <c r="AI145" s="289"/>
      <c r="AJ145" s="289"/>
      <c r="AK145" s="289"/>
      <c r="AL145" s="289"/>
      <c r="AM145" s="289"/>
      <c r="AN145" s="289"/>
      <c r="AO145" s="289"/>
      <c r="AP145" s="289"/>
      <c r="AQ145" s="289"/>
      <c r="AR145" s="289"/>
      <c r="AS145" s="289"/>
      <c r="AT145" s="289"/>
      <c r="AU145" s="289"/>
      <c r="AV145" s="289"/>
      <c r="AW145" s="289"/>
      <c r="AX145" s="289"/>
      <c r="AY145" s="290"/>
    </row>
    <row r="146" spans="1:51" ht="19.5" customHeight="1" x14ac:dyDescent="0.25">
      <c r="A146" s="300" t="s">
        <v>1852</v>
      </c>
      <c r="B146" s="301"/>
      <c r="C146" s="301"/>
      <c r="D146" s="301"/>
      <c r="E146" s="301"/>
      <c r="F146" s="301"/>
      <c r="G146" s="301"/>
      <c r="H146" s="301"/>
      <c r="I146" s="301"/>
      <c r="J146" s="301"/>
      <c r="K146" s="301"/>
      <c r="L146" s="301"/>
      <c r="M146" s="301"/>
      <c r="N146" s="301"/>
      <c r="O146" s="301"/>
      <c r="P146" s="301"/>
      <c r="Q146" s="301"/>
      <c r="R146" s="301"/>
      <c r="S146" s="301"/>
      <c r="T146" s="301"/>
      <c r="U146" s="301"/>
      <c r="V146" s="301"/>
      <c r="W146" s="301"/>
      <c r="X146" s="301"/>
      <c r="Y146" s="301"/>
      <c r="Z146" s="301"/>
      <c r="AA146" s="301"/>
      <c r="AC146" s="340" t="s">
        <v>1853</v>
      </c>
      <c r="AD146" s="301"/>
      <c r="AE146" s="301"/>
      <c r="AF146" s="301"/>
      <c r="AG146" s="301"/>
      <c r="AH146" s="301"/>
      <c r="AI146" s="301"/>
      <c r="AJ146" s="301"/>
      <c r="AK146" s="301"/>
      <c r="AL146" s="301"/>
      <c r="AM146" s="301"/>
      <c r="AN146" s="301"/>
      <c r="AO146" s="301"/>
      <c r="AP146" s="301"/>
      <c r="AQ146" s="301"/>
      <c r="AR146" s="301"/>
      <c r="AS146" s="301"/>
      <c r="AT146" s="301"/>
      <c r="AU146" s="301"/>
      <c r="AV146" s="301"/>
      <c r="AW146" s="301"/>
      <c r="AX146" s="301"/>
      <c r="AY146" s="302"/>
    </row>
    <row r="147" spans="1:51" ht="19.5" customHeight="1" x14ac:dyDescent="0.25">
      <c r="A147" s="294" t="s">
        <v>2259</v>
      </c>
      <c r="T147" s="509" t="s">
        <v>1938</v>
      </c>
      <c r="U147" s="509"/>
      <c r="V147" s="509"/>
      <c r="W147" s="509"/>
      <c r="X147" s="509"/>
      <c r="Y147" s="509"/>
      <c r="Z147" s="509"/>
      <c r="AA147" s="509"/>
      <c r="AC147" s="269" t="s">
        <v>2260</v>
      </c>
      <c r="AY147" s="246"/>
    </row>
    <row r="148" spans="1:51" ht="19.5" customHeight="1" x14ac:dyDescent="0.25">
      <c r="A148" s="346"/>
      <c r="B148" s="260" t="s">
        <v>1702</v>
      </c>
      <c r="C148" s="261"/>
      <c r="D148" s="261"/>
      <c r="E148" s="261"/>
      <c r="F148" s="261"/>
      <c r="G148" s="261"/>
      <c r="H148" s="261"/>
      <c r="I148" s="261"/>
      <c r="J148" s="261"/>
      <c r="K148" s="260" t="s">
        <v>1705</v>
      </c>
      <c r="L148" s="261"/>
      <c r="M148" s="261"/>
      <c r="N148" s="261"/>
      <c r="O148" s="261"/>
      <c r="P148" s="261"/>
      <c r="Q148" s="261"/>
      <c r="R148" s="262"/>
      <c r="T148" s="509"/>
      <c r="U148" s="509"/>
      <c r="V148" s="509"/>
      <c r="W148" s="509"/>
      <c r="X148" s="509"/>
      <c r="Y148" s="509"/>
      <c r="Z148" s="509"/>
      <c r="AA148" s="509"/>
      <c r="AC148" s="259"/>
      <c r="AD148" s="260" t="s">
        <v>1708</v>
      </c>
      <c r="AE148" s="261"/>
      <c r="AF148" s="261"/>
      <c r="AG148" s="261"/>
      <c r="AH148" s="261"/>
      <c r="AI148" s="261"/>
      <c r="AJ148" s="261"/>
      <c r="AK148" s="261"/>
      <c r="AL148" s="261"/>
      <c r="AM148" s="261"/>
      <c r="AN148" s="261"/>
      <c r="AO148" s="261"/>
      <c r="AP148" s="260" t="s">
        <v>2117</v>
      </c>
      <c r="AQ148" s="261"/>
      <c r="AR148" s="261"/>
      <c r="AS148" s="261"/>
      <c r="AT148" s="261"/>
      <c r="AU148" s="261"/>
      <c r="AV148" s="261"/>
      <c r="AW148" s="262"/>
      <c r="AY148" s="246"/>
    </row>
    <row r="149" spans="1:51" ht="19.5" customHeight="1" x14ac:dyDescent="0.25">
      <c r="A149" s="243"/>
      <c r="B149" s="258" t="s">
        <v>1703</v>
      </c>
      <c r="K149" s="258" t="s">
        <v>1706</v>
      </c>
      <c r="R149" s="264"/>
      <c r="T149" s="276"/>
      <c r="U149" s="303" t="s">
        <v>1369</v>
      </c>
      <c r="AC149" s="263"/>
      <c r="AD149" s="258" t="s">
        <v>1709</v>
      </c>
      <c r="AP149" s="258" t="s">
        <v>2118</v>
      </c>
      <c r="AW149" s="264"/>
      <c r="AY149" s="246"/>
    </row>
    <row r="150" spans="1:51" ht="19.5" customHeight="1" x14ac:dyDescent="0.25">
      <c r="A150" s="347"/>
      <c r="B150" s="266" t="s">
        <v>1704</v>
      </c>
      <c r="C150" s="267"/>
      <c r="D150" s="267"/>
      <c r="E150" s="267"/>
      <c r="F150" s="267"/>
      <c r="G150" s="267"/>
      <c r="H150" s="267"/>
      <c r="I150" s="267"/>
      <c r="J150" s="267"/>
      <c r="K150" s="266" t="s">
        <v>1707</v>
      </c>
      <c r="L150" s="267"/>
      <c r="M150" s="267"/>
      <c r="N150" s="267"/>
      <c r="O150" s="267"/>
      <c r="P150" s="267"/>
      <c r="Q150" s="267"/>
      <c r="R150" s="268"/>
      <c r="T150" s="277"/>
      <c r="U150" s="304" t="s">
        <v>1370</v>
      </c>
      <c r="AC150" s="263"/>
      <c r="AD150" s="258" t="s">
        <v>1820</v>
      </c>
      <c r="AP150" s="258" t="s">
        <v>2119</v>
      </c>
      <c r="AW150" s="264"/>
      <c r="AY150" s="246"/>
    </row>
    <row r="151" spans="1:51" ht="19.5" customHeight="1" x14ac:dyDescent="0.25">
      <c r="A151" s="243"/>
      <c r="AC151" s="265"/>
      <c r="AD151" s="266" t="s">
        <v>2116</v>
      </c>
      <c r="AE151" s="267"/>
      <c r="AF151" s="267"/>
      <c r="AG151" s="267"/>
      <c r="AH151" s="267"/>
      <c r="AI151" s="267"/>
      <c r="AJ151" s="267"/>
      <c r="AK151" s="267"/>
      <c r="AL151" s="267"/>
      <c r="AM151" s="267"/>
      <c r="AN151" s="267"/>
      <c r="AO151" s="267"/>
      <c r="AP151" s="266" t="s">
        <v>2120</v>
      </c>
      <c r="AQ151" s="267"/>
      <c r="AR151" s="267"/>
      <c r="AS151" s="267"/>
      <c r="AT151" s="267"/>
      <c r="AU151" s="267"/>
      <c r="AV151" s="267"/>
      <c r="AW151" s="268"/>
      <c r="AY151" s="246"/>
    </row>
    <row r="152" spans="1:51" ht="6" customHeight="1" x14ac:dyDescent="0.25">
      <c r="A152" s="243"/>
      <c r="AY152" s="246"/>
    </row>
    <row r="153" spans="1:51" ht="19.5" customHeight="1" x14ac:dyDescent="0.25">
      <c r="A153" s="300" t="s">
        <v>1854</v>
      </c>
      <c r="B153" s="301"/>
      <c r="C153" s="301"/>
      <c r="D153" s="301"/>
      <c r="E153" s="301"/>
      <c r="F153" s="301"/>
      <c r="G153" s="301"/>
      <c r="H153" s="301"/>
      <c r="I153" s="301"/>
      <c r="J153" s="301"/>
      <c r="K153" s="301"/>
      <c r="L153" s="301"/>
      <c r="M153" s="301"/>
      <c r="N153" s="301"/>
      <c r="O153" s="301"/>
      <c r="P153" s="301"/>
      <c r="Q153" s="301"/>
      <c r="R153" s="301"/>
      <c r="S153" s="301"/>
      <c r="U153" s="340" t="s">
        <v>1855</v>
      </c>
      <c r="V153" s="301"/>
      <c r="W153" s="301"/>
      <c r="X153" s="301"/>
      <c r="Y153" s="301"/>
      <c r="Z153" s="301"/>
      <c r="AA153" s="301"/>
      <c r="AB153" s="301"/>
      <c r="AC153" s="301"/>
      <c r="AD153" s="301"/>
      <c r="AE153" s="301"/>
      <c r="AG153" s="340" t="s">
        <v>1856</v>
      </c>
      <c r="AH153" s="301"/>
      <c r="AI153" s="301"/>
      <c r="AJ153" s="301"/>
      <c r="AK153" s="301"/>
      <c r="AL153" s="301"/>
      <c r="AM153" s="301"/>
      <c r="AN153" s="301"/>
      <c r="AO153" s="301"/>
      <c r="AP153" s="301"/>
      <c r="AQ153" s="301"/>
      <c r="AR153" s="301"/>
      <c r="AS153" s="301"/>
      <c r="AT153" s="301"/>
      <c r="AU153" s="301"/>
      <c r="AV153" s="301"/>
      <c r="AW153" s="301"/>
      <c r="AX153" s="301"/>
      <c r="AY153" s="302"/>
    </row>
    <row r="154" spans="1:51" ht="19.5" customHeight="1" x14ac:dyDescent="0.25">
      <c r="A154" s="294" t="s">
        <v>1940</v>
      </c>
      <c r="U154" s="509" t="s">
        <v>2187</v>
      </c>
      <c r="V154" s="509"/>
      <c r="W154" s="509"/>
      <c r="X154" s="509"/>
      <c r="Y154" s="509"/>
      <c r="Z154" s="509"/>
      <c r="AA154" s="509"/>
      <c r="AB154" s="509"/>
      <c r="AC154" s="509"/>
      <c r="AD154" s="509"/>
      <c r="AE154" s="509"/>
      <c r="AG154" s="269" t="s">
        <v>2188</v>
      </c>
      <c r="AY154" s="246"/>
    </row>
    <row r="155" spans="1:51" ht="19.5" customHeight="1" x14ac:dyDescent="0.25">
      <c r="A155" s="346"/>
      <c r="B155" s="260" t="s">
        <v>1710</v>
      </c>
      <c r="C155" s="261"/>
      <c r="D155" s="261"/>
      <c r="E155" s="261"/>
      <c r="F155" s="261"/>
      <c r="G155" s="261"/>
      <c r="H155" s="261"/>
      <c r="I155" s="261"/>
      <c r="J155" s="260" t="s">
        <v>1713</v>
      </c>
      <c r="K155" s="261"/>
      <c r="L155" s="261"/>
      <c r="M155" s="261"/>
      <c r="N155" s="261"/>
      <c r="O155" s="261"/>
      <c r="P155" s="261"/>
      <c r="Q155" s="261"/>
      <c r="R155" s="261"/>
      <c r="S155" s="262"/>
      <c r="U155" s="562"/>
      <c r="V155" s="562"/>
      <c r="W155" s="562"/>
      <c r="X155" s="562"/>
      <c r="Y155" s="562"/>
      <c r="Z155" s="562"/>
      <c r="AA155" s="562"/>
      <c r="AB155" s="562"/>
      <c r="AC155" s="562"/>
      <c r="AD155" s="562"/>
      <c r="AE155" s="562"/>
      <c r="AG155" s="259"/>
      <c r="AH155" s="260" t="s">
        <v>2127</v>
      </c>
      <c r="AI155" s="261"/>
      <c r="AJ155" s="261"/>
      <c r="AK155" s="261"/>
      <c r="AL155" s="261"/>
      <c r="AM155" s="261"/>
      <c r="AN155" s="261"/>
      <c r="AO155" s="261"/>
      <c r="AP155" s="261"/>
      <c r="AQ155" s="260" t="s">
        <v>2131</v>
      </c>
      <c r="AR155" s="261"/>
      <c r="AS155" s="261"/>
      <c r="AT155" s="261"/>
      <c r="AU155" s="261"/>
      <c r="AV155" s="261"/>
      <c r="AW155" s="261"/>
      <c r="AX155" s="261"/>
      <c r="AY155" s="296"/>
    </row>
    <row r="156" spans="1:51" ht="19.5" customHeight="1" x14ac:dyDescent="0.25">
      <c r="A156" s="243"/>
      <c r="B156" s="258" t="s">
        <v>1711</v>
      </c>
      <c r="J156" s="258" t="s">
        <v>1715</v>
      </c>
      <c r="S156" s="264"/>
      <c r="U156" s="259"/>
      <c r="V156" s="341" t="s">
        <v>2121</v>
      </c>
      <c r="W156" s="261"/>
      <c r="X156" s="261"/>
      <c r="Y156" s="261"/>
      <c r="Z156" s="261"/>
      <c r="AA156" s="341" t="s">
        <v>2124</v>
      </c>
      <c r="AB156" s="261"/>
      <c r="AC156" s="261"/>
      <c r="AD156" s="261"/>
      <c r="AE156" s="262"/>
      <c r="AG156" s="263"/>
      <c r="AH156" s="258" t="s">
        <v>2128</v>
      </c>
      <c r="AQ156" s="258" t="s">
        <v>2189</v>
      </c>
      <c r="AY156" s="246"/>
    </row>
    <row r="157" spans="1:51" ht="19.5" customHeight="1" x14ac:dyDescent="0.25">
      <c r="A157" s="347"/>
      <c r="B157" s="266" t="s">
        <v>1712</v>
      </c>
      <c r="C157" s="267"/>
      <c r="D157" s="267"/>
      <c r="E157" s="267"/>
      <c r="F157" s="267"/>
      <c r="G157" s="267"/>
      <c r="H157" s="267"/>
      <c r="I157" s="267"/>
      <c r="J157" s="266" t="s">
        <v>1714</v>
      </c>
      <c r="K157" s="267"/>
      <c r="L157" s="267"/>
      <c r="M157" s="267"/>
      <c r="N157" s="267"/>
      <c r="O157" s="267"/>
      <c r="P157" s="267"/>
      <c r="Q157" s="267"/>
      <c r="R157" s="267"/>
      <c r="S157" s="268"/>
      <c r="U157" s="263"/>
      <c r="V157" s="342" t="s">
        <v>2122</v>
      </c>
      <c r="AA157" s="342" t="s">
        <v>2125</v>
      </c>
      <c r="AE157" s="264"/>
      <c r="AG157" s="263"/>
      <c r="AH157" s="258" t="s">
        <v>2129</v>
      </c>
      <c r="AQ157" s="258" t="s">
        <v>2132</v>
      </c>
      <c r="AY157" s="246"/>
    </row>
    <row r="158" spans="1:51" ht="19.5" customHeight="1" x14ac:dyDescent="0.25">
      <c r="A158" s="243"/>
      <c r="U158" s="265"/>
      <c r="V158" s="343" t="s">
        <v>2123</v>
      </c>
      <c r="W158" s="267"/>
      <c r="X158" s="267"/>
      <c r="Y158" s="267"/>
      <c r="Z158" s="267"/>
      <c r="AA158" s="343" t="s">
        <v>2126</v>
      </c>
      <c r="AB158" s="267"/>
      <c r="AC158" s="267"/>
      <c r="AD158" s="267"/>
      <c r="AE158" s="268"/>
      <c r="AG158" s="265"/>
      <c r="AH158" s="266" t="s">
        <v>2130</v>
      </c>
      <c r="AI158" s="267"/>
      <c r="AJ158" s="267"/>
      <c r="AK158" s="267"/>
      <c r="AL158" s="267"/>
      <c r="AM158" s="267"/>
      <c r="AN158" s="267"/>
      <c r="AO158" s="267"/>
      <c r="AP158" s="267"/>
      <c r="AQ158" s="266" t="s">
        <v>2133</v>
      </c>
      <c r="AR158" s="267"/>
      <c r="AS158" s="267"/>
      <c r="AT158" s="267"/>
      <c r="AU158" s="267"/>
      <c r="AV158" s="267"/>
      <c r="AW158" s="267"/>
      <c r="AX158" s="267"/>
      <c r="AY158" s="297"/>
    </row>
    <row r="159" spans="1:51" ht="6" customHeight="1" x14ac:dyDescent="0.25">
      <c r="A159" s="243"/>
      <c r="AY159" s="246"/>
    </row>
    <row r="160" spans="1:51" ht="19.5" customHeight="1" x14ac:dyDescent="0.25">
      <c r="A160" s="300" t="s">
        <v>1857</v>
      </c>
      <c r="B160" s="301"/>
      <c r="C160" s="301"/>
      <c r="D160" s="301"/>
      <c r="E160" s="301"/>
      <c r="F160" s="301"/>
      <c r="G160" s="301"/>
      <c r="H160" s="301"/>
      <c r="I160" s="301"/>
      <c r="J160" s="301"/>
      <c r="K160" s="301"/>
      <c r="L160" s="301"/>
      <c r="M160" s="301"/>
      <c r="N160" s="301"/>
      <c r="O160" s="301"/>
      <c r="P160" s="301"/>
      <c r="Q160" s="301"/>
      <c r="R160" s="301"/>
      <c r="S160" s="301"/>
      <c r="T160" s="301"/>
      <c r="U160" s="301"/>
      <c r="V160" s="301"/>
      <c r="W160" s="301"/>
      <c r="X160" s="301"/>
      <c r="Y160" s="301"/>
      <c r="AA160" s="340" t="s">
        <v>2320</v>
      </c>
      <c r="AB160" s="301"/>
      <c r="AC160" s="301"/>
      <c r="AD160" s="301"/>
      <c r="AE160" s="301"/>
      <c r="AF160" s="301"/>
      <c r="AG160" s="301"/>
      <c r="AH160" s="301"/>
      <c r="AI160" s="301"/>
      <c r="AJ160" s="301"/>
      <c r="AK160" s="301"/>
      <c r="AL160" s="301"/>
      <c r="AM160" s="301"/>
      <c r="AN160" s="301"/>
      <c r="AO160" s="301"/>
      <c r="AP160" s="301"/>
      <c r="AQ160" s="301"/>
      <c r="AR160" s="301"/>
      <c r="AS160" s="301"/>
      <c r="AT160" s="301"/>
      <c r="AU160" s="301"/>
      <c r="AV160" s="301"/>
      <c r="AW160" s="301"/>
      <c r="AX160" s="301"/>
      <c r="AY160" s="302"/>
    </row>
    <row r="161" spans="1:51" ht="19.5" customHeight="1" x14ac:dyDescent="0.25">
      <c r="A161" s="294" t="s">
        <v>2190</v>
      </c>
      <c r="AA161" s="269" t="s">
        <v>2191</v>
      </c>
      <c r="AY161" s="246"/>
    </row>
    <row r="162" spans="1:51" ht="19.5" customHeight="1" x14ac:dyDescent="0.25">
      <c r="A162" s="346"/>
      <c r="B162" s="260" t="s">
        <v>2134</v>
      </c>
      <c r="C162" s="261"/>
      <c r="D162" s="261"/>
      <c r="E162" s="261"/>
      <c r="F162" s="261"/>
      <c r="G162" s="261"/>
      <c r="H162" s="261"/>
      <c r="I162" s="260" t="s">
        <v>2137</v>
      </c>
      <c r="J162" s="261"/>
      <c r="K162" s="261"/>
      <c r="L162" s="261"/>
      <c r="M162" s="261"/>
      <c r="N162" s="261"/>
      <c r="O162" s="261"/>
      <c r="P162" s="260" t="s">
        <v>2140</v>
      </c>
      <c r="Q162" s="261"/>
      <c r="R162" s="261"/>
      <c r="S162" s="261"/>
      <c r="T162" s="261"/>
      <c r="U162" s="260" t="s">
        <v>2143</v>
      </c>
      <c r="V162" s="261"/>
      <c r="W162" s="261"/>
      <c r="X162" s="261"/>
      <c r="Y162" s="262"/>
      <c r="AA162" s="259"/>
      <c r="AB162" s="260" t="s">
        <v>2145</v>
      </c>
      <c r="AC162" s="261"/>
      <c r="AD162" s="261"/>
      <c r="AE162" s="261"/>
      <c r="AF162" s="261"/>
      <c r="AG162" s="261"/>
      <c r="AH162" s="261"/>
      <c r="AI162" s="261"/>
      <c r="AJ162" s="261"/>
      <c r="AK162" s="261"/>
      <c r="AL162" s="261"/>
      <c r="AM162" s="261"/>
      <c r="AN162" s="261"/>
      <c r="AO162" s="261"/>
      <c r="AP162" s="260" t="s">
        <v>2150</v>
      </c>
      <c r="AQ162" s="261"/>
      <c r="AR162" s="261"/>
      <c r="AS162" s="261"/>
      <c r="AT162" s="261"/>
      <c r="AU162" s="261"/>
      <c r="AV162" s="261"/>
      <c r="AW162" s="261"/>
      <c r="AX162" s="262"/>
      <c r="AY162" s="246"/>
    </row>
    <row r="163" spans="1:51" ht="19.5" customHeight="1" x14ac:dyDescent="0.25">
      <c r="A163" s="243"/>
      <c r="B163" s="258" t="s">
        <v>2135</v>
      </c>
      <c r="I163" s="258" t="s">
        <v>2138</v>
      </c>
      <c r="P163" s="258" t="s">
        <v>2141</v>
      </c>
      <c r="U163" s="258" t="s">
        <v>2144</v>
      </c>
      <c r="Y163" s="264"/>
      <c r="AA163" s="263"/>
      <c r="AB163" s="258" t="s">
        <v>2146</v>
      </c>
      <c r="AP163" s="258" t="s">
        <v>2151</v>
      </c>
      <c r="AX163" s="264"/>
      <c r="AY163" s="246"/>
    </row>
    <row r="164" spans="1:51" ht="19.5" customHeight="1" x14ac:dyDescent="0.25">
      <c r="A164" s="347"/>
      <c r="B164" s="266" t="s">
        <v>2136</v>
      </c>
      <c r="C164" s="267"/>
      <c r="D164" s="267"/>
      <c r="E164" s="267"/>
      <c r="F164" s="267"/>
      <c r="G164" s="267"/>
      <c r="H164" s="267"/>
      <c r="I164" s="266" t="s">
        <v>2139</v>
      </c>
      <c r="J164" s="267"/>
      <c r="K164" s="267"/>
      <c r="L164" s="267"/>
      <c r="M164" s="267"/>
      <c r="N164" s="267"/>
      <c r="O164" s="267"/>
      <c r="P164" s="266" t="s">
        <v>2142</v>
      </c>
      <c r="Q164" s="267"/>
      <c r="R164" s="267"/>
      <c r="S164" s="267"/>
      <c r="T164" s="267"/>
      <c r="U164" s="267"/>
      <c r="V164" s="267"/>
      <c r="W164" s="267"/>
      <c r="X164" s="267"/>
      <c r="Y164" s="268"/>
      <c r="AA164" s="263"/>
      <c r="AB164" s="258" t="s">
        <v>2147</v>
      </c>
      <c r="AP164" s="258" t="s">
        <v>2152</v>
      </c>
      <c r="AX164" s="264"/>
      <c r="AY164" s="246"/>
    </row>
    <row r="165" spans="1:51" ht="19.5" customHeight="1" x14ac:dyDescent="0.25">
      <c r="A165" s="243"/>
      <c r="AA165" s="263"/>
      <c r="AB165" s="555" t="s">
        <v>2148</v>
      </c>
      <c r="AC165" s="555"/>
      <c r="AD165" s="555"/>
      <c r="AE165" s="555"/>
      <c r="AF165" s="555"/>
      <c r="AG165" s="555"/>
      <c r="AH165" s="555"/>
      <c r="AI165" s="555"/>
      <c r="AJ165" s="555"/>
      <c r="AK165" s="555"/>
      <c r="AL165" s="555"/>
      <c r="AM165" s="555"/>
      <c r="AP165" s="258" t="s">
        <v>2153</v>
      </c>
      <c r="AX165" s="264"/>
      <c r="AY165" s="246"/>
    </row>
    <row r="166" spans="1:51" ht="19.5" customHeight="1" x14ac:dyDescent="0.25">
      <c r="A166" s="294" t="s">
        <v>2228</v>
      </c>
      <c r="AA166" s="263"/>
      <c r="AB166" s="555"/>
      <c r="AC166" s="555"/>
      <c r="AD166" s="555"/>
      <c r="AE166" s="555"/>
      <c r="AF166" s="555"/>
      <c r="AG166" s="555"/>
      <c r="AH166" s="555"/>
      <c r="AI166" s="555"/>
      <c r="AJ166" s="555"/>
      <c r="AK166" s="555"/>
      <c r="AL166" s="555"/>
      <c r="AM166" s="555"/>
      <c r="AP166" s="258" t="s">
        <v>2154</v>
      </c>
      <c r="AX166" s="264"/>
      <c r="AY166" s="246"/>
    </row>
    <row r="167" spans="1:51" ht="19.5" customHeight="1" x14ac:dyDescent="0.25">
      <c r="A167" s="348"/>
      <c r="B167" s="253"/>
      <c r="C167" s="253"/>
      <c r="D167" s="253"/>
      <c r="E167" s="253"/>
      <c r="F167" s="253"/>
      <c r="G167" s="253"/>
      <c r="H167" s="253"/>
      <c r="I167" s="253"/>
      <c r="J167" s="253"/>
      <c r="K167" s="253"/>
      <c r="L167" s="253"/>
      <c r="M167" s="254"/>
      <c r="AA167" s="265"/>
      <c r="AB167" s="266" t="s">
        <v>2149</v>
      </c>
      <c r="AC167" s="267"/>
      <c r="AD167" s="267"/>
      <c r="AE167" s="267"/>
      <c r="AF167" s="267"/>
      <c r="AG167" s="267"/>
      <c r="AH167" s="267"/>
      <c r="AI167" s="267"/>
      <c r="AJ167" s="267"/>
      <c r="AK167" s="267"/>
      <c r="AL167" s="267"/>
      <c r="AM167" s="267"/>
      <c r="AN167" s="267"/>
      <c r="AO167" s="267"/>
      <c r="AP167" s="266" t="s">
        <v>2155</v>
      </c>
      <c r="AQ167" s="267"/>
      <c r="AR167" s="267"/>
      <c r="AS167" s="267"/>
      <c r="AT167" s="267"/>
      <c r="AU167" s="267"/>
      <c r="AV167" s="267"/>
      <c r="AW167" s="267"/>
      <c r="AX167" s="268"/>
      <c r="AY167" s="246"/>
    </row>
    <row r="168" spans="1:51" ht="6" customHeight="1" x14ac:dyDescent="0.25">
      <c r="A168" s="243"/>
      <c r="AY168" s="246"/>
    </row>
    <row r="169" spans="1:51" ht="19.5" customHeight="1" x14ac:dyDescent="0.25">
      <c r="A169" s="243"/>
      <c r="AA169" s="269" t="s">
        <v>2229</v>
      </c>
      <c r="AI169" s="252"/>
      <c r="AJ169" s="253"/>
      <c r="AK169" s="253"/>
      <c r="AL169" s="253"/>
      <c r="AM169" s="253"/>
      <c r="AN169" s="253"/>
      <c r="AO169" s="253"/>
      <c r="AP169" s="253"/>
      <c r="AQ169" s="253"/>
      <c r="AR169" s="253"/>
      <c r="AS169" s="253"/>
      <c r="AT169" s="253"/>
      <c r="AU169" s="253"/>
      <c r="AV169" s="253"/>
      <c r="AW169" s="253"/>
      <c r="AX169" s="254"/>
      <c r="AY169" s="246"/>
    </row>
    <row r="170" spans="1:51" ht="6" customHeight="1" x14ac:dyDescent="0.25">
      <c r="A170" s="243"/>
      <c r="AY170" s="246"/>
    </row>
    <row r="171" spans="1:51" ht="19.5" customHeight="1" thickBot="1" x14ac:dyDescent="0.3">
      <c r="A171" s="244"/>
      <c r="B171" s="245"/>
      <c r="C171" s="245"/>
      <c r="D171" s="245"/>
      <c r="E171" s="245"/>
      <c r="F171" s="245"/>
      <c r="G171" s="245"/>
      <c r="H171" s="245"/>
      <c r="I171" s="245"/>
      <c r="J171" s="245"/>
      <c r="K171" s="245"/>
      <c r="L171" s="245"/>
      <c r="M171" s="245"/>
      <c r="N171" s="245"/>
      <c r="O171" s="245"/>
      <c r="P171" s="245"/>
      <c r="Q171" s="245"/>
      <c r="R171" s="245"/>
      <c r="S171" s="245"/>
      <c r="T171" s="245"/>
      <c r="U171" s="245"/>
      <c r="V171" s="245"/>
      <c r="W171" s="245"/>
      <c r="X171" s="245"/>
      <c r="Y171" s="245"/>
      <c r="Z171" s="245"/>
      <c r="AA171" s="245"/>
      <c r="AB171" s="245"/>
      <c r="AC171" s="245"/>
      <c r="AD171" s="245"/>
      <c r="AE171" s="245"/>
      <c r="AF171" s="245"/>
      <c r="AG171" s="245"/>
      <c r="AH171" s="245"/>
      <c r="AI171" s="245"/>
      <c r="AJ171" s="245"/>
      <c r="AK171" s="245"/>
      <c r="AL171" s="245"/>
      <c r="AM171" s="245"/>
      <c r="AN171" s="245"/>
      <c r="AO171" s="245"/>
      <c r="AP171" s="245"/>
      <c r="AQ171" s="245"/>
      <c r="AR171" s="245"/>
      <c r="AS171" s="245"/>
      <c r="AT171" s="245"/>
      <c r="AU171" s="245"/>
      <c r="AV171" s="245"/>
      <c r="AW171" s="245"/>
      <c r="AX171" s="245"/>
      <c r="AY171" s="247"/>
    </row>
    <row r="172" spans="1:51" ht="18" customHeight="1" x14ac:dyDescent="0.25">
      <c r="A172" s="455" t="s">
        <v>2063</v>
      </c>
      <c r="B172" s="455"/>
      <c r="C172" s="455"/>
      <c r="D172" s="455"/>
      <c r="E172" s="455"/>
      <c r="F172" s="455"/>
      <c r="G172" s="455"/>
      <c r="H172" s="455"/>
      <c r="I172" s="455"/>
      <c r="J172" s="455"/>
      <c r="K172" s="455"/>
      <c r="L172" s="455"/>
      <c r="M172" s="455"/>
      <c r="N172" s="455"/>
      <c r="O172" s="455"/>
      <c r="P172" s="455"/>
      <c r="Q172" s="455"/>
      <c r="R172" s="455"/>
      <c r="S172" s="455"/>
      <c r="T172" s="455"/>
      <c r="U172" s="455"/>
      <c r="V172" s="455"/>
      <c r="W172" s="455"/>
      <c r="X172" s="455"/>
      <c r="Y172" s="455"/>
      <c r="Z172" s="455"/>
      <c r="AA172" s="455"/>
      <c r="AB172" s="455"/>
      <c r="AC172" s="455"/>
      <c r="AD172" s="455"/>
      <c r="AE172" s="455"/>
      <c r="AF172" s="455"/>
      <c r="AG172" s="455"/>
      <c r="AH172" s="455"/>
      <c r="AI172" s="455"/>
      <c r="AJ172" s="455"/>
      <c r="AK172" s="455"/>
      <c r="AL172" s="455"/>
      <c r="AM172" s="455"/>
      <c r="AN172" s="455"/>
      <c r="AO172" s="455"/>
      <c r="AP172" s="455"/>
      <c r="AQ172" s="455"/>
      <c r="AR172" s="455"/>
      <c r="AS172" s="455"/>
      <c r="AT172" s="455"/>
      <c r="AU172" s="455"/>
      <c r="AV172" s="455"/>
      <c r="AW172" s="455"/>
      <c r="AX172" s="455"/>
      <c r="AY172" s="455"/>
    </row>
    <row r="173" spans="1:51" ht="12.75" customHeight="1" x14ac:dyDescent="0.25">
      <c r="A173" s="456" t="s">
        <v>2064</v>
      </c>
      <c r="B173" s="456"/>
      <c r="C173" s="456"/>
      <c r="D173" s="456"/>
      <c r="E173" s="456"/>
      <c r="F173" s="456"/>
      <c r="G173" s="456"/>
      <c r="H173" s="456"/>
      <c r="I173" s="456"/>
      <c r="J173" s="456"/>
      <c r="K173" s="456"/>
      <c r="L173" s="456"/>
      <c r="M173" s="456"/>
      <c r="N173" s="456"/>
      <c r="O173" s="456"/>
      <c r="P173" s="456"/>
      <c r="Q173" s="456"/>
      <c r="R173" s="456"/>
      <c r="S173" s="456"/>
      <c r="T173" s="456"/>
      <c r="U173" s="456"/>
      <c r="V173" s="456"/>
      <c r="W173" s="456"/>
      <c r="X173" s="456"/>
      <c r="Y173" s="456"/>
      <c r="Z173" s="456"/>
      <c r="AA173" s="456"/>
      <c r="AB173" s="456"/>
      <c r="AC173" s="456"/>
      <c r="AD173" s="456"/>
      <c r="AE173" s="456"/>
      <c r="AF173" s="456"/>
      <c r="AG173" s="456"/>
      <c r="AH173" s="456"/>
      <c r="AI173" s="456"/>
      <c r="AJ173" s="456"/>
      <c r="AK173" s="456"/>
      <c r="AL173" s="456"/>
      <c r="AM173" s="456"/>
      <c r="AN173" s="456"/>
      <c r="AO173" s="456"/>
      <c r="AP173" s="456"/>
      <c r="AQ173" s="456"/>
      <c r="AR173" s="456"/>
      <c r="AS173" s="456"/>
      <c r="AT173" s="456"/>
      <c r="AU173" s="456"/>
      <c r="AV173" s="456"/>
      <c r="AW173" s="456"/>
      <c r="AX173" s="456"/>
      <c r="AY173" s="456"/>
    </row>
    <row r="174" spans="1:51" ht="12.75" customHeight="1" x14ac:dyDescent="0.25">
      <c r="A174" s="456" t="s">
        <v>2066</v>
      </c>
      <c r="B174" s="456"/>
      <c r="C174" s="456"/>
      <c r="D174" s="456"/>
      <c r="E174" s="456"/>
      <c r="F174" s="456"/>
      <c r="G174" s="456"/>
      <c r="H174" s="456"/>
      <c r="I174" s="456"/>
      <c r="J174" s="456"/>
      <c r="K174" s="456"/>
      <c r="L174" s="456"/>
      <c r="M174" s="456"/>
      <c r="N174" s="456"/>
      <c r="O174" s="456"/>
      <c r="P174" s="456"/>
      <c r="Q174" s="456"/>
      <c r="R174" s="456"/>
      <c r="S174" s="456"/>
      <c r="T174" s="456"/>
      <c r="U174" s="456"/>
      <c r="V174" s="456"/>
      <c r="W174" s="456"/>
      <c r="X174" s="456"/>
      <c r="Y174" s="456"/>
      <c r="Z174" s="456"/>
      <c r="AA174" s="456"/>
      <c r="AB174" s="456"/>
      <c r="AC174" s="456"/>
      <c r="AD174" s="456"/>
      <c r="AE174" s="456"/>
      <c r="AF174" s="456"/>
      <c r="AG174" s="456"/>
      <c r="AH174" s="456"/>
      <c r="AI174" s="456"/>
      <c r="AJ174" s="456"/>
      <c r="AK174" s="456"/>
      <c r="AL174" s="456"/>
      <c r="AM174" s="456"/>
      <c r="AN174" s="456"/>
      <c r="AO174" s="456"/>
      <c r="AP174" s="456"/>
      <c r="AQ174" s="456"/>
      <c r="AR174" s="456"/>
      <c r="AS174" s="456"/>
      <c r="AT174" s="456"/>
      <c r="AU174" s="456"/>
      <c r="AV174" s="456"/>
      <c r="AW174" s="456"/>
      <c r="AX174" s="456"/>
      <c r="AY174" s="456"/>
    </row>
    <row r="175" spans="1:51" ht="18" customHeight="1" x14ac:dyDescent="0.25">
      <c r="A175" s="519"/>
      <c r="B175" s="519"/>
      <c r="C175" s="519"/>
      <c r="D175" s="519"/>
      <c r="E175" s="519"/>
      <c r="F175" s="519"/>
      <c r="G175" s="519"/>
      <c r="H175" s="519"/>
      <c r="I175" s="519"/>
      <c r="J175" s="519"/>
      <c r="K175" s="519"/>
      <c r="L175" s="519"/>
      <c r="M175" s="519"/>
      <c r="N175" s="519"/>
      <c r="O175" s="519"/>
      <c r="P175" s="519"/>
      <c r="Q175" s="519"/>
      <c r="R175" s="519"/>
      <c r="S175" s="519"/>
      <c r="T175" s="519"/>
      <c r="U175" s="519"/>
      <c r="V175" s="519"/>
      <c r="W175" s="519"/>
      <c r="X175" s="519"/>
      <c r="Y175" s="519"/>
      <c r="Z175" s="519"/>
      <c r="AA175" s="519"/>
      <c r="AB175" s="519"/>
      <c r="AC175" s="519"/>
      <c r="AD175" s="519"/>
      <c r="AE175" s="519"/>
      <c r="AF175" s="519"/>
      <c r="AG175" s="519"/>
      <c r="AH175" s="519"/>
      <c r="AI175" s="519"/>
      <c r="AJ175" s="519"/>
      <c r="AK175" s="519"/>
      <c r="AL175" s="519"/>
      <c r="AM175" s="519"/>
      <c r="AN175" s="519"/>
      <c r="AO175" s="519"/>
      <c r="AP175" s="519"/>
      <c r="AQ175" s="519"/>
      <c r="AR175" s="519"/>
      <c r="AS175" s="519"/>
      <c r="AT175" s="519"/>
      <c r="AU175" s="519"/>
      <c r="AV175" s="519"/>
      <c r="AW175" s="519"/>
      <c r="AX175" s="519"/>
      <c r="AY175" s="519"/>
    </row>
    <row r="176" spans="1:51" ht="12.75" customHeight="1" x14ac:dyDescent="0.25">
      <c r="A176" s="519"/>
      <c r="B176" s="519"/>
      <c r="C176" s="519"/>
      <c r="D176" s="519"/>
      <c r="E176" s="519"/>
      <c r="F176" s="519"/>
      <c r="G176" s="519"/>
      <c r="H176" s="519"/>
      <c r="I176" s="519"/>
      <c r="J176" s="519"/>
      <c r="K176" s="519"/>
      <c r="L176" s="519"/>
      <c r="M176" s="519"/>
      <c r="N176" s="519"/>
      <c r="O176" s="519"/>
      <c r="P176" s="519"/>
      <c r="Q176" s="519"/>
      <c r="R176" s="519"/>
      <c r="S176" s="519"/>
      <c r="T176" s="519"/>
      <c r="U176" s="519"/>
      <c r="V176" s="519"/>
      <c r="W176" s="519"/>
      <c r="X176" s="519"/>
      <c r="Y176" s="519"/>
      <c r="Z176" s="519"/>
      <c r="AA176" s="519"/>
      <c r="AB176" s="519"/>
      <c r="AC176" s="519"/>
      <c r="AD176" s="519"/>
      <c r="AE176" s="519"/>
      <c r="AF176" s="519"/>
      <c r="AG176" s="519"/>
      <c r="AH176" s="519"/>
      <c r="AI176" s="519"/>
      <c r="AJ176" s="519"/>
      <c r="AK176" s="519"/>
      <c r="AL176" s="519"/>
      <c r="AM176" s="519"/>
      <c r="AN176" s="519"/>
      <c r="AO176" s="519"/>
      <c r="AP176" s="519"/>
      <c r="AQ176" s="519"/>
      <c r="AR176" s="519"/>
      <c r="AS176" s="519"/>
      <c r="AT176" s="519"/>
      <c r="AU176" s="519"/>
      <c r="AV176" s="519"/>
      <c r="AW176" s="519"/>
      <c r="AX176" s="519"/>
      <c r="AY176" s="519"/>
    </row>
    <row r="177" spans="1:51" ht="12.75" customHeight="1" thickBot="1" x14ac:dyDescent="0.3">
      <c r="A177" s="519"/>
      <c r="B177" s="519"/>
      <c r="C177" s="519"/>
      <c r="D177" s="519"/>
      <c r="E177" s="519"/>
      <c r="F177" s="519"/>
      <c r="G177" s="519"/>
      <c r="H177" s="519"/>
      <c r="I177" s="519"/>
      <c r="J177" s="519"/>
      <c r="K177" s="519"/>
      <c r="L177" s="519"/>
      <c r="M177" s="519"/>
      <c r="N177" s="519"/>
      <c r="O177" s="519"/>
      <c r="P177" s="519"/>
      <c r="Q177" s="519"/>
      <c r="R177" s="519"/>
      <c r="S177" s="519"/>
      <c r="T177" s="519"/>
      <c r="U177" s="519"/>
      <c r="V177" s="519"/>
      <c r="W177" s="519"/>
      <c r="X177" s="519"/>
      <c r="Y177" s="519"/>
      <c r="Z177" s="519"/>
      <c r="AA177" s="519"/>
      <c r="AB177" s="519"/>
      <c r="AC177" s="519"/>
      <c r="AD177" s="519"/>
      <c r="AE177" s="519"/>
      <c r="AF177" s="519"/>
      <c r="AG177" s="519"/>
      <c r="AH177" s="519"/>
      <c r="AI177" s="519"/>
      <c r="AJ177" s="519"/>
      <c r="AK177" s="519"/>
      <c r="AL177" s="519"/>
      <c r="AM177" s="519"/>
      <c r="AN177" s="519"/>
      <c r="AO177" s="519"/>
      <c r="AP177" s="519"/>
      <c r="AQ177" s="519"/>
      <c r="AR177" s="519"/>
      <c r="AS177" s="519"/>
      <c r="AT177" s="519"/>
      <c r="AU177" s="519"/>
      <c r="AV177" s="519"/>
      <c r="AW177" s="519"/>
      <c r="AX177" s="519"/>
      <c r="AY177" s="519"/>
    </row>
    <row r="178" spans="1:51" ht="25.5" customHeight="1" thickBot="1" x14ac:dyDescent="0.3">
      <c r="A178" s="520"/>
      <c r="B178" s="521"/>
      <c r="C178" s="521"/>
      <c r="D178" s="521"/>
      <c r="E178" s="521"/>
      <c r="F178" s="531" t="s">
        <v>2860</v>
      </c>
      <c r="G178" s="532"/>
      <c r="H178" s="532"/>
      <c r="I178" s="532"/>
      <c r="J178" s="532"/>
      <c r="K178" s="532"/>
      <c r="L178" s="532"/>
      <c r="M178" s="532"/>
      <c r="N178" s="532"/>
      <c r="O178" s="532"/>
      <c r="P178" s="532"/>
      <c r="Q178" s="532"/>
      <c r="R178" s="532"/>
      <c r="S178" s="532"/>
      <c r="T178" s="532"/>
      <c r="U178" s="532"/>
      <c r="V178" s="532"/>
      <c r="W178" s="532"/>
      <c r="X178" s="532"/>
      <c r="Y178" s="532"/>
      <c r="Z178" s="532"/>
      <c r="AA178" s="532"/>
      <c r="AB178" s="532"/>
      <c r="AC178" s="532"/>
      <c r="AD178" s="532"/>
      <c r="AE178" s="532"/>
      <c r="AF178" s="532"/>
      <c r="AG178" s="532"/>
      <c r="AH178" s="532"/>
      <c r="AI178" s="532"/>
      <c r="AJ178" s="532"/>
      <c r="AK178" s="532"/>
      <c r="AL178" s="532"/>
      <c r="AM178" s="532"/>
      <c r="AN178" s="532"/>
      <c r="AO178" s="533"/>
      <c r="AP178" s="526" t="str">
        <f>$AP$1</f>
        <v>F23.MO12.PP</v>
      </c>
      <c r="AQ178" s="526"/>
      <c r="AR178" s="526"/>
      <c r="AS178" s="526"/>
      <c r="AT178" s="527"/>
      <c r="AU178" s="528">
        <v>44235</v>
      </c>
      <c r="AV178" s="526"/>
      <c r="AW178" s="526"/>
      <c r="AX178" s="526"/>
      <c r="AY178" s="527"/>
    </row>
    <row r="179" spans="1:51" ht="25.5" customHeight="1" thickBot="1" x14ac:dyDescent="0.3">
      <c r="A179" s="522"/>
      <c r="B179" s="523"/>
      <c r="C179" s="523"/>
      <c r="D179" s="523"/>
      <c r="E179" s="523"/>
      <c r="F179" s="534"/>
      <c r="G179" s="535"/>
      <c r="H179" s="535"/>
      <c r="I179" s="535"/>
      <c r="J179" s="535"/>
      <c r="K179" s="535"/>
      <c r="L179" s="535"/>
      <c r="M179" s="535"/>
      <c r="N179" s="535"/>
      <c r="O179" s="535"/>
      <c r="P179" s="535"/>
      <c r="Q179" s="535"/>
      <c r="R179" s="535"/>
      <c r="S179" s="535"/>
      <c r="T179" s="535"/>
      <c r="U179" s="535"/>
      <c r="V179" s="535"/>
      <c r="W179" s="535"/>
      <c r="X179" s="535"/>
      <c r="Y179" s="535"/>
      <c r="Z179" s="535"/>
      <c r="AA179" s="535"/>
      <c r="AB179" s="535"/>
      <c r="AC179" s="535"/>
      <c r="AD179" s="535"/>
      <c r="AE179" s="535"/>
      <c r="AF179" s="535"/>
      <c r="AG179" s="535"/>
      <c r="AH179" s="535"/>
      <c r="AI179" s="535"/>
      <c r="AJ179" s="535"/>
      <c r="AK179" s="535"/>
      <c r="AL179" s="535"/>
      <c r="AM179" s="535"/>
      <c r="AN179" s="535"/>
      <c r="AO179" s="536"/>
      <c r="AP179" s="526" t="s">
        <v>2867</v>
      </c>
      <c r="AQ179" s="526"/>
      <c r="AR179" s="526"/>
      <c r="AS179" s="526"/>
      <c r="AT179" s="527"/>
      <c r="AU179" s="529" t="s">
        <v>2181</v>
      </c>
      <c r="AV179" s="526"/>
      <c r="AW179" s="526"/>
      <c r="AX179" s="526"/>
      <c r="AY179" s="527"/>
    </row>
    <row r="180" spans="1:51" ht="32.25" customHeight="1" thickBot="1" x14ac:dyDescent="0.3">
      <c r="A180" s="524"/>
      <c r="B180" s="525"/>
      <c r="C180" s="525"/>
      <c r="D180" s="525"/>
      <c r="E180" s="525"/>
      <c r="F180" s="537"/>
      <c r="G180" s="538"/>
      <c r="H180" s="538"/>
      <c r="I180" s="538"/>
      <c r="J180" s="538"/>
      <c r="K180" s="538"/>
      <c r="L180" s="538"/>
      <c r="M180" s="538"/>
      <c r="N180" s="538"/>
      <c r="O180" s="538"/>
      <c r="P180" s="538"/>
      <c r="Q180" s="538"/>
      <c r="R180" s="538"/>
      <c r="S180" s="538"/>
      <c r="T180" s="538"/>
      <c r="U180" s="538"/>
      <c r="V180" s="538"/>
      <c r="W180" s="538"/>
      <c r="X180" s="538"/>
      <c r="Y180" s="538"/>
      <c r="Z180" s="538"/>
      <c r="AA180" s="538"/>
      <c r="AB180" s="538"/>
      <c r="AC180" s="538"/>
      <c r="AD180" s="538"/>
      <c r="AE180" s="538"/>
      <c r="AF180" s="538"/>
      <c r="AG180" s="538"/>
      <c r="AH180" s="538"/>
      <c r="AI180" s="538"/>
      <c r="AJ180" s="538"/>
      <c r="AK180" s="538"/>
      <c r="AL180" s="538"/>
      <c r="AM180" s="538"/>
      <c r="AN180" s="538"/>
      <c r="AO180" s="539"/>
      <c r="AP180" s="530" t="s">
        <v>2065</v>
      </c>
      <c r="AQ180" s="526"/>
      <c r="AR180" s="526"/>
      <c r="AS180" s="526"/>
      <c r="AT180" s="526"/>
      <c r="AU180" s="526"/>
      <c r="AV180" s="526"/>
      <c r="AW180" s="526"/>
      <c r="AX180" s="526"/>
      <c r="AY180" s="527"/>
    </row>
    <row r="181" spans="1:51" ht="6" customHeight="1" x14ac:dyDescent="0.25">
      <c r="A181" s="241"/>
      <c r="B181" s="242"/>
      <c r="C181" s="242"/>
      <c r="D181" s="242"/>
      <c r="E181" s="242"/>
      <c r="F181" s="242"/>
      <c r="G181" s="242"/>
      <c r="H181" s="242"/>
      <c r="I181" s="242"/>
      <c r="J181" s="242"/>
      <c r="K181" s="242"/>
      <c r="L181" s="242"/>
      <c r="M181" s="242"/>
      <c r="N181" s="242"/>
      <c r="O181" s="242"/>
      <c r="P181" s="242"/>
      <c r="Q181" s="242"/>
      <c r="R181" s="242"/>
      <c r="S181" s="242"/>
      <c r="T181" s="242"/>
      <c r="U181" s="242"/>
      <c r="V181" s="242"/>
      <c r="W181" s="242"/>
      <c r="X181" s="242"/>
      <c r="Y181" s="242"/>
      <c r="Z181" s="242"/>
      <c r="AA181" s="242"/>
      <c r="AB181" s="242"/>
      <c r="AC181" s="242"/>
      <c r="AD181" s="242"/>
      <c r="AE181" s="242"/>
      <c r="AF181" s="242"/>
      <c r="AG181" s="242"/>
      <c r="AH181" s="242"/>
      <c r="AI181" s="242"/>
      <c r="AJ181" s="242"/>
      <c r="AK181" s="242"/>
      <c r="AL181" s="242"/>
      <c r="AM181" s="242"/>
      <c r="AN181" s="242"/>
      <c r="AO181" s="242"/>
      <c r="AP181" s="242"/>
      <c r="AQ181" s="242"/>
      <c r="AR181" s="242"/>
      <c r="AS181" s="242"/>
      <c r="AT181" s="242"/>
      <c r="AU181" s="242"/>
      <c r="AV181" s="242"/>
      <c r="AW181" s="242"/>
      <c r="AX181" s="242"/>
      <c r="AY181" s="248"/>
    </row>
    <row r="182" spans="1:51" ht="19.5" customHeight="1" x14ac:dyDescent="0.25">
      <c r="A182" s="288" t="s">
        <v>1850</v>
      </c>
      <c r="B182" s="289"/>
      <c r="C182" s="289"/>
      <c r="D182" s="289"/>
      <c r="E182" s="289"/>
      <c r="F182" s="289"/>
      <c r="G182" s="289"/>
      <c r="H182" s="289"/>
      <c r="I182" s="289"/>
      <c r="J182" s="289"/>
      <c r="K182" s="289"/>
      <c r="L182" s="289"/>
      <c r="M182" s="289"/>
      <c r="N182" s="289"/>
      <c r="O182" s="289"/>
      <c r="P182" s="289"/>
      <c r="Q182" s="289"/>
      <c r="R182" s="289"/>
      <c r="S182" s="289"/>
      <c r="T182" s="289"/>
      <c r="U182" s="289"/>
      <c r="V182" s="289"/>
      <c r="W182" s="289"/>
      <c r="X182" s="289"/>
      <c r="Y182" s="289"/>
      <c r="Z182" s="289"/>
      <c r="AA182" s="289"/>
      <c r="AB182" s="289"/>
      <c r="AC182" s="289"/>
      <c r="AD182" s="289"/>
      <c r="AE182" s="289"/>
      <c r="AF182" s="289"/>
      <c r="AG182" s="289"/>
      <c r="AH182" s="289"/>
      <c r="AI182" s="289"/>
      <c r="AJ182" s="289"/>
      <c r="AK182" s="289"/>
      <c r="AL182" s="289"/>
      <c r="AM182" s="289"/>
      <c r="AN182" s="289"/>
      <c r="AO182" s="289"/>
      <c r="AP182" s="289"/>
      <c r="AQ182" s="289"/>
      <c r="AR182" s="289"/>
      <c r="AS182" s="289"/>
      <c r="AT182" s="289"/>
      <c r="AU182" s="289"/>
      <c r="AV182" s="289"/>
      <c r="AW182" s="289"/>
      <c r="AX182" s="289"/>
      <c r="AY182" s="290"/>
    </row>
    <row r="183" spans="1:51" ht="19.5" customHeight="1" x14ac:dyDescent="0.25">
      <c r="A183" s="294" t="s">
        <v>1945</v>
      </c>
      <c r="O183" s="509" t="s">
        <v>1946</v>
      </c>
      <c r="P183" s="509"/>
      <c r="Q183" s="509"/>
      <c r="R183" s="509"/>
      <c r="S183" s="509"/>
      <c r="T183" s="509"/>
      <c r="U183" s="509"/>
      <c r="V183" s="509"/>
      <c r="X183" s="509" t="s">
        <v>1947</v>
      </c>
      <c r="Y183" s="509"/>
      <c r="Z183" s="509"/>
      <c r="AA183" s="509"/>
      <c r="AB183" s="509"/>
      <c r="AC183" s="259"/>
      <c r="AD183" s="341" t="s">
        <v>1421</v>
      </c>
      <c r="AE183" s="349"/>
      <c r="AF183" s="262"/>
      <c r="AH183" s="269" t="s">
        <v>1948</v>
      </c>
      <c r="AU183" s="509" t="s">
        <v>2230</v>
      </c>
      <c r="AV183" s="509"/>
      <c r="AW183" s="509"/>
      <c r="AX183" s="509"/>
      <c r="AY183" s="511"/>
    </row>
    <row r="184" spans="1:51" ht="19.5" customHeight="1" x14ac:dyDescent="0.25">
      <c r="A184" s="346"/>
      <c r="B184" s="260" t="s">
        <v>1719</v>
      </c>
      <c r="C184" s="261"/>
      <c r="D184" s="261"/>
      <c r="E184" s="261"/>
      <c r="F184" s="261"/>
      <c r="G184" s="261"/>
      <c r="H184" s="260" t="s">
        <v>1722</v>
      </c>
      <c r="I184" s="261"/>
      <c r="J184" s="261"/>
      <c r="K184" s="261"/>
      <c r="L184" s="261"/>
      <c r="M184" s="262"/>
      <c r="O184" s="509"/>
      <c r="P184" s="509"/>
      <c r="Q184" s="509"/>
      <c r="R184" s="509"/>
      <c r="S184" s="509"/>
      <c r="T184" s="509"/>
      <c r="U184" s="509"/>
      <c r="V184" s="509"/>
      <c r="X184" s="509"/>
      <c r="Y184" s="509"/>
      <c r="Z184" s="509"/>
      <c r="AA184" s="509"/>
      <c r="AB184" s="509"/>
      <c r="AC184" s="263"/>
      <c r="AD184" s="342" t="s">
        <v>1422</v>
      </c>
      <c r="AE184" s="350"/>
      <c r="AF184" s="264"/>
      <c r="AH184" s="259"/>
      <c r="AI184" s="260" t="s">
        <v>1822</v>
      </c>
      <c r="AJ184" s="261"/>
      <c r="AK184" s="261"/>
      <c r="AL184" s="261"/>
      <c r="AM184" s="261"/>
      <c r="AN184" s="260" t="s">
        <v>1826</v>
      </c>
      <c r="AO184" s="261"/>
      <c r="AP184" s="261"/>
      <c r="AQ184" s="261"/>
      <c r="AR184" s="261"/>
      <c r="AS184" s="262"/>
      <c r="AU184" s="509"/>
      <c r="AV184" s="509"/>
      <c r="AW184" s="509"/>
      <c r="AX184" s="509"/>
      <c r="AY184" s="511"/>
    </row>
    <row r="185" spans="1:51" ht="19.5" customHeight="1" x14ac:dyDescent="0.25">
      <c r="A185" s="243"/>
      <c r="B185" s="258" t="s">
        <v>1799</v>
      </c>
      <c r="H185" s="258" t="s">
        <v>1723</v>
      </c>
      <c r="M185" s="264"/>
      <c r="O185" s="259"/>
      <c r="P185" s="341" t="s">
        <v>1725</v>
      </c>
      <c r="Q185" s="261"/>
      <c r="R185" s="261"/>
      <c r="S185" s="261"/>
      <c r="T185" s="341" t="s">
        <v>1728</v>
      </c>
      <c r="U185" s="261"/>
      <c r="V185" s="262"/>
      <c r="X185" s="509"/>
      <c r="Y185" s="509"/>
      <c r="Z185" s="509"/>
      <c r="AA185" s="509"/>
      <c r="AB185" s="509"/>
      <c r="AC185" s="265"/>
      <c r="AD185" s="343" t="s">
        <v>1730</v>
      </c>
      <c r="AE185" s="267"/>
      <c r="AF185" s="268"/>
      <c r="AH185" s="263"/>
      <c r="AI185" s="258" t="s">
        <v>1823</v>
      </c>
      <c r="AN185" s="258" t="s">
        <v>1827</v>
      </c>
      <c r="AS185" s="264"/>
      <c r="AU185" s="259"/>
      <c r="AV185" s="261"/>
      <c r="AW185" s="261"/>
      <c r="AX185" s="261"/>
      <c r="AY185" s="296"/>
    </row>
    <row r="186" spans="1:51" ht="19.5" customHeight="1" x14ac:dyDescent="0.25">
      <c r="A186" s="243"/>
      <c r="B186" s="258" t="s">
        <v>1720</v>
      </c>
      <c r="H186" s="258" t="s">
        <v>1724</v>
      </c>
      <c r="M186" s="264"/>
      <c r="O186" s="263"/>
      <c r="P186" s="342" t="s">
        <v>1726</v>
      </c>
      <c r="T186" s="342" t="s">
        <v>1729</v>
      </c>
      <c r="V186" s="264"/>
      <c r="X186" s="509"/>
      <c r="Y186" s="509"/>
      <c r="Z186" s="509"/>
      <c r="AA186" s="509"/>
      <c r="AB186" s="509"/>
      <c r="AH186" s="263"/>
      <c r="AI186" s="258" t="s">
        <v>1824</v>
      </c>
      <c r="AN186" s="258" t="s">
        <v>1828</v>
      </c>
      <c r="AS186" s="264"/>
      <c r="AU186" s="265"/>
      <c r="AV186" s="267"/>
      <c r="AW186" s="267"/>
      <c r="AX186" s="267"/>
      <c r="AY186" s="297"/>
    </row>
    <row r="187" spans="1:51" ht="19.5" customHeight="1" x14ac:dyDescent="0.25">
      <c r="A187" s="347"/>
      <c r="B187" s="266" t="s">
        <v>1721</v>
      </c>
      <c r="C187" s="267"/>
      <c r="D187" s="267"/>
      <c r="E187" s="267"/>
      <c r="F187" s="267"/>
      <c r="G187" s="267"/>
      <c r="H187" s="267"/>
      <c r="I187" s="267"/>
      <c r="J187" s="267"/>
      <c r="K187" s="267"/>
      <c r="L187" s="267"/>
      <c r="M187" s="268"/>
      <c r="O187" s="265"/>
      <c r="P187" s="343" t="s">
        <v>1727</v>
      </c>
      <c r="Q187" s="267"/>
      <c r="R187" s="267"/>
      <c r="S187" s="267"/>
      <c r="T187" s="267"/>
      <c r="U187" s="267"/>
      <c r="V187" s="268"/>
      <c r="AH187" s="265"/>
      <c r="AI187" s="266" t="s">
        <v>1825</v>
      </c>
      <c r="AJ187" s="267"/>
      <c r="AK187" s="267"/>
      <c r="AL187" s="267"/>
      <c r="AM187" s="267"/>
      <c r="AN187" s="266" t="s">
        <v>1390</v>
      </c>
      <c r="AO187" s="267"/>
      <c r="AP187" s="267"/>
      <c r="AQ187" s="267"/>
      <c r="AR187" s="267"/>
      <c r="AS187" s="268"/>
      <c r="AY187" s="246"/>
    </row>
    <row r="188" spans="1:51" ht="6" customHeight="1" x14ac:dyDescent="0.25">
      <c r="A188" s="243"/>
      <c r="AY188" s="246"/>
    </row>
    <row r="189" spans="1:51" ht="19.5" customHeight="1" x14ac:dyDescent="0.25">
      <c r="A189" s="288" t="s">
        <v>1851</v>
      </c>
      <c r="B189" s="289"/>
      <c r="C189" s="289"/>
      <c r="D189" s="289"/>
      <c r="E189" s="289"/>
      <c r="F189" s="289"/>
      <c r="G189" s="289"/>
      <c r="H189" s="289"/>
      <c r="I189" s="289"/>
      <c r="J189" s="289"/>
      <c r="K189" s="289"/>
      <c r="L189" s="289"/>
      <c r="M189" s="289"/>
      <c r="N189" s="289"/>
      <c r="O189" s="289"/>
      <c r="P189" s="289"/>
      <c r="Q189" s="289"/>
      <c r="R189" s="289"/>
      <c r="S189" s="289"/>
      <c r="T189" s="289"/>
      <c r="U189" s="289"/>
      <c r="V189" s="289"/>
      <c r="W189" s="289"/>
      <c r="X189" s="289"/>
      <c r="Y189" s="289"/>
      <c r="Z189" s="289"/>
      <c r="AA189" s="289"/>
      <c r="AB189" s="289"/>
      <c r="AC189" s="289"/>
      <c r="AD189" s="289"/>
      <c r="AE189" s="289"/>
      <c r="AF189" s="289"/>
      <c r="AG189" s="289"/>
      <c r="AH189" s="289"/>
      <c r="AI189" s="289"/>
      <c r="AJ189" s="289"/>
      <c r="AK189" s="289"/>
      <c r="AL189" s="289"/>
      <c r="AM189" s="289"/>
      <c r="AN189" s="289"/>
      <c r="AO189" s="289"/>
      <c r="AP189" s="289"/>
      <c r="AQ189" s="289"/>
      <c r="AR189" s="289"/>
      <c r="AS189" s="289"/>
      <c r="AT189" s="289"/>
      <c r="AU189" s="289"/>
      <c r="AV189" s="289"/>
      <c r="AW189" s="289"/>
      <c r="AX189" s="289"/>
      <c r="AY189" s="290"/>
    </row>
    <row r="190" spans="1:51" ht="19.5" customHeight="1" x14ac:dyDescent="0.25">
      <c r="A190" s="294" t="s">
        <v>1949</v>
      </c>
      <c r="V190" s="269" t="s">
        <v>1950</v>
      </c>
      <c r="AG190" s="269" t="s">
        <v>1951</v>
      </c>
      <c r="AY190" s="246"/>
    </row>
    <row r="191" spans="1:51" ht="19.5" customHeight="1" x14ac:dyDescent="0.25">
      <c r="A191" s="259"/>
      <c r="B191" s="341" t="s">
        <v>1624</v>
      </c>
      <c r="C191" s="261"/>
      <c r="D191" s="261"/>
      <c r="E191" s="261"/>
      <c r="F191" s="341" t="s">
        <v>2678</v>
      </c>
      <c r="G191" s="261"/>
      <c r="H191" s="261"/>
      <c r="I191" s="261"/>
      <c r="J191" s="341" t="s">
        <v>2683</v>
      </c>
      <c r="K191" s="261"/>
      <c r="L191" s="261"/>
      <c r="M191" s="261"/>
      <c r="N191" s="341" t="s">
        <v>2688</v>
      </c>
      <c r="O191" s="261"/>
      <c r="P191" s="261"/>
      <c r="Q191" s="261"/>
      <c r="R191" s="260" t="s">
        <v>2693</v>
      </c>
      <c r="S191" s="261"/>
      <c r="T191" s="262"/>
      <c r="V191" s="259"/>
      <c r="W191" s="341" t="s">
        <v>1734</v>
      </c>
      <c r="X191" s="261"/>
      <c r="Y191" s="261"/>
      <c r="Z191" s="261"/>
      <c r="AA191" s="261"/>
      <c r="AB191" s="341" t="s">
        <v>1400</v>
      </c>
      <c r="AC191" s="261"/>
      <c r="AD191" s="261"/>
      <c r="AE191" s="262"/>
      <c r="AG191" s="259"/>
      <c r="AH191" s="341" t="s">
        <v>1624</v>
      </c>
      <c r="AI191" s="261"/>
      <c r="AJ191" s="261"/>
      <c r="AK191" s="261"/>
      <c r="AL191" s="341" t="s">
        <v>1786</v>
      </c>
      <c r="AM191" s="261"/>
      <c r="AN191" s="261"/>
      <c r="AO191" s="261"/>
      <c r="AP191" s="341" t="s">
        <v>1635</v>
      </c>
      <c r="AQ191" s="261"/>
      <c r="AR191" s="261"/>
      <c r="AS191" s="261"/>
      <c r="AT191" s="559" t="s">
        <v>1787</v>
      </c>
      <c r="AU191" s="559"/>
      <c r="AV191" s="559"/>
      <c r="AW191" s="559"/>
      <c r="AX191" s="559"/>
      <c r="AY191" s="560"/>
    </row>
    <row r="192" spans="1:51" ht="19.5" customHeight="1" x14ac:dyDescent="0.25">
      <c r="A192" s="263"/>
      <c r="B192" s="342" t="s">
        <v>1625</v>
      </c>
      <c r="F192" s="342" t="s">
        <v>2679</v>
      </c>
      <c r="J192" s="342" t="s">
        <v>2684</v>
      </c>
      <c r="N192" s="342" t="s">
        <v>2689</v>
      </c>
      <c r="T192" s="264"/>
      <c r="V192" s="263"/>
      <c r="W192" s="342" t="s">
        <v>1735</v>
      </c>
      <c r="AB192" s="342" t="s">
        <v>1739</v>
      </c>
      <c r="AE192" s="264"/>
      <c r="AG192" s="263"/>
      <c r="AH192" s="342" t="s">
        <v>1625</v>
      </c>
      <c r="AL192" s="342" t="s">
        <v>1630</v>
      </c>
      <c r="AP192" s="342" t="s">
        <v>1636</v>
      </c>
      <c r="AT192" s="555"/>
      <c r="AU192" s="555"/>
      <c r="AV192" s="555"/>
      <c r="AW192" s="555"/>
      <c r="AX192" s="555"/>
      <c r="AY192" s="561"/>
    </row>
    <row r="193" spans="1:51" ht="19.5" customHeight="1" x14ac:dyDescent="0.25">
      <c r="A193" s="263"/>
      <c r="B193" s="342" t="s">
        <v>2675</v>
      </c>
      <c r="F193" s="342" t="s">
        <v>2680</v>
      </c>
      <c r="J193" s="342" t="s">
        <v>2685</v>
      </c>
      <c r="N193" s="342" t="s">
        <v>2690</v>
      </c>
      <c r="T193" s="264"/>
      <c r="V193" s="263"/>
      <c r="W193" s="342" t="s">
        <v>1736</v>
      </c>
      <c r="AE193" s="264"/>
      <c r="AG193" s="263"/>
      <c r="AH193" s="342" t="s">
        <v>1626</v>
      </c>
      <c r="AL193" s="342" t="s">
        <v>1631</v>
      </c>
      <c r="AP193" s="342" t="s">
        <v>1637</v>
      </c>
      <c r="AT193" s="342" t="s">
        <v>1740</v>
      </c>
      <c r="AY193" s="246"/>
    </row>
    <row r="194" spans="1:51" ht="19.5" customHeight="1" x14ac:dyDescent="0.25">
      <c r="A194" s="263"/>
      <c r="B194" s="342" t="s">
        <v>2676</v>
      </c>
      <c r="F194" s="342" t="s">
        <v>2681</v>
      </c>
      <c r="J194" s="342" t="s">
        <v>2686</v>
      </c>
      <c r="N194" s="342" t="s">
        <v>2691</v>
      </c>
      <c r="T194" s="264"/>
      <c r="V194" s="263"/>
      <c r="W194" s="342" t="s">
        <v>1737</v>
      </c>
      <c r="AE194" s="264"/>
      <c r="AG194" s="263"/>
      <c r="AH194" s="342" t="s">
        <v>1627</v>
      </c>
      <c r="AL194" s="342" t="s">
        <v>1632</v>
      </c>
      <c r="AP194" s="342" t="s">
        <v>1638</v>
      </c>
      <c r="AT194" s="342" t="s">
        <v>1642</v>
      </c>
      <c r="AY194" s="246"/>
    </row>
    <row r="195" spans="1:51" ht="19.5" customHeight="1" x14ac:dyDescent="0.25">
      <c r="A195" s="265"/>
      <c r="B195" s="343" t="s">
        <v>2677</v>
      </c>
      <c r="C195" s="267"/>
      <c r="D195" s="267"/>
      <c r="E195" s="267"/>
      <c r="F195" s="343" t="s">
        <v>2682</v>
      </c>
      <c r="G195" s="267"/>
      <c r="H195" s="267"/>
      <c r="I195" s="267"/>
      <c r="J195" s="343" t="s">
        <v>2687</v>
      </c>
      <c r="K195" s="267"/>
      <c r="L195" s="267"/>
      <c r="M195" s="267"/>
      <c r="N195" s="343" t="s">
        <v>2692</v>
      </c>
      <c r="O195" s="267"/>
      <c r="P195" s="267"/>
      <c r="Q195" s="267"/>
      <c r="R195" s="267"/>
      <c r="S195" s="267"/>
      <c r="T195" s="268"/>
      <c r="V195" s="265"/>
      <c r="W195" s="343" t="s">
        <v>1738</v>
      </c>
      <c r="X195" s="267"/>
      <c r="Y195" s="267"/>
      <c r="Z195" s="267"/>
      <c r="AA195" s="267"/>
      <c r="AB195" s="267"/>
      <c r="AC195" s="267"/>
      <c r="AD195" s="267"/>
      <c r="AE195" s="268"/>
      <c r="AG195" s="263"/>
      <c r="AH195" s="342" t="s">
        <v>1628</v>
      </c>
      <c r="AL195" s="342" t="s">
        <v>1633</v>
      </c>
      <c r="AP195" s="342" t="s">
        <v>1639</v>
      </c>
      <c r="AY195" s="246"/>
    </row>
    <row r="196" spans="1:51" ht="19.5" customHeight="1" x14ac:dyDescent="0.25">
      <c r="A196" s="243"/>
      <c r="AG196" s="265"/>
      <c r="AH196" s="343" t="s">
        <v>1629</v>
      </c>
      <c r="AI196" s="267"/>
      <c r="AJ196" s="267"/>
      <c r="AK196" s="267"/>
      <c r="AL196" s="343" t="s">
        <v>1634</v>
      </c>
      <c r="AM196" s="267"/>
      <c r="AN196" s="267"/>
      <c r="AO196" s="267"/>
      <c r="AP196" s="343" t="s">
        <v>1640</v>
      </c>
      <c r="AQ196" s="267"/>
      <c r="AR196" s="267"/>
      <c r="AS196" s="267"/>
      <c r="AT196" s="267"/>
      <c r="AU196" s="267"/>
      <c r="AV196" s="267"/>
      <c r="AW196" s="267"/>
      <c r="AX196" s="267"/>
      <c r="AY196" s="297"/>
    </row>
    <row r="197" spans="1:51" ht="19.5" customHeight="1" x14ac:dyDescent="0.25">
      <c r="A197" s="294" t="s">
        <v>2231</v>
      </c>
      <c r="I197" s="252"/>
      <c r="J197" s="253"/>
      <c r="K197" s="253"/>
      <c r="L197" s="253"/>
      <c r="M197" s="253"/>
      <c r="N197" s="253"/>
      <c r="O197" s="253"/>
      <c r="P197" s="254"/>
      <c r="V197" s="269" t="s">
        <v>2232</v>
      </c>
      <c r="AG197" s="269" t="s">
        <v>2233</v>
      </c>
      <c r="AY197" s="246"/>
    </row>
    <row r="198" spans="1:51" ht="19.5" customHeight="1" x14ac:dyDescent="0.25">
      <c r="A198" s="243"/>
      <c r="V198" s="252"/>
      <c r="W198" s="253"/>
      <c r="X198" s="253"/>
      <c r="Y198" s="253"/>
      <c r="Z198" s="253"/>
      <c r="AA198" s="253"/>
      <c r="AB198" s="253"/>
      <c r="AC198" s="253"/>
      <c r="AD198" s="253"/>
      <c r="AE198" s="254"/>
      <c r="AG198" s="252"/>
      <c r="AH198" s="253"/>
      <c r="AI198" s="253"/>
      <c r="AJ198" s="253"/>
      <c r="AK198" s="253"/>
      <c r="AL198" s="253"/>
      <c r="AM198" s="253"/>
      <c r="AN198" s="253"/>
      <c r="AO198" s="253"/>
      <c r="AP198" s="254"/>
      <c r="AY198" s="246"/>
    </row>
    <row r="199" spans="1:51" ht="6" customHeight="1" x14ac:dyDescent="0.25">
      <c r="A199" s="243"/>
      <c r="AY199" s="246"/>
    </row>
    <row r="200" spans="1:51" ht="19.5" customHeight="1" x14ac:dyDescent="0.25">
      <c r="A200" s="294" t="s">
        <v>1952</v>
      </c>
      <c r="R200" s="269" t="s">
        <v>1953</v>
      </c>
      <c r="AJ200" s="269" t="s">
        <v>2261</v>
      </c>
      <c r="AY200" s="246"/>
    </row>
    <row r="201" spans="1:51" ht="19.5" customHeight="1" x14ac:dyDescent="0.25">
      <c r="A201" s="346"/>
      <c r="B201" s="341" t="s">
        <v>1742</v>
      </c>
      <c r="C201" s="261"/>
      <c r="D201" s="261"/>
      <c r="E201" s="261"/>
      <c r="F201" s="261"/>
      <c r="G201" s="261"/>
      <c r="H201" s="261"/>
      <c r="I201" s="261"/>
      <c r="J201" s="341" t="s">
        <v>1744</v>
      </c>
      <c r="K201" s="261"/>
      <c r="L201" s="261"/>
      <c r="M201" s="261"/>
      <c r="N201" s="262"/>
      <c r="R201" s="352"/>
      <c r="S201" s="353"/>
      <c r="T201" s="353"/>
      <c r="U201" s="353"/>
      <c r="V201" s="353"/>
      <c r="W201" s="353"/>
      <c r="X201" s="353"/>
      <c r="Y201" s="353"/>
      <c r="Z201" s="353"/>
      <c r="AA201" s="353"/>
      <c r="AB201" s="353"/>
      <c r="AC201" s="353"/>
      <c r="AD201" s="353"/>
      <c r="AE201" s="353"/>
      <c r="AF201" s="261"/>
      <c r="AG201" s="261"/>
      <c r="AH201" s="262"/>
      <c r="AJ201" s="259"/>
      <c r="AK201" s="341" t="s">
        <v>1798</v>
      </c>
      <c r="AL201" s="261"/>
      <c r="AM201" s="261"/>
      <c r="AN201" s="261"/>
      <c r="AO201" s="261"/>
      <c r="AP201" s="261"/>
      <c r="AQ201" s="261"/>
      <c r="AR201" s="341" t="s">
        <v>1747</v>
      </c>
      <c r="AS201" s="261"/>
      <c r="AT201" s="261"/>
      <c r="AU201" s="261"/>
      <c r="AV201" s="341" t="s">
        <v>1749</v>
      </c>
      <c r="AW201" s="261"/>
      <c r="AX201" s="261"/>
      <c r="AY201" s="296"/>
    </row>
    <row r="202" spans="1:51" ht="19.5" customHeight="1" x14ac:dyDescent="0.25">
      <c r="A202" s="347"/>
      <c r="B202" s="343" t="s">
        <v>1743</v>
      </c>
      <c r="C202" s="267"/>
      <c r="D202" s="267"/>
      <c r="E202" s="267"/>
      <c r="F202" s="267"/>
      <c r="G202" s="267"/>
      <c r="H202" s="267"/>
      <c r="I202" s="267"/>
      <c r="J202" s="343" t="s">
        <v>1562</v>
      </c>
      <c r="K202" s="267"/>
      <c r="L202" s="267"/>
      <c r="M202" s="267"/>
      <c r="N202" s="268"/>
      <c r="R202" s="351"/>
      <c r="S202" s="6"/>
      <c r="T202" s="6"/>
      <c r="U202" s="6"/>
      <c r="V202" s="6"/>
      <c r="W202" s="6"/>
      <c r="X202" s="6"/>
      <c r="Y202" s="6"/>
      <c r="Z202" s="6"/>
      <c r="AA202" s="6"/>
      <c r="AB202" s="6"/>
      <c r="AC202" s="6"/>
      <c r="AD202" s="6"/>
      <c r="AE202" s="6"/>
      <c r="AH202" s="264"/>
      <c r="AJ202" s="265"/>
      <c r="AK202" s="343" t="s">
        <v>1746</v>
      </c>
      <c r="AL202" s="267"/>
      <c r="AM202" s="267"/>
      <c r="AN202" s="267"/>
      <c r="AO202" s="267"/>
      <c r="AP202" s="267"/>
      <c r="AQ202" s="267"/>
      <c r="AR202" s="343" t="s">
        <v>1748</v>
      </c>
      <c r="AS202" s="267"/>
      <c r="AT202" s="267"/>
      <c r="AU202" s="267"/>
      <c r="AV202" s="343" t="s">
        <v>1599</v>
      </c>
      <c r="AW202" s="267"/>
      <c r="AX202" s="267"/>
      <c r="AY202" s="297"/>
    </row>
    <row r="203" spans="1:51" ht="6" customHeight="1" x14ac:dyDescent="0.25">
      <c r="A203" s="243"/>
      <c r="R203" s="263"/>
      <c r="AH203" s="264"/>
      <c r="AY203" s="246"/>
    </row>
    <row r="204" spans="1:51" ht="19.5" customHeight="1" x14ac:dyDescent="0.25">
      <c r="A204" s="294" t="s">
        <v>2234</v>
      </c>
      <c r="I204" s="252"/>
      <c r="J204" s="253"/>
      <c r="K204" s="253"/>
      <c r="L204" s="253"/>
      <c r="M204" s="253"/>
      <c r="N204" s="253"/>
      <c r="O204" s="253"/>
      <c r="P204" s="254"/>
      <c r="R204" s="265"/>
      <c r="S204" s="267"/>
      <c r="T204" s="267"/>
      <c r="U204" s="267"/>
      <c r="V204" s="267"/>
      <c r="W204" s="267"/>
      <c r="X204" s="267"/>
      <c r="Y204" s="267"/>
      <c r="Z204" s="267"/>
      <c r="AA204" s="267"/>
      <c r="AB204" s="267"/>
      <c r="AC204" s="267"/>
      <c r="AD204" s="267"/>
      <c r="AE204" s="267"/>
      <c r="AF204" s="267"/>
      <c r="AG204" s="267"/>
      <c r="AH204" s="268"/>
      <c r="AJ204" s="269" t="s">
        <v>2235</v>
      </c>
      <c r="AR204" s="252"/>
      <c r="AS204" s="253"/>
      <c r="AT204" s="253"/>
      <c r="AU204" s="253"/>
      <c r="AV204" s="253"/>
      <c r="AW204" s="253"/>
      <c r="AX204" s="253"/>
      <c r="AY204" s="293"/>
    </row>
    <row r="205" spans="1:51" ht="6" customHeight="1" x14ac:dyDescent="0.25">
      <c r="A205" s="243"/>
      <c r="AY205" s="246"/>
    </row>
    <row r="206" spans="1:51" ht="19.5" customHeight="1" x14ac:dyDescent="0.25">
      <c r="A206" s="294" t="s">
        <v>1955</v>
      </c>
      <c r="V206" s="269" t="s">
        <v>2156</v>
      </c>
      <c r="AK206" s="509" t="s">
        <v>1957</v>
      </c>
      <c r="AL206" s="509"/>
      <c r="AM206" s="509"/>
      <c r="AN206" s="509"/>
      <c r="AO206" s="509"/>
      <c r="AP206" s="509"/>
      <c r="AQ206" s="509"/>
      <c r="AR206" s="509"/>
      <c r="AS206" s="509"/>
      <c r="AT206" s="509"/>
      <c r="AU206" s="509"/>
      <c r="AV206" s="509"/>
      <c r="AW206" s="509"/>
      <c r="AY206" s="246"/>
    </row>
    <row r="207" spans="1:51" ht="19.5" customHeight="1" x14ac:dyDescent="0.25">
      <c r="A207" s="346"/>
      <c r="B207" s="341" t="s">
        <v>1624</v>
      </c>
      <c r="C207" s="261"/>
      <c r="D207" s="261"/>
      <c r="E207" s="261"/>
      <c r="F207" s="341" t="s">
        <v>1629</v>
      </c>
      <c r="G207" s="261"/>
      <c r="H207" s="261"/>
      <c r="I207" s="261"/>
      <c r="J207" s="341" t="s">
        <v>1633</v>
      </c>
      <c r="K207" s="261"/>
      <c r="L207" s="261"/>
      <c r="M207" s="261"/>
      <c r="N207" s="341" t="s">
        <v>1638</v>
      </c>
      <c r="O207" s="261"/>
      <c r="P207" s="261"/>
      <c r="Q207" s="261"/>
      <c r="R207" s="261"/>
      <c r="S207" s="261"/>
      <c r="T207" s="262"/>
      <c r="V207" s="259"/>
      <c r="W207" s="341" t="s">
        <v>1752</v>
      </c>
      <c r="X207" s="261"/>
      <c r="Y207" s="261"/>
      <c r="Z207" s="261"/>
      <c r="AA207" s="261"/>
      <c r="AB207" s="261"/>
      <c r="AC207" s="261"/>
      <c r="AD207" s="341" t="s">
        <v>2158</v>
      </c>
      <c r="AE207" s="261"/>
      <c r="AF207" s="262"/>
      <c r="AK207" s="509"/>
      <c r="AL207" s="509"/>
      <c r="AM207" s="509"/>
      <c r="AN207" s="509"/>
      <c r="AO207" s="509"/>
      <c r="AP207" s="509"/>
      <c r="AQ207" s="509"/>
      <c r="AR207" s="509"/>
      <c r="AS207" s="509"/>
      <c r="AT207" s="509"/>
      <c r="AU207" s="509"/>
      <c r="AV207" s="509"/>
      <c r="AW207" s="509"/>
      <c r="AY207" s="246"/>
    </row>
    <row r="208" spans="1:51" ht="19.5" customHeight="1" x14ac:dyDescent="0.25">
      <c r="A208" s="243"/>
      <c r="B208" s="342" t="s">
        <v>1625</v>
      </c>
      <c r="F208" s="342" t="s">
        <v>1786</v>
      </c>
      <c r="J208" s="342" t="s">
        <v>1634</v>
      </c>
      <c r="N208" s="342" t="s">
        <v>1639</v>
      </c>
      <c r="T208" s="264"/>
      <c r="V208" s="263"/>
      <c r="W208" s="342" t="s">
        <v>1753</v>
      </c>
      <c r="AD208" s="342" t="s">
        <v>1411</v>
      </c>
      <c r="AF208" s="264"/>
      <c r="AK208" s="259"/>
      <c r="AL208" s="341" t="s">
        <v>1757</v>
      </c>
      <c r="AM208" s="261"/>
      <c r="AN208" s="261"/>
      <c r="AO208" s="261"/>
      <c r="AP208" s="262"/>
      <c r="AY208" s="246"/>
    </row>
    <row r="209" spans="1:51" ht="19.5" customHeight="1" x14ac:dyDescent="0.25">
      <c r="A209" s="243"/>
      <c r="B209" s="342" t="s">
        <v>1626</v>
      </c>
      <c r="F209" s="342" t="s">
        <v>1630</v>
      </c>
      <c r="J209" s="342" t="s">
        <v>1635</v>
      </c>
      <c r="N209" s="342" t="s">
        <v>1640</v>
      </c>
      <c r="T209" s="264"/>
      <c r="V209" s="263"/>
      <c r="W209" s="342" t="s">
        <v>1754</v>
      </c>
      <c r="AF209" s="264"/>
      <c r="AK209" s="263"/>
      <c r="AL209" s="342" t="s">
        <v>1758</v>
      </c>
      <c r="AP209" s="264"/>
      <c r="AY209" s="246"/>
    </row>
    <row r="210" spans="1:51" ht="19.5" customHeight="1" x14ac:dyDescent="0.25">
      <c r="A210" s="243"/>
      <c r="B210" s="342" t="s">
        <v>1627</v>
      </c>
      <c r="F210" s="342" t="s">
        <v>1631</v>
      </c>
      <c r="J210" s="342" t="s">
        <v>1636</v>
      </c>
      <c r="N210" s="342" t="s">
        <v>1802</v>
      </c>
      <c r="T210" s="264"/>
      <c r="V210" s="263"/>
      <c r="W210" s="342" t="s">
        <v>1755</v>
      </c>
      <c r="AF210" s="264"/>
      <c r="AK210" s="265"/>
      <c r="AL210" s="343" t="s">
        <v>1759</v>
      </c>
      <c r="AM210" s="267"/>
      <c r="AN210" s="267"/>
      <c r="AO210" s="267"/>
      <c r="AP210" s="268"/>
      <c r="AY210" s="246"/>
    </row>
    <row r="211" spans="1:51" ht="19.5" customHeight="1" x14ac:dyDescent="0.25">
      <c r="A211" s="347"/>
      <c r="B211" s="343" t="s">
        <v>1628</v>
      </c>
      <c r="C211" s="267"/>
      <c r="D211" s="267"/>
      <c r="E211" s="267"/>
      <c r="F211" s="343" t="s">
        <v>1632</v>
      </c>
      <c r="G211" s="267"/>
      <c r="H211" s="267"/>
      <c r="I211" s="267"/>
      <c r="J211" s="343" t="s">
        <v>1637</v>
      </c>
      <c r="K211" s="267"/>
      <c r="L211" s="267"/>
      <c r="M211" s="267"/>
      <c r="N211" s="343" t="s">
        <v>1670</v>
      </c>
      <c r="O211" s="267"/>
      <c r="P211" s="267"/>
      <c r="Q211" s="267"/>
      <c r="R211" s="267"/>
      <c r="S211" s="267"/>
      <c r="T211" s="268"/>
      <c r="V211" s="265"/>
      <c r="W211" s="343" t="s">
        <v>2157</v>
      </c>
      <c r="X211" s="267"/>
      <c r="Y211" s="267"/>
      <c r="Z211" s="267"/>
      <c r="AA211" s="267"/>
      <c r="AB211" s="267"/>
      <c r="AC211" s="267"/>
      <c r="AD211" s="267"/>
      <c r="AE211" s="267"/>
      <c r="AF211" s="268"/>
      <c r="AY211" s="246"/>
    </row>
    <row r="212" spans="1:51" ht="6" customHeight="1" x14ac:dyDescent="0.25">
      <c r="A212" s="243"/>
      <c r="AY212" s="246"/>
    </row>
    <row r="213" spans="1:51" ht="19.5" customHeight="1" x14ac:dyDescent="0.25">
      <c r="A213" s="294" t="s">
        <v>2236</v>
      </c>
      <c r="I213" s="252"/>
      <c r="J213" s="253"/>
      <c r="K213" s="253"/>
      <c r="L213" s="253"/>
      <c r="M213" s="253"/>
      <c r="N213" s="253"/>
      <c r="O213" s="253"/>
      <c r="P213" s="254"/>
      <c r="V213" s="269" t="s">
        <v>2237</v>
      </c>
      <c r="AD213" s="252"/>
      <c r="AE213" s="253"/>
      <c r="AF213" s="253"/>
      <c r="AG213" s="253"/>
      <c r="AH213" s="253"/>
      <c r="AI213" s="254"/>
      <c r="AY213" s="246"/>
    </row>
    <row r="214" spans="1:51" ht="6" customHeight="1" x14ac:dyDescent="0.25">
      <c r="A214" s="243"/>
      <c r="AY214" s="246"/>
    </row>
    <row r="215" spans="1:51" ht="19.5" customHeight="1" x14ac:dyDescent="0.25">
      <c r="A215" s="288" t="s">
        <v>2321</v>
      </c>
      <c r="B215" s="289"/>
      <c r="C215" s="289"/>
      <c r="D215" s="289"/>
      <c r="E215" s="289"/>
      <c r="F215" s="289"/>
      <c r="G215" s="289"/>
      <c r="H215" s="289"/>
      <c r="I215" s="289"/>
      <c r="J215" s="289"/>
      <c r="K215" s="289"/>
      <c r="L215" s="289"/>
      <c r="M215" s="289"/>
      <c r="N215" s="289"/>
      <c r="O215" s="289"/>
      <c r="P215" s="289"/>
      <c r="Q215" s="289"/>
      <c r="R215" s="289"/>
      <c r="S215" s="289"/>
      <c r="T215" s="289"/>
      <c r="U215" s="289"/>
      <c r="V215" s="289"/>
      <c r="W215" s="289"/>
      <c r="X215" s="289"/>
      <c r="Y215" s="289"/>
      <c r="Z215" s="289"/>
      <c r="AA215" s="289"/>
      <c r="AB215" s="289"/>
      <c r="AC215" s="289"/>
      <c r="AD215" s="289"/>
      <c r="AE215" s="289"/>
      <c r="AF215" s="289"/>
      <c r="AG215" s="289"/>
      <c r="AH215" s="289"/>
      <c r="AI215" s="289"/>
      <c r="AJ215" s="289"/>
      <c r="AK215" s="289"/>
      <c r="AL215" s="289"/>
      <c r="AM215" s="289"/>
      <c r="AN215" s="289"/>
      <c r="AO215" s="289"/>
      <c r="AP215" s="289"/>
      <c r="AQ215" s="289"/>
      <c r="AR215" s="289"/>
      <c r="AS215" s="289"/>
      <c r="AT215" s="289"/>
      <c r="AU215" s="289"/>
      <c r="AV215" s="289"/>
      <c r="AW215" s="289"/>
      <c r="AX215" s="289"/>
      <c r="AY215" s="290"/>
    </row>
    <row r="216" spans="1:51" ht="19.5" customHeight="1" x14ac:dyDescent="0.25">
      <c r="A216" s="294" t="s">
        <v>1958</v>
      </c>
      <c r="W216" s="276"/>
      <c r="X216" s="303" t="s">
        <v>1369</v>
      </c>
      <c r="Z216" s="269" t="s">
        <v>2262</v>
      </c>
      <c r="AH216" s="259"/>
      <c r="AI216" s="341" t="s">
        <v>1761</v>
      </c>
      <c r="AJ216" s="261"/>
      <c r="AK216" s="261"/>
      <c r="AL216" s="261"/>
      <c r="AM216" s="261"/>
      <c r="AN216" s="341" t="s">
        <v>1763</v>
      </c>
      <c r="AO216" s="261"/>
      <c r="AP216" s="262"/>
      <c r="AY216" s="246"/>
    </row>
    <row r="217" spans="1:51" ht="19.5" customHeight="1" x14ac:dyDescent="0.25">
      <c r="A217" s="243"/>
      <c r="W217" s="277"/>
      <c r="X217" s="304" t="s">
        <v>1370</v>
      </c>
      <c r="AH217" s="265"/>
      <c r="AI217" s="343" t="s">
        <v>1762</v>
      </c>
      <c r="AJ217" s="267"/>
      <c r="AK217" s="267"/>
      <c r="AL217" s="267"/>
      <c r="AM217" s="267"/>
      <c r="AN217" s="267"/>
      <c r="AO217" s="267"/>
      <c r="AP217" s="268"/>
      <c r="AY217" s="246"/>
    </row>
    <row r="218" spans="1:51" ht="19.5" customHeight="1" thickBot="1" x14ac:dyDescent="0.3">
      <c r="A218" s="244"/>
      <c r="B218" s="245"/>
      <c r="C218" s="245"/>
      <c r="D218" s="245"/>
      <c r="E218" s="245"/>
      <c r="F218" s="245"/>
      <c r="G218" s="245"/>
      <c r="H218" s="245"/>
      <c r="I218" s="245"/>
      <c r="J218" s="245"/>
      <c r="K218" s="245"/>
      <c r="L218" s="245"/>
      <c r="M218" s="245"/>
      <c r="N218" s="245"/>
      <c r="O218" s="245"/>
      <c r="P218" s="245"/>
      <c r="Q218" s="245"/>
      <c r="R218" s="245"/>
      <c r="S218" s="245"/>
      <c r="T218" s="245"/>
      <c r="U218" s="245"/>
      <c r="V218" s="245"/>
      <c r="W218" s="245"/>
      <c r="X218" s="245"/>
      <c r="Y218" s="245"/>
      <c r="Z218" s="245"/>
      <c r="AA218" s="245"/>
      <c r="AB218" s="245"/>
      <c r="AC218" s="245"/>
      <c r="AD218" s="245"/>
      <c r="AE218" s="245"/>
      <c r="AF218" s="245"/>
      <c r="AG218" s="245"/>
      <c r="AH218" s="245"/>
      <c r="AI218" s="245"/>
      <c r="AJ218" s="245"/>
      <c r="AK218" s="245"/>
      <c r="AL218" s="245"/>
      <c r="AM218" s="245"/>
      <c r="AN218" s="245"/>
      <c r="AO218" s="245"/>
      <c r="AP218" s="245"/>
      <c r="AQ218" s="245"/>
      <c r="AR218" s="245"/>
      <c r="AS218" s="245"/>
      <c r="AT218" s="245"/>
      <c r="AU218" s="245"/>
      <c r="AV218" s="245"/>
      <c r="AW218" s="245"/>
      <c r="AX218" s="245"/>
      <c r="AY218" s="247"/>
    </row>
    <row r="219" spans="1:51" ht="18" customHeight="1" x14ac:dyDescent="0.25">
      <c r="A219" s="455" t="s">
        <v>2063</v>
      </c>
      <c r="B219" s="455"/>
      <c r="C219" s="455"/>
      <c r="D219" s="455"/>
      <c r="E219" s="455"/>
      <c r="F219" s="455"/>
      <c r="G219" s="455"/>
      <c r="H219" s="455"/>
      <c r="I219" s="455"/>
      <c r="J219" s="455"/>
      <c r="K219" s="455"/>
      <c r="L219" s="455"/>
      <c r="M219" s="455"/>
      <c r="N219" s="455"/>
      <c r="O219" s="455"/>
      <c r="P219" s="455"/>
      <c r="Q219" s="455"/>
      <c r="R219" s="455"/>
      <c r="S219" s="455"/>
      <c r="T219" s="455"/>
      <c r="U219" s="455"/>
      <c r="V219" s="455"/>
      <c r="W219" s="455"/>
      <c r="X219" s="455"/>
      <c r="Y219" s="455"/>
      <c r="Z219" s="455"/>
      <c r="AA219" s="455"/>
      <c r="AB219" s="455"/>
      <c r="AC219" s="455"/>
      <c r="AD219" s="455"/>
      <c r="AE219" s="455"/>
      <c r="AF219" s="455"/>
      <c r="AG219" s="455"/>
      <c r="AH219" s="455"/>
      <c r="AI219" s="455"/>
      <c r="AJ219" s="455"/>
      <c r="AK219" s="455"/>
      <c r="AL219" s="455"/>
      <c r="AM219" s="455"/>
      <c r="AN219" s="455"/>
      <c r="AO219" s="455"/>
      <c r="AP219" s="455"/>
      <c r="AQ219" s="455"/>
      <c r="AR219" s="455"/>
      <c r="AS219" s="455"/>
      <c r="AT219" s="455"/>
      <c r="AU219" s="455"/>
      <c r="AV219" s="455"/>
      <c r="AW219" s="455"/>
      <c r="AX219" s="455"/>
      <c r="AY219" s="455"/>
    </row>
    <row r="220" spans="1:51" ht="12.75" customHeight="1" x14ac:dyDescent="0.25">
      <c r="A220" s="456" t="s">
        <v>2064</v>
      </c>
      <c r="B220" s="456"/>
      <c r="C220" s="456"/>
      <c r="D220" s="456"/>
      <c r="E220" s="456"/>
      <c r="F220" s="456"/>
      <c r="G220" s="456"/>
      <c r="H220" s="456"/>
      <c r="I220" s="456"/>
      <c r="J220" s="456"/>
      <c r="K220" s="456"/>
      <c r="L220" s="456"/>
      <c r="M220" s="456"/>
      <c r="N220" s="456"/>
      <c r="O220" s="456"/>
      <c r="P220" s="456"/>
      <c r="Q220" s="456"/>
      <c r="R220" s="456"/>
      <c r="S220" s="456"/>
      <c r="T220" s="456"/>
      <c r="U220" s="456"/>
      <c r="V220" s="456"/>
      <c r="W220" s="456"/>
      <c r="X220" s="456"/>
      <c r="Y220" s="456"/>
      <c r="Z220" s="456"/>
      <c r="AA220" s="456"/>
      <c r="AB220" s="456"/>
      <c r="AC220" s="456"/>
      <c r="AD220" s="456"/>
      <c r="AE220" s="456"/>
      <c r="AF220" s="456"/>
      <c r="AG220" s="456"/>
      <c r="AH220" s="456"/>
      <c r="AI220" s="456"/>
      <c r="AJ220" s="456"/>
      <c r="AK220" s="456"/>
      <c r="AL220" s="456"/>
      <c r="AM220" s="456"/>
      <c r="AN220" s="456"/>
      <c r="AO220" s="456"/>
      <c r="AP220" s="456"/>
      <c r="AQ220" s="456"/>
      <c r="AR220" s="456"/>
      <c r="AS220" s="456"/>
      <c r="AT220" s="456"/>
      <c r="AU220" s="456"/>
      <c r="AV220" s="456"/>
      <c r="AW220" s="456"/>
      <c r="AX220" s="456"/>
      <c r="AY220" s="456"/>
    </row>
    <row r="221" spans="1:51" ht="12.75" customHeight="1" x14ac:dyDescent="0.25">
      <c r="A221" s="456" t="s">
        <v>2066</v>
      </c>
      <c r="B221" s="456"/>
      <c r="C221" s="456"/>
      <c r="D221" s="456"/>
      <c r="E221" s="456"/>
      <c r="F221" s="456"/>
      <c r="G221" s="456"/>
      <c r="H221" s="456"/>
      <c r="I221" s="456"/>
      <c r="J221" s="456"/>
      <c r="K221" s="456"/>
      <c r="L221" s="456"/>
      <c r="M221" s="456"/>
      <c r="N221" s="456"/>
      <c r="O221" s="456"/>
      <c r="P221" s="456"/>
      <c r="Q221" s="456"/>
      <c r="R221" s="456"/>
      <c r="S221" s="456"/>
      <c r="T221" s="456"/>
      <c r="U221" s="456"/>
      <c r="V221" s="456"/>
      <c r="W221" s="456"/>
      <c r="X221" s="456"/>
      <c r="Y221" s="456"/>
      <c r="Z221" s="456"/>
      <c r="AA221" s="456"/>
      <c r="AB221" s="456"/>
      <c r="AC221" s="456"/>
      <c r="AD221" s="456"/>
      <c r="AE221" s="456"/>
      <c r="AF221" s="456"/>
      <c r="AG221" s="456"/>
      <c r="AH221" s="456"/>
      <c r="AI221" s="456"/>
      <c r="AJ221" s="456"/>
      <c r="AK221" s="456"/>
      <c r="AL221" s="456"/>
      <c r="AM221" s="456"/>
      <c r="AN221" s="456"/>
      <c r="AO221" s="456"/>
      <c r="AP221" s="456"/>
      <c r="AQ221" s="456"/>
      <c r="AR221" s="456"/>
      <c r="AS221" s="456"/>
      <c r="AT221" s="456"/>
      <c r="AU221" s="456"/>
      <c r="AV221" s="456"/>
      <c r="AW221" s="456"/>
      <c r="AX221" s="456"/>
      <c r="AY221" s="456"/>
    </row>
    <row r="222" spans="1:51" ht="18" customHeight="1" x14ac:dyDescent="0.25">
      <c r="A222" s="519"/>
      <c r="B222" s="519"/>
      <c r="C222" s="519"/>
      <c r="D222" s="519"/>
      <c r="E222" s="519"/>
      <c r="F222" s="519"/>
      <c r="G222" s="519"/>
      <c r="H222" s="519"/>
      <c r="I222" s="519"/>
      <c r="J222" s="519"/>
      <c r="K222" s="519"/>
      <c r="L222" s="519"/>
      <c r="M222" s="519"/>
      <c r="N222" s="519"/>
      <c r="O222" s="519"/>
      <c r="P222" s="519"/>
      <c r="Q222" s="519"/>
      <c r="R222" s="519"/>
      <c r="S222" s="519"/>
      <c r="T222" s="519"/>
      <c r="U222" s="519"/>
      <c r="V222" s="519"/>
      <c r="W222" s="519"/>
      <c r="X222" s="519"/>
      <c r="Y222" s="519"/>
      <c r="Z222" s="519"/>
      <c r="AA222" s="519"/>
      <c r="AB222" s="519"/>
      <c r="AC222" s="519"/>
      <c r="AD222" s="519"/>
      <c r="AE222" s="519"/>
      <c r="AF222" s="519"/>
      <c r="AG222" s="519"/>
      <c r="AH222" s="519"/>
      <c r="AI222" s="519"/>
      <c r="AJ222" s="519"/>
      <c r="AK222" s="519"/>
      <c r="AL222" s="519"/>
      <c r="AM222" s="519"/>
      <c r="AN222" s="519"/>
      <c r="AO222" s="519"/>
      <c r="AP222" s="519"/>
      <c r="AQ222" s="519"/>
      <c r="AR222" s="519"/>
      <c r="AS222" s="519"/>
      <c r="AT222" s="519"/>
      <c r="AU222" s="519"/>
      <c r="AV222" s="519"/>
      <c r="AW222" s="519"/>
      <c r="AX222" s="519"/>
      <c r="AY222" s="519"/>
    </row>
    <row r="223" spans="1:51" ht="12.75" customHeight="1" x14ac:dyDescent="0.25">
      <c r="A223" s="519"/>
      <c r="B223" s="519"/>
      <c r="C223" s="519"/>
      <c r="D223" s="519"/>
      <c r="E223" s="519"/>
      <c r="F223" s="519"/>
      <c r="G223" s="519"/>
      <c r="H223" s="519"/>
      <c r="I223" s="519"/>
      <c r="J223" s="519"/>
      <c r="K223" s="519"/>
      <c r="L223" s="519"/>
      <c r="M223" s="519"/>
      <c r="N223" s="519"/>
      <c r="O223" s="519"/>
      <c r="P223" s="519"/>
      <c r="Q223" s="519"/>
      <c r="R223" s="519"/>
      <c r="S223" s="519"/>
      <c r="T223" s="519"/>
      <c r="U223" s="519"/>
      <c r="V223" s="519"/>
      <c r="W223" s="519"/>
      <c r="X223" s="519"/>
      <c r="Y223" s="519"/>
      <c r="Z223" s="519"/>
      <c r="AA223" s="519"/>
      <c r="AB223" s="519"/>
      <c r="AC223" s="519"/>
      <c r="AD223" s="519"/>
      <c r="AE223" s="519"/>
      <c r="AF223" s="519"/>
      <c r="AG223" s="519"/>
      <c r="AH223" s="519"/>
      <c r="AI223" s="519"/>
      <c r="AJ223" s="519"/>
      <c r="AK223" s="519"/>
      <c r="AL223" s="519"/>
      <c r="AM223" s="519"/>
      <c r="AN223" s="519"/>
      <c r="AO223" s="519"/>
      <c r="AP223" s="519"/>
      <c r="AQ223" s="519"/>
      <c r="AR223" s="519"/>
      <c r="AS223" s="519"/>
      <c r="AT223" s="519"/>
      <c r="AU223" s="519"/>
      <c r="AV223" s="519"/>
      <c r="AW223" s="519"/>
      <c r="AX223" s="519"/>
      <c r="AY223" s="519"/>
    </row>
    <row r="224" spans="1:51" ht="12.75" customHeight="1" thickBot="1" x14ac:dyDescent="0.3">
      <c r="A224" s="519"/>
      <c r="B224" s="519"/>
      <c r="C224" s="519"/>
      <c r="D224" s="519"/>
      <c r="E224" s="519"/>
      <c r="F224" s="519"/>
      <c r="G224" s="519"/>
      <c r="H224" s="519"/>
      <c r="I224" s="519"/>
      <c r="J224" s="519"/>
      <c r="K224" s="519"/>
      <c r="L224" s="519"/>
      <c r="M224" s="519"/>
      <c r="N224" s="519"/>
      <c r="O224" s="519"/>
      <c r="P224" s="519"/>
      <c r="Q224" s="519"/>
      <c r="R224" s="519"/>
      <c r="S224" s="519"/>
      <c r="T224" s="519"/>
      <c r="U224" s="519"/>
      <c r="V224" s="519"/>
      <c r="W224" s="519"/>
      <c r="X224" s="519"/>
      <c r="Y224" s="519"/>
      <c r="Z224" s="519"/>
      <c r="AA224" s="519"/>
      <c r="AB224" s="519"/>
      <c r="AC224" s="519"/>
      <c r="AD224" s="519"/>
      <c r="AE224" s="519"/>
      <c r="AF224" s="519"/>
      <c r="AG224" s="519"/>
      <c r="AH224" s="519"/>
      <c r="AI224" s="519"/>
      <c r="AJ224" s="519"/>
      <c r="AK224" s="519"/>
      <c r="AL224" s="519"/>
      <c r="AM224" s="519"/>
      <c r="AN224" s="519"/>
      <c r="AO224" s="519"/>
      <c r="AP224" s="519"/>
      <c r="AQ224" s="519"/>
      <c r="AR224" s="519"/>
      <c r="AS224" s="519"/>
      <c r="AT224" s="519"/>
      <c r="AU224" s="519"/>
      <c r="AV224" s="519"/>
      <c r="AW224" s="519"/>
      <c r="AX224" s="519"/>
      <c r="AY224" s="519"/>
    </row>
    <row r="225" spans="1:51" ht="25.5" customHeight="1" thickBot="1" x14ac:dyDescent="0.3">
      <c r="A225" s="520"/>
      <c r="B225" s="521"/>
      <c r="C225" s="521"/>
      <c r="D225" s="521"/>
      <c r="E225" s="521"/>
      <c r="F225" s="531" t="s">
        <v>2860</v>
      </c>
      <c r="G225" s="532"/>
      <c r="H225" s="532"/>
      <c r="I225" s="532"/>
      <c r="J225" s="532"/>
      <c r="K225" s="532"/>
      <c r="L225" s="532"/>
      <c r="M225" s="532"/>
      <c r="N225" s="532"/>
      <c r="O225" s="532"/>
      <c r="P225" s="532"/>
      <c r="Q225" s="532"/>
      <c r="R225" s="532"/>
      <c r="S225" s="532"/>
      <c r="T225" s="532"/>
      <c r="U225" s="532"/>
      <c r="V225" s="532"/>
      <c r="W225" s="532"/>
      <c r="X225" s="532"/>
      <c r="Y225" s="532"/>
      <c r="Z225" s="532"/>
      <c r="AA225" s="532"/>
      <c r="AB225" s="532"/>
      <c r="AC225" s="532"/>
      <c r="AD225" s="532"/>
      <c r="AE225" s="532"/>
      <c r="AF225" s="532"/>
      <c r="AG225" s="532"/>
      <c r="AH225" s="532"/>
      <c r="AI225" s="532"/>
      <c r="AJ225" s="532"/>
      <c r="AK225" s="532"/>
      <c r="AL225" s="532"/>
      <c r="AM225" s="532"/>
      <c r="AN225" s="532"/>
      <c r="AO225" s="533"/>
      <c r="AP225" s="526" t="str">
        <f>$AP$1</f>
        <v>F23.MO12.PP</v>
      </c>
      <c r="AQ225" s="526"/>
      <c r="AR225" s="526"/>
      <c r="AS225" s="526"/>
      <c r="AT225" s="527"/>
      <c r="AU225" s="528">
        <v>44235</v>
      </c>
      <c r="AV225" s="526"/>
      <c r="AW225" s="526"/>
      <c r="AX225" s="526"/>
      <c r="AY225" s="527"/>
    </row>
    <row r="226" spans="1:51" ht="25.5" customHeight="1" thickBot="1" x14ac:dyDescent="0.3">
      <c r="A226" s="522"/>
      <c r="B226" s="523"/>
      <c r="C226" s="523"/>
      <c r="D226" s="523"/>
      <c r="E226" s="523"/>
      <c r="F226" s="534"/>
      <c r="G226" s="535"/>
      <c r="H226" s="535"/>
      <c r="I226" s="535"/>
      <c r="J226" s="535"/>
      <c r="K226" s="535"/>
      <c r="L226" s="535"/>
      <c r="M226" s="535"/>
      <c r="N226" s="535"/>
      <c r="O226" s="535"/>
      <c r="P226" s="535"/>
      <c r="Q226" s="535"/>
      <c r="R226" s="535"/>
      <c r="S226" s="535"/>
      <c r="T226" s="535"/>
      <c r="U226" s="535"/>
      <c r="V226" s="535"/>
      <c r="W226" s="535"/>
      <c r="X226" s="535"/>
      <c r="Y226" s="535"/>
      <c r="Z226" s="535"/>
      <c r="AA226" s="535"/>
      <c r="AB226" s="535"/>
      <c r="AC226" s="535"/>
      <c r="AD226" s="535"/>
      <c r="AE226" s="535"/>
      <c r="AF226" s="535"/>
      <c r="AG226" s="535"/>
      <c r="AH226" s="535"/>
      <c r="AI226" s="535"/>
      <c r="AJ226" s="535"/>
      <c r="AK226" s="535"/>
      <c r="AL226" s="535"/>
      <c r="AM226" s="535"/>
      <c r="AN226" s="535"/>
      <c r="AO226" s="536"/>
      <c r="AP226" s="526" t="s">
        <v>2867</v>
      </c>
      <c r="AQ226" s="526"/>
      <c r="AR226" s="526"/>
      <c r="AS226" s="526"/>
      <c r="AT226" s="527"/>
      <c r="AU226" s="529" t="s">
        <v>2180</v>
      </c>
      <c r="AV226" s="526"/>
      <c r="AW226" s="526"/>
      <c r="AX226" s="526"/>
      <c r="AY226" s="527"/>
    </row>
    <row r="227" spans="1:51" ht="32.25" customHeight="1" thickBot="1" x14ac:dyDescent="0.3">
      <c r="A227" s="524"/>
      <c r="B227" s="525"/>
      <c r="C227" s="525"/>
      <c r="D227" s="525"/>
      <c r="E227" s="525"/>
      <c r="F227" s="537"/>
      <c r="G227" s="538"/>
      <c r="H227" s="538"/>
      <c r="I227" s="538"/>
      <c r="J227" s="538"/>
      <c r="K227" s="538"/>
      <c r="L227" s="538"/>
      <c r="M227" s="538"/>
      <c r="N227" s="538"/>
      <c r="O227" s="538"/>
      <c r="P227" s="538"/>
      <c r="Q227" s="538"/>
      <c r="R227" s="538"/>
      <c r="S227" s="538"/>
      <c r="T227" s="538"/>
      <c r="U227" s="538"/>
      <c r="V227" s="538"/>
      <c r="W227" s="538"/>
      <c r="X227" s="538"/>
      <c r="Y227" s="538"/>
      <c r="Z227" s="538"/>
      <c r="AA227" s="538"/>
      <c r="AB227" s="538"/>
      <c r="AC227" s="538"/>
      <c r="AD227" s="538"/>
      <c r="AE227" s="538"/>
      <c r="AF227" s="538"/>
      <c r="AG227" s="538"/>
      <c r="AH227" s="538"/>
      <c r="AI227" s="538"/>
      <c r="AJ227" s="538"/>
      <c r="AK227" s="538"/>
      <c r="AL227" s="538"/>
      <c r="AM227" s="538"/>
      <c r="AN227" s="538"/>
      <c r="AO227" s="539"/>
      <c r="AP227" s="530" t="s">
        <v>2065</v>
      </c>
      <c r="AQ227" s="526"/>
      <c r="AR227" s="526"/>
      <c r="AS227" s="526"/>
      <c r="AT227" s="526"/>
      <c r="AU227" s="526"/>
      <c r="AV227" s="526"/>
      <c r="AW227" s="526"/>
      <c r="AX227" s="526"/>
      <c r="AY227" s="527"/>
    </row>
    <row r="228" spans="1:51" ht="6" customHeight="1" x14ac:dyDescent="0.25">
      <c r="A228" s="241"/>
      <c r="B228" s="242"/>
      <c r="C228" s="242"/>
      <c r="D228" s="242"/>
      <c r="E228" s="242"/>
      <c r="F228" s="242"/>
      <c r="G228" s="242"/>
      <c r="H228" s="242"/>
      <c r="I228" s="242"/>
      <c r="J228" s="242"/>
      <c r="K228" s="242"/>
      <c r="L228" s="242"/>
      <c r="M228" s="242"/>
      <c r="N228" s="242"/>
      <c r="O228" s="242"/>
      <c r="P228" s="242"/>
      <c r="Q228" s="242"/>
      <c r="R228" s="242"/>
      <c r="S228" s="242"/>
      <c r="T228" s="242"/>
      <c r="U228" s="242"/>
      <c r="V228" s="242"/>
      <c r="W228" s="242"/>
      <c r="X228" s="242"/>
      <c r="Y228" s="242"/>
      <c r="Z228" s="242"/>
      <c r="AA228" s="242"/>
      <c r="AB228" s="242"/>
      <c r="AC228" s="242"/>
      <c r="AD228" s="242"/>
      <c r="AE228" s="242"/>
      <c r="AF228" s="242"/>
      <c r="AG228" s="242"/>
      <c r="AH228" s="242"/>
      <c r="AI228" s="242"/>
      <c r="AJ228" s="242"/>
      <c r="AK228" s="242"/>
      <c r="AL228" s="242"/>
      <c r="AM228" s="242"/>
      <c r="AN228" s="242"/>
      <c r="AO228" s="242"/>
      <c r="AP228" s="242"/>
      <c r="AQ228" s="242"/>
      <c r="AR228" s="242"/>
      <c r="AS228" s="242"/>
      <c r="AT228" s="242"/>
      <c r="AU228" s="242"/>
      <c r="AV228" s="242"/>
      <c r="AW228" s="242"/>
      <c r="AX228" s="242"/>
      <c r="AY228" s="248"/>
    </row>
    <row r="229" spans="1:51" ht="19.5" customHeight="1" x14ac:dyDescent="0.25">
      <c r="A229" s="288" t="s">
        <v>2326</v>
      </c>
      <c r="B229" s="289"/>
      <c r="C229" s="289"/>
      <c r="D229" s="289"/>
      <c r="E229" s="289"/>
      <c r="F229" s="289"/>
      <c r="G229" s="289"/>
      <c r="H229" s="289"/>
      <c r="I229" s="289"/>
      <c r="J229" s="289"/>
      <c r="K229" s="289"/>
      <c r="L229" s="289"/>
      <c r="M229" s="289"/>
      <c r="N229" s="289"/>
      <c r="O229" s="289"/>
      <c r="P229" s="289"/>
      <c r="Q229" s="289"/>
      <c r="R229" s="289"/>
      <c r="S229" s="289"/>
      <c r="T229" s="289"/>
      <c r="U229" s="289"/>
      <c r="V229" s="289"/>
      <c r="W229" s="289"/>
      <c r="X229" s="289"/>
      <c r="Y229" s="289"/>
      <c r="Z229" s="289"/>
      <c r="AA229" s="289"/>
      <c r="AB229" s="289"/>
      <c r="AC229" s="289"/>
      <c r="AD229" s="289"/>
      <c r="AE229" s="289"/>
      <c r="AF229" s="289"/>
      <c r="AG229" s="289"/>
      <c r="AH229" s="289"/>
      <c r="AI229" s="289"/>
      <c r="AJ229" s="289"/>
      <c r="AK229" s="289"/>
      <c r="AL229" s="289"/>
      <c r="AM229" s="289"/>
      <c r="AN229" s="289"/>
      <c r="AO229" s="289"/>
      <c r="AP229" s="289"/>
      <c r="AQ229" s="289"/>
      <c r="AR229" s="289"/>
      <c r="AS229" s="289"/>
      <c r="AT229" s="289"/>
      <c r="AU229" s="289"/>
      <c r="AV229" s="289"/>
      <c r="AW229" s="289"/>
      <c r="AX229" s="289"/>
      <c r="AY229" s="290"/>
    </row>
    <row r="230" spans="1:51" ht="19.5" customHeight="1" x14ac:dyDescent="0.25">
      <c r="A230" s="300" t="s">
        <v>2323</v>
      </c>
      <c r="B230" s="301"/>
      <c r="C230" s="301"/>
      <c r="D230" s="301"/>
      <c r="E230" s="301"/>
      <c r="F230" s="301"/>
      <c r="G230" s="301"/>
      <c r="H230" s="301"/>
      <c r="I230" s="301"/>
      <c r="J230" s="301"/>
      <c r="K230" s="301"/>
      <c r="L230" s="301"/>
      <c r="M230" s="301"/>
      <c r="N230" s="301"/>
      <c r="O230" s="301"/>
      <c r="P230" s="301"/>
      <c r="Q230" s="301"/>
      <c r="R230" s="301"/>
      <c r="S230" s="301"/>
      <c r="T230" s="301"/>
      <c r="U230" s="301"/>
      <c r="V230" s="301"/>
      <c r="W230" s="301"/>
      <c r="X230" s="301"/>
      <c r="Y230" s="301"/>
      <c r="Z230" s="301"/>
      <c r="AA230" s="301"/>
      <c r="AB230" s="301"/>
      <c r="AC230" s="301"/>
      <c r="AD230" s="301"/>
      <c r="AE230" s="301"/>
      <c r="AF230" s="301"/>
      <c r="AG230" s="301"/>
      <c r="AH230" s="301"/>
      <c r="AI230" s="301"/>
      <c r="AJ230" s="301"/>
      <c r="AK230" s="301"/>
      <c r="AL230" s="301"/>
      <c r="AM230" s="301"/>
      <c r="AN230" s="301"/>
      <c r="AO230" s="301"/>
      <c r="AP230" s="301"/>
      <c r="AQ230" s="301"/>
      <c r="AR230" s="301"/>
      <c r="AS230" s="301"/>
      <c r="AT230" s="301"/>
      <c r="AU230" s="301"/>
      <c r="AV230" s="301"/>
      <c r="AW230" s="301"/>
      <c r="AX230" s="301"/>
      <c r="AY230" s="302"/>
    </row>
    <row r="231" spans="1:51" ht="19.5" customHeight="1" x14ac:dyDescent="0.25">
      <c r="A231" s="294" t="s">
        <v>1960</v>
      </c>
      <c r="M231" s="269" t="s">
        <v>1961</v>
      </c>
      <c r="Z231" s="518" t="s">
        <v>1962</v>
      </c>
      <c r="AA231" s="518"/>
      <c r="AB231" s="518"/>
      <c r="AC231" s="518"/>
      <c r="AE231" s="269" t="s">
        <v>1963</v>
      </c>
      <c r="AY231" s="246"/>
    </row>
    <row r="232" spans="1:51" ht="19.5" customHeight="1" x14ac:dyDescent="0.25">
      <c r="A232" s="346"/>
      <c r="B232" s="261"/>
      <c r="C232" s="261"/>
      <c r="D232" s="261"/>
      <c r="E232" s="261"/>
      <c r="F232" s="261"/>
      <c r="G232" s="261"/>
      <c r="H232" s="261"/>
      <c r="I232" s="261"/>
      <c r="J232" s="261"/>
      <c r="K232" s="262"/>
      <c r="M232" s="259"/>
      <c r="N232" s="341" t="s">
        <v>1764</v>
      </c>
      <c r="O232" s="261"/>
      <c r="P232" s="261"/>
      <c r="Q232" s="261"/>
      <c r="R232" s="341" t="s">
        <v>1766</v>
      </c>
      <c r="S232" s="261"/>
      <c r="T232" s="261"/>
      <c r="U232" s="262"/>
      <c r="Z232" s="518"/>
      <c r="AA232" s="518"/>
      <c r="AB232" s="518"/>
      <c r="AC232" s="518"/>
      <c r="AE232" s="259"/>
      <c r="AF232" s="341" t="s">
        <v>1584</v>
      </c>
      <c r="AG232" s="261"/>
      <c r="AH232" s="261"/>
      <c r="AI232" s="261"/>
      <c r="AJ232" s="261"/>
      <c r="AK232" s="341" t="s">
        <v>1587</v>
      </c>
      <c r="AL232" s="261"/>
      <c r="AM232" s="261"/>
      <c r="AN232" s="261"/>
      <c r="AO232" s="261"/>
      <c r="AP232" s="261"/>
      <c r="AQ232" s="341" t="s">
        <v>1590</v>
      </c>
      <c r="AR232" s="261"/>
      <c r="AS232" s="261"/>
      <c r="AT232" s="261"/>
      <c r="AU232" s="261"/>
      <c r="AV232" s="261"/>
      <c r="AW232" s="341" t="s">
        <v>1591</v>
      </c>
      <c r="AX232" s="262"/>
      <c r="AY232" s="246"/>
    </row>
    <row r="233" spans="1:51" ht="19.5" customHeight="1" x14ac:dyDescent="0.25">
      <c r="A233" s="347"/>
      <c r="B233" s="267"/>
      <c r="C233" s="267"/>
      <c r="D233" s="267"/>
      <c r="E233" s="267"/>
      <c r="F233" s="267"/>
      <c r="G233" s="267"/>
      <c r="H233" s="267"/>
      <c r="I233" s="267"/>
      <c r="J233" s="267"/>
      <c r="K233" s="268"/>
      <c r="M233" s="265"/>
      <c r="N233" s="343" t="s">
        <v>1765</v>
      </c>
      <c r="O233" s="267"/>
      <c r="P233" s="267"/>
      <c r="Q233" s="267"/>
      <c r="R233" s="343" t="s">
        <v>1767</v>
      </c>
      <c r="S233" s="267"/>
      <c r="T233" s="267"/>
      <c r="U233" s="268"/>
      <c r="Z233" s="252"/>
      <c r="AA233" s="253"/>
      <c r="AB233" s="253"/>
      <c r="AC233" s="254"/>
      <c r="AE233" s="263"/>
      <c r="AF233" s="342" t="s">
        <v>1585</v>
      </c>
      <c r="AK233" s="342" t="s">
        <v>1588</v>
      </c>
      <c r="AQ233" s="342" t="s">
        <v>1769</v>
      </c>
      <c r="AX233" s="264"/>
      <c r="AY233" s="246"/>
    </row>
    <row r="234" spans="1:51" ht="19.5" customHeight="1" x14ac:dyDescent="0.25">
      <c r="A234" s="243"/>
      <c r="AE234" s="265"/>
      <c r="AF234" s="343" t="s">
        <v>1586</v>
      </c>
      <c r="AG234" s="267"/>
      <c r="AH234" s="267"/>
      <c r="AI234" s="267"/>
      <c r="AJ234" s="267"/>
      <c r="AK234" s="343" t="s">
        <v>1589</v>
      </c>
      <c r="AL234" s="267"/>
      <c r="AM234" s="267"/>
      <c r="AN234" s="267"/>
      <c r="AO234" s="267"/>
      <c r="AP234" s="267"/>
      <c r="AQ234" s="343" t="s">
        <v>1770</v>
      </c>
      <c r="AR234" s="267"/>
      <c r="AS234" s="267"/>
      <c r="AT234" s="267"/>
      <c r="AU234" s="267"/>
      <c r="AV234" s="267"/>
      <c r="AW234" s="267"/>
      <c r="AX234" s="268"/>
      <c r="AY234" s="246"/>
    </row>
    <row r="235" spans="1:51" ht="6" customHeight="1" x14ac:dyDescent="0.25">
      <c r="A235" s="243"/>
      <c r="AY235" s="246"/>
    </row>
    <row r="236" spans="1:51" ht="19.5" customHeight="1" x14ac:dyDescent="0.25">
      <c r="A236" s="243"/>
      <c r="AE236" s="269" t="s">
        <v>2238</v>
      </c>
      <c r="AM236" s="252"/>
      <c r="AN236" s="253"/>
      <c r="AO236" s="253"/>
      <c r="AP236" s="253"/>
      <c r="AQ236" s="253"/>
      <c r="AR236" s="253"/>
      <c r="AS236" s="253"/>
      <c r="AT236" s="253"/>
      <c r="AU236" s="253"/>
      <c r="AV236" s="253"/>
      <c r="AW236" s="253"/>
      <c r="AX236" s="254"/>
      <c r="AY236" s="246"/>
    </row>
    <row r="237" spans="1:51" ht="6" customHeight="1" x14ac:dyDescent="0.25">
      <c r="A237" s="243"/>
      <c r="AY237" s="246"/>
    </row>
    <row r="238" spans="1:51" ht="19.5" customHeight="1" x14ac:dyDescent="0.25">
      <c r="A238" s="294" t="s">
        <v>1964</v>
      </c>
      <c r="O238" s="269" t="s">
        <v>1965</v>
      </c>
      <c r="AC238" s="269" t="s">
        <v>1966</v>
      </c>
      <c r="AN238" s="269" t="s">
        <v>1967</v>
      </c>
      <c r="AY238" s="246"/>
    </row>
    <row r="239" spans="1:51" ht="19.5" customHeight="1" x14ac:dyDescent="0.25">
      <c r="A239" s="346"/>
      <c r="B239" s="341" t="s">
        <v>1594</v>
      </c>
      <c r="C239" s="261"/>
      <c r="D239" s="261"/>
      <c r="E239" s="261"/>
      <c r="F239" s="261"/>
      <c r="G239" s="261"/>
      <c r="H239" s="261"/>
      <c r="I239" s="341" t="s">
        <v>1596</v>
      </c>
      <c r="J239" s="261"/>
      <c r="K239" s="262"/>
      <c r="O239" s="259"/>
      <c r="P239" s="260" t="s">
        <v>1772</v>
      </c>
      <c r="Q239" s="261"/>
      <c r="R239" s="261"/>
      <c r="S239" s="261"/>
      <c r="T239" s="261"/>
      <c r="U239" s="261"/>
      <c r="V239" s="261"/>
      <c r="W239" s="260" t="s">
        <v>1774</v>
      </c>
      <c r="X239" s="261"/>
      <c r="Y239" s="261"/>
      <c r="Z239" s="261"/>
      <c r="AA239" s="262"/>
      <c r="AC239" s="276"/>
      <c r="AD239" s="303" t="s">
        <v>1369</v>
      </c>
      <c r="AN239" s="259"/>
      <c r="AO239" s="341" t="s">
        <v>1779</v>
      </c>
      <c r="AP239" s="261"/>
      <c r="AQ239" s="261"/>
      <c r="AR239" s="261"/>
      <c r="AS239" s="261"/>
      <c r="AT239" s="261"/>
      <c r="AU239" s="341" t="s">
        <v>1778</v>
      </c>
      <c r="AV239" s="261"/>
      <c r="AW239" s="261"/>
      <c r="AX239" s="262"/>
      <c r="AY239" s="246"/>
    </row>
    <row r="240" spans="1:51" ht="19.5" customHeight="1" x14ac:dyDescent="0.25">
      <c r="A240" s="347"/>
      <c r="B240" s="343" t="s">
        <v>1595</v>
      </c>
      <c r="C240" s="267"/>
      <c r="D240" s="267"/>
      <c r="E240" s="267"/>
      <c r="F240" s="267"/>
      <c r="G240" s="267"/>
      <c r="H240" s="267"/>
      <c r="I240" s="267"/>
      <c r="J240" s="267"/>
      <c r="K240" s="268"/>
      <c r="O240" s="265"/>
      <c r="P240" s="266" t="s">
        <v>1773</v>
      </c>
      <c r="Q240" s="267"/>
      <c r="R240" s="267"/>
      <c r="S240" s="267"/>
      <c r="T240" s="267"/>
      <c r="U240" s="267"/>
      <c r="V240" s="267"/>
      <c r="W240" s="267"/>
      <c r="X240" s="267"/>
      <c r="Y240" s="267"/>
      <c r="Z240" s="267"/>
      <c r="AA240" s="268"/>
      <c r="AC240" s="277"/>
      <c r="AD240" s="304" t="s">
        <v>1370</v>
      </c>
      <c r="AN240" s="265"/>
      <c r="AO240" s="343" t="s">
        <v>1777</v>
      </c>
      <c r="AP240" s="267"/>
      <c r="AQ240" s="267"/>
      <c r="AR240" s="267"/>
      <c r="AS240" s="267"/>
      <c r="AT240" s="267"/>
      <c r="AU240" s="343" t="s">
        <v>1661</v>
      </c>
      <c r="AV240" s="267"/>
      <c r="AW240" s="267"/>
      <c r="AX240" s="268"/>
      <c r="AY240" s="246"/>
    </row>
    <row r="241" spans="1:51" ht="6" customHeight="1" x14ac:dyDescent="0.25">
      <c r="A241" s="243"/>
      <c r="AY241" s="246"/>
    </row>
    <row r="242" spans="1:51" ht="19.5" customHeight="1" x14ac:dyDescent="0.25">
      <c r="A242" s="300" t="s">
        <v>2324</v>
      </c>
      <c r="B242" s="301"/>
      <c r="C242" s="301"/>
      <c r="D242" s="301"/>
      <c r="E242" s="301"/>
      <c r="F242" s="301"/>
      <c r="G242" s="301"/>
      <c r="H242" s="301"/>
      <c r="I242" s="301"/>
      <c r="J242" s="301"/>
      <c r="K242" s="301"/>
      <c r="L242" s="301"/>
      <c r="M242" s="301"/>
      <c r="N242" s="301"/>
      <c r="O242" s="301"/>
      <c r="P242" s="301"/>
      <c r="Q242" s="301"/>
      <c r="R242" s="301"/>
      <c r="S242" s="301"/>
      <c r="T242" s="301"/>
      <c r="U242" s="301"/>
      <c r="V242" s="301"/>
      <c r="W242" s="301"/>
      <c r="X242" s="301"/>
      <c r="Y242" s="301"/>
      <c r="Z242" s="301"/>
      <c r="AA242" s="301"/>
      <c r="AB242" s="301"/>
      <c r="AC242" s="301"/>
      <c r="AD242" s="301"/>
      <c r="AE242" s="301"/>
      <c r="AF242" s="301"/>
      <c r="AG242" s="301"/>
      <c r="AH242" s="301"/>
      <c r="AI242" s="301"/>
      <c r="AJ242" s="301"/>
      <c r="AK242" s="301"/>
      <c r="AL242" s="301"/>
      <c r="AM242" s="301"/>
      <c r="AN242" s="301"/>
      <c r="AO242" s="301"/>
      <c r="AP242" s="301"/>
      <c r="AQ242" s="301"/>
      <c r="AR242" s="301"/>
      <c r="AS242" s="301"/>
      <c r="AT242" s="301"/>
      <c r="AU242" s="301"/>
      <c r="AV242" s="301"/>
      <c r="AW242" s="301"/>
      <c r="AX242" s="301"/>
      <c r="AY242" s="302"/>
    </row>
    <row r="243" spans="1:51" ht="16.5" customHeight="1" x14ac:dyDescent="0.25">
      <c r="A243" s="517" t="s">
        <v>2192</v>
      </c>
      <c r="B243" s="518"/>
      <c r="C243" s="518"/>
      <c r="D243" s="518"/>
      <c r="E243" s="518"/>
      <c r="F243" s="518"/>
      <c r="G243" s="518"/>
      <c r="H243" s="518"/>
      <c r="I243" s="518"/>
      <c r="J243" s="518"/>
      <c r="K243" s="518"/>
      <c r="L243" s="518"/>
      <c r="M243" s="518"/>
      <c r="N243" s="518"/>
      <c r="O243" s="518"/>
      <c r="P243" s="518"/>
      <c r="Q243" s="518"/>
      <c r="R243" s="518"/>
      <c r="S243" s="518"/>
      <c r="T243" s="518"/>
      <c r="U243" s="518"/>
      <c r="V243" s="518"/>
      <c r="W243" s="518"/>
      <c r="X243" s="518"/>
      <c r="Y243" s="518"/>
      <c r="Z243" s="518"/>
      <c r="AB243" s="269" t="s">
        <v>2193</v>
      </c>
      <c r="AT243" s="509" t="s">
        <v>1969</v>
      </c>
      <c r="AU243" s="509"/>
      <c r="AV243" s="509"/>
      <c r="AW243" s="509"/>
      <c r="AX243" s="509"/>
      <c r="AY243" s="511"/>
    </row>
    <row r="244" spans="1:51" x14ac:dyDescent="0.25">
      <c r="A244" s="517"/>
      <c r="B244" s="518"/>
      <c r="C244" s="518"/>
      <c r="D244" s="518"/>
      <c r="E244" s="518"/>
      <c r="F244" s="518"/>
      <c r="G244" s="518"/>
      <c r="H244" s="518"/>
      <c r="I244" s="518"/>
      <c r="J244" s="518"/>
      <c r="K244" s="518"/>
      <c r="L244" s="518"/>
      <c r="M244" s="518"/>
      <c r="N244" s="518"/>
      <c r="O244" s="518"/>
      <c r="P244" s="518"/>
      <c r="Q244" s="518"/>
      <c r="R244" s="518"/>
      <c r="S244" s="518"/>
      <c r="T244" s="518"/>
      <c r="U244" s="518"/>
      <c r="V244" s="518"/>
      <c r="W244" s="518"/>
      <c r="X244" s="518"/>
      <c r="Y244" s="518"/>
      <c r="Z244" s="518"/>
      <c r="AT244" s="509"/>
      <c r="AU244" s="509"/>
      <c r="AV244" s="509"/>
      <c r="AW244" s="509"/>
      <c r="AX244" s="509"/>
      <c r="AY244" s="511"/>
    </row>
    <row r="245" spans="1:51" x14ac:dyDescent="0.25">
      <c r="A245" s="346"/>
      <c r="B245" s="260" t="s">
        <v>2159</v>
      </c>
      <c r="C245" s="261"/>
      <c r="D245" s="261"/>
      <c r="E245" s="261"/>
      <c r="F245" s="261"/>
      <c r="G245" s="261"/>
      <c r="H245" s="261"/>
      <c r="I245" s="261"/>
      <c r="J245" s="261"/>
      <c r="K245" s="261"/>
      <c r="L245" s="261"/>
      <c r="M245" s="261"/>
      <c r="N245" s="260" t="s">
        <v>2163</v>
      </c>
      <c r="O245" s="261"/>
      <c r="P245" s="261"/>
      <c r="Q245" s="261"/>
      <c r="R245" s="261"/>
      <c r="S245" s="261"/>
      <c r="T245" s="261"/>
      <c r="U245" s="261"/>
      <c r="V245" s="261"/>
      <c r="W245" s="261"/>
      <c r="X245" s="261"/>
      <c r="Y245" s="261"/>
      <c r="Z245" s="262"/>
      <c r="AB245" s="259"/>
      <c r="AC245" s="260" t="s">
        <v>1624</v>
      </c>
      <c r="AD245" s="261"/>
      <c r="AE245" s="261"/>
      <c r="AF245" s="261"/>
      <c r="AG245" s="260" t="s">
        <v>2168</v>
      </c>
      <c r="AH245" s="261"/>
      <c r="AI245" s="261"/>
      <c r="AJ245" s="261"/>
      <c r="AK245" s="260" t="s">
        <v>2173</v>
      </c>
      <c r="AL245" s="261"/>
      <c r="AM245" s="261"/>
      <c r="AN245" s="261"/>
      <c r="AO245" s="261"/>
      <c r="AP245" s="261"/>
      <c r="AQ245" s="261"/>
      <c r="AR245" s="262"/>
      <c r="AT245" s="509"/>
      <c r="AU245" s="509"/>
      <c r="AV245" s="509"/>
      <c r="AW245" s="509"/>
      <c r="AX245" s="509"/>
      <c r="AY245" s="511"/>
    </row>
    <row r="246" spans="1:51" x14ac:dyDescent="0.25">
      <c r="A246" s="243"/>
      <c r="B246" s="258" t="s">
        <v>2160</v>
      </c>
      <c r="N246" s="258" t="s">
        <v>2164</v>
      </c>
      <c r="Z246" s="264"/>
      <c r="AB246" s="263"/>
      <c r="AC246" s="258" t="s">
        <v>1625</v>
      </c>
      <c r="AG246" s="258" t="s">
        <v>2169</v>
      </c>
      <c r="AK246" s="258" t="s">
        <v>2174</v>
      </c>
      <c r="AR246" s="264"/>
      <c r="AT246" s="259"/>
      <c r="AU246" s="261"/>
      <c r="AV246" s="261"/>
      <c r="AW246" s="261"/>
      <c r="AX246" s="261"/>
      <c r="AY246" s="296"/>
    </row>
    <row r="247" spans="1:51" x14ac:dyDescent="0.25">
      <c r="A247" s="243"/>
      <c r="B247" s="258" t="s">
        <v>2161</v>
      </c>
      <c r="N247" s="258" t="s">
        <v>2165</v>
      </c>
      <c r="Z247" s="264"/>
      <c r="AB247" s="263"/>
      <c r="AC247" s="258" t="s">
        <v>1626</v>
      </c>
      <c r="AG247" s="258" t="s">
        <v>2170</v>
      </c>
      <c r="AK247" s="258" t="s">
        <v>2194</v>
      </c>
      <c r="AR247" s="264"/>
      <c r="AT247" s="265"/>
      <c r="AU247" s="267"/>
      <c r="AV247" s="267"/>
      <c r="AW247" s="267"/>
      <c r="AX247" s="267"/>
      <c r="AY247" s="297"/>
    </row>
    <row r="248" spans="1:51" x14ac:dyDescent="0.25">
      <c r="A248" s="243"/>
      <c r="B248" s="258" t="s">
        <v>2162</v>
      </c>
      <c r="N248" s="258" t="s">
        <v>2166</v>
      </c>
      <c r="Z248" s="264"/>
      <c r="AB248" s="263"/>
      <c r="AC248" s="258" t="s">
        <v>1627</v>
      </c>
      <c r="AG248" s="258" t="s">
        <v>2171</v>
      </c>
      <c r="AK248" s="258" t="s">
        <v>2175</v>
      </c>
      <c r="AR248" s="264"/>
      <c r="AY248" s="246"/>
    </row>
    <row r="249" spans="1:51" x14ac:dyDescent="0.25">
      <c r="A249" s="243"/>
      <c r="B249" s="555" t="s">
        <v>2195</v>
      </c>
      <c r="C249" s="555"/>
      <c r="D249" s="555"/>
      <c r="E249" s="555"/>
      <c r="F249" s="555"/>
      <c r="G249" s="555"/>
      <c r="H249" s="555"/>
      <c r="I249" s="555"/>
      <c r="J249" s="555"/>
      <c r="K249" s="555"/>
      <c r="L249" s="555"/>
      <c r="N249" s="258" t="s">
        <v>2167</v>
      </c>
      <c r="Z249" s="264"/>
      <c r="AB249" s="265"/>
      <c r="AC249" s="266" t="s">
        <v>1628</v>
      </c>
      <c r="AD249" s="267"/>
      <c r="AE249" s="267"/>
      <c r="AF249" s="267"/>
      <c r="AG249" s="266" t="s">
        <v>2172</v>
      </c>
      <c r="AH249" s="267"/>
      <c r="AI249" s="267"/>
      <c r="AJ249" s="267"/>
      <c r="AK249" s="266" t="s">
        <v>2176</v>
      </c>
      <c r="AL249" s="267"/>
      <c r="AM249" s="267"/>
      <c r="AN249" s="267"/>
      <c r="AO249" s="267"/>
      <c r="AP249" s="267"/>
      <c r="AQ249" s="267"/>
      <c r="AR249" s="268"/>
      <c r="AY249" s="246"/>
    </row>
    <row r="250" spans="1:51" x14ac:dyDescent="0.25">
      <c r="A250" s="347"/>
      <c r="B250" s="556"/>
      <c r="C250" s="556"/>
      <c r="D250" s="556"/>
      <c r="E250" s="556"/>
      <c r="F250" s="556"/>
      <c r="G250" s="556"/>
      <c r="H250" s="556"/>
      <c r="I250" s="556"/>
      <c r="J250" s="556"/>
      <c r="K250" s="556"/>
      <c r="L250" s="556"/>
      <c r="M250" s="267"/>
      <c r="N250" s="267"/>
      <c r="O250" s="267"/>
      <c r="P250" s="267"/>
      <c r="Q250" s="267"/>
      <c r="R250" s="267"/>
      <c r="S250" s="267"/>
      <c r="T250" s="267"/>
      <c r="U250" s="267"/>
      <c r="V250" s="267"/>
      <c r="W250" s="267"/>
      <c r="X250" s="267"/>
      <c r="Y250" s="267"/>
      <c r="Z250" s="268"/>
      <c r="AY250" s="246"/>
    </row>
    <row r="251" spans="1:51" ht="6" customHeight="1" x14ac:dyDescent="0.25">
      <c r="A251" s="243"/>
      <c r="AY251" s="246"/>
    </row>
    <row r="252" spans="1:51" x14ac:dyDescent="0.25">
      <c r="A252" s="294" t="s">
        <v>1970</v>
      </c>
      <c r="J252" s="276"/>
      <c r="K252" s="303" t="s">
        <v>1369</v>
      </c>
      <c r="M252" s="269" t="s">
        <v>1971</v>
      </c>
      <c r="Z252" s="259"/>
      <c r="AA252" s="261"/>
      <c r="AB252" s="261"/>
      <c r="AC252" s="261"/>
      <c r="AD252" s="261"/>
      <c r="AE252" s="261"/>
      <c r="AF252" s="261"/>
      <c r="AG252" s="261"/>
      <c r="AH252" s="261"/>
      <c r="AI252" s="261"/>
      <c r="AJ252" s="261"/>
      <c r="AK252" s="261"/>
      <c r="AL252" s="261"/>
      <c r="AM252" s="261"/>
      <c r="AN252" s="261"/>
      <c r="AO252" s="261"/>
      <c r="AP252" s="261"/>
      <c r="AQ252" s="261"/>
      <c r="AR252" s="261"/>
      <c r="AS252" s="261"/>
      <c r="AT252" s="261"/>
      <c r="AU252" s="262"/>
      <c r="AY252" s="246"/>
    </row>
    <row r="253" spans="1:51" x14ac:dyDescent="0.25">
      <c r="A253" s="243"/>
      <c r="J253" s="277"/>
      <c r="K253" s="304" t="s">
        <v>1370</v>
      </c>
      <c r="Z253" s="265"/>
      <c r="AA253" s="267"/>
      <c r="AB253" s="267"/>
      <c r="AC253" s="267"/>
      <c r="AD253" s="267"/>
      <c r="AE253" s="267"/>
      <c r="AF253" s="267"/>
      <c r="AG253" s="267"/>
      <c r="AH253" s="267"/>
      <c r="AI253" s="267"/>
      <c r="AJ253" s="267"/>
      <c r="AK253" s="267"/>
      <c r="AL253" s="267"/>
      <c r="AM253" s="267"/>
      <c r="AN253" s="267"/>
      <c r="AO253" s="267"/>
      <c r="AP253" s="267"/>
      <c r="AQ253" s="267"/>
      <c r="AR253" s="267"/>
      <c r="AS253" s="267"/>
      <c r="AT253" s="267"/>
      <c r="AU253" s="268"/>
      <c r="AY253" s="246"/>
    </row>
    <row r="254" spans="1:51" ht="6" customHeight="1" x14ac:dyDescent="0.25">
      <c r="A254" s="243"/>
      <c r="AY254" s="246"/>
    </row>
    <row r="255" spans="1:51" ht="19.5" customHeight="1" x14ac:dyDescent="0.25">
      <c r="A255" s="300" t="s">
        <v>2325</v>
      </c>
      <c r="B255" s="301"/>
      <c r="C255" s="301"/>
      <c r="D255" s="301"/>
      <c r="E255" s="301"/>
      <c r="F255" s="301"/>
      <c r="G255" s="301"/>
      <c r="H255" s="301"/>
      <c r="I255" s="301"/>
      <c r="J255" s="301"/>
      <c r="K255" s="301"/>
      <c r="L255" s="301"/>
      <c r="M255" s="301"/>
      <c r="N255" s="301"/>
      <c r="O255" s="301"/>
      <c r="P255" s="301"/>
      <c r="Q255" s="301"/>
      <c r="R255" s="301"/>
      <c r="S255" s="301"/>
      <c r="T255" s="301"/>
      <c r="U255" s="301"/>
      <c r="V255" s="301"/>
      <c r="W255" s="301"/>
      <c r="X255" s="301"/>
      <c r="Y255" s="301"/>
      <c r="Z255" s="301"/>
      <c r="AA255" s="301"/>
      <c r="AB255" s="301"/>
      <c r="AC255" s="301"/>
      <c r="AD255" s="301"/>
      <c r="AE255" s="301"/>
      <c r="AF255" s="301"/>
      <c r="AG255" s="301"/>
      <c r="AH255" s="301"/>
      <c r="AI255" s="301"/>
      <c r="AJ255" s="301"/>
      <c r="AK255" s="301"/>
      <c r="AL255" s="301"/>
      <c r="AM255" s="301"/>
      <c r="AN255" s="301"/>
      <c r="AO255" s="301"/>
      <c r="AP255" s="301"/>
      <c r="AQ255" s="301"/>
      <c r="AR255" s="301"/>
      <c r="AS255" s="301"/>
      <c r="AT255" s="301"/>
      <c r="AU255" s="301"/>
      <c r="AV255" s="301"/>
      <c r="AW255" s="301"/>
      <c r="AX255" s="301"/>
      <c r="AY255" s="302"/>
    </row>
    <row r="256" spans="1:51" x14ac:dyDescent="0.25">
      <c r="A256" s="292" t="s">
        <v>1994</v>
      </c>
      <c r="R256" s="269" t="s">
        <v>1972</v>
      </c>
      <c r="AY256" s="246"/>
    </row>
    <row r="257" spans="1:51" x14ac:dyDescent="0.25">
      <c r="A257" s="327" t="s">
        <v>2196</v>
      </c>
      <c r="R257" s="259"/>
      <c r="S257" s="261"/>
      <c r="T257" s="261"/>
      <c r="U257" s="261"/>
      <c r="V257" s="261"/>
      <c r="W257" s="261"/>
      <c r="X257" s="261"/>
      <c r="Y257" s="261"/>
      <c r="Z257" s="261"/>
      <c r="AA257" s="261"/>
      <c r="AB257" s="261"/>
      <c r="AC257" s="261"/>
      <c r="AD257" s="261"/>
      <c r="AE257" s="261"/>
      <c r="AF257" s="261"/>
      <c r="AG257" s="261"/>
      <c r="AH257" s="261"/>
      <c r="AI257" s="261"/>
      <c r="AJ257" s="261"/>
      <c r="AK257" s="261"/>
      <c r="AL257" s="261"/>
      <c r="AM257" s="261"/>
      <c r="AN257" s="261"/>
      <c r="AO257" s="261"/>
      <c r="AP257" s="261"/>
      <c r="AQ257" s="261"/>
      <c r="AR257" s="261"/>
      <c r="AS257" s="261"/>
      <c r="AT257" s="261"/>
      <c r="AU257" s="261"/>
      <c r="AV257" s="262"/>
      <c r="AY257" s="246"/>
    </row>
    <row r="258" spans="1:51" x14ac:dyDescent="0.25">
      <c r="A258" s="346"/>
      <c r="B258" s="260" t="s">
        <v>2177</v>
      </c>
      <c r="C258" s="261"/>
      <c r="D258" s="261"/>
      <c r="E258" s="261"/>
      <c r="F258" s="261"/>
      <c r="G258" s="261"/>
      <c r="H258" s="261"/>
      <c r="I258" s="260" t="s">
        <v>2179</v>
      </c>
      <c r="J258" s="261"/>
      <c r="K258" s="261"/>
      <c r="L258" s="261"/>
      <c r="M258" s="262"/>
      <c r="R258" s="265"/>
      <c r="S258" s="267"/>
      <c r="T258" s="267"/>
      <c r="U258" s="267"/>
      <c r="V258" s="267"/>
      <c r="W258" s="267"/>
      <c r="X258" s="267"/>
      <c r="Y258" s="267"/>
      <c r="Z258" s="267"/>
      <c r="AA258" s="267"/>
      <c r="AB258" s="267"/>
      <c r="AC258" s="267"/>
      <c r="AD258" s="267"/>
      <c r="AE258" s="267"/>
      <c r="AF258" s="267"/>
      <c r="AG258" s="267"/>
      <c r="AH258" s="267"/>
      <c r="AI258" s="267"/>
      <c r="AJ258" s="267"/>
      <c r="AK258" s="267"/>
      <c r="AL258" s="267"/>
      <c r="AM258" s="267"/>
      <c r="AN258" s="267"/>
      <c r="AO258" s="267"/>
      <c r="AP258" s="267"/>
      <c r="AQ258" s="267"/>
      <c r="AR258" s="267"/>
      <c r="AS258" s="267"/>
      <c r="AT258" s="267"/>
      <c r="AU258" s="267"/>
      <c r="AV258" s="268"/>
      <c r="AY258" s="246"/>
    </row>
    <row r="259" spans="1:51" x14ac:dyDescent="0.25">
      <c r="A259" s="347"/>
      <c r="B259" s="266" t="s">
        <v>2178</v>
      </c>
      <c r="C259" s="267"/>
      <c r="D259" s="267"/>
      <c r="E259" s="267"/>
      <c r="F259" s="267"/>
      <c r="G259" s="267"/>
      <c r="H259" s="267"/>
      <c r="I259" s="266" t="s">
        <v>1562</v>
      </c>
      <c r="J259" s="267"/>
      <c r="K259" s="267"/>
      <c r="L259" s="267"/>
      <c r="M259" s="268"/>
      <c r="AY259" s="246"/>
    </row>
    <row r="260" spans="1:51" x14ac:dyDescent="0.25">
      <c r="A260" s="243"/>
      <c r="R260" s="269" t="s">
        <v>1973</v>
      </c>
      <c r="AY260" s="246"/>
    </row>
    <row r="261" spans="1:51" x14ac:dyDescent="0.25">
      <c r="A261" s="269" t="s">
        <v>2239</v>
      </c>
      <c r="R261" s="259"/>
      <c r="S261" s="261"/>
      <c r="T261" s="261"/>
      <c r="U261" s="261"/>
      <c r="V261" s="261"/>
      <c r="W261" s="261"/>
      <c r="X261" s="261"/>
      <c r="Y261" s="261"/>
      <c r="Z261" s="261"/>
      <c r="AA261" s="261"/>
      <c r="AB261" s="261"/>
      <c r="AC261" s="261"/>
      <c r="AD261" s="261"/>
      <c r="AE261" s="261"/>
      <c r="AF261" s="261"/>
      <c r="AG261" s="261"/>
      <c r="AH261" s="261"/>
      <c r="AI261" s="261"/>
      <c r="AJ261" s="261"/>
      <c r="AK261" s="261"/>
      <c r="AL261" s="261"/>
      <c r="AM261" s="261"/>
      <c r="AN261" s="261"/>
      <c r="AO261" s="261"/>
      <c r="AP261" s="261"/>
      <c r="AQ261" s="261"/>
      <c r="AR261" s="261"/>
      <c r="AS261" s="261"/>
      <c r="AT261" s="261"/>
      <c r="AU261" s="261"/>
      <c r="AV261" s="262"/>
      <c r="AY261" s="246"/>
    </row>
    <row r="262" spans="1:51" x14ac:dyDescent="0.25">
      <c r="A262" s="252"/>
      <c r="B262" s="253"/>
      <c r="C262" s="253"/>
      <c r="D262" s="253"/>
      <c r="E262" s="253"/>
      <c r="F262" s="253"/>
      <c r="G262" s="253"/>
      <c r="H262" s="254"/>
      <c r="R262" s="265"/>
      <c r="S262" s="267"/>
      <c r="T262" s="267"/>
      <c r="U262" s="267"/>
      <c r="V262" s="267"/>
      <c r="W262" s="267"/>
      <c r="X262" s="267"/>
      <c r="Y262" s="267"/>
      <c r="Z262" s="267"/>
      <c r="AA262" s="267"/>
      <c r="AB262" s="267"/>
      <c r="AC262" s="267"/>
      <c r="AD262" s="267"/>
      <c r="AE262" s="267"/>
      <c r="AF262" s="267"/>
      <c r="AG262" s="267"/>
      <c r="AH262" s="267"/>
      <c r="AI262" s="267"/>
      <c r="AJ262" s="267"/>
      <c r="AK262" s="267"/>
      <c r="AL262" s="267"/>
      <c r="AM262" s="267"/>
      <c r="AN262" s="267"/>
      <c r="AO262" s="267"/>
      <c r="AP262" s="267"/>
      <c r="AQ262" s="267"/>
      <c r="AR262" s="267"/>
      <c r="AS262" s="267"/>
      <c r="AT262" s="267"/>
      <c r="AU262" s="267"/>
      <c r="AV262" s="268"/>
      <c r="AY262" s="246"/>
    </row>
    <row r="263" spans="1:51" x14ac:dyDescent="0.25">
      <c r="A263" s="243"/>
      <c r="AY263" s="246"/>
    </row>
    <row r="264" spans="1:51" x14ac:dyDescent="0.25">
      <c r="A264" s="243"/>
      <c r="AY264" s="246"/>
    </row>
    <row r="265" spans="1:51" x14ac:dyDescent="0.25">
      <c r="A265" s="243"/>
      <c r="AY265" s="246"/>
    </row>
    <row r="266" spans="1:51" x14ac:dyDescent="0.25">
      <c r="A266" s="243"/>
      <c r="AY266" s="246"/>
    </row>
    <row r="267" spans="1:51" x14ac:dyDescent="0.25">
      <c r="A267" s="243"/>
      <c r="AY267" s="246"/>
    </row>
    <row r="268" spans="1:51" ht="17.25" thickBot="1" x14ac:dyDescent="0.3">
      <c r="A268" s="244"/>
      <c r="B268" s="245"/>
      <c r="C268" s="245"/>
      <c r="D268" s="245"/>
      <c r="E268" s="245"/>
      <c r="F268" s="245"/>
      <c r="G268" s="245"/>
      <c r="H268" s="245"/>
      <c r="I268" s="245"/>
      <c r="J268" s="245"/>
      <c r="K268" s="245"/>
      <c r="L268" s="245"/>
      <c r="M268" s="245"/>
      <c r="N268" s="245"/>
      <c r="O268" s="245"/>
      <c r="P268" s="245"/>
      <c r="Q268" s="245"/>
      <c r="R268" s="245"/>
      <c r="S268" s="245"/>
      <c r="T268" s="245"/>
      <c r="U268" s="245"/>
      <c r="V268" s="245"/>
      <c r="W268" s="245"/>
      <c r="X268" s="245"/>
      <c r="Y268" s="245"/>
      <c r="Z268" s="245"/>
      <c r="AA268" s="245"/>
      <c r="AB268" s="245"/>
      <c r="AC268" s="245"/>
      <c r="AD268" s="245"/>
      <c r="AE268" s="245"/>
      <c r="AF268" s="245"/>
      <c r="AG268" s="245"/>
      <c r="AH268" s="245"/>
      <c r="AI268" s="245"/>
      <c r="AJ268" s="245"/>
      <c r="AK268" s="245"/>
      <c r="AL268" s="245"/>
      <c r="AM268" s="245"/>
      <c r="AN268" s="245"/>
      <c r="AO268" s="245"/>
      <c r="AP268" s="245"/>
      <c r="AQ268" s="245"/>
      <c r="AR268" s="245"/>
      <c r="AS268" s="245"/>
      <c r="AT268" s="245"/>
      <c r="AU268" s="245"/>
      <c r="AV268" s="245"/>
      <c r="AW268" s="245"/>
      <c r="AX268" s="245"/>
      <c r="AY268" s="247"/>
    </row>
    <row r="269" spans="1:51" ht="18" customHeight="1" x14ac:dyDescent="0.25">
      <c r="A269" s="455" t="s">
        <v>2063</v>
      </c>
      <c r="B269" s="455"/>
      <c r="C269" s="455"/>
      <c r="D269" s="455"/>
      <c r="E269" s="455"/>
      <c r="F269" s="455"/>
      <c r="G269" s="455"/>
      <c r="H269" s="455"/>
      <c r="I269" s="455"/>
      <c r="J269" s="455"/>
      <c r="K269" s="455"/>
      <c r="L269" s="455"/>
      <c r="M269" s="455"/>
      <c r="N269" s="455"/>
      <c r="O269" s="455"/>
      <c r="P269" s="455"/>
      <c r="Q269" s="455"/>
      <c r="R269" s="455"/>
      <c r="S269" s="455"/>
      <c r="T269" s="455"/>
      <c r="U269" s="455"/>
      <c r="V269" s="455"/>
      <c r="W269" s="455"/>
      <c r="X269" s="455"/>
      <c r="Y269" s="455"/>
      <c r="Z269" s="455"/>
      <c r="AA269" s="455"/>
      <c r="AB269" s="455"/>
      <c r="AC269" s="455"/>
      <c r="AD269" s="455"/>
      <c r="AE269" s="455"/>
      <c r="AF269" s="455"/>
      <c r="AG269" s="455"/>
      <c r="AH269" s="455"/>
      <c r="AI269" s="455"/>
      <c r="AJ269" s="455"/>
      <c r="AK269" s="455"/>
      <c r="AL269" s="455"/>
      <c r="AM269" s="455"/>
      <c r="AN269" s="455"/>
      <c r="AO269" s="455"/>
      <c r="AP269" s="455"/>
      <c r="AQ269" s="455"/>
      <c r="AR269" s="455"/>
      <c r="AS269" s="455"/>
      <c r="AT269" s="455"/>
      <c r="AU269" s="455"/>
      <c r="AV269" s="455"/>
      <c r="AW269" s="455"/>
      <c r="AX269" s="455"/>
      <c r="AY269" s="455"/>
    </row>
    <row r="270" spans="1:51" ht="12.75" customHeight="1" x14ac:dyDescent="0.25">
      <c r="A270" s="456" t="s">
        <v>2064</v>
      </c>
      <c r="B270" s="456"/>
      <c r="C270" s="456"/>
      <c r="D270" s="456"/>
      <c r="E270" s="456"/>
      <c r="F270" s="456"/>
      <c r="G270" s="456"/>
      <c r="H270" s="456"/>
      <c r="I270" s="456"/>
      <c r="J270" s="456"/>
      <c r="K270" s="456"/>
      <c r="L270" s="456"/>
      <c r="M270" s="456"/>
      <c r="N270" s="456"/>
      <c r="O270" s="456"/>
      <c r="P270" s="456"/>
      <c r="Q270" s="456"/>
      <c r="R270" s="456"/>
      <c r="S270" s="456"/>
      <c r="T270" s="456"/>
      <c r="U270" s="456"/>
      <c r="V270" s="456"/>
      <c r="W270" s="456"/>
      <c r="X270" s="456"/>
      <c r="Y270" s="456"/>
      <c r="Z270" s="456"/>
      <c r="AA270" s="456"/>
      <c r="AB270" s="456"/>
      <c r="AC270" s="456"/>
      <c r="AD270" s="456"/>
      <c r="AE270" s="456"/>
      <c r="AF270" s="456"/>
      <c r="AG270" s="456"/>
      <c r="AH270" s="456"/>
      <c r="AI270" s="456"/>
      <c r="AJ270" s="456"/>
      <c r="AK270" s="456"/>
      <c r="AL270" s="456"/>
      <c r="AM270" s="456"/>
      <c r="AN270" s="456"/>
      <c r="AO270" s="456"/>
      <c r="AP270" s="456"/>
      <c r="AQ270" s="456"/>
      <c r="AR270" s="456"/>
      <c r="AS270" s="456"/>
      <c r="AT270" s="456"/>
      <c r="AU270" s="456"/>
      <c r="AV270" s="456"/>
      <c r="AW270" s="456"/>
      <c r="AX270" s="456"/>
      <c r="AY270" s="456"/>
    </row>
    <row r="271" spans="1:51" ht="12.75" customHeight="1" x14ac:dyDescent="0.25">
      <c r="A271" s="456" t="s">
        <v>2066</v>
      </c>
      <c r="B271" s="456"/>
      <c r="C271" s="456"/>
      <c r="D271" s="456"/>
      <c r="E271" s="456"/>
      <c r="F271" s="456"/>
      <c r="G271" s="456"/>
      <c r="H271" s="456"/>
      <c r="I271" s="456"/>
      <c r="J271" s="456"/>
      <c r="K271" s="456"/>
      <c r="L271" s="456"/>
      <c r="M271" s="456"/>
      <c r="N271" s="456"/>
      <c r="O271" s="456"/>
      <c r="P271" s="456"/>
      <c r="Q271" s="456"/>
      <c r="R271" s="456"/>
      <c r="S271" s="456"/>
      <c r="T271" s="456"/>
      <c r="U271" s="456"/>
      <c r="V271" s="456"/>
      <c r="W271" s="456"/>
      <c r="X271" s="456"/>
      <c r="Y271" s="456"/>
      <c r="Z271" s="456"/>
      <c r="AA271" s="456"/>
      <c r="AB271" s="456"/>
      <c r="AC271" s="456"/>
      <c r="AD271" s="456"/>
      <c r="AE271" s="456"/>
      <c r="AF271" s="456"/>
      <c r="AG271" s="456"/>
      <c r="AH271" s="456"/>
      <c r="AI271" s="456"/>
      <c r="AJ271" s="456"/>
      <c r="AK271" s="456"/>
      <c r="AL271" s="456"/>
      <c r="AM271" s="456"/>
      <c r="AN271" s="456"/>
      <c r="AO271" s="456"/>
      <c r="AP271" s="456"/>
      <c r="AQ271" s="456"/>
      <c r="AR271" s="456"/>
      <c r="AS271" s="456"/>
      <c r="AT271" s="456"/>
      <c r="AU271" s="456"/>
      <c r="AV271" s="456"/>
      <c r="AW271" s="456"/>
      <c r="AX271" s="456"/>
      <c r="AY271" s="456"/>
    </row>
    <row r="272" spans="1:51" ht="18" customHeight="1" x14ac:dyDescent="0.25">
      <c r="A272" s="519"/>
      <c r="B272" s="519"/>
      <c r="C272" s="519"/>
      <c r="D272" s="519"/>
      <c r="E272" s="519"/>
      <c r="F272" s="519"/>
      <c r="G272" s="519"/>
      <c r="H272" s="519"/>
      <c r="I272" s="519"/>
      <c r="J272" s="519"/>
      <c r="K272" s="519"/>
      <c r="L272" s="519"/>
      <c r="M272" s="519"/>
      <c r="N272" s="519"/>
      <c r="O272" s="519"/>
      <c r="P272" s="519"/>
      <c r="Q272" s="519"/>
      <c r="R272" s="519"/>
      <c r="S272" s="519"/>
      <c r="T272" s="519"/>
      <c r="U272" s="519"/>
      <c r="V272" s="519"/>
      <c r="W272" s="519"/>
      <c r="X272" s="519"/>
      <c r="Y272" s="519"/>
      <c r="Z272" s="519"/>
      <c r="AA272" s="519"/>
      <c r="AB272" s="519"/>
      <c r="AC272" s="519"/>
      <c r="AD272" s="519"/>
      <c r="AE272" s="519"/>
      <c r="AF272" s="519"/>
      <c r="AG272" s="519"/>
      <c r="AH272" s="519"/>
      <c r="AI272" s="519"/>
      <c r="AJ272" s="519"/>
      <c r="AK272" s="519"/>
      <c r="AL272" s="519"/>
      <c r="AM272" s="519"/>
      <c r="AN272" s="519"/>
      <c r="AO272" s="519"/>
      <c r="AP272" s="519"/>
      <c r="AQ272" s="519"/>
      <c r="AR272" s="519"/>
      <c r="AS272" s="519"/>
      <c r="AT272" s="519"/>
      <c r="AU272" s="519"/>
      <c r="AV272" s="519"/>
      <c r="AW272" s="519"/>
      <c r="AX272" s="519"/>
      <c r="AY272" s="519"/>
    </row>
    <row r="273" spans="1:51" ht="12.75" customHeight="1" x14ac:dyDescent="0.25">
      <c r="A273" s="519"/>
      <c r="B273" s="519"/>
      <c r="C273" s="519"/>
      <c r="D273" s="519"/>
      <c r="E273" s="519"/>
      <c r="F273" s="519"/>
      <c r="G273" s="519"/>
      <c r="H273" s="519"/>
      <c r="I273" s="519"/>
      <c r="J273" s="519"/>
      <c r="K273" s="519"/>
      <c r="L273" s="519"/>
      <c r="M273" s="519"/>
      <c r="N273" s="519"/>
      <c r="O273" s="519"/>
      <c r="P273" s="519"/>
      <c r="Q273" s="519"/>
      <c r="R273" s="519"/>
      <c r="S273" s="519"/>
      <c r="T273" s="519"/>
      <c r="U273" s="519"/>
      <c r="V273" s="519"/>
      <c r="W273" s="519"/>
      <c r="X273" s="519"/>
      <c r="Y273" s="519"/>
      <c r="Z273" s="519"/>
      <c r="AA273" s="519"/>
      <c r="AB273" s="519"/>
      <c r="AC273" s="519"/>
      <c r="AD273" s="519"/>
      <c r="AE273" s="519"/>
      <c r="AF273" s="519"/>
      <c r="AG273" s="519"/>
      <c r="AH273" s="519"/>
      <c r="AI273" s="519"/>
      <c r="AJ273" s="519"/>
      <c r="AK273" s="519"/>
      <c r="AL273" s="519"/>
      <c r="AM273" s="519"/>
      <c r="AN273" s="519"/>
      <c r="AO273" s="519"/>
      <c r="AP273" s="519"/>
      <c r="AQ273" s="519"/>
      <c r="AR273" s="519"/>
      <c r="AS273" s="519"/>
      <c r="AT273" s="519"/>
      <c r="AU273" s="519"/>
      <c r="AV273" s="519"/>
      <c r="AW273" s="519"/>
      <c r="AX273" s="519"/>
      <c r="AY273" s="519"/>
    </row>
    <row r="274" spans="1:51" ht="12.75" customHeight="1" x14ac:dyDescent="0.25">
      <c r="A274" s="519"/>
      <c r="B274" s="519"/>
      <c r="C274" s="519"/>
      <c r="D274" s="519"/>
      <c r="E274" s="519"/>
      <c r="F274" s="519"/>
      <c r="G274" s="519"/>
      <c r="H274" s="519"/>
      <c r="I274" s="519"/>
      <c r="J274" s="519"/>
      <c r="K274" s="519"/>
      <c r="L274" s="519"/>
      <c r="M274" s="519"/>
      <c r="N274" s="519"/>
      <c r="O274" s="519"/>
      <c r="P274" s="519"/>
      <c r="Q274" s="519"/>
      <c r="R274" s="519"/>
      <c r="S274" s="519"/>
      <c r="T274" s="519"/>
      <c r="U274" s="519"/>
      <c r="V274" s="519"/>
      <c r="W274" s="519"/>
      <c r="X274" s="519"/>
      <c r="Y274" s="519"/>
      <c r="Z274" s="519"/>
      <c r="AA274" s="519"/>
      <c r="AB274" s="519"/>
      <c r="AC274" s="519"/>
      <c r="AD274" s="519"/>
      <c r="AE274" s="519"/>
      <c r="AF274" s="519"/>
      <c r="AG274" s="519"/>
      <c r="AH274" s="519"/>
      <c r="AI274" s="519"/>
      <c r="AJ274" s="519"/>
      <c r="AK274" s="519"/>
      <c r="AL274" s="519"/>
      <c r="AM274" s="519"/>
      <c r="AN274" s="519"/>
      <c r="AO274" s="519"/>
      <c r="AP274" s="519"/>
      <c r="AQ274" s="519"/>
      <c r="AR274" s="519"/>
      <c r="AS274" s="519"/>
      <c r="AT274" s="519"/>
      <c r="AU274" s="519"/>
      <c r="AV274" s="519"/>
      <c r="AW274" s="519"/>
      <c r="AX274" s="519"/>
      <c r="AY274" s="519"/>
    </row>
  </sheetData>
  <mergeCells count="314">
    <mergeCell ref="AL64:AY64"/>
    <mergeCell ref="F100:AO102"/>
    <mergeCell ref="F130:AO132"/>
    <mergeCell ref="F178:AO180"/>
    <mergeCell ref="F225:AO227"/>
    <mergeCell ref="A269:AY269"/>
    <mergeCell ref="AU183:AY184"/>
    <mergeCell ref="AT191:AY192"/>
    <mergeCell ref="AK206:AW207"/>
    <mergeCell ref="A219:AY219"/>
    <mergeCell ref="O183:V184"/>
    <mergeCell ref="X183:AB186"/>
    <mergeCell ref="A178:E180"/>
    <mergeCell ref="AP178:AT178"/>
    <mergeCell ref="AU178:AY178"/>
    <mergeCell ref="AP179:AT179"/>
    <mergeCell ref="AU179:AY179"/>
    <mergeCell ref="AP180:AY180"/>
    <mergeCell ref="A172:AY172"/>
    <mergeCell ref="A173:AY173"/>
    <mergeCell ref="A174:AY174"/>
    <mergeCell ref="A175:AY177"/>
    <mergeCell ref="U154:AE155"/>
    <mergeCell ref="AB165:AM166"/>
    <mergeCell ref="A270:AY270"/>
    <mergeCell ref="A271:AY271"/>
    <mergeCell ref="A272:AY274"/>
    <mergeCell ref="Z231:AC232"/>
    <mergeCell ref="B249:L250"/>
    <mergeCell ref="A243:Z244"/>
    <mergeCell ref="AT243:AY245"/>
    <mergeCell ref="A220:AY220"/>
    <mergeCell ref="A221:AY221"/>
    <mergeCell ref="A222:AY224"/>
    <mergeCell ref="A225:E227"/>
    <mergeCell ref="AP225:AT225"/>
    <mergeCell ref="AU225:AY225"/>
    <mergeCell ref="AP226:AT226"/>
    <mergeCell ref="AU226:AY226"/>
    <mergeCell ref="AP227:AY227"/>
    <mergeCell ref="T147:AA148"/>
    <mergeCell ref="V135:AB136"/>
    <mergeCell ref="A124:AY124"/>
    <mergeCell ref="A125:AY125"/>
    <mergeCell ref="A126:AY126"/>
    <mergeCell ref="A127:AY129"/>
    <mergeCell ref="A130:E132"/>
    <mergeCell ref="AP130:AT130"/>
    <mergeCell ref="AU130:AY130"/>
    <mergeCell ref="AP131:AT131"/>
    <mergeCell ref="AU131:AY131"/>
    <mergeCell ref="AP132:AY132"/>
    <mergeCell ref="AN123:AO123"/>
    <mergeCell ref="AP123:AQ123"/>
    <mergeCell ref="AR123:AS123"/>
    <mergeCell ref="AT123:AV123"/>
    <mergeCell ref="AW123:AY123"/>
    <mergeCell ref="AR122:AS122"/>
    <mergeCell ref="AT122:AV122"/>
    <mergeCell ref="AW122:AY122"/>
    <mergeCell ref="B123:D123"/>
    <mergeCell ref="E123:G123"/>
    <mergeCell ref="H123:M123"/>
    <mergeCell ref="N123:O123"/>
    <mergeCell ref="P123:S123"/>
    <mergeCell ref="W123:X123"/>
    <mergeCell ref="Y123:AA123"/>
    <mergeCell ref="AB123:AC123"/>
    <mergeCell ref="AD123:AE123"/>
    <mergeCell ref="AF123:AG123"/>
    <mergeCell ref="AH123:AI123"/>
    <mergeCell ref="AJ123:AK123"/>
    <mergeCell ref="AL123:AM123"/>
    <mergeCell ref="AH122:AI122"/>
    <mergeCell ref="AJ122:AK122"/>
    <mergeCell ref="AL122:AM122"/>
    <mergeCell ref="AN122:AO122"/>
    <mergeCell ref="AP122:AQ122"/>
    <mergeCell ref="W122:X122"/>
    <mergeCell ref="Y122:AA122"/>
    <mergeCell ref="AB122:AC122"/>
    <mergeCell ref="AD122:AE122"/>
    <mergeCell ref="AF122:AG122"/>
    <mergeCell ref="B122:D122"/>
    <mergeCell ref="E122:G122"/>
    <mergeCell ref="H122:M122"/>
    <mergeCell ref="N122:O122"/>
    <mergeCell ref="P122:S122"/>
    <mergeCell ref="AN121:AO121"/>
    <mergeCell ref="AP121:AQ121"/>
    <mergeCell ref="AR121:AS121"/>
    <mergeCell ref="AT121:AV121"/>
    <mergeCell ref="AW121:AY121"/>
    <mergeCell ref="AR120:AS120"/>
    <mergeCell ref="AT120:AV120"/>
    <mergeCell ref="AW120:AY120"/>
    <mergeCell ref="B121:D121"/>
    <mergeCell ref="E121:G121"/>
    <mergeCell ref="H121:M121"/>
    <mergeCell ref="N121:O121"/>
    <mergeCell ref="P121:S121"/>
    <mergeCell ref="W121:X121"/>
    <mergeCell ref="Y121:AA121"/>
    <mergeCell ref="AB121:AC121"/>
    <mergeCell ref="AD121:AE121"/>
    <mergeCell ref="AF121:AG121"/>
    <mergeCell ref="AH121:AI121"/>
    <mergeCell ref="AJ121:AK121"/>
    <mergeCell ref="AL121:AM121"/>
    <mergeCell ref="AH120:AI120"/>
    <mergeCell ref="AJ120:AK120"/>
    <mergeCell ref="AL120:AM120"/>
    <mergeCell ref="AN120:AO120"/>
    <mergeCell ref="AP120:AQ120"/>
    <mergeCell ref="W120:X120"/>
    <mergeCell ref="Y120:AA120"/>
    <mergeCell ref="AB120:AC120"/>
    <mergeCell ref="AD120:AE120"/>
    <mergeCell ref="AF120:AG120"/>
    <mergeCell ref="B120:D120"/>
    <mergeCell ref="E120:G120"/>
    <mergeCell ref="H120:M120"/>
    <mergeCell ref="N120:O120"/>
    <mergeCell ref="P120:S120"/>
    <mergeCell ref="AN119:AO119"/>
    <mergeCell ref="AP119:AQ119"/>
    <mergeCell ref="AR119:AS119"/>
    <mergeCell ref="AT119:AV119"/>
    <mergeCell ref="AW119:AY119"/>
    <mergeCell ref="AR118:AS118"/>
    <mergeCell ref="AT118:AV118"/>
    <mergeCell ref="AW118:AY118"/>
    <mergeCell ref="B119:D119"/>
    <mergeCell ref="E119:G119"/>
    <mergeCell ref="H119:M119"/>
    <mergeCell ref="N119:O119"/>
    <mergeCell ref="P119:S119"/>
    <mergeCell ref="W119:X119"/>
    <mergeCell ref="Y119:AA119"/>
    <mergeCell ref="AB119:AC119"/>
    <mergeCell ref="AD119:AE119"/>
    <mergeCell ref="AF119:AG119"/>
    <mergeCell ref="AH119:AI119"/>
    <mergeCell ref="AJ119:AK119"/>
    <mergeCell ref="AL119:AM119"/>
    <mergeCell ref="AH118:AI118"/>
    <mergeCell ref="AJ118:AK118"/>
    <mergeCell ref="AL118:AM118"/>
    <mergeCell ref="AN118:AO118"/>
    <mergeCell ref="AP118:AQ118"/>
    <mergeCell ref="W118:X118"/>
    <mergeCell ref="Y118:AA118"/>
    <mergeCell ref="AB118:AC118"/>
    <mergeCell ref="AD118:AE118"/>
    <mergeCell ref="AF118:AG118"/>
    <mergeCell ref="B118:D118"/>
    <mergeCell ref="E118:G118"/>
    <mergeCell ref="H118:M118"/>
    <mergeCell ref="N118:O118"/>
    <mergeCell ref="P118:S118"/>
    <mergeCell ref="AN117:AO117"/>
    <mergeCell ref="AP117:AQ117"/>
    <mergeCell ref="AR117:AS117"/>
    <mergeCell ref="AT117:AV117"/>
    <mergeCell ref="AW117:AY117"/>
    <mergeCell ref="AR116:AS116"/>
    <mergeCell ref="AT116:AV116"/>
    <mergeCell ref="AW116:AY116"/>
    <mergeCell ref="B117:D117"/>
    <mergeCell ref="E117:G117"/>
    <mergeCell ref="H117:M117"/>
    <mergeCell ref="N117:O117"/>
    <mergeCell ref="P117:S117"/>
    <mergeCell ref="W117:X117"/>
    <mergeCell ref="Y117:AA117"/>
    <mergeCell ref="AB117:AC117"/>
    <mergeCell ref="AD117:AE117"/>
    <mergeCell ref="AF117:AG117"/>
    <mergeCell ref="AH117:AI117"/>
    <mergeCell ref="AJ117:AK117"/>
    <mergeCell ref="AL117:AM117"/>
    <mergeCell ref="AF116:AG116"/>
    <mergeCell ref="AH116:AI116"/>
    <mergeCell ref="AJ116:AK116"/>
    <mergeCell ref="AL116:AM116"/>
    <mergeCell ref="AN116:AO116"/>
    <mergeCell ref="AP116:AQ116"/>
    <mergeCell ref="AL115:AM115"/>
    <mergeCell ref="AN115:AO115"/>
    <mergeCell ref="AP115:AQ115"/>
    <mergeCell ref="B116:D116"/>
    <mergeCell ref="E116:G116"/>
    <mergeCell ref="H116:M116"/>
    <mergeCell ref="N116:O116"/>
    <mergeCell ref="P116:S116"/>
    <mergeCell ref="W116:X116"/>
    <mergeCell ref="Y116:AA116"/>
    <mergeCell ref="AB116:AC116"/>
    <mergeCell ref="AD116:AE116"/>
    <mergeCell ref="AP114:AQ114"/>
    <mergeCell ref="AR114:AS114"/>
    <mergeCell ref="AT114:AV114"/>
    <mergeCell ref="AW114:AY114"/>
    <mergeCell ref="B115:D115"/>
    <mergeCell ref="E115:G115"/>
    <mergeCell ref="H115:M115"/>
    <mergeCell ref="N115:O115"/>
    <mergeCell ref="P115:S115"/>
    <mergeCell ref="W115:X115"/>
    <mergeCell ref="Y115:AA115"/>
    <mergeCell ref="AB115:AC115"/>
    <mergeCell ref="AD115:AE115"/>
    <mergeCell ref="AF115:AG115"/>
    <mergeCell ref="AH115:AI115"/>
    <mergeCell ref="AJ115:AK115"/>
    <mergeCell ref="AW115:AY115"/>
    <mergeCell ref="AR115:AS115"/>
    <mergeCell ref="AT115:AV115"/>
    <mergeCell ref="AW112:AY113"/>
    <mergeCell ref="B114:D114"/>
    <mergeCell ref="E114:G114"/>
    <mergeCell ref="H114:M114"/>
    <mergeCell ref="N114:O114"/>
    <mergeCell ref="P114:S114"/>
    <mergeCell ref="W114:X114"/>
    <mergeCell ref="Y114:AA114"/>
    <mergeCell ref="AB114:AC114"/>
    <mergeCell ref="AD114:AE114"/>
    <mergeCell ref="AF114:AG114"/>
    <mergeCell ref="AH114:AI114"/>
    <mergeCell ref="AJ114:AK114"/>
    <mergeCell ref="AL114:AM114"/>
    <mergeCell ref="AN114:AO114"/>
    <mergeCell ref="AD112:AE113"/>
    <mergeCell ref="AF112:AG113"/>
    <mergeCell ref="AH112:AI113"/>
    <mergeCell ref="AJ112:AK113"/>
    <mergeCell ref="AL112:AM113"/>
    <mergeCell ref="AN112:AO113"/>
    <mergeCell ref="AP112:AQ113"/>
    <mergeCell ref="AR112:AS113"/>
    <mergeCell ref="AT112:AV113"/>
    <mergeCell ref="A112:A113"/>
    <mergeCell ref="B112:D113"/>
    <mergeCell ref="E112:G113"/>
    <mergeCell ref="H112:M113"/>
    <mergeCell ref="N112:O113"/>
    <mergeCell ref="P112:S113"/>
    <mergeCell ref="W112:X113"/>
    <mergeCell ref="Y112:AA113"/>
    <mergeCell ref="AB112:AC113"/>
    <mergeCell ref="T112:V112"/>
    <mergeCell ref="A100:E102"/>
    <mergeCell ref="AP100:AT100"/>
    <mergeCell ref="AU100:AY100"/>
    <mergeCell ref="AP101:AT101"/>
    <mergeCell ref="AU101:AY101"/>
    <mergeCell ref="AP102:AY102"/>
    <mergeCell ref="S16:X16"/>
    <mergeCell ref="A40:G41"/>
    <mergeCell ref="M40:S41"/>
    <mergeCell ref="A43:G44"/>
    <mergeCell ref="N43:T45"/>
    <mergeCell ref="AG35:AL36"/>
    <mergeCell ref="AQ35:AV36"/>
    <mergeCell ref="A35:E36"/>
    <mergeCell ref="I31:P32"/>
    <mergeCell ref="A28:G29"/>
    <mergeCell ref="AM31:AQ32"/>
    <mergeCell ref="I18:N18"/>
    <mergeCell ref="V18:AA18"/>
    <mergeCell ref="A60:G61"/>
    <mergeCell ref="N60:S61"/>
    <mergeCell ref="J69:Q70"/>
    <mergeCell ref="A97:AY99"/>
    <mergeCell ref="A86:G87"/>
    <mergeCell ref="G10:N10"/>
    <mergeCell ref="A7:F7"/>
    <mergeCell ref="A1:E3"/>
    <mergeCell ref="AP1:AT1"/>
    <mergeCell ref="AU1:AY1"/>
    <mergeCell ref="AP2:AT2"/>
    <mergeCell ref="AU2:AY2"/>
    <mergeCell ref="AP3:AY3"/>
    <mergeCell ref="B5:AX5"/>
    <mergeCell ref="F1:AO3"/>
    <mergeCell ref="G12:N12"/>
    <mergeCell ref="A16:F16"/>
    <mergeCell ref="A57:G58"/>
    <mergeCell ref="N57:S58"/>
    <mergeCell ref="A47:AY47"/>
    <mergeCell ref="A48:AY48"/>
    <mergeCell ref="A50:AY51"/>
    <mergeCell ref="A52:E54"/>
    <mergeCell ref="AP52:AT52"/>
    <mergeCell ref="AU52:AY52"/>
    <mergeCell ref="AP53:AT53"/>
    <mergeCell ref="AU53:AY53"/>
    <mergeCell ref="AP54:AY54"/>
    <mergeCell ref="A49:AY49"/>
    <mergeCell ref="F52:AO54"/>
    <mergeCell ref="A96:AY96"/>
    <mergeCell ref="P86:T88"/>
    <mergeCell ref="A90:F92"/>
    <mergeCell ref="A94:AY94"/>
    <mergeCell ref="A95:AY95"/>
    <mergeCell ref="A69:F71"/>
    <mergeCell ref="S69:Z71"/>
    <mergeCell ref="AP69:AY70"/>
    <mergeCell ref="A76:G77"/>
    <mergeCell ref="N76:S77"/>
    <mergeCell ref="A80:H82"/>
    <mergeCell ref="Q80:Z82"/>
    <mergeCell ref="AM80:AY81"/>
  </mergeCells>
  <printOptions horizontalCentered="1"/>
  <pageMargins left="0.44" right="0.31496062992125984" top="0.47244094488188981" bottom="0.59055118110236227" header="0.31496062992125984" footer="0.31496062992125984"/>
  <pageSetup scale="66" fitToHeight="0" orientation="landscape" r:id="rId1"/>
  <rowBreaks count="5" manualBreakCount="5">
    <brk id="51" max="50" man="1"/>
    <brk id="99" max="50" man="1"/>
    <brk id="129" max="50" man="1"/>
    <brk id="177" max="50" man="1"/>
    <brk id="224" max="50"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3">
    <tabColor theme="8" tint="-0.249977111117893"/>
    <pageSetUpPr fitToPage="1"/>
  </sheetPr>
  <dimension ref="A1:AY268"/>
  <sheetViews>
    <sheetView view="pageBreakPreview" zoomScale="85" zoomScaleNormal="85" zoomScaleSheetLayoutView="85" workbookViewId="0">
      <pane ySplit="3" topLeftCell="A109" activePane="bottomLeft" state="frozen"/>
      <selection pane="bottomLeft" activeCell="A6" sqref="A6:F6"/>
    </sheetView>
  </sheetViews>
  <sheetFormatPr baseColWidth="10" defaultColWidth="11.42578125" defaultRowHeight="16.5" x14ac:dyDescent="0.25"/>
  <cols>
    <col min="1" max="50" width="3.85546875" style="81" customWidth="1"/>
    <col min="51" max="51" width="8.42578125" style="81" customWidth="1"/>
    <col min="52" max="60" width="3.85546875" style="81" customWidth="1"/>
    <col min="61" max="16384" width="11.42578125" style="81"/>
  </cols>
  <sheetData>
    <row r="1" spans="1:51" ht="25.5" customHeight="1" thickBot="1" x14ac:dyDescent="0.3">
      <c r="A1" s="520"/>
      <c r="B1" s="521"/>
      <c r="C1" s="521"/>
      <c r="D1" s="521"/>
      <c r="E1" s="521"/>
      <c r="F1" s="531" t="s">
        <v>2860</v>
      </c>
      <c r="G1" s="532"/>
      <c r="H1" s="532"/>
      <c r="I1" s="532"/>
      <c r="J1" s="532"/>
      <c r="K1" s="532"/>
      <c r="L1" s="532"/>
      <c r="M1" s="532"/>
      <c r="N1" s="532"/>
      <c r="O1" s="532"/>
      <c r="P1" s="532"/>
      <c r="Q1" s="532"/>
      <c r="R1" s="532"/>
      <c r="S1" s="532"/>
      <c r="T1" s="532"/>
      <c r="U1" s="532"/>
      <c r="V1" s="532"/>
      <c r="W1" s="532"/>
      <c r="X1" s="532"/>
      <c r="Y1" s="532"/>
      <c r="Z1" s="532"/>
      <c r="AA1" s="532"/>
      <c r="AB1" s="532"/>
      <c r="AC1" s="532"/>
      <c r="AD1" s="532"/>
      <c r="AE1" s="532"/>
      <c r="AF1" s="532"/>
      <c r="AG1" s="532"/>
      <c r="AH1" s="532"/>
      <c r="AI1" s="532"/>
      <c r="AJ1" s="532"/>
      <c r="AK1" s="532"/>
      <c r="AL1" s="532"/>
      <c r="AM1" s="532"/>
      <c r="AN1" s="532"/>
      <c r="AO1" s="533"/>
      <c r="AP1" s="526" t="str">
        <f>PORTADA!K1</f>
        <v>F23.MO12.PP</v>
      </c>
      <c r="AQ1" s="526"/>
      <c r="AR1" s="526"/>
      <c r="AS1" s="526"/>
      <c r="AT1" s="527"/>
      <c r="AU1" s="528">
        <v>44235</v>
      </c>
      <c r="AV1" s="526"/>
      <c r="AW1" s="526"/>
      <c r="AX1" s="526"/>
      <c r="AY1" s="527"/>
    </row>
    <row r="2" spans="1:51" ht="25.5" customHeight="1" thickBot="1" x14ac:dyDescent="0.3">
      <c r="A2" s="522"/>
      <c r="B2" s="523"/>
      <c r="C2" s="523"/>
      <c r="D2" s="523"/>
      <c r="E2" s="523"/>
      <c r="F2" s="534"/>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K2" s="535"/>
      <c r="AL2" s="535"/>
      <c r="AM2" s="535"/>
      <c r="AN2" s="535"/>
      <c r="AO2" s="536"/>
      <c r="AP2" s="526" t="s">
        <v>2867</v>
      </c>
      <c r="AQ2" s="526"/>
      <c r="AR2" s="526"/>
      <c r="AS2" s="526"/>
      <c r="AT2" s="527"/>
      <c r="AU2" s="529" t="s">
        <v>2185</v>
      </c>
      <c r="AV2" s="526"/>
      <c r="AW2" s="526"/>
      <c r="AX2" s="526"/>
      <c r="AY2" s="527"/>
    </row>
    <row r="3" spans="1:51" ht="32.25" customHeight="1" thickBot="1" x14ac:dyDescent="0.3">
      <c r="A3" s="524"/>
      <c r="B3" s="525"/>
      <c r="C3" s="525"/>
      <c r="D3" s="525"/>
      <c r="E3" s="525"/>
      <c r="F3" s="537"/>
      <c r="G3" s="538"/>
      <c r="H3" s="538"/>
      <c r="I3" s="538"/>
      <c r="J3" s="538"/>
      <c r="K3" s="538"/>
      <c r="L3" s="538"/>
      <c r="M3" s="538"/>
      <c r="N3" s="538"/>
      <c r="O3" s="538"/>
      <c r="P3" s="538"/>
      <c r="Q3" s="538"/>
      <c r="R3" s="538"/>
      <c r="S3" s="538"/>
      <c r="T3" s="538"/>
      <c r="U3" s="538"/>
      <c r="V3" s="538"/>
      <c r="W3" s="538"/>
      <c r="X3" s="538"/>
      <c r="Y3" s="538"/>
      <c r="Z3" s="538"/>
      <c r="AA3" s="538"/>
      <c r="AB3" s="538"/>
      <c r="AC3" s="538"/>
      <c r="AD3" s="538"/>
      <c r="AE3" s="538"/>
      <c r="AF3" s="538"/>
      <c r="AG3" s="538"/>
      <c r="AH3" s="538"/>
      <c r="AI3" s="538"/>
      <c r="AJ3" s="538"/>
      <c r="AK3" s="538"/>
      <c r="AL3" s="538"/>
      <c r="AM3" s="538"/>
      <c r="AN3" s="538"/>
      <c r="AO3" s="539"/>
      <c r="AP3" s="530" t="s">
        <v>2065</v>
      </c>
      <c r="AQ3" s="526"/>
      <c r="AR3" s="526"/>
      <c r="AS3" s="526"/>
      <c r="AT3" s="526"/>
      <c r="AU3" s="526"/>
      <c r="AV3" s="526"/>
      <c r="AW3" s="526"/>
      <c r="AX3" s="526"/>
      <c r="AY3" s="527"/>
    </row>
    <row r="4" spans="1:51" ht="6" customHeight="1" x14ac:dyDescent="0.25">
      <c r="A4" s="241"/>
      <c r="B4" s="242"/>
      <c r="C4" s="242"/>
      <c r="D4" s="242"/>
      <c r="E4" s="242"/>
      <c r="F4" s="242"/>
      <c r="G4" s="242"/>
      <c r="H4" s="242"/>
      <c r="I4" s="242"/>
      <c r="J4" s="242"/>
      <c r="K4" s="242"/>
      <c r="L4" s="242"/>
      <c r="M4" s="242"/>
      <c r="N4" s="242"/>
      <c r="O4" s="242"/>
      <c r="P4" s="242"/>
      <c r="Q4" s="242"/>
      <c r="R4" s="242"/>
      <c r="S4" s="242"/>
      <c r="T4" s="242"/>
      <c r="U4" s="242"/>
      <c r="V4" s="242"/>
      <c r="W4" s="242"/>
      <c r="X4" s="242"/>
      <c r="Y4" s="242"/>
      <c r="Z4" s="242"/>
      <c r="AA4" s="242"/>
      <c r="AB4" s="242"/>
      <c r="AC4" s="242"/>
      <c r="AD4" s="242"/>
      <c r="AE4" s="242"/>
      <c r="AF4" s="242"/>
      <c r="AG4" s="242"/>
      <c r="AH4" s="242"/>
      <c r="AI4" s="242"/>
      <c r="AJ4" s="242"/>
      <c r="AK4" s="242"/>
      <c r="AL4" s="242"/>
      <c r="AM4" s="242"/>
      <c r="AN4" s="242"/>
      <c r="AO4" s="242"/>
      <c r="AP4" s="242"/>
      <c r="AQ4" s="242"/>
      <c r="AR4" s="242"/>
      <c r="AS4" s="242"/>
      <c r="AT4" s="242"/>
      <c r="AU4" s="242"/>
      <c r="AV4" s="242"/>
      <c r="AW4" s="242"/>
      <c r="AX4" s="242"/>
      <c r="AY4" s="248"/>
    </row>
    <row r="5" spans="1:51" ht="30" customHeight="1" x14ac:dyDescent="0.25">
      <c r="A5" s="243"/>
      <c r="B5" s="540" t="s">
        <v>2856</v>
      </c>
      <c r="C5" s="541"/>
      <c r="D5" s="541"/>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c r="AT5" s="541"/>
      <c r="AU5" s="541"/>
      <c r="AV5" s="541"/>
      <c r="AW5" s="541"/>
      <c r="AX5" s="541"/>
      <c r="AY5" s="246"/>
    </row>
    <row r="6" spans="1:51" ht="6" customHeight="1" x14ac:dyDescent="0.25">
      <c r="A6" s="243"/>
      <c r="AY6" s="246"/>
    </row>
    <row r="7" spans="1:51" ht="19.5" customHeight="1" x14ac:dyDescent="0.25">
      <c r="A7" s="515" t="s">
        <v>241</v>
      </c>
      <c r="B7" s="516"/>
      <c r="C7" s="516"/>
      <c r="D7" s="516"/>
      <c r="E7" s="516"/>
      <c r="F7" s="516"/>
      <c r="G7" s="249" t="s">
        <v>2070</v>
      </c>
      <c r="H7" s="250" t="s">
        <v>2070</v>
      </c>
      <c r="I7" s="249" t="s">
        <v>2071</v>
      </c>
      <c r="J7" s="250" t="s">
        <v>2071</v>
      </c>
      <c r="K7" s="251" t="s">
        <v>2072</v>
      </c>
      <c r="L7" s="251" t="s">
        <v>2072</v>
      </c>
      <c r="M7" s="251" t="s">
        <v>2072</v>
      </c>
      <c r="N7" s="250" t="s">
        <v>2072</v>
      </c>
      <c r="AY7" s="246"/>
    </row>
    <row r="8" spans="1:51" ht="6" customHeight="1" x14ac:dyDescent="0.25">
      <c r="A8" s="243"/>
      <c r="AY8" s="246"/>
    </row>
    <row r="9" spans="1:51" s="278" customFormat="1" ht="19.5" customHeight="1" x14ac:dyDescent="0.25">
      <c r="A9" s="283" t="s">
        <v>34</v>
      </c>
      <c r="B9" s="284"/>
      <c r="C9" s="284"/>
      <c r="D9" s="284"/>
      <c r="E9" s="284"/>
      <c r="F9" s="284"/>
      <c r="G9" s="284"/>
      <c r="H9" s="284"/>
      <c r="I9" s="284"/>
      <c r="J9" s="284"/>
      <c r="K9" s="284"/>
      <c r="L9" s="284"/>
      <c r="M9" s="284"/>
      <c r="N9" s="284"/>
      <c r="O9" s="284"/>
      <c r="P9" s="284"/>
      <c r="Q9" s="284"/>
      <c r="R9" s="284"/>
      <c r="S9" s="284"/>
      <c r="T9" s="284"/>
      <c r="U9" s="284"/>
      <c r="V9" s="284"/>
      <c r="W9" s="284"/>
      <c r="X9" s="284"/>
      <c r="Y9" s="284"/>
      <c r="Z9" s="284"/>
      <c r="AA9" s="284"/>
      <c r="AB9" s="284"/>
      <c r="AC9" s="284"/>
      <c r="AD9" s="284"/>
      <c r="AE9" s="284"/>
      <c r="AF9" s="284"/>
      <c r="AG9" s="284"/>
      <c r="AH9" s="284"/>
      <c r="AI9" s="284"/>
      <c r="AJ9" s="284"/>
      <c r="AK9" s="284"/>
      <c r="AL9" s="284"/>
      <c r="AM9" s="284"/>
      <c r="AN9" s="284"/>
      <c r="AO9" s="284"/>
      <c r="AP9" s="284"/>
      <c r="AQ9" s="284"/>
      <c r="AR9" s="284"/>
      <c r="AS9" s="284"/>
      <c r="AT9" s="284"/>
      <c r="AU9" s="284"/>
      <c r="AV9" s="284"/>
      <c r="AW9" s="284"/>
      <c r="AX9" s="284"/>
      <c r="AY9" s="285"/>
    </row>
    <row r="10" spans="1:51" ht="19.5" customHeight="1" x14ac:dyDescent="0.25">
      <c r="A10" s="286" t="s">
        <v>242</v>
      </c>
      <c r="B10" s="287"/>
      <c r="C10" s="287"/>
      <c r="D10" s="287"/>
      <c r="E10" s="287"/>
      <c r="F10" s="287"/>
      <c r="G10" s="512"/>
      <c r="H10" s="513"/>
      <c r="I10" s="513"/>
      <c r="J10" s="513"/>
      <c r="K10" s="513"/>
      <c r="L10" s="513"/>
      <c r="M10" s="513"/>
      <c r="N10" s="514"/>
      <c r="P10" s="287" t="s">
        <v>243</v>
      </c>
      <c r="Q10" s="287"/>
      <c r="R10" s="287"/>
      <c r="S10" s="287"/>
      <c r="T10" s="287"/>
      <c r="U10" s="287"/>
      <c r="V10" s="255"/>
      <c r="W10" s="256"/>
      <c r="X10" s="256"/>
      <c r="Y10" s="256"/>
      <c r="Z10" s="256"/>
      <c r="AA10" s="256"/>
      <c r="AB10" s="256"/>
      <c r="AC10" s="257"/>
      <c r="AE10" s="269" t="s">
        <v>244</v>
      </c>
      <c r="AK10" s="255"/>
      <c r="AL10" s="256"/>
      <c r="AM10" s="256"/>
      <c r="AN10" s="256"/>
      <c r="AO10" s="256"/>
      <c r="AP10" s="256"/>
      <c r="AQ10" s="256"/>
      <c r="AR10" s="257"/>
      <c r="AY10" s="246"/>
    </row>
    <row r="11" spans="1:51" ht="6" customHeight="1" x14ac:dyDescent="0.25">
      <c r="A11" s="243"/>
      <c r="AY11" s="246"/>
    </row>
    <row r="12" spans="1:51" ht="19.5" customHeight="1" x14ac:dyDescent="0.25">
      <c r="A12" s="286" t="s">
        <v>1803</v>
      </c>
      <c r="B12" s="287"/>
      <c r="C12" s="287"/>
      <c r="D12" s="287"/>
      <c r="E12" s="287"/>
      <c r="F12" s="287"/>
      <c r="G12" s="512"/>
      <c r="H12" s="513"/>
      <c r="I12" s="513"/>
      <c r="J12" s="513"/>
      <c r="K12" s="513"/>
      <c r="L12" s="513"/>
      <c r="M12" s="513"/>
      <c r="N12" s="514"/>
      <c r="P12" s="269" t="s">
        <v>1810</v>
      </c>
      <c r="Z12" s="255"/>
      <c r="AA12" s="256"/>
      <c r="AB12" s="256"/>
      <c r="AC12" s="256"/>
      <c r="AD12" s="256"/>
      <c r="AE12" s="256"/>
      <c r="AF12" s="256"/>
      <c r="AG12" s="256"/>
      <c r="AH12" s="256"/>
      <c r="AI12" s="256"/>
      <c r="AJ12" s="256"/>
      <c r="AK12" s="256"/>
      <c r="AL12" s="256"/>
      <c r="AM12" s="256"/>
      <c r="AN12" s="256"/>
      <c r="AO12" s="256"/>
      <c r="AP12" s="256"/>
      <c r="AQ12" s="256"/>
      <c r="AR12" s="256"/>
      <c r="AS12" s="256"/>
      <c r="AT12" s="256"/>
      <c r="AU12" s="256"/>
      <c r="AV12" s="256"/>
      <c r="AW12" s="256"/>
      <c r="AX12" s="257"/>
      <c r="AY12" s="246"/>
    </row>
    <row r="13" spans="1:51" ht="6" customHeight="1" x14ac:dyDescent="0.25">
      <c r="A13" s="243"/>
      <c r="AY13" s="246"/>
    </row>
    <row r="14" spans="1:51" s="278" customFormat="1" ht="19.5" customHeight="1" x14ac:dyDescent="0.25">
      <c r="A14" s="283" t="s">
        <v>1539</v>
      </c>
      <c r="B14" s="284"/>
      <c r="C14" s="284"/>
      <c r="D14" s="284"/>
      <c r="E14" s="284"/>
      <c r="F14" s="284"/>
      <c r="G14" s="284"/>
      <c r="H14" s="284"/>
      <c r="I14" s="284"/>
      <c r="J14" s="284"/>
      <c r="K14" s="284"/>
      <c r="L14" s="284"/>
      <c r="M14" s="284"/>
      <c r="N14" s="284"/>
      <c r="O14" s="284"/>
      <c r="P14" s="284"/>
      <c r="Q14" s="284"/>
      <c r="R14" s="284"/>
      <c r="S14" s="284"/>
      <c r="T14" s="284"/>
      <c r="U14" s="284"/>
      <c r="V14" s="284"/>
      <c r="W14" s="284"/>
      <c r="X14" s="284"/>
      <c r="Y14" s="284"/>
      <c r="Z14" s="284"/>
      <c r="AA14" s="284"/>
      <c r="AB14" s="284"/>
      <c r="AC14" s="284"/>
      <c r="AD14" s="284"/>
      <c r="AE14" s="284"/>
      <c r="AF14" s="284"/>
      <c r="AG14" s="284"/>
      <c r="AH14" s="284"/>
      <c r="AI14" s="284"/>
      <c r="AJ14" s="284"/>
      <c r="AK14" s="284"/>
      <c r="AL14" s="284"/>
      <c r="AM14" s="284"/>
      <c r="AN14" s="284"/>
      <c r="AO14" s="284"/>
      <c r="AP14" s="284"/>
      <c r="AQ14" s="284"/>
      <c r="AR14" s="284"/>
      <c r="AS14" s="284"/>
      <c r="AT14" s="284"/>
      <c r="AU14" s="284"/>
      <c r="AV14" s="284"/>
      <c r="AW14" s="284"/>
      <c r="AX14" s="284"/>
      <c r="AY14" s="285"/>
    </row>
    <row r="15" spans="1:51" ht="19.5" customHeight="1" x14ac:dyDescent="0.25">
      <c r="A15" s="288" t="s">
        <v>1836</v>
      </c>
      <c r="B15" s="289"/>
      <c r="C15" s="289"/>
      <c r="D15" s="289"/>
      <c r="E15" s="289"/>
      <c r="F15" s="289"/>
      <c r="G15" s="289"/>
      <c r="H15" s="289"/>
      <c r="I15" s="289"/>
      <c r="J15" s="289"/>
      <c r="K15" s="289"/>
      <c r="L15" s="289"/>
      <c r="M15" s="289"/>
      <c r="N15" s="289"/>
      <c r="O15" s="289"/>
      <c r="P15" s="289"/>
      <c r="Q15" s="289"/>
      <c r="R15" s="289"/>
      <c r="S15" s="289"/>
      <c r="T15" s="289"/>
      <c r="U15" s="289"/>
      <c r="V15" s="289"/>
      <c r="W15" s="289"/>
      <c r="X15" s="289"/>
      <c r="Y15" s="289"/>
      <c r="Z15" s="289"/>
      <c r="AA15" s="289"/>
      <c r="AB15" s="289"/>
      <c r="AC15" s="289"/>
      <c r="AD15" s="289"/>
      <c r="AE15" s="289"/>
      <c r="AF15" s="289"/>
      <c r="AG15" s="289"/>
      <c r="AH15" s="289"/>
      <c r="AI15" s="289"/>
      <c r="AJ15" s="289"/>
      <c r="AK15" s="289"/>
      <c r="AL15" s="289"/>
      <c r="AM15" s="289"/>
      <c r="AN15" s="289"/>
      <c r="AO15" s="289"/>
      <c r="AP15" s="289"/>
      <c r="AQ15" s="289"/>
      <c r="AR15" s="289"/>
      <c r="AS15" s="289"/>
      <c r="AT15" s="289"/>
      <c r="AU15" s="289"/>
      <c r="AV15" s="289"/>
      <c r="AW15" s="289"/>
      <c r="AX15" s="289"/>
      <c r="AY15" s="290"/>
    </row>
    <row r="16" spans="1:51" ht="19.5" customHeight="1" x14ac:dyDescent="0.25">
      <c r="A16" s="294" t="s">
        <v>1544</v>
      </c>
      <c r="J16" s="252"/>
      <c r="K16" s="253" t="s">
        <v>1369</v>
      </c>
      <c r="L16" s="253"/>
      <c r="M16" s="253"/>
      <c r="N16" s="254" t="s">
        <v>1370</v>
      </c>
      <c r="P16" s="269" t="s">
        <v>1546</v>
      </c>
      <c r="S16" s="252"/>
      <c r="T16" s="253"/>
      <c r="U16" s="253"/>
      <c r="V16" s="253"/>
      <c r="W16" s="253"/>
      <c r="X16" s="253"/>
      <c r="Y16" s="253"/>
      <c r="Z16" s="253"/>
      <c r="AA16" s="253"/>
      <c r="AB16" s="253"/>
      <c r="AC16" s="253"/>
      <c r="AD16" s="253"/>
      <c r="AE16" s="253"/>
      <c r="AF16" s="254"/>
      <c r="AH16" s="269" t="s">
        <v>1547</v>
      </c>
      <c r="AL16" s="252"/>
      <c r="AM16" s="253"/>
      <c r="AN16" s="253"/>
      <c r="AO16" s="253"/>
      <c r="AP16" s="253"/>
      <c r="AQ16" s="253"/>
      <c r="AR16" s="253"/>
      <c r="AS16" s="253"/>
      <c r="AT16" s="253"/>
      <c r="AU16" s="253"/>
      <c r="AV16" s="253"/>
      <c r="AW16" s="253"/>
      <c r="AX16" s="253"/>
      <c r="AY16" s="293"/>
    </row>
    <row r="17" spans="1:51" ht="6" customHeight="1" x14ac:dyDescent="0.25">
      <c r="A17" s="243"/>
      <c r="AY17" s="246"/>
    </row>
    <row r="18" spans="1:51" ht="19.5" customHeight="1" x14ac:dyDescent="0.25">
      <c r="A18" s="294" t="s">
        <v>1548</v>
      </c>
      <c r="H18" s="259"/>
      <c r="I18" s="341" t="s">
        <v>1553</v>
      </c>
      <c r="J18" s="261"/>
      <c r="K18" s="261"/>
      <c r="L18" s="261"/>
      <c r="M18" s="261"/>
      <c r="N18" s="261"/>
      <c r="O18" s="341" t="s">
        <v>1551</v>
      </c>
      <c r="P18" s="261"/>
      <c r="Q18" s="261"/>
      <c r="R18" s="261"/>
      <c r="S18" s="261"/>
      <c r="T18" s="261"/>
      <c r="U18" s="262"/>
      <c r="W18" s="269" t="s">
        <v>1818</v>
      </c>
      <c r="AH18" s="516" t="s">
        <v>1554</v>
      </c>
      <c r="AI18" s="516"/>
      <c r="AJ18" s="516"/>
      <c r="AK18" s="516"/>
      <c r="AL18" s="516"/>
      <c r="AM18" s="516"/>
      <c r="AN18" s="249" t="s">
        <v>2070</v>
      </c>
      <c r="AO18" s="250" t="s">
        <v>2070</v>
      </c>
      <c r="AP18" s="249" t="s">
        <v>2071</v>
      </c>
      <c r="AQ18" s="250" t="s">
        <v>2071</v>
      </c>
      <c r="AR18" s="251" t="s">
        <v>2072</v>
      </c>
      <c r="AS18" s="251" t="s">
        <v>2072</v>
      </c>
      <c r="AT18" s="251" t="s">
        <v>2072</v>
      </c>
      <c r="AU18" s="250" t="s">
        <v>2072</v>
      </c>
      <c r="AY18" s="246"/>
    </row>
    <row r="19" spans="1:51" ht="19.5" customHeight="1" x14ac:dyDescent="0.25">
      <c r="A19" s="243"/>
      <c r="H19" s="263"/>
      <c r="I19" s="342" t="s">
        <v>1550</v>
      </c>
      <c r="O19" s="342" t="s">
        <v>2068</v>
      </c>
      <c r="U19" s="264"/>
      <c r="W19" s="252"/>
      <c r="X19" s="253"/>
      <c r="Y19" s="253"/>
      <c r="Z19" s="253"/>
      <c r="AA19" s="253"/>
      <c r="AB19" s="253"/>
      <c r="AC19" s="253"/>
      <c r="AD19" s="253"/>
      <c r="AE19" s="253"/>
      <c r="AF19" s="254"/>
      <c r="AY19" s="246"/>
    </row>
    <row r="20" spans="1:51" ht="19.5" customHeight="1" x14ac:dyDescent="0.25">
      <c r="A20" s="243"/>
      <c r="H20" s="265"/>
      <c r="I20" s="343" t="s">
        <v>1784</v>
      </c>
      <c r="J20" s="267"/>
      <c r="K20" s="267"/>
      <c r="L20" s="267"/>
      <c r="M20" s="267"/>
      <c r="N20" s="267"/>
      <c r="O20" s="343" t="s">
        <v>1552</v>
      </c>
      <c r="P20" s="267"/>
      <c r="Q20" s="267"/>
      <c r="R20" s="267"/>
      <c r="S20" s="267"/>
      <c r="T20" s="267"/>
      <c r="U20" s="268"/>
      <c r="AH20" s="269" t="s">
        <v>1555</v>
      </c>
      <c r="AK20" s="512"/>
      <c r="AL20" s="513"/>
      <c r="AM20" s="513"/>
      <c r="AN20" s="513"/>
      <c r="AO20" s="513"/>
      <c r="AP20" s="514"/>
      <c r="AY20" s="246"/>
    </row>
    <row r="21" spans="1:51" ht="6" customHeight="1" x14ac:dyDescent="0.25">
      <c r="A21" s="243"/>
      <c r="AY21" s="246"/>
    </row>
    <row r="22" spans="1:51" ht="19.5" customHeight="1" x14ac:dyDescent="0.25">
      <c r="A22" s="294" t="s">
        <v>1556</v>
      </c>
      <c r="D22" s="259"/>
      <c r="E22" s="260" t="s">
        <v>2078</v>
      </c>
      <c r="F22" s="270"/>
      <c r="G22" s="271"/>
      <c r="I22" s="269" t="s">
        <v>1816</v>
      </c>
      <c r="L22" s="259"/>
      <c r="M22" s="341" t="s">
        <v>1558</v>
      </c>
      <c r="N22" s="261"/>
      <c r="O22" s="261"/>
      <c r="P22" s="261"/>
      <c r="Q22" s="261"/>
      <c r="R22" s="341" t="s">
        <v>1562</v>
      </c>
      <c r="S22" s="261"/>
      <c r="T22" s="261"/>
      <c r="U22" s="261"/>
      <c r="V22" s="261"/>
      <c r="W22" s="262"/>
      <c r="Y22" s="269" t="s">
        <v>1564</v>
      </c>
      <c r="AD22" s="259"/>
      <c r="AE22" s="260" t="s">
        <v>1566</v>
      </c>
      <c r="AF22" s="261"/>
      <c r="AG22" s="261"/>
      <c r="AH22" s="261"/>
      <c r="AI22" s="261"/>
      <c r="AJ22" s="260" t="s">
        <v>1562</v>
      </c>
      <c r="AK22" s="261"/>
      <c r="AL22" s="261"/>
      <c r="AM22" s="261"/>
      <c r="AN22" s="261"/>
      <c r="AO22" s="262"/>
      <c r="AQ22" s="269" t="s">
        <v>1601</v>
      </c>
      <c r="AY22" s="246"/>
    </row>
    <row r="23" spans="1:51" ht="19.5" customHeight="1" x14ac:dyDescent="0.25">
      <c r="A23" s="243"/>
      <c r="D23" s="263"/>
      <c r="E23" s="258" t="s">
        <v>2079</v>
      </c>
      <c r="F23" s="272"/>
      <c r="G23" s="273"/>
      <c r="L23" s="263"/>
      <c r="M23" s="342" t="s">
        <v>1559</v>
      </c>
      <c r="R23" s="342" t="s">
        <v>1561</v>
      </c>
      <c r="W23" s="264"/>
      <c r="AD23" s="263"/>
      <c r="AE23" s="258" t="s">
        <v>1567</v>
      </c>
      <c r="AJ23" s="258" t="s">
        <v>1561</v>
      </c>
      <c r="AO23" s="264"/>
      <c r="AQ23" s="255"/>
      <c r="AR23" s="256"/>
      <c r="AS23" s="256"/>
      <c r="AT23" s="256"/>
      <c r="AU23" s="256"/>
      <c r="AV23" s="256"/>
      <c r="AW23" s="256"/>
      <c r="AX23" s="253"/>
      <c r="AY23" s="293"/>
    </row>
    <row r="24" spans="1:51" ht="19.5" customHeight="1" x14ac:dyDescent="0.25">
      <c r="A24" s="243"/>
      <c r="D24" s="265"/>
      <c r="E24" s="266" t="s">
        <v>2080</v>
      </c>
      <c r="F24" s="274"/>
      <c r="G24" s="275"/>
      <c r="L24" s="265"/>
      <c r="M24" s="343" t="s">
        <v>1560</v>
      </c>
      <c r="N24" s="267"/>
      <c r="O24" s="267"/>
      <c r="P24" s="267"/>
      <c r="Q24" s="267"/>
      <c r="R24" s="343" t="s">
        <v>1781</v>
      </c>
      <c r="S24" s="267"/>
      <c r="T24" s="267"/>
      <c r="U24" s="267"/>
      <c r="V24" s="267"/>
      <c r="W24" s="268"/>
      <c r="AD24" s="265"/>
      <c r="AE24" s="266" t="s">
        <v>1568</v>
      </c>
      <c r="AF24" s="267"/>
      <c r="AG24" s="267"/>
      <c r="AH24" s="267"/>
      <c r="AI24" s="267"/>
      <c r="AJ24" s="266" t="s">
        <v>1781</v>
      </c>
      <c r="AK24" s="267"/>
      <c r="AL24" s="267"/>
      <c r="AM24" s="267"/>
      <c r="AN24" s="267"/>
      <c r="AO24" s="268"/>
      <c r="AY24" s="246"/>
    </row>
    <row r="25" spans="1:51" ht="6" customHeight="1" x14ac:dyDescent="0.25">
      <c r="A25" s="243"/>
      <c r="AY25" s="246"/>
    </row>
    <row r="26" spans="1:51" ht="19.5" customHeight="1" x14ac:dyDescent="0.25">
      <c r="A26" s="294" t="s">
        <v>1602</v>
      </c>
      <c r="F26" s="255"/>
      <c r="G26" s="256"/>
      <c r="H26" s="256"/>
      <c r="I26" s="256"/>
      <c r="J26" s="256"/>
      <c r="K26" s="256"/>
      <c r="L26" s="256"/>
      <c r="M26" s="257"/>
      <c r="O26" s="258" t="s">
        <v>1603</v>
      </c>
      <c r="W26" s="255"/>
      <c r="X26" s="256"/>
      <c r="Y26" s="256"/>
      <c r="Z26" s="256"/>
      <c r="AA26" s="256"/>
      <c r="AB26" s="256"/>
      <c r="AC26" s="256"/>
      <c r="AD26" s="257"/>
      <c r="AF26" s="269" t="s">
        <v>1604</v>
      </c>
      <c r="AL26" s="255"/>
      <c r="AM26" s="256"/>
      <c r="AN26" s="256"/>
      <c r="AO26" s="256"/>
      <c r="AP26" s="256"/>
      <c r="AQ26" s="256"/>
      <c r="AR26" s="256"/>
      <c r="AS26" s="257"/>
      <c r="AY26" s="246"/>
    </row>
    <row r="27" spans="1:51" ht="6" customHeight="1" x14ac:dyDescent="0.25">
      <c r="A27" s="243"/>
      <c r="AY27" s="246"/>
    </row>
    <row r="28" spans="1:51" ht="19.5" customHeight="1" x14ac:dyDescent="0.25">
      <c r="A28" s="294" t="s">
        <v>1605</v>
      </c>
      <c r="G28" s="252"/>
      <c r="H28" s="256"/>
      <c r="I28" s="256"/>
      <c r="J28" s="256"/>
      <c r="K28" s="256"/>
      <c r="L28" s="256"/>
      <c r="M28" s="257"/>
      <c r="O28" s="269" t="s">
        <v>1606</v>
      </c>
      <c r="S28" s="259"/>
      <c r="T28" s="341" t="s">
        <v>1570</v>
      </c>
      <c r="U28" s="261"/>
      <c r="V28" s="261"/>
      <c r="W28" s="261"/>
      <c r="X28" s="261"/>
      <c r="Y28" s="261"/>
      <c r="Z28" s="341" t="s">
        <v>1571</v>
      </c>
      <c r="AA28" s="261"/>
      <c r="AB28" s="261"/>
      <c r="AC28" s="261"/>
      <c r="AD28" s="341" t="s">
        <v>1573</v>
      </c>
      <c r="AE28" s="261"/>
      <c r="AF28" s="261"/>
      <c r="AG28" s="261"/>
      <c r="AH28" s="262"/>
      <c r="AJ28" s="269" t="s">
        <v>1607</v>
      </c>
      <c r="AQ28" s="276"/>
      <c r="AR28" s="260" t="s">
        <v>1369</v>
      </c>
      <c r="AS28" s="271"/>
      <c r="AY28" s="246"/>
    </row>
    <row r="29" spans="1:51" ht="19.5" customHeight="1" x14ac:dyDescent="0.25">
      <c r="A29" s="243"/>
      <c r="S29" s="265"/>
      <c r="T29" s="343" t="s">
        <v>1783</v>
      </c>
      <c r="U29" s="267"/>
      <c r="V29" s="267"/>
      <c r="W29" s="267"/>
      <c r="X29" s="267"/>
      <c r="Y29" s="267"/>
      <c r="Z29" s="343" t="s">
        <v>1572</v>
      </c>
      <c r="AA29" s="267"/>
      <c r="AB29" s="267"/>
      <c r="AC29" s="267"/>
      <c r="AD29" s="267"/>
      <c r="AE29" s="267"/>
      <c r="AF29" s="267"/>
      <c r="AG29" s="267"/>
      <c r="AH29" s="268"/>
      <c r="AQ29" s="277"/>
      <c r="AR29" s="266" t="s">
        <v>1370</v>
      </c>
      <c r="AS29" s="275"/>
      <c r="AY29" s="246"/>
    </row>
    <row r="30" spans="1:51" ht="6" customHeight="1" x14ac:dyDescent="0.25">
      <c r="A30" s="243"/>
      <c r="AY30" s="246"/>
    </row>
    <row r="31" spans="1:51" ht="19.5" customHeight="1" x14ac:dyDescent="0.25">
      <c r="A31" s="354" t="s">
        <v>1608</v>
      </c>
      <c r="G31" s="259"/>
      <c r="H31" s="260" t="s">
        <v>1359</v>
      </c>
      <c r="I31" s="261"/>
      <c r="J31" s="261"/>
      <c r="K31" s="261"/>
      <c r="L31" s="261"/>
      <c r="M31" s="260" t="s">
        <v>1362</v>
      </c>
      <c r="N31" s="261"/>
      <c r="O31" s="261"/>
      <c r="P31" s="261"/>
      <c r="Q31" s="261"/>
      <c r="R31" s="260" t="s">
        <v>1364</v>
      </c>
      <c r="S31" s="261"/>
      <c r="T31" s="261"/>
      <c r="U31" s="261"/>
      <c r="V31" s="261"/>
      <c r="W31" s="261"/>
      <c r="X31" s="261"/>
      <c r="Y31" s="260" t="s">
        <v>1366</v>
      </c>
      <c r="Z31" s="261"/>
      <c r="AA31" s="261"/>
      <c r="AB31" s="261"/>
      <c r="AC31" s="262"/>
      <c r="AE31" s="509" t="s">
        <v>1609</v>
      </c>
      <c r="AF31" s="509"/>
      <c r="AG31" s="509"/>
      <c r="AH31" s="509"/>
      <c r="AI31" s="554"/>
      <c r="AJ31" s="259"/>
      <c r="AK31" s="260" t="s">
        <v>1373</v>
      </c>
      <c r="AL31" s="270"/>
      <c r="AM31" s="270"/>
      <c r="AN31" s="270"/>
      <c r="AO31" s="270"/>
      <c r="AP31" s="270"/>
      <c r="AQ31" s="270"/>
      <c r="AR31" s="270"/>
      <c r="AS31" s="261"/>
      <c r="AT31" s="260" t="s">
        <v>1936</v>
      </c>
      <c r="AU31" s="261"/>
      <c r="AV31" s="261"/>
      <c r="AW31" s="261"/>
      <c r="AX31" s="261"/>
      <c r="AY31" s="296"/>
    </row>
    <row r="32" spans="1:51" ht="19.5" customHeight="1" x14ac:dyDescent="0.25">
      <c r="A32" s="243"/>
      <c r="G32" s="263"/>
      <c r="H32" s="258" t="s">
        <v>1360</v>
      </c>
      <c r="M32" s="258" t="s">
        <v>1363</v>
      </c>
      <c r="R32" s="258" t="s">
        <v>1367</v>
      </c>
      <c r="Y32" s="258" t="s">
        <v>1368</v>
      </c>
      <c r="AC32" s="264"/>
      <c r="AE32" s="509"/>
      <c r="AF32" s="509"/>
      <c r="AG32" s="509"/>
      <c r="AH32" s="509"/>
      <c r="AI32" s="554"/>
      <c r="AJ32" s="263"/>
      <c r="AK32" s="258" t="s">
        <v>1374</v>
      </c>
      <c r="AL32" s="272"/>
      <c r="AM32" s="272"/>
      <c r="AN32" s="272"/>
      <c r="AO32" s="272"/>
      <c r="AP32" s="272"/>
      <c r="AQ32" s="272"/>
      <c r="AR32" s="272"/>
      <c r="AT32" s="258" t="s">
        <v>1375</v>
      </c>
      <c r="AY32" s="246"/>
    </row>
    <row r="33" spans="1:51" ht="19.5" customHeight="1" x14ac:dyDescent="0.25">
      <c r="A33" s="243"/>
      <c r="G33" s="265"/>
      <c r="H33" s="266" t="s">
        <v>1361</v>
      </c>
      <c r="I33" s="267"/>
      <c r="J33" s="267"/>
      <c r="K33" s="267"/>
      <c r="L33" s="267"/>
      <c r="M33" s="266" t="s">
        <v>1793</v>
      </c>
      <c r="N33" s="267"/>
      <c r="O33" s="267"/>
      <c r="P33" s="267"/>
      <c r="Q33" s="267"/>
      <c r="R33" s="266" t="s">
        <v>1365</v>
      </c>
      <c r="S33" s="267"/>
      <c r="T33" s="267"/>
      <c r="U33" s="267"/>
      <c r="V33" s="267"/>
      <c r="W33" s="267"/>
      <c r="X33" s="267"/>
      <c r="Y33" s="266" t="s">
        <v>2081</v>
      </c>
      <c r="Z33" s="267"/>
      <c r="AA33" s="267"/>
      <c r="AB33" s="267"/>
      <c r="AC33" s="268"/>
      <c r="AE33" s="509"/>
      <c r="AF33" s="509"/>
      <c r="AG33" s="509"/>
      <c r="AH33" s="509"/>
      <c r="AI33" s="554"/>
      <c r="AJ33" s="263"/>
      <c r="AK33" s="258" t="s">
        <v>1377</v>
      </c>
      <c r="AL33" s="272"/>
      <c r="AM33" s="272"/>
      <c r="AN33" s="272"/>
      <c r="AO33" s="272"/>
      <c r="AP33" s="272"/>
      <c r="AQ33" s="272"/>
      <c r="AR33" s="272"/>
      <c r="AT33" s="258" t="s">
        <v>1376</v>
      </c>
      <c r="AY33" s="246"/>
    </row>
    <row r="34" spans="1:51" ht="19.5" customHeight="1" x14ac:dyDescent="0.25">
      <c r="A34" s="243"/>
      <c r="AJ34" s="263"/>
      <c r="AK34" s="542" t="s">
        <v>1378</v>
      </c>
      <c r="AL34" s="542"/>
      <c r="AM34" s="542"/>
      <c r="AN34" s="542"/>
      <c r="AO34" s="542"/>
      <c r="AP34" s="542"/>
      <c r="AQ34" s="542"/>
      <c r="AR34" s="542"/>
      <c r="AY34" s="246"/>
    </row>
    <row r="35" spans="1:51" ht="19.5" customHeight="1" x14ac:dyDescent="0.25">
      <c r="A35" s="294" t="s">
        <v>2197</v>
      </c>
      <c r="M35" s="252"/>
      <c r="N35" s="253"/>
      <c r="O35" s="253"/>
      <c r="P35" s="253"/>
      <c r="Q35" s="253"/>
      <c r="R35" s="253"/>
      <c r="S35" s="253"/>
      <c r="T35" s="253"/>
      <c r="U35" s="253"/>
      <c r="V35" s="253"/>
      <c r="W35" s="253"/>
      <c r="X35" s="253"/>
      <c r="Y35" s="253"/>
      <c r="Z35" s="253"/>
      <c r="AA35" s="253"/>
      <c r="AB35" s="253"/>
      <c r="AC35" s="254"/>
      <c r="AJ35" s="265"/>
      <c r="AK35" s="543"/>
      <c r="AL35" s="543"/>
      <c r="AM35" s="543"/>
      <c r="AN35" s="543"/>
      <c r="AO35" s="543"/>
      <c r="AP35" s="543"/>
      <c r="AQ35" s="543"/>
      <c r="AR35" s="543"/>
      <c r="AS35" s="267"/>
      <c r="AT35" s="267"/>
      <c r="AU35" s="267"/>
      <c r="AV35" s="267"/>
      <c r="AW35" s="267"/>
      <c r="AX35" s="267"/>
      <c r="AY35" s="297"/>
    </row>
    <row r="36" spans="1:51" ht="6" customHeight="1" x14ac:dyDescent="0.25">
      <c r="A36" s="243"/>
      <c r="AY36" s="246"/>
    </row>
    <row r="37" spans="1:51" ht="19.5" customHeight="1" x14ac:dyDescent="0.25">
      <c r="A37" s="288" t="s">
        <v>1837</v>
      </c>
      <c r="B37" s="289"/>
      <c r="C37" s="289"/>
      <c r="D37" s="289"/>
      <c r="E37" s="289"/>
      <c r="F37" s="289"/>
      <c r="G37" s="289"/>
      <c r="H37" s="289"/>
      <c r="I37" s="289"/>
      <c r="J37" s="289"/>
      <c r="K37" s="289"/>
      <c r="L37" s="289"/>
      <c r="M37" s="289"/>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90"/>
    </row>
    <row r="38" spans="1:51" ht="19.5" customHeight="1" x14ac:dyDescent="0.25">
      <c r="A38" s="294" t="s">
        <v>1611</v>
      </c>
      <c r="F38" s="276"/>
      <c r="G38" s="260" t="s">
        <v>1369</v>
      </c>
      <c r="H38" s="271"/>
      <c r="J38" s="269" t="s">
        <v>1612</v>
      </c>
      <c r="O38" s="276"/>
      <c r="P38" s="260" t="s">
        <v>1369</v>
      </c>
      <c r="Q38" s="271"/>
      <c r="S38" s="280" t="s">
        <v>1613</v>
      </c>
      <c r="T38" s="280"/>
      <c r="U38" s="280"/>
      <c r="V38" s="280"/>
      <c r="W38" s="280"/>
      <c r="X38" s="280"/>
      <c r="AB38" s="259"/>
      <c r="AC38" s="341" t="s">
        <v>1575</v>
      </c>
      <c r="AD38" s="261"/>
      <c r="AE38" s="261"/>
      <c r="AF38" s="261"/>
      <c r="AG38" s="261"/>
      <c r="AH38" s="341" t="s">
        <v>1578</v>
      </c>
      <c r="AI38" s="261"/>
      <c r="AJ38" s="261"/>
      <c r="AK38" s="261"/>
      <c r="AL38" s="341" t="s">
        <v>1581</v>
      </c>
      <c r="AM38" s="261"/>
      <c r="AN38" s="261"/>
      <c r="AO38" s="262"/>
      <c r="AY38" s="246"/>
    </row>
    <row r="39" spans="1:51" ht="19.5" customHeight="1" x14ac:dyDescent="0.25">
      <c r="A39" s="243"/>
      <c r="F39" s="277"/>
      <c r="G39" s="266" t="s">
        <v>1370</v>
      </c>
      <c r="H39" s="275"/>
      <c r="O39" s="277"/>
      <c r="P39" s="266" t="s">
        <v>1370</v>
      </c>
      <c r="Q39" s="275"/>
      <c r="S39" s="280"/>
      <c r="T39" s="280"/>
      <c r="U39" s="280"/>
      <c r="V39" s="280"/>
      <c r="W39" s="280"/>
      <c r="X39" s="280"/>
      <c r="AB39" s="263"/>
      <c r="AC39" s="342" t="s">
        <v>1576</v>
      </c>
      <c r="AH39" s="342" t="s">
        <v>1579</v>
      </c>
      <c r="AL39" s="342" t="s">
        <v>1582</v>
      </c>
      <c r="AO39" s="264"/>
      <c r="AY39" s="246"/>
    </row>
    <row r="40" spans="1:51" ht="19.5" customHeight="1" x14ac:dyDescent="0.25">
      <c r="A40" s="243"/>
      <c r="AB40" s="265"/>
      <c r="AC40" s="343" t="s">
        <v>1577</v>
      </c>
      <c r="AD40" s="267"/>
      <c r="AE40" s="267"/>
      <c r="AF40" s="267"/>
      <c r="AG40" s="267"/>
      <c r="AH40" s="343" t="s">
        <v>1580</v>
      </c>
      <c r="AI40" s="267"/>
      <c r="AJ40" s="267"/>
      <c r="AK40" s="267"/>
      <c r="AL40" s="343" t="s">
        <v>1583</v>
      </c>
      <c r="AM40" s="267"/>
      <c r="AN40" s="267"/>
      <c r="AO40" s="268"/>
      <c r="AY40" s="246"/>
    </row>
    <row r="41" spans="1:51" ht="6" customHeight="1" x14ac:dyDescent="0.25">
      <c r="A41" s="243"/>
      <c r="AY41" s="246"/>
    </row>
    <row r="42" spans="1:51" ht="19.5" customHeight="1" x14ac:dyDescent="0.25">
      <c r="A42" s="294" t="s">
        <v>1614</v>
      </c>
      <c r="K42" s="259"/>
      <c r="L42" s="341" t="s">
        <v>1584</v>
      </c>
      <c r="M42" s="261"/>
      <c r="N42" s="261"/>
      <c r="O42" s="261"/>
      <c r="P42" s="261"/>
      <c r="Q42" s="341" t="s">
        <v>1588</v>
      </c>
      <c r="R42" s="261"/>
      <c r="S42" s="261"/>
      <c r="T42" s="261"/>
      <c r="U42" s="261"/>
      <c r="V42" s="261"/>
      <c r="W42" s="341" t="s">
        <v>2199</v>
      </c>
      <c r="X42" s="261"/>
      <c r="Y42" s="262"/>
      <c r="AA42" s="269" t="s">
        <v>1615</v>
      </c>
      <c r="AO42" s="269" t="s">
        <v>1616</v>
      </c>
      <c r="AY42" s="246"/>
    </row>
    <row r="43" spans="1:51" ht="19.5" customHeight="1" x14ac:dyDescent="0.25">
      <c r="A43" s="243"/>
      <c r="K43" s="263"/>
      <c r="L43" s="342" t="s">
        <v>1585</v>
      </c>
      <c r="Q43" s="342" t="s">
        <v>1589</v>
      </c>
      <c r="W43" s="342" t="s">
        <v>2200</v>
      </c>
      <c r="Y43" s="264"/>
      <c r="AA43" s="259"/>
      <c r="AB43" s="341" t="s">
        <v>1594</v>
      </c>
      <c r="AC43" s="261"/>
      <c r="AD43" s="261"/>
      <c r="AE43" s="261"/>
      <c r="AF43" s="261"/>
      <c r="AG43" s="261"/>
      <c r="AH43" s="262"/>
      <c r="AO43" s="252"/>
      <c r="AP43" s="253"/>
      <c r="AQ43" s="253"/>
      <c r="AR43" s="253"/>
      <c r="AS43" s="253"/>
      <c r="AT43" s="253"/>
      <c r="AU43" s="253"/>
      <c r="AV43" s="253"/>
      <c r="AW43" s="253"/>
      <c r="AX43" s="253"/>
      <c r="AY43" s="293"/>
    </row>
    <row r="44" spans="1:51" ht="19.5" customHeight="1" x14ac:dyDescent="0.25">
      <c r="A44" s="243"/>
      <c r="K44" s="263"/>
      <c r="L44" s="342" t="s">
        <v>1586</v>
      </c>
      <c r="Q44" s="342" t="s">
        <v>2198</v>
      </c>
      <c r="Y44" s="264"/>
      <c r="AA44" s="263"/>
      <c r="AB44" s="342" t="s">
        <v>1595</v>
      </c>
      <c r="AH44" s="264"/>
      <c r="AY44" s="246"/>
    </row>
    <row r="45" spans="1:51" ht="19.5" customHeight="1" x14ac:dyDescent="0.25">
      <c r="A45" s="243"/>
      <c r="K45" s="265"/>
      <c r="L45" s="343" t="s">
        <v>1587</v>
      </c>
      <c r="M45" s="267"/>
      <c r="N45" s="267"/>
      <c r="O45" s="267"/>
      <c r="P45" s="267"/>
      <c r="Q45" s="343" t="s">
        <v>1770</v>
      </c>
      <c r="R45" s="267"/>
      <c r="S45" s="267"/>
      <c r="T45" s="267"/>
      <c r="U45" s="267"/>
      <c r="V45" s="267"/>
      <c r="W45" s="267"/>
      <c r="X45" s="267"/>
      <c r="Y45" s="268"/>
      <c r="AA45" s="265"/>
      <c r="AB45" s="343" t="s">
        <v>1596</v>
      </c>
      <c r="AC45" s="267"/>
      <c r="AD45" s="267"/>
      <c r="AE45" s="267"/>
      <c r="AF45" s="267"/>
      <c r="AG45" s="267"/>
      <c r="AH45" s="268"/>
      <c r="AY45" s="246"/>
    </row>
    <row r="46" spans="1:51" ht="6" customHeight="1" thickBot="1" x14ac:dyDescent="0.3">
      <c r="A46" s="244"/>
      <c r="B46" s="245"/>
      <c r="C46" s="245"/>
      <c r="D46" s="245"/>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5"/>
      <c r="AI46" s="245"/>
      <c r="AJ46" s="245"/>
      <c r="AK46" s="245"/>
      <c r="AL46" s="245"/>
      <c r="AM46" s="245"/>
      <c r="AN46" s="245"/>
      <c r="AO46" s="245"/>
      <c r="AP46" s="245"/>
      <c r="AQ46" s="245"/>
      <c r="AR46" s="245"/>
      <c r="AS46" s="245"/>
      <c r="AT46" s="245"/>
      <c r="AU46" s="245"/>
      <c r="AV46" s="245"/>
      <c r="AW46" s="245"/>
      <c r="AX46" s="245"/>
      <c r="AY46" s="247"/>
    </row>
    <row r="47" spans="1:51" ht="18" customHeight="1" x14ac:dyDescent="0.25">
      <c r="A47" s="455" t="s">
        <v>2063</v>
      </c>
      <c r="B47" s="455"/>
      <c r="C47" s="455"/>
      <c r="D47" s="455"/>
      <c r="E47" s="455"/>
      <c r="F47" s="455"/>
      <c r="G47" s="455"/>
      <c r="H47" s="455"/>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row>
    <row r="48" spans="1:51" ht="12.75" customHeight="1" x14ac:dyDescent="0.25">
      <c r="A48" s="456" t="s">
        <v>2064</v>
      </c>
      <c r="B48" s="456"/>
      <c r="C48" s="456"/>
      <c r="D48" s="456"/>
      <c r="E48" s="456"/>
      <c r="F48" s="456"/>
      <c r="G48" s="456"/>
      <c r="H48" s="456"/>
      <c r="I48" s="456"/>
      <c r="J48" s="456"/>
      <c r="K48" s="456"/>
      <c r="L48" s="456"/>
      <c r="M48" s="456"/>
      <c r="N48" s="456"/>
      <c r="O48" s="456"/>
      <c r="P48" s="456"/>
      <c r="Q48" s="456"/>
      <c r="R48" s="456"/>
      <c r="S48" s="456"/>
      <c r="T48" s="456"/>
      <c r="U48" s="456"/>
      <c r="V48" s="456"/>
      <c r="W48" s="456"/>
      <c r="X48" s="456"/>
      <c r="Y48" s="456"/>
      <c r="Z48" s="456"/>
      <c r="AA48" s="456"/>
      <c r="AB48" s="456"/>
      <c r="AC48" s="456"/>
      <c r="AD48" s="456"/>
      <c r="AE48" s="456"/>
      <c r="AF48" s="456"/>
      <c r="AG48" s="456"/>
      <c r="AH48" s="456"/>
      <c r="AI48" s="456"/>
      <c r="AJ48" s="456"/>
      <c r="AK48" s="456"/>
      <c r="AL48" s="456"/>
      <c r="AM48" s="456"/>
      <c r="AN48" s="456"/>
      <c r="AO48" s="456"/>
      <c r="AP48" s="456"/>
      <c r="AQ48" s="456"/>
      <c r="AR48" s="456"/>
      <c r="AS48" s="456"/>
      <c r="AT48" s="456"/>
      <c r="AU48" s="456"/>
      <c r="AV48" s="456"/>
      <c r="AW48" s="456"/>
      <c r="AX48" s="456"/>
      <c r="AY48" s="456"/>
    </row>
    <row r="49" spans="1:51" ht="12.75" customHeight="1" x14ac:dyDescent="0.25">
      <c r="A49" s="456" t="s">
        <v>2066</v>
      </c>
      <c r="B49" s="456"/>
      <c r="C49" s="456"/>
      <c r="D49" s="456"/>
      <c r="E49" s="456"/>
      <c r="F49" s="456"/>
      <c r="G49" s="456"/>
      <c r="H49" s="456"/>
      <c r="I49" s="456"/>
      <c r="J49" s="456"/>
      <c r="K49" s="456"/>
      <c r="L49" s="456"/>
      <c r="M49" s="456"/>
      <c r="N49" s="456"/>
      <c r="O49" s="456"/>
      <c r="P49" s="456"/>
      <c r="Q49" s="456"/>
      <c r="R49" s="456"/>
      <c r="S49" s="456"/>
      <c r="T49" s="456"/>
      <c r="U49" s="456"/>
      <c r="V49" s="456"/>
      <c r="W49" s="456"/>
      <c r="X49" s="456"/>
      <c r="Y49" s="456"/>
      <c r="Z49" s="456"/>
      <c r="AA49" s="456"/>
      <c r="AB49" s="456"/>
      <c r="AC49" s="456"/>
      <c r="AD49" s="456"/>
      <c r="AE49" s="456"/>
      <c r="AF49" s="456"/>
      <c r="AG49" s="456"/>
      <c r="AH49" s="456"/>
      <c r="AI49" s="456"/>
      <c r="AJ49" s="456"/>
      <c r="AK49" s="456"/>
      <c r="AL49" s="456"/>
      <c r="AM49" s="456"/>
      <c r="AN49" s="456"/>
      <c r="AO49" s="456"/>
      <c r="AP49" s="456"/>
      <c r="AQ49" s="456"/>
      <c r="AR49" s="456"/>
      <c r="AS49" s="456"/>
      <c r="AT49" s="456"/>
      <c r="AU49" s="456"/>
      <c r="AV49" s="456"/>
      <c r="AW49" s="456"/>
      <c r="AX49" s="456"/>
      <c r="AY49" s="456"/>
    </row>
    <row r="50" spans="1:51" ht="18" customHeight="1" x14ac:dyDescent="0.25">
      <c r="A50" s="519"/>
      <c r="B50" s="519"/>
      <c r="C50" s="519"/>
      <c r="D50" s="519"/>
      <c r="E50" s="519"/>
      <c r="F50" s="519"/>
      <c r="G50" s="519"/>
      <c r="H50" s="519"/>
      <c r="I50" s="519"/>
      <c r="J50" s="519"/>
      <c r="K50" s="519"/>
      <c r="L50" s="519"/>
      <c r="M50" s="519"/>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row>
    <row r="51" spans="1:51" ht="12.75" customHeight="1" x14ac:dyDescent="0.25">
      <c r="A51" s="519"/>
      <c r="B51" s="519"/>
      <c r="C51" s="519"/>
      <c r="D51" s="519"/>
      <c r="E51" s="519"/>
      <c r="F51" s="519"/>
      <c r="G51" s="519"/>
      <c r="H51" s="519"/>
      <c r="I51" s="519"/>
      <c r="J51" s="519"/>
      <c r="K51" s="519"/>
      <c r="L51" s="519"/>
      <c r="M51" s="519"/>
      <c r="N51" s="519"/>
      <c r="O51" s="519"/>
      <c r="P51" s="519"/>
      <c r="Q51" s="519"/>
      <c r="R51" s="519"/>
      <c r="S51" s="519"/>
      <c r="T51" s="519"/>
      <c r="U51" s="519"/>
      <c r="V51" s="519"/>
      <c r="W51" s="519"/>
      <c r="X51" s="519"/>
      <c r="Y51" s="519"/>
      <c r="Z51" s="519"/>
      <c r="AA51" s="519"/>
      <c r="AB51" s="519"/>
      <c r="AC51" s="519"/>
      <c r="AD51" s="519"/>
      <c r="AE51" s="519"/>
      <c r="AF51" s="519"/>
      <c r="AG51" s="519"/>
      <c r="AH51" s="519"/>
      <c r="AI51" s="519"/>
      <c r="AJ51" s="519"/>
      <c r="AK51" s="519"/>
      <c r="AL51" s="519"/>
      <c r="AM51" s="519"/>
      <c r="AN51" s="519"/>
      <c r="AO51" s="519"/>
      <c r="AP51" s="519"/>
      <c r="AQ51" s="519"/>
      <c r="AR51" s="519"/>
      <c r="AS51" s="519"/>
      <c r="AT51" s="519"/>
      <c r="AU51" s="519"/>
      <c r="AV51" s="519"/>
      <c r="AW51" s="519"/>
      <c r="AX51" s="519"/>
      <c r="AY51" s="519"/>
    </row>
    <row r="52" spans="1:51" ht="12.75" customHeight="1" thickBot="1" x14ac:dyDescent="0.3">
      <c r="A52" s="519"/>
      <c r="B52" s="519"/>
      <c r="C52" s="519"/>
      <c r="D52" s="519"/>
      <c r="E52" s="519"/>
      <c r="F52" s="519"/>
      <c r="G52" s="519"/>
      <c r="H52" s="519"/>
      <c r="I52" s="519"/>
      <c r="J52" s="519"/>
      <c r="K52" s="519"/>
      <c r="L52" s="519"/>
      <c r="M52" s="519"/>
      <c r="N52" s="519"/>
      <c r="O52" s="519"/>
      <c r="P52" s="519"/>
      <c r="Q52" s="519"/>
      <c r="R52" s="519"/>
      <c r="S52" s="519"/>
      <c r="T52" s="519"/>
      <c r="U52" s="519"/>
      <c r="V52" s="519"/>
      <c r="W52" s="519"/>
      <c r="X52" s="519"/>
      <c r="Y52" s="519"/>
      <c r="Z52" s="519"/>
      <c r="AA52" s="519"/>
      <c r="AB52" s="519"/>
      <c r="AC52" s="519"/>
      <c r="AD52" s="519"/>
      <c r="AE52" s="519"/>
      <c r="AF52" s="519"/>
      <c r="AG52" s="519"/>
      <c r="AH52" s="519"/>
      <c r="AI52" s="519"/>
      <c r="AJ52" s="519"/>
      <c r="AK52" s="519"/>
      <c r="AL52" s="519"/>
      <c r="AM52" s="519"/>
      <c r="AN52" s="519"/>
      <c r="AO52" s="519"/>
      <c r="AP52" s="519"/>
      <c r="AQ52" s="519"/>
      <c r="AR52" s="519"/>
      <c r="AS52" s="519"/>
      <c r="AT52" s="519"/>
      <c r="AU52" s="519"/>
      <c r="AV52" s="519"/>
      <c r="AW52" s="519"/>
      <c r="AX52" s="519"/>
      <c r="AY52" s="519"/>
    </row>
    <row r="53" spans="1:51" ht="25.5" customHeight="1" thickBot="1" x14ac:dyDescent="0.3">
      <c r="A53" s="520"/>
      <c r="B53" s="521"/>
      <c r="C53" s="521"/>
      <c r="D53" s="521"/>
      <c r="E53" s="521"/>
      <c r="F53" s="531" t="s">
        <v>2860</v>
      </c>
      <c r="G53" s="532"/>
      <c r="H53" s="532"/>
      <c r="I53" s="532"/>
      <c r="J53" s="532"/>
      <c r="K53" s="532"/>
      <c r="L53" s="532"/>
      <c r="M53" s="532"/>
      <c r="N53" s="532"/>
      <c r="O53" s="532"/>
      <c r="P53" s="532"/>
      <c r="Q53" s="532"/>
      <c r="R53" s="532"/>
      <c r="S53" s="532"/>
      <c r="T53" s="532"/>
      <c r="U53" s="532"/>
      <c r="V53" s="532"/>
      <c r="W53" s="532"/>
      <c r="X53" s="532"/>
      <c r="Y53" s="532"/>
      <c r="Z53" s="532"/>
      <c r="AA53" s="532"/>
      <c r="AB53" s="532"/>
      <c r="AC53" s="532"/>
      <c r="AD53" s="532"/>
      <c r="AE53" s="532"/>
      <c r="AF53" s="532"/>
      <c r="AG53" s="532"/>
      <c r="AH53" s="532"/>
      <c r="AI53" s="532"/>
      <c r="AJ53" s="532"/>
      <c r="AK53" s="532"/>
      <c r="AL53" s="532"/>
      <c r="AM53" s="532"/>
      <c r="AN53" s="532"/>
      <c r="AO53" s="533"/>
      <c r="AP53" s="526" t="str">
        <f>$AP$1</f>
        <v>F23.MO12.PP</v>
      </c>
      <c r="AQ53" s="526"/>
      <c r="AR53" s="526"/>
      <c r="AS53" s="526"/>
      <c r="AT53" s="527"/>
      <c r="AU53" s="528">
        <v>44235</v>
      </c>
      <c r="AV53" s="526"/>
      <c r="AW53" s="526"/>
      <c r="AX53" s="526"/>
      <c r="AY53" s="527"/>
    </row>
    <row r="54" spans="1:51" ht="25.5" customHeight="1" thickBot="1" x14ac:dyDescent="0.3">
      <c r="A54" s="522"/>
      <c r="B54" s="523"/>
      <c r="C54" s="523"/>
      <c r="D54" s="523"/>
      <c r="E54" s="523"/>
      <c r="F54" s="534"/>
      <c r="G54" s="535"/>
      <c r="H54" s="535"/>
      <c r="I54" s="535"/>
      <c r="J54" s="535"/>
      <c r="K54" s="535"/>
      <c r="L54" s="535"/>
      <c r="M54" s="535"/>
      <c r="N54" s="535"/>
      <c r="O54" s="535"/>
      <c r="P54" s="535"/>
      <c r="Q54" s="535"/>
      <c r="R54" s="535"/>
      <c r="S54" s="535"/>
      <c r="T54" s="535"/>
      <c r="U54" s="535"/>
      <c r="V54" s="535"/>
      <c r="W54" s="535"/>
      <c r="X54" s="535"/>
      <c r="Y54" s="535"/>
      <c r="Z54" s="535"/>
      <c r="AA54" s="535"/>
      <c r="AB54" s="535"/>
      <c r="AC54" s="535"/>
      <c r="AD54" s="535"/>
      <c r="AE54" s="535"/>
      <c r="AF54" s="535"/>
      <c r="AG54" s="535"/>
      <c r="AH54" s="535"/>
      <c r="AI54" s="535"/>
      <c r="AJ54" s="535"/>
      <c r="AK54" s="535"/>
      <c r="AL54" s="535"/>
      <c r="AM54" s="535"/>
      <c r="AN54" s="535"/>
      <c r="AO54" s="536"/>
      <c r="AP54" s="526" t="s">
        <v>2867</v>
      </c>
      <c r="AQ54" s="526"/>
      <c r="AR54" s="526"/>
      <c r="AS54" s="526"/>
      <c r="AT54" s="527"/>
      <c r="AU54" s="529" t="s">
        <v>2184</v>
      </c>
      <c r="AV54" s="526"/>
      <c r="AW54" s="526"/>
      <c r="AX54" s="526"/>
      <c r="AY54" s="527"/>
    </row>
    <row r="55" spans="1:51" ht="32.25" customHeight="1" thickBot="1" x14ac:dyDescent="0.3">
      <c r="A55" s="524"/>
      <c r="B55" s="525"/>
      <c r="C55" s="525"/>
      <c r="D55" s="525"/>
      <c r="E55" s="525"/>
      <c r="F55" s="537"/>
      <c r="G55" s="538"/>
      <c r="H55" s="538"/>
      <c r="I55" s="538"/>
      <c r="J55" s="538"/>
      <c r="K55" s="538"/>
      <c r="L55" s="538"/>
      <c r="M55" s="538"/>
      <c r="N55" s="538"/>
      <c r="O55" s="538"/>
      <c r="P55" s="538"/>
      <c r="Q55" s="538"/>
      <c r="R55" s="538"/>
      <c r="S55" s="538"/>
      <c r="T55" s="538"/>
      <c r="U55" s="538"/>
      <c r="V55" s="538"/>
      <c r="W55" s="538"/>
      <c r="X55" s="538"/>
      <c r="Y55" s="538"/>
      <c r="Z55" s="538"/>
      <c r="AA55" s="538"/>
      <c r="AB55" s="538"/>
      <c r="AC55" s="538"/>
      <c r="AD55" s="538"/>
      <c r="AE55" s="538"/>
      <c r="AF55" s="538"/>
      <c r="AG55" s="538"/>
      <c r="AH55" s="538"/>
      <c r="AI55" s="538"/>
      <c r="AJ55" s="538"/>
      <c r="AK55" s="538"/>
      <c r="AL55" s="538"/>
      <c r="AM55" s="538"/>
      <c r="AN55" s="538"/>
      <c r="AO55" s="539"/>
      <c r="AP55" s="530" t="s">
        <v>2065</v>
      </c>
      <c r="AQ55" s="526"/>
      <c r="AR55" s="526"/>
      <c r="AS55" s="526"/>
      <c r="AT55" s="526"/>
      <c r="AU55" s="526"/>
      <c r="AV55" s="526"/>
      <c r="AW55" s="526"/>
      <c r="AX55" s="526"/>
      <c r="AY55" s="527"/>
    </row>
    <row r="56" spans="1:51" ht="6" customHeight="1" x14ac:dyDescent="0.25">
      <c r="A56" s="241"/>
      <c r="B56" s="242"/>
      <c r="C56" s="242"/>
      <c r="D56" s="242"/>
      <c r="E56" s="242"/>
      <c r="F56" s="242"/>
      <c r="G56" s="242"/>
      <c r="H56" s="242"/>
      <c r="I56" s="242"/>
      <c r="J56" s="242"/>
      <c r="K56" s="242"/>
      <c r="L56" s="242"/>
      <c r="M56" s="242"/>
      <c r="N56" s="242"/>
      <c r="O56" s="242"/>
      <c r="P56" s="242"/>
      <c r="Q56" s="242"/>
      <c r="R56" s="242"/>
      <c r="S56" s="242"/>
      <c r="T56" s="242"/>
      <c r="U56" s="242"/>
      <c r="V56" s="242"/>
      <c r="W56" s="242"/>
      <c r="X56" s="242"/>
      <c r="Y56" s="242"/>
      <c r="Z56" s="242"/>
      <c r="AA56" s="242"/>
      <c r="AB56" s="242"/>
      <c r="AC56" s="242"/>
      <c r="AD56" s="242"/>
      <c r="AE56" s="242"/>
      <c r="AF56" s="242"/>
      <c r="AG56" s="242"/>
      <c r="AH56" s="242"/>
      <c r="AI56" s="242"/>
      <c r="AJ56" s="242"/>
      <c r="AK56" s="242"/>
      <c r="AL56" s="242"/>
      <c r="AM56" s="242"/>
      <c r="AN56" s="242"/>
      <c r="AO56" s="242"/>
      <c r="AP56" s="242"/>
      <c r="AQ56" s="242"/>
      <c r="AR56" s="242"/>
      <c r="AS56" s="242"/>
      <c r="AT56" s="242"/>
      <c r="AU56" s="242"/>
      <c r="AV56" s="242"/>
      <c r="AW56" s="242"/>
      <c r="AX56" s="242"/>
      <c r="AY56" s="248"/>
    </row>
    <row r="57" spans="1:51" ht="19.5" customHeight="1" x14ac:dyDescent="0.25">
      <c r="A57" s="288" t="s">
        <v>1838</v>
      </c>
      <c r="B57" s="289"/>
      <c r="C57" s="289"/>
      <c r="D57" s="289"/>
      <c r="E57" s="289"/>
      <c r="F57" s="289"/>
      <c r="G57" s="289"/>
      <c r="H57" s="289"/>
      <c r="I57" s="289"/>
      <c r="K57" s="355" t="s">
        <v>1839</v>
      </c>
      <c r="L57" s="289"/>
      <c r="M57" s="289"/>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90"/>
    </row>
    <row r="58" spans="1:51" ht="19.5" customHeight="1" x14ac:dyDescent="0.25">
      <c r="A58" s="294" t="s">
        <v>1617</v>
      </c>
      <c r="K58" s="269" t="s">
        <v>1886</v>
      </c>
      <c r="AB58" s="509" t="s">
        <v>1887</v>
      </c>
      <c r="AC58" s="509"/>
      <c r="AD58" s="509"/>
      <c r="AE58" s="509"/>
      <c r="AF58" s="509"/>
      <c r="AG58" s="554"/>
      <c r="AH58" s="276"/>
      <c r="AI58" s="260" t="s">
        <v>1369</v>
      </c>
      <c r="AJ58" s="270"/>
      <c r="AK58" s="262"/>
      <c r="AP58" s="509" t="s">
        <v>2204</v>
      </c>
      <c r="AQ58" s="509"/>
      <c r="AR58" s="509"/>
      <c r="AS58" s="509"/>
      <c r="AT58" s="509"/>
      <c r="AU58" s="509"/>
      <c r="AV58" s="509"/>
      <c r="AW58" s="509"/>
      <c r="AX58" s="509"/>
      <c r="AY58" s="511"/>
    </row>
    <row r="59" spans="1:51" ht="19.5" customHeight="1" x14ac:dyDescent="0.25">
      <c r="A59" s="346"/>
      <c r="B59" s="341" t="s">
        <v>1385</v>
      </c>
      <c r="C59" s="261"/>
      <c r="D59" s="261"/>
      <c r="E59" s="261"/>
      <c r="F59" s="341" t="s">
        <v>1388</v>
      </c>
      <c r="G59" s="261"/>
      <c r="H59" s="262"/>
      <c r="K59" s="356" t="s">
        <v>2196</v>
      </c>
      <c r="AB59" s="509"/>
      <c r="AC59" s="509"/>
      <c r="AD59" s="509"/>
      <c r="AE59" s="509"/>
      <c r="AF59" s="509"/>
      <c r="AG59" s="554"/>
      <c r="AH59" s="305"/>
      <c r="AI59" s="258" t="s">
        <v>1370</v>
      </c>
      <c r="AJ59" s="272"/>
      <c r="AK59" s="264"/>
      <c r="AP59" s="509"/>
      <c r="AQ59" s="509"/>
      <c r="AR59" s="509"/>
      <c r="AS59" s="509"/>
      <c r="AT59" s="509"/>
      <c r="AU59" s="509"/>
      <c r="AV59" s="509"/>
      <c r="AW59" s="509"/>
      <c r="AX59" s="509"/>
      <c r="AY59" s="511"/>
    </row>
    <row r="60" spans="1:51" ht="19.5" customHeight="1" x14ac:dyDescent="0.25">
      <c r="A60" s="243"/>
      <c r="B60" s="342" t="s">
        <v>1386</v>
      </c>
      <c r="F60" s="342" t="s">
        <v>1598</v>
      </c>
      <c r="H60" s="264"/>
      <c r="K60" s="259"/>
      <c r="L60" s="260" t="s">
        <v>1752</v>
      </c>
      <c r="M60" s="261"/>
      <c r="N60" s="261"/>
      <c r="O60" s="261"/>
      <c r="P60" s="261"/>
      <c r="Q60" s="261"/>
      <c r="R60" s="261"/>
      <c r="S60" s="261"/>
      <c r="T60" s="260" t="s">
        <v>2202</v>
      </c>
      <c r="U60" s="261"/>
      <c r="V60" s="261"/>
      <c r="W60" s="261"/>
      <c r="X60" s="261"/>
      <c r="Y60" s="261"/>
      <c r="Z60" s="262"/>
      <c r="AB60" s="509"/>
      <c r="AC60" s="509"/>
      <c r="AD60" s="509"/>
      <c r="AE60" s="509"/>
      <c r="AF60" s="509"/>
      <c r="AG60" s="554"/>
      <c r="AH60" s="277"/>
      <c r="AI60" s="266" t="s">
        <v>1402</v>
      </c>
      <c r="AJ60" s="267"/>
      <c r="AK60" s="268"/>
      <c r="AP60" s="259"/>
      <c r="AQ60" s="261"/>
      <c r="AR60" s="261"/>
      <c r="AS60" s="261"/>
      <c r="AT60" s="261"/>
      <c r="AU60" s="261"/>
      <c r="AV60" s="261"/>
      <c r="AW60" s="261"/>
      <c r="AX60" s="261"/>
      <c r="AY60" s="296"/>
    </row>
    <row r="61" spans="1:51" ht="19.5" customHeight="1" x14ac:dyDescent="0.25">
      <c r="A61" s="347"/>
      <c r="B61" s="343" t="s">
        <v>1387</v>
      </c>
      <c r="C61" s="267"/>
      <c r="D61" s="267"/>
      <c r="E61" s="267"/>
      <c r="F61" s="343" t="s">
        <v>1599</v>
      </c>
      <c r="G61" s="267"/>
      <c r="H61" s="268"/>
      <c r="K61" s="263"/>
      <c r="L61" s="258" t="s">
        <v>1753</v>
      </c>
      <c r="T61" s="258" t="s">
        <v>2602</v>
      </c>
      <c r="Z61" s="264"/>
      <c r="AP61" s="263"/>
      <c r="AY61" s="246"/>
    </row>
    <row r="62" spans="1:51" ht="19.5" customHeight="1" x14ac:dyDescent="0.25">
      <c r="A62" s="243"/>
      <c r="K62" s="265"/>
      <c r="L62" s="266" t="s">
        <v>2201</v>
      </c>
      <c r="M62" s="267"/>
      <c r="N62" s="267"/>
      <c r="O62" s="267"/>
      <c r="P62" s="267"/>
      <c r="Q62" s="267"/>
      <c r="R62" s="267"/>
      <c r="S62" s="267"/>
      <c r="T62" s="266" t="s">
        <v>2158</v>
      </c>
      <c r="U62" s="267"/>
      <c r="V62" s="267"/>
      <c r="W62" s="267"/>
      <c r="X62" s="267"/>
      <c r="Y62" s="267"/>
      <c r="Z62" s="268"/>
      <c r="AB62" s="509" t="s">
        <v>1888</v>
      </c>
      <c r="AC62" s="509"/>
      <c r="AD62" s="509"/>
      <c r="AE62" s="509"/>
      <c r="AF62" s="509"/>
      <c r="AG62" s="509"/>
      <c r="AH62" s="509"/>
      <c r="AI62" s="509"/>
      <c r="AJ62" s="554"/>
      <c r="AK62" s="276"/>
      <c r="AL62" s="260" t="s">
        <v>1369</v>
      </c>
      <c r="AM62" s="270"/>
      <c r="AN62" s="262"/>
      <c r="AP62" s="263"/>
      <c r="AY62" s="246"/>
    </row>
    <row r="63" spans="1:51" ht="19.5" customHeight="1" x14ac:dyDescent="0.25">
      <c r="A63" s="294" t="s">
        <v>2240</v>
      </c>
      <c r="AB63" s="509"/>
      <c r="AC63" s="509"/>
      <c r="AD63" s="509"/>
      <c r="AE63" s="509"/>
      <c r="AF63" s="509"/>
      <c r="AG63" s="509"/>
      <c r="AH63" s="509"/>
      <c r="AI63" s="509"/>
      <c r="AJ63" s="554"/>
      <c r="AK63" s="305"/>
      <c r="AL63" s="258" t="s">
        <v>1370</v>
      </c>
      <c r="AM63" s="272"/>
      <c r="AN63" s="264"/>
      <c r="AP63" s="263"/>
      <c r="AY63" s="246"/>
    </row>
    <row r="64" spans="1:51" ht="19.5" customHeight="1" x14ac:dyDescent="0.25">
      <c r="A64" s="348"/>
      <c r="B64" s="253"/>
      <c r="C64" s="253"/>
      <c r="D64" s="253"/>
      <c r="E64" s="253"/>
      <c r="F64" s="253"/>
      <c r="G64" s="253"/>
      <c r="H64" s="254"/>
      <c r="AB64" s="509"/>
      <c r="AC64" s="509"/>
      <c r="AD64" s="509"/>
      <c r="AE64" s="509"/>
      <c r="AF64" s="509"/>
      <c r="AG64" s="509"/>
      <c r="AH64" s="509"/>
      <c r="AI64" s="509"/>
      <c r="AJ64" s="554"/>
      <c r="AK64" s="277"/>
      <c r="AL64" s="266" t="s">
        <v>1402</v>
      </c>
      <c r="AM64" s="267"/>
      <c r="AN64" s="268"/>
      <c r="AP64" s="265"/>
      <c r="AQ64" s="267"/>
      <c r="AR64" s="267"/>
      <c r="AS64" s="267"/>
      <c r="AT64" s="267"/>
      <c r="AU64" s="267"/>
      <c r="AV64" s="267"/>
      <c r="AW64" s="267"/>
      <c r="AX64" s="267"/>
      <c r="AY64" s="297"/>
    </row>
    <row r="65" spans="1:51" ht="6" customHeight="1" x14ac:dyDescent="0.25">
      <c r="A65" s="243"/>
      <c r="AY65" s="246"/>
    </row>
    <row r="66" spans="1:51" ht="19.5" customHeight="1" x14ac:dyDescent="0.25">
      <c r="A66" s="243"/>
      <c r="K66" s="269" t="s">
        <v>2609</v>
      </c>
      <c r="AB66" s="259"/>
      <c r="AC66" s="260" t="s">
        <v>2205</v>
      </c>
      <c r="AD66" s="261"/>
      <c r="AE66" s="261"/>
      <c r="AF66" s="261"/>
      <c r="AG66" s="261"/>
      <c r="AH66" s="261"/>
      <c r="AI66" s="261"/>
      <c r="AJ66" s="261"/>
      <c r="AK66" s="260" t="s">
        <v>2209</v>
      </c>
      <c r="AL66" s="261"/>
      <c r="AM66" s="262"/>
      <c r="AP66" s="269" t="s">
        <v>2241</v>
      </c>
      <c r="AY66" s="246"/>
    </row>
    <row r="67" spans="1:51" ht="19.5" customHeight="1" x14ac:dyDescent="0.25">
      <c r="A67" s="243"/>
      <c r="K67" s="356" t="s">
        <v>2196</v>
      </c>
      <c r="AB67" s="263"/>
      <c r="AC67" s="258" t="s">
        <v>2206</v>
      </c>
      <c r="AK67" s="258" t="s">
        <v>2208</v>
      </c>
      <c r="AM67" s="264"/>
      <c r="AP67" s="252"/>
      <c r="AQ67" s="253"/>
      <c r="AR67" s="253"/>
      <c r="AS67" s="253"/>
      <c r="AT67" s="253"/>
      <c r="AU67" s="253"/>
      <c r="AV67" s="253"/>
      <c r="AW67" s="253"/>
      <c r="AX67" s="253"/>
      <c r="AY67" s="293"/>
    </row>
    <row r="68" spans="1:51" ht="19.5" customHeight="1" x14ac:dyDescent="0.25">
      <c r="A68" s="243"/>
      <c r="AB68" s="265"/>
      <c r="AC68" s="266" t="s">
        <v>2207</v>
      </c>
      <c r="AD68" s="267"/>
      <c r="AE68" s="267"/>
      <c r="AF68" s="267"/>
      <c r="AG68" s="267"/>
      <c r="AH68" s="267"/>
      <c r="AI68" s="267"/>
      <c r="AJ68" s="267"/>
      <c r="AK68" s="267"/>
      <c r="AL68" s="267"/>
      <c r="AM68" s="268"/>
      <c r="AY68" s="246"/>
    </row>
    <row r="69" spans="1:51" ht="6" customHeight="1" x14ac:dyDescent="0.25">
      <c r="A69" s="243"/>
      <c r="AY69" s="246"/>
    </row>
    <row r="70" spans="1:51" ht="19.5" customHeight="1" x14ac:dyDescent="0.25">
      <c r="A70" s="288" t="s">
        <v>1840</v>
      </c>
      <c r="B70" s="289"/>
      <c r="C70" s="289"/>
      <c r="D70" s="289"/>
      <c r="E70" s="289"/>
      <c r="F70" s="289"/>
      <c r="G70" s="289"/>
      <c r="H70" s="289"/>
      <c r="I70" s="289"/>
      <c r="K70" s="355" t="s">
        <v>1841</v>
      </c>
      <c r="L70" s="289"/>
      <c r="M70" s="289"/>
      <c r="N70" s="289"/>
      <c r="O70" s="289"/>
      <c r="P70" s="289"/>
      <c r="Q70" s="289"/>
      <c r="R70" s="289"/>
      <c r="S70" s="289"/>
      <c r="T70" s="289"/>
      <c r="U70" s="289"/>
      <c r="V70" s="289"/>
      <c r="W70" s="289"/>
      <c r="X70" s="289"/>
      <c r="Y70" s="289"/>
      <c r="Z70" s="289"/>
      <c r="AA70" s="289"/>
      <c r="AB70" s="289"/>
      <c r="AC70" s="289"/>
      <c r="AD70" s="289"/>
      <c r="AE70" s="289"/>
      <c r="AF70" s="289"/>
      <c r="AG70" s="289"/>
      <c r="AH70" s="289"/>
      <c r="AI70" s="289"/>
      <c r="AJ70" s="289"/>
      <c r="AK70" s="289"/>
      <c r="AL70" s="289"/>
      <c r="AM70" s="289"/>
      <c r="AN70" s="289"/>
      <c r="AO70" s="289"/>
      <c r="AP70" s="289"/>
      <c r="AQ70" s="289"/>
      <c r="AR70" s="289"/>
      <c r="AS70" s="289"/>
      <c r="AT70" s="289"/>
      <c r="AU70" s="289"/>
      <c r="AV70" s="289"/>
      <c r="AW70" s="289"/>
      <c r="AX70" s="289"/>
      <c r="AY70" s="290"/>
    </row>
    <row r="71" spans="1:51" ht="19.5" customHeight="1" x14ac:dyDescent="0.25">
      <c r="A71" s="294" t="s">
        <v>1890</v>
      </c>
      <c r="K71" s="269" t="s">
        <v>1892</v>
      </c>
      <c r="Q71" s="276"/>
      <c r="R71" s="260" t="s">
        <v>1369</v>
      </c>
      <c r="S71" s="271"/>
      <c r="U71" s="269" t="s">
        <v>1893</v>
      </c>
      <c r="AB71" s="252"/>
      <c r="AC71" s="253"/>
      <c r="AD71" s="254"/>
      <c r="AF71" s="269" t="s">
        <v>1894</v>
      </c>
      <c r="AN71" s="252"/>
      <c r="AO71" s="253"/>
      <c r="AP71" s="254"/>
      <c r="AY71" s="246"/>
    </row>
    <row r="72" spans="1:51" ht="19.5" customHeight="1" x14ac:dyDescent="0.25">
      <c r="A72" s="348"/>
      <c r="B72" s="253"/>
      <c r="C72" s="253"/>
      <c r="D72" s="253"/>
      <c r="E72" s="253"/>
      <c r="F72" s="253"/>
      <c r="G72" s="253"/>
      <c r="H72" s="253"/>
      <c r="I72" s="254"/>
      <c r="Q72" s="277"/>
      <c r="R72" s="266" t="s">
        <v>1370</v>
      </c>
      <c r="S72" s="275"/>
      <c r="AY72" s="246"/>
    </row>
    <row r="73" spans="1:51" ht="18.75" customHeight="1" x14ac:dyDescent="0.25">
      <c r="A73" s="243"/>
      <c r="K73" s="269" t="s">
        <v>1895</v>
      </c>
      <c r="U73" s="269" t="s">
        <v>1896</v>
      </c>
      <c r="AY73" s="246"/>
    </row>
    <row r="74" spans="1:51" ht="30" customHeight="1" x14ac:dyDescent="0.25">
      <c r="A74" s="294" t="s">
        <v>1891</v>
      </c>
      <c r="K74" s="259"/>
      <c r="L74" s="341" t="s">
        <v>1782</v>
      </c>
      <c r="M74" s="261"/>
      <c r="N74" s="261"/>
      <c r="O74" s="261"/>
      <c r="P74" s="341" t="s">
        <v>1790</v>
      </c>
      <c r="Q74" s="261"/>
      <c r="R74" s="261"/>
      <c r="S74" s="262"/>
      <c r="U74" s="259"/>
      <c r="V74" s="341" t="s">
        <v>1624</v>
      </c>
      <c r="W74" s="261"/>
      <c r="X74" s="261"/>
      <c r="Y74" s="261"/>
      <c r="Z74" s="341" t="s">
        <v>1627</v>
      </c>
      <c r="AA74" s="261"/>
      <c r="AB74" s="261"/>
      <c r="AC74" s="261"/>
      <c r="AD74" s="341" t="s">
        <v>1786</v>
      </c>
      <c r="AE74" s="261"/>
      <c r="AF74" s="261"/>
      <c r="AG74" s="261"/>
      <c r="AH74" s="341" t="s">
        <v>1632</v>
      </c>
      <c r="AI74" s="261"/>
      <c r="AJ74" s="261"/>
      <c r="AK74" s="261"/>
      <c r="AL74" s="341" t="s">
        <v>1635</v>
      </c>
      <c r="AM74" s="261"/>
      <c r="AN74" s="261"/>
      <c r="AO74" s="261"/>
      <c r="AP74" s="341" t="s">
        <v>1638</v>
      </c>
      <c r="AQ74" s="261"/>
      <c r="AR74" s="261"/>
      <c r="AS74" s="261"/>
      <c r="AT74" s="569" t="s">
        <v>1787</v>
      </c>
      <c r="AU74" s="569"/>
      <c r="AV74" s="569"/>
      <c r="AW74" s="569"/>
      <c r="AX74" s="569"/>
      <c r="AY74" s="570"/>
    </row>
    <row r="75" spans="1:51" ht="19.5" customHeight="1" x14ac:dyDescent="0.25">
      <c r="A75" s="348"/>
      <c r="B75" s="253"/>
      <c r="C75" s="253"/>
      <c r="D75" s="253"/>
      <c r="E75" s="253"/>
      <c r="F75" s="253"/>
      <c r="G75" s="253"/>
      <c r="H75" s="253"/>
      <c r="I75" s="254"/>
      <c r="K75" s="263"/>
      <c r="L75" s="342" t="s">
        <v>1788</v>
      </c>
      <c r="P75" s="342" t="s">
        <v>1791</v>
      </c>
      <c r="S75" s="264"/>
      <c r="U75" s="263"/>
      <c r="V75" s="342" t="s">
        <v>1625</v>
      </c>
      <c r="Z75" s="342" t="s">
        <v>1628</v>
      </c>
      <c r="AD75" s="342" t="s">
        <v>1630</v>
      </c>
      <c r="AH75" s="342" t="s">
        <v>1633</v>
      </c>
      <c r="AL75" s="342" t="s">
        <v>1636</v>
      </c>
      <c r="AP75" s="342" t="s">
        <v>1639</v>
      </c>
      <c r="AT75" s="342" t="s">
        <v>1641</v>
      </c>
      <c r="AY75" s="246"/>
    </row>
    <row r="76" spans="1:51" ht="19.5" customHeight="1" x14ac:dyDescent="0.25">
      <c r="A76" s="243"/>
      <c r="K76" s="265"/>
      <c r="L76" s="343" t="s">
        <v>1789</v>
      </c>
      <c r="M76" s="267"/>
      <c r="N76" s="267"/>
      <c r="O76" s="267"/>
      <c r="P76" s="343" t="s">
        <v>1792</v>
      </c>
      <c r="Q76" s="267"/>
      <c r="R76" s="267"/>
      <c r="S76" s="268"/>
      <c r="U76" s="265"/>
      <c r="V76" s="343" t="s">
        <v>1626</v>
      </c>
      <c r="W76" s="267"/>
      <c r="X76" s="267"/>
      <c r="Y76" s="267"/>
      <c r="Z76" s="343" t="s">
        <v>1629</v>
      </c>
      <c r="AA76" s="267"/>
      <c r="AB76" s="267"/>
      <c r="AC76" s="267"/>
      <c r="AD76" s="343" t="s">
        <v>1631</v>
      </c>
      <c r="AE76" s="267"/>
      <c r="AF76" s="267"/>
      <c r="AG76" s="267"/>
      <c r="AH76" s="343" t="s">
        <v>1634</v>
      </c>
      <c r="AI76" s="267"/>
      <c r="AJ76" s="267"/>
      <c r="AK76" s="267"/>
      <c r="AL76" s="343" t="s">
        <v>1637</v>
      </c>
      <c r="AM76" s="267"/>
      <c r="AN76" s="267"/>
      <c r="AO76" s="267"/>
      <c r="AP76" s="343" t="s">
        <v>1640</v>
      </c>
      <c r="AQ76" s="267"/>
      <c r="AR76" s="267"/>
      <c r="AS76" s="267"/>
      <c r="AT76" s="343" t="s">
        <v>1642</v>
      </c>
      <c r="AU76" s="267"/>
      <c r="AV76" s="267"/>
      <c r="AW76" s="267"/>
      <c r="AX76" s="267"/>
      <c r="AY76" s="297"/>
    </row>
    <row r="77" spans="1:51" ht="6" customHeight="1" x14ac:dyDescent="0.25">
      <c r="A77" s="243"/>
      <c r="AY77" s="246"/>
    </row>
    <row r="78" spans="1:51" ht="19.5" customHeight="1" x14ac:dyDescent="0.25">
      <c r="A78" s="243"/>
      <c r="U78" s="269" t="s">
        <v>2242</v>
      </c>
      <c r="AD78" s="252"/>
      <c r="AE78" s="253"/>
      <c r="AF78" s="253"/>
      <c r="AG78" s="253"/>
      <c r="AH78" s="253"/>
      <c r="AI78" s="253"/>
      <c r="AJ78" s="253"/>
      <c r="AK78" s="253"/>
      <c r="AL78" s="253"/>
      <c r="AM78" s="253"/>
      <c r="AN78" s="254"/>
      <c r="AY78" s="246"/>
    </row>
    <row r="79" spans="1:51" ht="6" customHeight="1" x14ac:dyDescent="0.25">
      <c r="A79" s="243"/>
      <c r="AY79" s="246"/>
    </row>
    <row r="80" spans="1:51" ht="19.5" customHeight="1" x14ac:dyDescent="0.25">
      <c r="A80" s="288" t="s">
        <v>1842</v>
      </c>
      <c r="B80" s="289"/>
      <c r="C80" s="289"/>
      <c r="D80" s="289"/>
      <c r="E80" s="289"/>
      <c r="F80" s="289"/>
      <c r="G80" s="289"/>
      <c r="H80" s="289"/>
      <c r="I80" s="289"/>
      <c r="J80" s="289"/>
      <c r="K80" s="289"/>
      <c r="L80" s="289"/>
      <c r="M80" s="289"/>
      <c r="N80" s="289"/>
      <c r="O80" s="289"/>
      <c r="P80" s="289"/>
      <c r="Q80" s="289"/>
      <c r="R80" s="289"/>
      <c r="S80" s="289"/>
      <c r="T80" s="289"/>
      <c r="U80" s="289"/>
      <c r="V80" s="289"/>
      <c r="W80" s="289"/>
      <c r="X80" s="289"/>
      <c r="Y80" s="289"/>
      <c r="Z80" s="289"/>
      <c r="AA80" s="289"/>
      <c r="AB80" s="289"/>
      <c r="AC80" s="289"/>
      <c r="AD80" s="289"/>
      <c r="AE80" s="289"/>
      <c r="AF80" s="289"/>
      <c r="AG80" s="289"/>
      <c r="AH80" s="289"/>
      <c r="AI80" s="289"/>
      <c r="AJ80" s="289"/>
      <c r="AK80" s="289"/>
      <c r="AL80" s="289"/>
      <c r="AM80" s="289"/>
      <c r="AN80" s="289"/>
      <c r="AO80" s="289"/>
      <c r="AP80" s="289"/>
      <c r="AQ80" s="289"/>
      <c r="AR80" s="289"/>
      <c r="AS80" s="289"/>
      <c r="AT80" s="289"/>
      <c r="AU80" s="289"/>
      <c r="AV80" s="289"/>
      <c r="AW80" s="289"/>
      <c r="AX80" s="289"/>
      <c r="AY80" s="290"/>
    </row>
    <row r="81" spans="1:51" ht="19.5" customHeight="1" x14ac:dyDescent="0.25">
      <c r="A81" s="294" t="s">
        <v>2210</v>
      </c>
      <c r="N81" s="276"/>
      <c r="O81" s="260" t="s">
        <v>1369</v>
      </c>
      <c r="P81" s="271"/>
      <c r="R81" s="269" t="s">
        <v>2215</v>
      </c>
      <c r="AM81" s="509" t="s">
        <v>1899</v>
      </c>
      <c r="AN81" s="509"/>
      <c r="AO81" s="509"/>
      <c r="AP81" s="509"/>
      <c r="AQ81" s="509"/>
      <c r="AR81" s="509"/>
      <c r="AS81" s="509"/>
      <c r="AT81" s="509"/>
      <c r="AU81" s="509"/>
      <c r="AV81" s="509"/>
      <c r="AW81" s="509"/>
      <c r="AX81" s="509"/>
      <c r="AY81" s="511"/>
    </row>
    <row r="82" spans="1:51" ht="19.5" customHeight="1" x14ac:dyDescent="0.25">
      <c r="A82" s="567" t="s">
        <v>2211</v>
      </c>
      <c r="B82" s="568"/>
      <c r="C82" s="568"/>
      <c r="D82" s="568"/>
      <c r="E82" s="568"/>
      <c r="F82" s="568"/>
      <c r="G82" s="568"/>
      <c r="H82" s="568"/>
      <c r="I82" s="568"/>
      <c r="J82" s="568"/>
      <c r="K82" s="568"/>
      <c r="L82" s="568"/>
      <c r="M82" s="568"/>
      <c r="N82" s="277"/>
      <c r="O82" s="266" t="s">
        <v>1370</v>
      </c>
      <c r="P82" s="275"/>
      <c r="R82" s="259"/>
      <c r="S82" s="260" t="s">
        <v>2212</v>
      </c>
      <c r="T82" s="261"/>
      <c r="U82" s="261"/>
      <c r="V82" s="261"/>
      <c r="W82" s="261"/>
      <c r="X82" s="261"/>
      <c r="Y82" s="261"/>
      <c r="Z82" s="261"/>
      <c r="AA82" s="261"/>
      <c r="AB82" s="261"/>
      <c r="AC82" s="260" t="s">
        <v>2214</v>
      </c>
      <c r="AD82" s="261"/>
      <c r="AE82" s="261"/>
      <c r="AF82" s="261"/>
      <c r="AG82" s="261"/>
      <c r="AH82" s="261"/>
      <c r="AI82" s="261"/>
      <c r="AJ82" s="261"/>
      <c r="AK82" s="262"/>
      <c r="AM82" s="509"/>
      <c r="AN82" s="509"/>
      <c r="AO82" s="509"/>
      <c r="AP82" s="509"/>
      <c r="AQ82" s="509"/>
      <c r="AR82" s="509"/>
      <c r="AS82" s="509"/>
      <c r="AT82" s="509"/>
      <c r="AU82" s="509"/>
      <c r="AV82" s="509"/>
      <c r="AW82" s="509"/>
      <c r="AX82" s="509"/>
      <c r="AY82" s="511"/>
    </row>
    <row r="83" spans="1:51" ht="19.5" customHeight="1" x14ac:dyDescent="0.25">
      <c r="A83" s="567"/>
      <c r="B83" s="568"/>
      <c r="C83" s="568"/>
      <c r="D83" s="568"/>
      <c r="E83" s="568"/>
      <c r="F83" s="568"/>
      <c r="G83" s="568"/>
      <c r="H83" s="568"/>
      <c r="I83" s="568"/>
      <c r="J83" s="568"/>
      <c r="K83" s="568"/>
      <c r="L83" s="568"/>
      <c r="M83" s="568"/>
      <c r="R83" s="265"/>
      <c r="S83" s="266" t="s">
        <v>2213</v>
      </c>
      <c r="T83" s="267"/>
      <c r="U83" s="267"/>
      <c r="V83" s="267"/>
      <c r="W83" s="267"/>
      <c r="X83" s="267"/>
      <c r="Y83" s="267"/>
      <c r="Z83" s="267"/>
      <c r="AA83" s="267"/>
      <c r="AB83" s="267"/>
      <c r="AC83" s="267"/>
      <c r="AD83" s="267"/>
      <c r="AE83" s="267"/>
      <c r="AF83" s="267"/>
      <c r="AG83" s="267"/>
      <c r="AH83" s="267"/>
      <c r="AI83" s="267"/>
      <c r="AJ83" s="267"/>
      <c r="AK83" s="268"/>
      <c r="AM83" s="252"/>
      <c r="AN83" s="253"/>
      <c r="AO83" s="253"/>
      <c r="AP83" s="253"/>
      <c r="AQ83" s="253"/>
      <c r="AR83" s="253"/>
      <c r="AS83" s="253"/>
      <c r="AT83" s="253"/>
      <c r="AU83" s="253"/>
      <c r="AV83" s="253"/>
      <c r="AW83" s="253"/>
      <c r="AX83" s="253"/>
      <c r="AY83" s="293"/>
    </row>
    <row r="84" spans="1:51" ht="6" customHeight="1" x14ac:dyDescent="0.25">
      <c r="A84" s="243"/>
      <c r="AY84" s="246"/>
    </row>
    <row r="85" spans="1:51" ht="19.5" customHeight="1" x14ac:dyDescent="0.25">
      <c r="A85" s="510" t="s">
        <v>1900</v>
      </c>
      <c r="B85" s="509"/>
      <c r="C85" s="509"/>
      <c r="D85" s="509"/>
      <c r="E85" s="509"/>
      <c r="F85" s="509"/>
      <c r="G85" s="509"/>
      <c r="H85" s="509"/>
      <c r="I85" s="509"/>
      <c r="J85" s="509"/>
      <c r="K85" s="509"/>
      <c r="L85" s="509"/>
      <c r="M85" s="509"/>
      <c r="O85" s="518" t="s">
        <v>1901</v>
      </c>
      <c r="P85" s="518"/>
      <c r="Q85" s="518"/>
      <c r="R85" s="518"/>
      <c r="S85" s="518"/>
      <c r="T85" s="518"/>
      <c r="U85" s="276"/>
      <c r="V85" s="260" t="s">
        <v>1369</v>
      </c>
      <c r="W85" s="271"/>
      <c r="Y85" s="509" t="s">
        <v>1902</v>
      </c>
      <c r="Z85" s="509"/>
      <c r="AA85" s="509"/>
      <c r="AB85" s="509"/>
      <c r="AC85" s="509"/>
      <c r="AD85" s="509"/>
      <c r="AE85" s="276"/>
      <c r="AF85" s="260" t="s">
        <v>1369</v>
      </c>
      <c r="AG85" s="271"/>
      <c r="AI85" s="269" t="s">
        <v>1903</v>
      </c>
      <c r="AY85" s="246"/>
    </row>
    <row r="86" spans="1:51" ht="19.5" customHeight="1" x14ac:dyDescent="0.25">
      <c r="A86" s="510"/>
      <c r="B86" s="509"/>
      <c r="C86" s="509"/>
      <c r="D86" s="509"/>
      <c r="E86" s="509"/>
      <c r="F86" s="509"/>
      <c r="G86" s="509"/>
      <c r="H86" s="509"/>
      <c r="I86" s="509"/>
      <c r="J86" s="509"/>
      <c r="K86" s="509"/>
      <c r="L86" s="509"/>
      <c r="M86" s="509"/>
      <c r="O86" s="518"/>
      <c r="P86" s="518"/>
      <c r="Q86" s="518"/>
      <c r="R86" s="518"/>
      <c r="S86" s="518"/>
      <c r="T86" s="518"/>
      <c r="U86" s="277"/>
      <c r="V86" s="266" t="s">
        <v>1370</v>
      </c>
      <c r="W86" s="275"/>
      <c r="Y86" s="509"/>
      <c r="Z86" s="509"/>
      <c r="AA86" s="509"/>
      <c r="AB86" s="509"/>
      <c r="AC86" s="509"/>
      <c r="AD86" s="509"/>
      <c r="AE86" s="277"/>
      <c r="AF86" s="266" t="s">
        <v>1370</v>
      </c>
      <c r="AG86" s="275"/>
      <c r="AI86" s="259"/>
      <c r="AJ86" s="260" t="s">
        <v>1644</v>
      </c>
      <c r="AK86" s="261"/>
      <c r="AL86" s="261"/>
      <c r="AM86" s="261"/>
      <c r="AN86" s="261"/>
      <c r="AO86" s="261"/>
      <c r="AP86" s="261"/>
      <c r="AQ86" s="260" t="s">
        <v>1646</v>
      </c>
      <c r="AR86" s="261"/>
      <c r="AS86" s="261"/>
      <c r="AT86" s="261"/>
      <c r="AU86" s="262"/>
      <c r="AY86" s="246"/>
    </row>
    <row r="87" spans="1:51" ht="19.5" customHeight="1" x14ac:dyDescent="0.25">
      <c r="A87" s="348"/>
      <c r="B87" s="253"/>
      <c r="C87" s="253"/>
      <c r="D87" s="253"/>
      <c r="E87" s="253"/>
      <c r="F87" s="253"/>
      <c r="G87" s="253"/>
      <c r="H87" s="253"/>
      <c r="I87" s="253"/>
      <c r="J87" s="253"/>
      <c r="K87" s="253"/>
      <c r="L87" s="253"/>
      <c r="M87" s="254"/>
      <c r="AI87" s="265"/>
      <c r="AJ87" s="266" t="s">
        <v>1645</v>
      </c>
      <c r="AK87" s="267"/>
      <c r="AL87" s="267"/>
      <c r="AM87" s="267"/>
      <c r="AN87" s="267"/>
      <c r="AO87" s="267"/>
      <c r="AP87" s="267"/>
      <c r="AQ87" s="267"/>
      <c r="AR87" s="267"/>
      <c r="AS87" s="267"/>
      <c r="AT87" s="267"/>
      <c r="AU87" s="268"/>
      <c r="AY87" s="246"/>
    </row>
    <row r="88" spans="1:51" ht="6" customHeight="1" x14ac:dyDescent="0.25">
      <c r="A88" s="243"/>
      <c r="AY88" s="246"/>
    </row>
    <row r="89" spans="1:51" ht="19.5" customHeight="1" x14ac:dyDescent="0.25">
      <c r="A89" s="288" t="s">
        <v>1843</v>
      </c>
      <c r="B89" s="289"/>
      <c r="C89" s="289"/>
      <c r="D89" s="289"/>
      <c r="E89" s="289"/>
      <c r="F89" s="289"/>
      <c r="G89" s="289"/>
      <c r="H89" s="289"/>
      <c r="I89" s="289"/>
      <c r="J89" s="289"/>
      <c r="K89" s="289"/>
      <c r="L89" s="289"/>
      <c r="M89" s="289"/>
      <c r="N89" s="289"/>
      <c r="O89" s="289"/>
      <c r="P89" s="289"/>
      <c r="Q89" s="289"/>
      <c r="R89" s="289"/>
      <c r="S89" s="289"/>
      <c r="T89" s="289"/>
      <c r="U89" s="289"/>
      <c r="V89" s="289"/>
      <c r="W89" s="289"/>
      <c r="X89" s="289"/>
      <c r="Y89" s="289"/>
      <c r="Z89" s="289"/>
      <c r="AA89" s="289"/>
      <c r="AB89" s="289"/>
      <c r="AC89" s="289"/>
      <c r="AD89" s="289"/>
      <c r="AE89" s="289"/>
      <c r="AF89" s="289"/>
      <c r="AG89" s="289"/>
      <c r="AH89" s="289"/>
      <c r="AI89" s="289"/>
      <c r="AJ89" s="289"/>
      <c r="AK89" s="289"/>
      <c r="AL89" s="289"/>
      <c r="AM89" s="289"/>
      <c r="AN89" s="289"/>
      <c r="AO89" s="289"/>
      <c r="AP89" s="289"/>
      <c r="AQ89" s="289"/>
      <c r="AR89" s="289"/>
      <c r="AS89" s="289"/>
      <c r="AT89" s="289"/>
      <c r="AU89" s="289"/>
      <c r="AV89" s="289"/>
      <c r="AW89" s="289"/>
      <c r="AX89" s="289"/>
      <c r="AY89" s="290"/>
    </row>
    <row r="90" spans="1:51" ht="19.5" customHeight="1" x14ac:dyDescent="0.25">
      <c r="A90" s="294" t="s">
        <v>1904</v>
      </c>
      <c r="N90" s="276"/>
      <c r="O90" s="260" t="s">
        <v>1369</v>
      </c>
      <c r="P90" s="271"/>
      <c r="R90" s="269" t="s">
        <v>1905</v>
      </c>
      <c r="AY90" s="246"/>
    </row>
    <row r="91" spans="1:51" ht="19.5" customHeight="1" x14ac:dyDescent="0.25">
      <c r="A91" s="243"/>
      <c r="N91" s="277"/>
      <c r="O91" s="266" t="s">
        <v>1370</v>
      </c>
      <c r="P91" s="275"/>
      <c r="R91" s="252"/>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253"/>
      <c r="AS91" s="253"/>
      <c r="AT91" s="253"/>
      <c r="AU91" s="253"/>
      <c r="AV91" s="253"/>
      <c r="AW91" s="253"/>
      <c r="AX91" s="253"/>
      <c r="AY91" s="293"/>
    </row>
    <row r="92" spans="1:51" ht="6" customHeight="1" x14ac:dyDescent="0.25">
      <c r="A92" s="243"/>
      <c r="AY92" s="246"/>
    </row>
    <row r="93" spans="1:51" ht="19.5" customHeight="1" thickBot="1" x14ac:dyDescent="0.3">
      <c r="A93" s="244"/>
      <c r="B93" s="245"/>
      <c r="C93" s="245"/>
      <c r="D93" s="245"/>
      <c r="E93" s="245"/>
      <c r="F93" s="245"/>
      <c r="G93" s="245"/>
      <c r="H93" s="245"/>
      <c r="I93" s="245"/>
      <c r="J93" s="245"/>
      <c r="K93" s="245"/>
      <c r="L93" s="245"/>
      <c r="M93" s="245"/>
      <c r="N93" s="245"/>
      <c r="O93" s="245"/>
      <c r="P93" s="245"/>
      <c r="Q93" s="245"/>
      <c r="R93" s="245"/>
      <c r="S93" s="245"/>
      <c r="T93" s="245"/>
      <c r="U93" s="245"/>
      <c r="V93" s="245"/>
      <c r="W93" s="245"/>
      <c r="X93" s="245"/>
      <c r="Y93" s="245"/>
      <c r="Z93" s="245"/>
      <c r="AA93" s="245"/>
      <c r="AB93" s="245"/>
      <c r="AC93" s="245"/>
      <c r="AD93" s="245"/>
      <c r="AE93" s="245"/>
      <c r="AF93" s="245"/>
      <c r="AG93" s="245"/>
      <c r="AH93" s="245"/>
      <c r="AI93" s="245"/>
      <c r="AJ93" s="245"/>
      <c r="AK93" s="245"/>
      <c r="AL93" s="245"/>
      <c r="AM93" s="245"/>
      <c r="AN93" s="245"/>
      <c r="AO93" s="245"/>
      <c r="AP93" s="245"/>
      <c r="AQ93" s="245"/>
      <c r="AR93" s="245"/>
      <c r="AS93" s="245"/>
      <c r="AT93" s="245"/>
      <c r="AU93" s="245"/>
      <c r="AV93" s="245"/>
      <c r="AW93" s="245"/>
      <c r="AX93" s="245"/>
      <c r="AY93" s="247"/>
    </row>
    <row r="94" spans="1:51" ht="18" customHeight="1" x14ac:dyDescent="0.25">
      <c r="A94" s="455" t="s">
        <v>2063</v>
      </c>
      <c r="B94" s="455"/>
      <c r="C94" s="455"/>
      <c r="D94" s="455"/>
      <c r="E94" s="455"/>
      <c r="F94" s="455"/>
      <c r="G94" s="455"/>
      <c r="H94" s="455"/>
      <c r="I94" s="455"/>
      <c r="J94" s="455"/>
      <c r="K94" s="455"/>
      <c r="L94" s="455"/>
      <c r="M94" s="455"/>
      <c r="N94" s="455"/>
      <c r="O94" s="455"/>
      <c r="P94" s="455"/>
      <c r="Q94" s="455"/>
      <c r="R94" s="455"/>
      <c r="S94" s="455"/>
      <c r="T94" s="455"/>
      <c r="U94" s="455"/>
      <c r="V94" s="455"/>
      <c r="W94" s="455"/>
      <c r="X94" s="455"/>
      <c r="Y94" s="455"/>
      <c r="Z94" s="455"/>
      <c r="AA94" s="455"/>
      <c r="AB94" s="455"/>
      <c r="AC94" s="455"/>
      <c r="AD94" s="455"/>
      <c r="AE94" s="455"/>
      <c r="AF94" s="455"/>
      <c r="AG94" s="455"/>
      <c r="AH94" s="455"/>
      <c r="AI94" s="455"/>
      <c r="AJ94" s="455"/>
      <c r="AK94" s="455"/>
      <c r="AL94" s="455"/>
      <c r="AM94" s="455"/>
      <c r="AN94" s="455"/>
      <c r="AO94" s="455"/>
      <c r="AP94" s="455"/>
      <c r="AQ94" s="455"/>
      <c r="AR94" s="455"/>
      <c r="AS94" s="455"/>
      <c r="AT94" s="455"/>
      <c r="AU94" s="455"/>
      <c r="AV94" s="455"/>
      <c r="AW94" s="455"/>
      <c r="AX94" s="455"/>
      <c r="AY94" s="455"/>
    </row>
    <row r="95" spans="1:51" ht="12.75" customHeight="1" x14ac:dyDescent="0.25">
      <c r="A95" s="456" t="s">
        <v>2064</v>
      </c>
      <c r="B95" s="456"/>
      <c r="C95" s="456"/>
      <c r="D95" s="456"/>
      <c r="E95" s="456"/>
      <c r="F95" s="456"/>
      <c r="G95" s="456"/>
      <c r="H95" s="456"/>
      <c r="I95" s="456"/>
      <c r="J95" s="456"/>
      <c r="K95" s="456"/>
      <c r="L95" s="456"/>
      <c r="M95" s="456"/>
      <c r="N95" s="456"/>
      <c r="O95" s="456"/>
      <c r="P95" s="456"/>
      <c r="Q95" s="456"/>
      <c r="R95" s="456"/>
      <c r="S95" s="456"/>
      <c r="T95" s="456"/>
      <c r="U95" s="456"/>
      <c r="V95" s="456"/>
      <c r="W95" s="456"/>
      <c r="X95" s="456"/>
      <c r="Y95" s="456"/>
      <c r="Z95" s="456"/>
      <c r="AA95" s="456"/>
      <c r="AB95" s="456"/>
      <c r="AC95" s="456"/>
      <c r="AD95" s="456"/>
      <c r="AE95" s="456"/>
      <c r="AF95" s="456"/>
      <c r="AG95" s="456"/>
      <c r="AH95" s="456"/>
      <c r="AI95" s="456"/>
      <c r="AJ95" s="456"/>
      <c r="AK95" s="456"/>
      <c r="AL95" s="456"/>
      <c r="AM95" s="456"/>
      <c r="AN95" s="456"/>
      <c r="AO95" s="456"/>
      <c r="AP95" s="456"/>
      <c r="AQ95" s="456"/>
      <c r="AR95" s="456"/>
      <c r="AS95" s="456"/>
      <c r="AT95" s="456"/>
      <c r="AU95" s="456"/>
      <c r="AV95" s="456"/>
      <c r="AW95" s="456"/>
      <c r="AX95" s="456"/>
      <c r="AY95" s="456"/>
    </row>
    <row r="96" spans="1:51" ht="12.75" customHeight="1" x14ac:dyDescent="0.25">
      <c r="A96" s="456" t="s">
        <v>2066</v>
      </c>
      <c r="B96" s="456"/>
      <c r="C96" s="456"/>
      <c r="D96" s="456"/>
      <c r="E96" s="456"/>
      <c r="F96" s="456"/>
      <c r="G96" s="456"/>
      <c r="H96" s="456"/>
      <c r="I96" s="456"/>
      <c r="J96" s="456"/>
      <c r="K96" s="456"/>
      <c r="L96" s="456"/>
      <c r="M96" s="456"/>
      <c r="N96" s="456"/>
      <c r="O96" s="456"/>
      <c r="P96" s="456"/>
      <c r="Q96" s="456"/>
      <c r="R96" s="456"/>
      <c r="S96" s="456"/>
      <c r="T96" s="456"/>
      <c r="U96" s="456"/>
      <c r="V96" s="456"/>
      <c r="W96" s="456"/>
      <c r="X96" s="456"/>
      <c r="Y96" s="456"/>
      <c r="Z96" s="456"/>
      <c r="AA96" s="456"/>
      <c r="AB96" s="456"/>
      <c r="AC96" s="456"/>
      <c r="AD96" s="456"/>
      <c r="AE96" s="456"/>
      <c r="AF96" s="456"/>
      <c r="AG96" s="456"/>
      <c r="AH96" s="456"/>
      <c r="AI96" s="456"/>
      <c r="AJ96" s="456"/>
      <c r="AK96" s="456"/>
      <c r="AL96" s="456"/>
      <c r="AM96" s="456"/>
      <c r="AN96" s="456"/>
      <c r="AO96" s="456"/>
      <c r="AP96" s="456"/>
      <c r="AQ96" s="456"/>
      <c r="AR96" s="456"/>
      <c r="AS96" s="456"/>
      <c r="AT96" s="456"/>
      <c r="AU96" s="456"/>
      <c r="AV96" s="456"/>
      <c r="AW96" s="456"/>
      <c r="AX96" s="456"/>
      <c r="AY96" s="456"/>
    </row>
    <row r="97" spans="1:51" ht="18" customHeight="1" x14ac:dyDescent="0.25">
      <c r="A97" s="519"/>
      <c r="B97" s="519"/>
      <c r="C97" s="519"/>
      <c r="D97" s="519"/>
      <c r="E97" s="519"/>
      <c r="F97" s="519"/>
      <c r="G97" s="519"/>
      <c r="H97" s="519"/>
      <c r="I97" s="519"/>
      <c r="J97" s="519"/>
      <c r="K97" s="519"/>
      <c r="L97" s="519"/>
      <c r="M97" s="519"/>
      <c r="N97" s="519"/>
      <c r="O97" s="519"/>
      <c r="P97" s="519"/>
      <c r="Q97" s="519"/>
      <c r="R97" s="519"/>
      <c r="S97" s="519"/>
      <c r="T97" s="519"/>
      <c r="U97" s="519"/>
      <c r="V97" s="519"/>
      <c r="W97" s="519"/>
      <c r="X97" s="519"/>
      <c r="Y97" s="519"/>
      <c r="Z97" s="519"/>
      <c r="AA97" s="519"/>
      <c r="AB97" s="519"/>
      <c r="AC97" s="519"/>
      <c r="AD97" s="519"/>
      <c r="AE97" s="519"/>
      <c r="AF97" s="519"/>
      <c r="AG97" s="519"/>
      <c r="AH97" s="519"/>
      <c r="AI97" s="519"/>
      <c r="AJ97" s="519"/>
      <c r="AK97" s="519"/>
      <c r="AL97" s="519"/>
      <c r="AM97" s="519"/>
      <c r="AN97" s="519"/>
      <c r="AO97" s="519"/>
      <c r="AP97" s="519"/>
      <c r="AQ97" s="519"/>
      <c r="AR97" s="519"/>
      <c r="AS97" s="519"/>
      <c r="AT97" s="519"/>
      <c r="AU97" s="519"/>
      <c r="AV97" s="519"/>
      <c r="AW97" s="519"/>
      <c r="AX97" s="519"/>
      <c r="AY97" s="519"/>
    </row>
    <row r="98" spans="1:51" ht="12.75" customHeight="1" x14ac:dyDescent="0.25">
      <c r="A98" s="519"/>
      <c r="B98" s="519"/>
      <c r="C98" s="519"/>
      <c r="D98" s="519"/>
      <c r="E98" s="519"/>
      <c r="F98" s="519"/>
      <c r="G98" s="519"/>
      <c r="H98" s="519"/>
      <c r="I98" s="519"/>
      <c r="J98" s="519"/>
      <c r="K98" s="519"/>
      <c r="L98" s="519"/>
      <c r="M98" s="519"/>
      <c r="N98" s="519"/>
      <c r="O98" s="519"/>
      <c r="P98" s="519"/>
      <c r="Q98" s="519"/>
      <c r="R98" s="519"/>
      <c r="S98" s="519"/>
      <c r="T98" s="519"/>
      <c r="U98" s="519"/>
      <c r="V98" s="519"/>
      <c r="W98" s="519"/>
      <c r="X98" s="519"/>
      <c r="Y98" s="519"/>
      <c r="Z98" s="519"/>
      <c r="AA98" s="519"/>
      <c r="AB98" s="519"/>
      <c r="AC98" s="519"/>
      <c r="AD98" s="519"/>
      <c r="AE98" s="519"/>
      <c r="AF98" s="519"/>
      <c r="AG98" s="519"/>
      <c r="AH98" s="519"/>
      <c r="AI98" s="519"/>
      <c r="AJ98" s="519"/>
      <c r="AK98" s="519"/>
      <c r="AL98" s="519"/>
      <c r="AM98" s="519"/>
      <c r="AN98" s="519"/>
      <c r="AO98" s="519"/>
      <c r="AP98" s="519"/>
      <c r="AQ98" s="519"/>
      <c r="AR98" s="519"/>
      <c r="AS98" s="519"/>
      <c r="AT98" s="519"/>
      <c r="AU98" s="519"/>
      <c r="AV98" s="519"/>
      <c r="AW98" s="519"/>
      <c r="AX98" s="519"/>
      <c r="AY98" s="519"/>
    </row>
    <row r="99" spans="1:51" ht="12.75" customHeight="1" thickBot="1" x14ac:dyDescent="0.3">
      <c r="A99" s="519"/>
      <c r="B99" s="519"/>
      <c r="C99" s="519"/>
      <c r="D99" s="519"/>
      <c r="E99" s="519"/>
      <c r="F99" s="519"/>
      <c r="G99" s="519"/>
      <c r="H99" s="519"/>
      <c r="I99" s="519"/>
      <c r="J99" s="519"/>
      <c r="K99" s="519"/>
      <c r="L99" s="519"/>
      <c r="M99" s="519"/>
      <c r="N99" s="519"/>
      <c r="O99" s="519"/>
      <c r="P99" s="519"/>
      <c r="Q99" s="519"/>
      <c r="R99" s="519"/>
      <c r="S99" s="519"/>
      <c r="T99" s="519"/>
      <c r="U99" s="519"/>
      <c r="V99" s="519"/>
      <c r="W99" s="519"/>
      <c r="X99" s="519"/>
      <c r="Y99" s="519"/>
      <c r="Z99" s="519"/>
      <c r="AA99" s="519"/>
      <c r="AB99" s="519"/>
      <c r="AC99" s="519"/>
      <c r="AD99" s="519"/>
      <c r="AE99" s="519"/>
      <c r="AF99" s="519"/>
      <c r="AG99" s="519"/>
      <c r="AH99" s="519"/>
      <c r="AI99" s="519"/>
      <c r="AJ99" s="519"/>
      <c r="AK99" s="519"/>
      <c r="AL99" s="519"/>
      <c r="AM99" s="519"/>
      <c r="AN99" s="519"/>
      <c r="AO99" s="519"/>
      <c r="AP99" s="519"/>
      <c r="AQ99" s="519"/>
      <c r="AR99" s="519"/>
      <c r="AS99" s="519"/>
      <c r="AT99" s="519"/>
      <c r="AU99" s="519"/>
      <c r="AV99" s="519"/>
      <c r="AW99" s="519"/>
      <c r="AX99" s="519"/>
      <c r="AY99" s="519"/>
    </row>
    <row r="100" spans="1:51" ht="25.5" customHeight="1" thickBot="1" x14ac:dyDescent="0.3">
      <c r="A100" s="520"/>
      <c r="B100" s="521"/>
      <c r="C100" s="521"/>
      <c r="D100" s="521"/>
      <c r="E100" s="521"/>
      <c r="F100" s="531" t="s">
        <v>2860</v>
      </c>
      <c r="G100" s="532"/>
      <c r="H100" s="532"/>
      <c r="I100" s="532"/>
      <c r="J100" s="532"/>
      <c r="K100" s="532"/>
      <c r="L100" s="532"/>
      <c r="M100" s="532"/>
      <c r="N100" s="532"/>
      <c r="O100" s="532"/>
      <c r="P100" s="532"/>
      <c r="Q100" s="532"/>
      <c r="R100" s="532"/>
      <c r="S100" s="532"/>
      <c r="T100" s="532"/>
      <c r="U100" s="532"/>
      <c r="V100" s="532"/>
      <c r="W100" s="532"/>
      <c r="X100" s="532"/>
      <c r="Y100" s="532"/>
      <c r="Z100" s="532"/>
      <c r="AA100" s="532"/>
      <c r="AB100" s="532"/>
      <c r="AC100" s="532"/>
      <c r="AD100" s="532"/>
      <c r="AE100" s="532"/>
      <c r="AF100" s="532"/>
      <c r="AG100" s="532"/>
      <c r="AH100" s="532"/>
      <c r="AI100" s="532"/>
      <c r="AJ100" s="532"/>
      <c r="AK100" s="532"/>
      <c r="AL100" s="532"/>
      <c r="AM100" s="532"/>
      <c r="AN100" s="532"/>
      <c r="AO100" s="533"/>
      <c r="AP100" s="526" t="str">
        <f>$AP$1</f>
        <v>F23.MO12.PP</v>
      </c>
      <c r="AQ100" s="526"/>
      <c r="AR100" s="526"/>
      <c r="AS100" s="526"/>
      <c r="AT100" s="527"/>
      <c r="AU100" s="528">
        <v>44235</v>
      </c>
      <c r="AV100" s="526"/>
      <c r="AW100" s="526"/>
      <c r="AX100" s="526"/>
      <c r="AY100" s="527"/>
    </row>
    <row r="101" spans="1:51" ht="25.5" customHeight="1" thickBot="1" x14ac:dyDescent="0.3">
      <c r="A101" s="522"/>
      <c r="B101" s="523"/>
      <c r="C101" s="523"/>
      <c r="D101" s="523"/>
      <c r="E101" s="523"/>
      <c r="F101" s="534"/>
      <c r="G101" s="535"/>
      <c r="H101" s="535"/>
      <c r="I101" s="535"/>
      <c r="J101" s="535"/>
      <c r="K101" s="535"/>
      <c r="L101" s="535"/>
      <c r="M101" s="535"/>
      <c r="N101" s="535"/>
      <c r="O101" s="535"/>
      <c r="P101" s="535"/>
      <c r="Q101" s="535"/>
      <c r="R101" s="535"/>
      <c r="S101" s="535"/>
      <c r="T101" s="535"/>
      <c r="U101" s="535"/>
      <c r="V101" s="535"/>
      <c r="W101" s="535"/>
      <c r="X101" s="535"/>
      <c r="Y101" s="535"/>
      <c r="Z101" s="535"/>
      <c r="AA101" s="535"/>
      <c r="AB101" s="535"/>
      <c r="AC101" s="535"/>
      <c r="AD101" s="535"/>
      <c r="AE101" s="535"/>
      <c r="AF101" s="535"/>
      <c r="AG101" s="535"/>
      <c r="AH101" s="535"/>
      <c r="AI101" s="535"/>
      <c r="AJ101" s="535"/>
      <c r="AK101" s="535"/>
      <c r="AL101" s="535"/>
      <c r="AM101" s="535"/>
      <c r="AN101" s="535"/>
      <c r="AO101" s="536"/>
      <c r="AP101" s="526" t="s">
        <v>2867</v>
      </c>
      <c r="AQ101" s="526"/>
      <c r="AR101" s="526"/>
      <c r="AS101" s="526"/>
      <c r="AT101" s="527"/>
      <c r="AU101" s="529" t="s">
        <v>2183</v>
      </c>
      <c r="AV101" s="526"/>
      <c r="AW101" s="526"/>
      <c r="AX101" s="526"/>
      <c r="AY101" s="527"/>
    </row>
    <row r="102" spans="1:51" ht="32.25" customHeight="1" thickBot="1" x14ac:dyDescent="0.3">
      <c r="A102" s="524"/>
      <c r="B102" s="525"/>
      <c r="C102" s="525"/>
      <c r="D102" s="525"/>
      <c r="E102" s="525"/>
      <c r="F102" s="537"/>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9"/>
      <c r="AP102" s="530" t="s">
        <v>2065</v>
      </c>
      <c r="AQ102" s="526"/>
      <c r="AR102" s="526"/>
      <c r="AS102" s="526"/>
      <c r="AT102" s="526"/>
      <c r="AU102" s="526"/>
      <c r="AV102" s="526"/>
      <c r="AW102" s="526"/>
      <c r="AX102" s="526"/>
      <c r="AY102" s="527"/>
    </row>
    <row r="103" spans="1:51" ht="6" customHeight="1" x14ac:dyDescent="0.25">
      <c r="A103" s="241"/>
      <c r="B103" s="242"/>
      <c r="C103" s="242"/>
      <c r="D103" s="242"/>
      <c r="E103" s="242"/>
      <c r="F103" s="242"/>
      <c r="G103" s="242"/>
      <c r="H103" s="242"/>
      <c r="I103" s="242"/>
      <c r="J103" s="242"/>
      <c r="K103" s="242"/>
      <c r="L103" s="242"/>
      <c r="M103" s="242"/>
      <c r="N103" s="242"/>
      <c r="O103" s="242"/>
      <c r="P103" s="242"/>
      <c r="Q103" s="242"/>
      <c r="R103" s="242"/>
      <c r="S103" s="242"/>
      <c r="T103" s="242"/>
      <c r="U103" s="242"/>
      <c r="V103" s="242"/>
      <c r="W103" s="242"/>
      <c r="X103" s="242"/>
      <c r="Y103" s="242"/>
      <c r="Z103" s="242"/>
      <c r="AA103" s="242"/>
      <c r="AB103" s="242"/>
      <c r="AC103" s="242"/>
      <c r="AD103" s="242"/>
      <c r="AE103" s="242"/>
      <c r="AF103" s="242"/>
      <c r="AG103" s="242"/>
      <c r="AH103" s="242"/>
      <c r="AI103" s="242"/>
      <c r="AJ103" s="242"/>
      <c r="AK103" s="242"/>
      <c r="AL103" s="242"/>
      <c r="AM103" s="242"/>
      <c r="AN103" s="242"/>
      <c r="AO103" s="242"/>
      <c r="AP103" s="242"/>
      <c r="AQ103" s="242"/>
      <c r="AR103" s="242"/>
      <c r="AS103" s="242"/>
      <c r="AT103" s="242"/>
      <c r="AU103" s="242"/>
      <c r="AV103" s="242"/>
      <c r="AW103" s="242"/>
      <c r="AX103" s="242"/>
      <c r="AY103" s="248"/>
    </row>
    <row r="104" spans="1:51" x14ac:dyDescent="0.25">
      <c r="A104" s="288" t="s">
        <v>1844</v>
      </c>
      <c r="B104" s="289"/>
      <c r="C104" s="289"/>
      <c r="D104" s="289"/>
      <c r="E104" s="289"/>
      <c r="F104" s="289"/>
      <c r="G104" s="289"/>
      <c r="H104" s="289"/>
      <c r="I104" s="289"/>
      <c r="J104" s="289"/>
      <c r="K104" s="289"/>
      <c r="L104" s="289"/>
      <c r="M104" s="289"/>
      <c r="N104" s="289"/>
      <c r="O104" s="289"/>
      <c r="P104" s="289"/>
      <c r="Q104" s="28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90"/>
    </row>
    <row r="105" spans="1:51" ht="19.5" customHeight="1" x14ac:dyDescent="0.25">
      <c r="A105" s="510" t="s">
        <v>1906</v>
      </c>
      <c r="B105" s="509"/>
      <c r="C105" s="509"/>
      <c r="D105" s="509"/>
      <c r="E105" s="509"/>
      <c r="F105" s="509"/>
      <c r="G105" s="509"/>
      <c r="H105" s="509"/>
      <c r="I105" s="509"/>
      <c r="J105" s="509"/>
      <c r="K105" s="509"/>
      <c r="L105" s="276"/>
      <c r="M105" s="260" t="s">
        <v>1369</v>
      </c>
      <c r="N105" s="271"/>
      <c r="P105" s="328" t="s">
        <v>1907</v>
      </c>
      <c r="AY105" s="246"/>
    </row>
    <row r="106" spans="1:51" ht="19.5" customHeight="1" x14ac:dyDescent="0.25">
      <c r="A106" s="510"/>
      <c r="B106" s="509"/>
      <c r="C106" s="509"/>
      <c r="D106" s="509"/>
      <c r="E106" s="509"/>
      <c r="F106" s="509"/>
      <c r="G106" s="509"/>
      <c r="H106" s="509"/>
      <c r="I106" s="509"/>
      <c r="J106" s="509"/>
      <c r="K106" s="509"/>
      <c r="L106" s="277"/>
      <c r="M106" s="266" t="s">
        <v>1370</v>
      </c>
      <c r="N106" s="275"/>
      <c r="P106" s="259"/>
      <c r="Q106" s="341" t="s">
        <v>1648</v>
      </c>
      <c r="R106" s="261"/>
      <c r="S106" s="261"/>
      <c r="T106" s="261"/>
      <c r="U106" s="261"/>
      <c r="V106" s="261"/>
      <c r="W106" s="261"/>
      <c r="X106" s="261"/>
      <c r="Y106" s="261"/>
      <c r="Z106" s="261"/>
      <c r="AA106" s="341" t="s">
        <v>1651</v>
      </c>
      <c r="AB106" s="261"/>
      <c r="AC106" s="261"/>
      <c r="AD106" s="261"/>
      <c r="AE106" s="261"/>
      <c r="AF106" s="261"/>
      <c r="AG106" s="261"/>
      <c r="AH106" s="261"/>
      <c r="AI106" s="261"/>
      <c r="AJ106" s="261"/>
      <c r="AK106" s="261"/>
      <c r="AL106" s="261"/>
      <c r="AM106" s="261"/>
      <c r="AN106" s="261"/>
      <c r="AO106" s="341" t="s">
        <v>1654</v>
      </c>
      <c r="AP106" s="261"/>
      <c r="AQ106" s="261"/>
      <c r="AR106" s="261"/>
      <c r="AS106" s="261"/>
      <c r="AT106" s="261"/>
      <c r="AU106" s="261"/>
      <c r="AV106" s="341" t="s">
        <v>1656</v>
      </c>
      <c r="AW106" s="261"/>
      <c r="AX106" s="262"/>
      <c r="AY106" s="246"/>
    </row>
    <row r="107" spans="1:51" ht="19.5" customHeight="1" x14ac:dyDescent="0.25">
      <c r="A107" s="243"/>
      <c r="P107" s="263"/>
      <c r="Q107" s="342" t="s">
        <v>1649</v>
      </c>
      <c r="AA107" s="342" t="s">
        <v>1652</v>
      </c>
      <c r="AO107" s="342" t="s">
        <v>1655</v>
      </c>
      <c r="AX107" s="264"/>
      <c r="AY107" s="246"/>
    </row>
    <row r="108" spans="1:51" ht="19.5" customHeight="1" x14ac:dyDescent="0.25">
      <c r="A108" s="243"/>
      <c r="P108" s="265"/>
      <c r="Q108" s="343" t="s">
        <v>1650</v>
      </c>
      <c r="R108" s="267"/>
      <c r="S108" s="267"/>
      <c r="T108" s="267"/>
      <c r="U108" s="267"/>
      <c r="V108" s="267"/>
      <c r="W108" s="267"/>
      <c r="X108" s="267"/>
      <c r="Y108" s="267"/>
      <c r="Z108" s="267"/>
      <c r="AA108" s="343" t="s">
        <v>1653</v>
      </c>
      <c r="AB108" s="267"/>
      <c r="AC108" s="267"/>
      <c r="AD108" s="267"/>
      <c r="AE108" s="267"/>
      <c r="AF108" s="267"/>
      <c r="AG108" s="267"/>
      <c r="AH108" s="267"/>
      <c r="AI108" s="267"/>
      <c r="AJ108" s="267"/>
      <c r="AK108" s="267"/>
      <c r="AL108" s="267"/>
      <c r="AM108" s="267"/>
      <c r="AN108" s="267"/>
      <c r="AO108" s="343" t="s">
        <v>2216</v>
      </c>
      <c r="AP108" s="267"/>
      <c r="AQ108" s="267"/>
      <c r="AR108" s="267"/>
      <c r="AS108" s="267"/>
      <c r="AT108" s="267"/>
      <c r="AU108" s="267"/>
      <c r="AV108" s="267"/>
      <c r="AW108" s="267"/>
      <c r="AX108" s="268"/>
      <c r="AY108" s="246"/>
    </row>
    <row r="109" spans="1:51" ht="6" customHeight="1" x14ac:dyDescent="0.25">
      <c r="A109" s="243"/>
      <c r="AY109" s="246"/>
    </row>
    <row r="110" spans="1:51" ht="19.5" customHeight="1" x14ac:dyDescent="0.25">
      <c r="A110" s="294" t="s">
        <v>1908</v>
      </c>
      <c r="N110" s="259"/>
      <c r="O110" s="341" t="s">
        <v>1658</v>
      </c>
      <c r="P110" s="261"/>
      <c r="Q110" s="261"/>
      <c r="R110" s="261"/>
      <c r="S110" s="261"/>
      <c r="T110" s="261"/>
      <c r="U110" s="341" t="s">
        <v>1660</v>
      </c>
      <c r="V110" s="261"/>
      <c r="W110" s="261"/>
      <c r="X110" s="262"/>
      <c r="AY110" s="246"/>
    </row>
    <row r="111" spans="1:51" ht="19.5" customHeight="1" x14ac:dyDescent="0.25">
      <c r="A111" s="243"/>
      <c r="N111" s="265"/>
      <c r="O111" s="343" t="s">
        <v>1659</v>
      </c>
      <c r="P111" s="267"/>
      <c r="Q111" s="267"/>
      <c r="R111" s="267"/>
      <c r="S111" s="267"/>
      <c r="T111" s="267"/>
      <c r="U111" s="343" t="s">
        <v>1661</v>
      </c>
      <c r="V111" s="267"/>
      <c r="W111" s="267"/>
      <c r="X111" s="268"/>
      <c r="AY111" s="246"/>
    </row>
    <row r="112" spans="1:51" ht="6" customHeight="1" x14ac:dyDescent="0.25">
      <c r="A112" s="243"/>
      <c r="AY112" s="246"/>
    </row>
    <row r="113" spans="1:51" x14ac:dyDescent="0.25">
      <c r="A113" s="288" t="s">
        <v>1845</v>
      </c>
      <c r="B113" s="289"/>
      <c r="C113" s="289"/>
      <c r="D113" s="289"/>
      <c r="E113" s="289"/>
      <c r="F113" s="289"/>
      <c r="G113" s="289"/>
      <c r="H113" s="289"/>
      <c r="I113" s="289"/>
      <c r="J113" s="289"/>
      <c r="K113" s="289"/>
      <c r="L113" s="289"/>
      <c r="M113" s="289"/>
      <c r="N113" s="289"/>
      <c r="O113" s="289"/>
      <c r="P113" s="289"/>
      <c r="Q113" s="28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90"/>
    </row>
    <row r="114" spans="1:51" ht="19.5" customHeight="1" x14ac:dyDescent="0.25">
      <c r="A114" s="510" t="s">
        <v>1909</v>
      </c>
      <c r="B114" s="509"/>
      <c r="C114" s="509"/>
      <c r="D114" s="509"/>
      <c r="E114" s="509"/>
      <c r="F114" s="509"/>
      <c r="G114" s="509"/>
      <c r="H114" s="509"/>
      <c r="I114" s="509"/>
      <c r="J114" s="509"/>
      <c r="K114" s="554"/>
      <c r="L114" s="276"/>
      <c r="M114" s="260" t="s">
        <v>1369</v>
      </c>
      <c r="N114" s="271"/>
      <c r="P114" s="269" t="s">
        <v>1910</v>
      </c>
      <c r="AI114" s="269" t="s">
        <v>2243</v>
      </c>
      <c r="AY114" s="246"/>
    </row>
    <row r="115" spans="1:51" ht="19.5" customHeight="1" x14ac:dyDescent="0.25">
      <c r="A115" s="510"/>
      <c r="B115" s="509"/>
      <c r="C115" s="509"/>
      <c r="D115" s="509"/>
      <c r="E115" s="509"/>
      <c r="F115" s="509"/>
      <c r="G115" s="509"/>
      <c r="H115" s="509"/>
      <c r="I115" s="509"/>
      <c r="J115" s="509"/>
      <c r="K115" s="554"/>
      <c r="L115" s="277"/>
      <c r="M115" s="266" t="s">
        <v>1370</v>
      </c>
      <c r="N115" s="275"/>
      <c r="P115" s="259"/>
      <c r="Q115" s="341" t="s">
        <v>1395</v>
      </c>
      <c r="R115" s="261"/>
      <c r="S115" s="261"/>
      <c r="T115" s="261"/>
      <c r="U115" s="261"/>
      <c r="V115" s="341" t="s">
        <v>1397</v>
      </c>
      <c r="W115" s="261"/>
      <c r="X115" s="261"/>
      <c r="Y115" s="261"/>
      <c r="Z115" s="261"/>
      <c r="AA115" s="261"/>
      <c r="AB115" s="261"/>
      <c r="AC115" s="341" t="s">
        <v>1399</v>
      </c>
      <c r="AD115" s="261"/>
      <c r="AE115" s="261"/>
      <c r="AF115" s="261"/>
      <c r="AG115" s="262"/>
      <c r="AI115" s="252"/>
      <c r="AJ115" s="253"/>
      <c r="AK115" s="253"/>
      <c r="AL115" s="253"/>
      <c r="AM115" s="253"/>
      <c r="AN115" s="253"/>
      <c r="AO115" s="253"/>
      <c r="AP115" s="253"/>
      <c r="AQ115" s="253"/>
      <c r="AR115" s="253"/>
      <c r="AS115" s="253"/>
      <c r="AT115" s="253"/>
      <c r="AU115" s="253"/>
      <c r="AV115" s="253"/>
      <c r="AW115" s="253"/>
      <c r="AX115" s="253"/>
      <c r="AY115" s="293"/>
    </row>
    <row r="116" spans="1:51" ht="19.5" customHeight="1" x14ac:dyDescent="0.25">
      <c r="A116" s="243"/>
      <c r="P116" s="265"/>
      <c r="Q116" s="343" t="s">
        <v>1396</v>
      </c>
      <c r="R116" s="267"/>
      <c r="S116" s="267"/>
      <c r="T116" s="267"/>
      <c r="U116" s="267"/>
      <c r="V116" s="343" t="s">
        <v>1398</v>
      </c>
      <c r="W116" s="267"/>
      <c r="X116" s="267"/>
      <c r="Y116" s="267"/>
      <c r="Z116" s="267"/>
      <c r="AA116" s="267"/>
      <c r="AB116" s="267"/>
      <c r="AC116" s="343" t="s">
        <v>1663</v>
      </c>
      <c r="AD116" s="267"/>
      <c r="AE116" s="267"/>
      <c r="AF116" s="267"/>
      <c r="AG116" s="268"/>
      <c r="AY116" s="246"/>
    </row>
    <row r="117" spans="1:51" ht="6" customHeight="1" x14ac:dyDescent="0.25">
      <c r="A117" s="243"/>
      <c r="AY117" s="246"/>
    </row>
    <row r="118" spans="1:51" ht="19.5" customHeight="1" x14ac:dyDescent="0.25">
      <c r="A118" s="510" t="s">
        <v>1912</v>
      </c>
      <c r="B118" s="509"/>
      <c r="C118" s="509"/>
      <c r="D118" s="509"/>
      <c r="E118" s="509"/>
      <c r="F118" s="509"/>
      <c r="G118" s="509"/>
      <c r="H118" s="509"/>
      <c r="I118" s="509"/>
      <c r="J118" s="509"/>
      <c r="K118" s="554"/>
      <c r="L118" s="276"/>
      <c r="M118" s="260" t="s">
        <v>1369</v>
      </c>
      <c r="N118" s="271"/>
      <c r="P118" s="269" t="s">
        <v>1911</v>
      </c>
      <c r="AI118" s="269" t="s">
        <v>2244</v>
      </c>
      <c r="AY118" s="246"/>
    </row>
    <row r="119" spans="1:51" ht="19.5" customHeight="1" x14ac:dyDescent="0.25">
      <c r="A119" s="510"/>
      <c r="B119" s="509"/>
      <c r="C119" s="509"/>
      <c r="D119" s="509"/>
      <c r="E119" s="509"/>
      <c r="F119" s="509"/>
      <c r="G119" s="509"/>
      <c r="H119" s="509"/>
      <c r="I119" s="509"/>
      <c r="J119" s="509"/>
      <c r="K119" s="554"/>
      <c r="L119" s="277"/>
      <c r="M119" s="266" t="s">
        <v>1370</v>
      </c>
      <c r="N119" s="275"/>
      <c r="P119" s="259"/>
      <c r="Q119" s="260" t="s">
        <v>1406</v>
      </c>
      <c r="R119" s="261"/>
      <c r="S119" s="261"/>
      <c r="T119" s="261"/>
      <c r="U119" s="261"/>
      <c r="V119" s="261"/>
      <c r="W119" s="261"/>
      <c r="X119" s="260" t="s">
        <v>1785</v>
      </c>
      <c r="Y119" s="261"/>
      <c r="Z119" s="261"/>
      <c r="AA119" s="261"/>
      <c r="AB119" s="261"/>
      <c r="AC119" s="261"/>
      <c r="AD119" s="261"/>
      <c r="AE119" s="261"/>
      <c r="AF119" s="260" t="s">
        <v>1665</v>
      </c>
      <c r="AG119" s="262"/>
      <c r="AI119" s="252"/>
      <c r="AJ119" s="253"/>
      <c r="AK119" s="253"/>
      <c r="AL119" s="253"/>
      <c r="AM119" s="253"/>
      <c r="AN119" s="253"/>
      <c r="AO119" s="253"/>
      <c r="AP119" s="253"/>
      <c r="AQ119" s="253"/>
      <c r="AR119" s="253"/>
      <c r="AS119" s="253"/>
      <c r="AT119" s="253"/>
      <c r="AU119" s="253"/>
      <c r="AV119" s="253"/>
      <c r="AW119" s="253"/>
      <c r="AX119" s="253"/>
      <c r="AY119" s="293"/>
    </row>
    <row r="120" spans="1:51" ht="19.5" customHeight="1" x14ac:dyDescent="0.25">
      <c r="A120" s="243"/>
      <c r="P120" s="263"/>
      <c r="Q120" s="258" t="s">
        <v>1407</v>
      </c>
      <c r="X120" s="258" t="s">
        <v>1409</v>
      </c>
      <c r="AG120" s="264"/>
      <c r="AY120" s="246"/>
    </row>
    <row r="121" spans="1:51" ht="19.5" customHeight="1" x14ac:dyDescent="0.25">
      <c r="A121" s="243"/>
      <c r="P121" s="265"/>
      <c r="Q121" s="266" t="s">
        <v>1408</v>
      </c>
      <c r="R121" s="267"/>
      <c r="S121" s="267"/>
      <c r="T121" s="267"/>
      <c r="U121" s="267"/>
      <c r="V121" s="267"/>
      <c r="W121" s="267"/>
      <c r="X121" s="266" t="s">
        <v>1410</v>
      </c>
      <c r="Y121" s="267"/>
      <c r="Z121" s="267"/>
      <c r="AA121" s="267"/>
      <c r="AB121" s="267"/>
      <c r="AC121" s="267"/>
      <c r="AD121" s="267"/>
      <c r="AE121" s="267"/>
      <c r="AF121" s="267"/>
      <c r="AG121" s="268"/>
      <c r="AY121" s="246"/>
    </row>
    <row r="122" spans="1:51" ht="6" customHeight="1" x14ac:dyDescent="0.25">
      <c r="A122" s="243"/>
      <c r="AY122" s="246"/>
    </row>
    <row r="123" spans="1:51" s="278" customFormat="1" ht="19.5" customHeight="1" x14ac:dyDescent="0.25">
      <c r="A123" s="283" t="s">
        <v>2111</v>
      </c>
      <c r="B123" s="284"/>
      <c r="C123" s="284"/>
      <c r="D123" s="284"/>
      <c r="E123" s="284"/>
      <c r="F123" s="284"/>
      <c r="G123" s="284"/>
      <c r="H123" s="284"/>
      <c r="I123" s="284"/>
      <c r="J123" s="284"/>
      <c r="K123" s="284"/>
      <c r="L123" s="284"/>
      <c r="M123" s="284"/>
      <c r="N123" s="284"/>
      <c r="O123" s="284"/>
      <c r="P123" s="284"/>
      <c r="Q123" s="284"/>
      <c r="R123" s="284"/>
      <c r="S123" s="284"/>
      <c r="T123" s="284"/>
      <c r="U123" s="284"/>
      <c r="V123" s="284"/>
      <c r="W123" s="284"/>
      <c r="X123" s="284"/>
      <c r="Y123" s="284"/>
      <c r="Z123" s="284"/>
      <c r="AA123" s="284"/>
      <c r="AB123" s="284"/>
      <c r="AC123" s="284"/>
      <c r="AD123" s="284"/>
      <c r="AE123" s="284"/>
      <c r="AF123" s="284"/>
      <c r="AG123" s="284"/>
      <c r="AH123" s="284"/>
      <c r="AI123" s="284"/>
      <c r="AJ123" s="284"/>
      <c r="AK123" s="284"/>
      <c r="AL123" s="284"/>
      <c r="AM123" s="284"/>
      <c r="AN123" s="284"/>
      <c r="AO123" s="284"/>
      <c r="AP123" s="284"/>
      <c r="AQ123" s="284"/>
      <c r="AR123" s="284"/>
      <c r="AS123" s="284"/>
      <c r="AT123" s="284"/>
      <c r="AU123" s="284"/>
      <c r="AV123" s="284"/>
      <c r="AW123" s="284"/>
      <c r="AX123" s="284"/>
      <c r="AY123" s="285"/>
    </row>
    <row r="124" spans="1:51" ht="19.5" customHeight="1" x14ac:dyDescent="0.25">
      <c r="A124" s="288" t="s">
        <v>1846</v>
      </c>
      <c r="B124" s="289"/>
      <c r="C124" s="289"/>
      <c r="D124" s="289"/>
      <c r="E124" s="289"/>
      <c r="F124" s="289"/>
      <c r="G124" s="289"/>
      <c r="H124" s="289"/>
      <c r="I124" s="289"/>
      <c r="J124" s="289"/>
      <c r="K124" s="289"/>
      <c r="L124" s="289"/>
      <c r="M124" s="289"/>
      <c r="N124" s="289"/>
      <c r="O124" s="289"/>
      <c r="P124" s="289"/>
      <c r="Q124" s="289"/>
      <c r="R124" s="289"/>
      <c r="S124" s="289"/>
      <c r="T124" s="289"/>
      <c r="U124" s="289"/>
      <c r="V124" s="289"/>
      <c r="W124" s="289"/>
      <c r="X124" s="289"/>
      <c r="Y124" s="289"/>
      <c r="Z124" s="289"/>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90"/>
    </row>
    <row r="125" spans="1:51" ht="19.5" customHeight="1" x14ac:dyDescent="0.25">
      <c r="A125" s="292" t="s">
        <v>2667</v>
      </c>
      <c r="H125" s="259"/>
      <c r="I125" s="341" t="s">
        <v>1553</v>
      </c>
      <c r="J125" s="261"/>
      <c r="K125" s="261"/>
      <c r="L125" s="261"/>
      <c r="M125" s="261"/>
      <c r="N125" s="261"/>
      <c r="O125" s="341" t="s">
        <v>1551</v>
      </c>
      <c r="P125" s="261"/>
      <c r="Q125" s="261"/>
      <c r="R125" s="261"/>
      <c r="S125" s="261"/>
      <c r="T125" s="261"/>
      <c r="U125" s="262"/>
      <c r="W125" s="269" t="s">
        <v>1817</v>
      </c>
      <c r="AC125" s="265"/>
      <c r="AD125" s="267"/>
      <c r="AE125" s="267"/>
      <c r="AF125" s="267"/>
      <c r="AG125" s="267"/>
      <c r="AH125" s="267"/>
      <c r="AI125" s="267"/>
      <c r="AJ125" s="268"/>
      <c r="AL125" s="509" t="s">
        <v>1667</v>
      </c>
      <c r="AM125" s="509"/>
      <c r="AN125" s="509"/>
      <c r="AO125" s="509"/>
      <c r="AP125" s="509"/>
      <c r="AQ125" s="509"/>
      <c r="AR125" s="509"/>
      <c r="AS125" s="509"/>
      <c r="AT125" s="509"/>
      <c r="AU125" s="252"/>
      <c r="AV125" s="253"/>
      <c r="AW125" s="253"/>
      <c r="AX125" s="253"/>
      <c r="AY125" s="293"/>
    </row>
    <row r="126" spans="1:51" ht="19.5" customHeight="1" x14ac:dyDescent="0.25">
      <c r="A126" s="243"/>
      <c r="H126" s="263"/>
      <c r="I126" s="342" t="s">
        <v>1550</v>
      </c>
      <c r="O126" s="342" t="s">
        <v>2068</v>
      </c>
      <c r="U126" s="264"/>
      <c r="AL126" s="509"/>
      <c r="AM126" s="509"/>
      <c r="AN126" s="509"/>
      <c r="AO126" s="509"/>
      <c r="AP126" s="509"/>
      <c r="AQ126" s="509"/>
      <c r="AR126" s="509"/>
      <c r="AS126" s="509"/>
      <c r="AT126" s="509"/>
      <c r="AY126" s="246"/>
    </row>
    <row r="127" spans="1:51" ht="19.5" customHeight="1" x14ac:dyDescent="0.25">
      <c r="A127" s="243"/>
      <c r="H127" s="265"/>
      <c r="I127" s="343" t="s">
        <v>1784</v>
      </c>
      <c r="J127" s="267"/>
      <c r="K127" s="267"/>
      <c r="L127" s="267"/>
      <c r="M127" s="267"/>
      <c r="N127" s="267"/>
      <c r="O127" s="343" t="s">
        <v>1552</v>
      </c>
      <c r="P127" s="267"/>
      <c r="Q127" s="267"/>
      <c r="R127" s="267"/>
      <c r="S127" s="267"/>
      <c r="T127" s="267"/>
      <c r="U127" s="268"/>
      <c r="AY127" s="246"/>
    </row>
    <row r="128" spans="1:51" ht="6" customHeight="1" x14ac:dyDescent="0.25">
      <c r="A128" s="243"/>
      <c r="AY128" s="246"/>
    </row>
    <row r="129" spans="1:51" ht="19.5" customHeight="1" x14ac:dyDescent="0.25">
      <c r="A129" s="288" t="s">
        <v>2112</v>
      </c>
      <c r="B129" s="289"/>
      <c r="C129" s="289"/>
      <c r="D129" s="289"/>
      <c r="E129" s="289"/>
      <c r="F129" s="289"/>
      <c r="G129" s="289"/>
      <c r="H129" s="289"/>
      <c r="I129" s="289"/>
      <c r="J129" s="289"/>
      <c r="K129" s="289"/>
      <c r="L129" s="289"/>
      <c r="M129" s="289"/>
      <c r="N129" s="289"/>
      <c r="O129" s="289"/>
      <c r="P129" s="289"/>
      <c r="Q129" s="289"/>
      <c r="R129" s="289"/>
      <c r="S129" s="289"/>
      <c r="T129" s="289"/>
      <c r="U129" s="289"/>
      <c r="V129" s="289"/>
      <c r="W129" s="289"/>
      <c r="X129" s="289"/>
      <c r="Y129" s="289"/>
      <c r="Z129" s="289"/>
      <c r="AA129" s="289"/>
      <c r="AB129" s="289"/>
      <c r="AC129" s="289"/>
      <c r="AD129" s="289"/>
      <c r="AE129" s="289"/>
      <c r="AF129" s="289"/>
      <c r="AG129" s="289"/>
      <c r="AH129" s="289"/>
      <c r="AI129" s="289"/>
      <c r="AJ129" s="289"/>
      <c r="AK129" s="289"/>
      <c r="AL129" s="289"/>
      <c r="AM129" s="289"/>
      <c r="AN129" s="289"/>
      <c r="AO129" s="289"/>
      <c r="AP129" s="289"/>
      <c r="AQ129" s="289"/>
      <c r="AR129" s="289"/>
      <c r="AS129" s="289"/>
      <c r="AT129" s="289"/>
      <c r="AU129" s="289"/>
      <c r="AV129" s="289"/>
      <c r="AW129" s="289"/>
      <c r="AX129" s="289"/>
      <c r="AY129" s="290"/>
    </row>
    <row r="130" spans="1:51" s="328" customFormat="1" ht="6" customHeight="1" x14ac:dyDescent="0.25">
      <c r="A130" s="332"/>
      <c r="AY130" s="333"/>
    </row>
    <row r="131" spans="1:51" s="329" customFormat="1" ht="79.5" customHeight="1" x14ac:dyDescent="0.25">
      <c r="A131" s="545" t="s">
        <v>1805</v>
      </c>
      <c r="B131" s="546" t="s">
        <v>1668</v>
      </c>
      <c r="C131" s="546"/>
      <c r="D131" s="546"/>
      <c r="E131" s="547" t="s">
        <v>2225</v>
      </c>
      <c r="F131" s="547"/>
      <c r="G131" s="547"/>
      <c r="H131" s="546" t="s">
        <v>1913</v>
      </c>
      <c r="I131" s="546"/>
      <c r="J131" s="546"/>
      <c r="K131" s="546"/>
      <c r="L131" s="546"/>
      <c r="M131" s="546"/>
      <c r="N131" s="547" t="s">
        <v>1914</v>
      </c>
      <c r="O131" s="547"/>
      <c r="P131" s="547" t="s">
        <v>1915</v>
      </c>
      <c r="Q131" s="547"/>
      <c r="R131" s="547"/>
      <c r="S131" s="547"/>
      <c r="T131" s="547" t="s">
        <v>2115</v>
      </c>
      <c r="U131" s="547"/>
      <c r="V131" s="547"/>
      <c r="W131" s="546" t="s">
        <v>1917</v>
      </c>
      <c r="X131" s="546"/>
      <c r="Y131" s="547" t="s">
        <v>1918</v>
      </c>
      <c r="Z131" s="547"/>
      <c r="AA131" s="547"/>
      <c r="AB131" s="546" t="s">
        <v>1919</v>
      </c>
      <c r="AC131" s="546"/>
      <c r="AD131" s="546" t="s">
        <v>1920</v>
      </c>
      <c r="AE131" s="546"/>
      <c r="AF131" s="547" t="s">
        <v>1921</v>
      </c>
      <c r="AG131" s="547"/>
      <c r="AH131" s="550" t="s">
        <v>1922</v>
      </c>
      <c r="AI131" s="550"/>
      <c r="AJ131" s="550" t="s">
        <v>1923</v>
      </c>
      <c r="AK131" s="550"/>
      <c r="AL131" s="550" t="s">
        <v>1924</v>
      </c>
      <c r="AM131" s="550"/>
      <c r="AN131" s="550" t="s">
        <v>1925</v>
      </c>
      <c r="AO131" s="550"/>
      <c r="AP131" s="550" t="s">
        <v>1926</v>
      </c>
      <c r="AQ131" s="550"/>
      <c r="AR131" s="550" t="s">
        <v>1927</v>
      </c>
      <c r="AS131" s="550"/>
      <c r="AT131" s="547" t="s">
        <v>1928</v>
      </c>
      <c r="AU131" s="547"/>
      <c r="AV131" s="547"/>
      <c r="AW131" s="546" t="s">
        <v>1929</v>
      </c>
      <c r="AX131" s="546"/>
      <c r="AY131" s="548"/>
    </row>
    <row r="132" spans="1:51" ht="19.5" customHeight="1" x14ac:dyDescent="0.25">
      <c r="A132" s="545"/>
      <c r="B132" s="546"/>
      <c r="C132" s="546"/>
      <c r="D132" s="546"/>
      <c r="E132" s="547"/>
      <c r="F132" s="547"/>
      <c r="G132" s="547"/>
      <c r="H132" s="546"/>
      <c r="I132" s="546"/>
      <c r="J132" s="546"/>
      <c r="K132" s="546"/>
      <c r="L132" s="546"/>
      <c r="M132" s="546"/>
      <c r="N132" s="547"/>
      <c r="O132" s="547"/>
      <c r="P132" s="547"/>
      <c r="Q132" s="547"/>
      <c r="R132" s="547"/>
      <c r="S132" s="547"/>
      <c r="T132" s="330" t="s">
        <v>2186</v>
      </c>
      <c r="U132" s="330" t="s">
        <v>2113</v>
      </c>
      <c r="V132" s="330" t="s">
        <v>2114</v>
      </c>
      <c r="W132" s="546"/>
      <c r="X132" s="546"/>
      <c r="Y132" s="547"/>
      <c r="Z132" s="547"/>
      <c r="AA132" s="547"/>
      <c r="AB132" s="546"/>
      <c r="AC132" s="546"/>
      <c r="AD132" s="546"/>
      <c r="AE132" s="546"/>
      <c r="AF132" s="547"/>
      <c r="AG132" s="547"/>
      <c r="AH132" s="550"/>
      <c r="AI132" s="550"/>
      <c r="AJ132" s="550"/>
      <c r="AK132" s="550"/>
      <c r="AL132" s="550"/>
      <c r="AM132" s="550"/>
      <c r="AN132" s="550"/>
      <c r="AO132" s="550"/>
      <c r="AP132" s="550"/>
      <c r="AQ132" s="550"/>
      <c r="AR132" s="550"/>
      <c r="AS132" s="550"/>
      <c r="AT132" s="547"/>
      <c r="AU132" s="547"/>
      <c r="AV132" s="547"/>
      <c r="AW132" s="546"/>
      <c r="AX132" s="546"/>
      <c r="AY132" s="548"/>
    </row>
    <row r="133" spans="1:51" ht="41.25" customHeight="1" x14ac:dyDescent="0.25">
      <c r="A133" s="334">
        <v>1</v>
      </c>
      <c r="B133" s="549"/>
      <c r="C133" s="549"/>
      <c r="D133" s="549"/>
      <c r="E133" s="549"/>
      <c r="F133" s="549"/>
      <c r="G133" s="549"/>
      <c r="H133" s="549"/>
      <c r="I133" s="549"/>
      <c r="J133" s="549"/>
      <c r="K133" s="549"/>
      <c r="L133" s="549"/>
      <c r="M133" s="549"/>
      <c r="N133" s="549"/>
      <c r="O133" s="549"/>
      <c r="P133" s="549"/>
      <c r="Q133" s="549"/>
      <c r="R133" s="549"/>
      <c r="S133" s="549"/>
      <c r="T133" s="331"/>
      <c r="U133" s="331"/>
      <c r="V133" s="331"/>
      <c r="W133" s="549"/>
      <c r="X133" s="549"/>
      <c r="Y133" s="549"/>
      <c r="Z133" s="549"/>
      <c r="AA133" s="549"/>
      <c r="AB133" s="549"/>
      <c r="AC133" s="549"/>
      <c r="AD133" s="549"/>
      <c r="AE133" s="549"/>
      <c r="AF133" s="549"/>
      <c r="AG133" s="549"/>
      <c r="AH133" s="549"/>
      <c r="AI133" s="549"/>
      <c r="AJ133" s="549"/>
      <c r="AK133" s="549"/>
      <c r="AL133" s="549"/>
      <c r="AM133" s="549"/>
      <c r="AN133" s="549"/>
      <c r="AO133" s="549"/>
      <c r="AP133" s="549"/>
      <c r="AQ133" s="549"/>
      <c r="AR133" s="549"/>
      <c r="AS133" s="549"/>
      <c r="AT133" s="549"/>
      <c r="AU133" s="549"/>
      <c r="AV133" s="549"/>
      <c r="AW133" s="549"/>
      <c r="AX133" s="549"/>
      <c r="AY133" s="551"/>
    </row>
    <row r="134" spans="1:51" ht="41.25" customHeight="1" x14ac:dyDescent="0.25">
      <c r="A134" s="334">
        <v>2</v>
      </c>
      <c r="B134" s="549"/>
      <c r="C134" s="549"/>
      <c r="D134" s="549"/>
      <c r="E134" s="549"/>
      <c r="F134" s="549"/>
      <c r="G134" s="549"/>
      <c r="H134" s="549"/>
      <c r="I134" s="549"/>
      <c r="J134" s="549"/>
      <c r="K134" s="549"/>
      <c r="L134" s="549"/>
      <c r="M134" s="549"/>
      <c r="N134" s="549"/>
      <c r="O134" s="549"/>
      <c r="P134" s="549"/>
      <c r="Q134" s="549"/>
      <c r="R134" s="549"/>
      <c r="S134" s="549"/>
      <c r="T134" s="331"/>
      <c r="U134" s="331"/>
      <c r="V134" s="331"/>
      <c r="W134" s="549"/>
      <c r="X134" s="549"/>
      <c r="Y134" s="549"/>
      <c r="Z134" s="549"/>
      <c r="AA134" s="549"/>
      <c r="AB134" s="549"/>
      <c r="AC134" s="549"/>
      <c r="AD134" s="549"/>
      <c r="AE134" s="549"/>
      <c r="AF134" s="549"/>
      <c r="AG134" s="549"/>
      <c r="AH134" s="549"/>
      <c r="AI134" s="549"/>
      <c r="AJ134" s="549"/>
      <c r="AK134" s="549"/>
      <c r="AL134" s="549"/>
      <c r="AM134" s="549"/>
      <c r="AN134" s="549"/>
      <c r="AO134" s="549"/>
      <c r="AP134" s="549"/>
      <c r="AQ134" s="549"/>
      <c r="AR134" s="549"/>
      <c r="AS134" s="549"/>
      <c r="AT134" s="549"/>
      <c r="AU134" s="549"/>
      <c r="AV134" s="549"/>
      <c r="AW134" s="549"/>
      <c r="AX134" s="549"/>
      <c r="AY134" s="551"/>
    </row>
    <row r="135" spans="1:51" ht="41.25" customHeight="1" thickBot="1" x14ac:dyDescent="0.3">
      <c r="A135" s="335">
        <v>3</v>
      </c>
      <c r="B135" s="563"/>
      <c r="C135" s="564"/>
      <c r="D135" s="566"/>
      <c r="E135" s="563"/>
      <c r="F135" s="564"/>
      <c r="G135" s="566"/>
      <c r="H135" s="563"/>
      <c r="I135" s="564"/>
      <c r="J135" s="564"/>
      <c r="K135" s="564"/>
      <c r="L135" s="564"/>
      <c r="M135" s="566"/>
      <c r="N135" s="563"/>
      <c r="O135" s="566"/>
      <c r="P135" s="563"/>
      <c r="Q135" s="564"/>
      <c r="R135" s="564"/>
      <c r="S135" s="566"/>
      <c r="T135" s="336"/>
      <c r="U135" s="336"/>
      <c r="V135" s="336"/>
      <c r="W135" s="563"/>
      <c r="X135" s="566"/>
      <c r="Y135" s="563"/>
      <c r="Z135" s="564"/>
      <c r="AA135" s="566"/>
      <c r="AB135" s="563"/>
      <c r="AC135" s="566"/>
      <c r="AD135" s="563"/>
      <c r="AE135" s="566"/>
      <c r="AF135" s="563"/>
      <c r="AG135" s="566"/>
      <c r="AH135" s="563"/>
      <c r="AI135" s="566"/>
      <c r="AJ135" s="563"/>
      <c r="AK135" s="566"/>
      <c r="AL135" s="563"/>
      <c r="AM135" s="566"/>
      <c r="AN135" s="563"/>
      <c r="AO135" s="566"/>
      <c r="AP135" s="563"/>
      <c r="AQ135" s="566"/>
      <c r="AR135" s="563"/>
      <c r="AS135" s="566"/>
      <c r="AT135" s="563"/>
      <c r="AU135" s="564"/>
      <c r="AV135" s="566"/>
      <c r="AW135" s="563"/>
      <c r="AX135" s="564"/>
      <c r="AY135" s="565"/>
    </row>
    <row r="136" spans="1:51" ht="18" customHeight="1" x14ac:dyDescent="0.25">
      <c r="A136" s="455" t="s">
        <v>2063</v>
      </c>
      <c r="B136" s="455"/>
      <c r="C136" s="455"/>
      <c r="D136" s="455"/>
      <c r="E136" s="455"/>
      <c r="F136" s="455"/>
      <c r="G136" s="455"/>
      <c r="H136" s="455"/>
      <c r="I136" s="455"/>
      <c r="J136" s="455"/>
      <c r="K136" s="455"/>
      <c r="L136" s="455"/>
      <c r="M136" s="455"/>
      <c r="N136" s="455"/>
      <c r="O136" s="455"/>
      <c r="P136" s="455"/>
      <c r="Q136" s="455"/>
      <c r="R136" s="455"/>
      <c r="S136" s="455"/>
      <c r="T136" s="455"/>
      <c r="U136" s="455"/>
      <c r="V136" s="455"/>
      <c r="W136" s="455"/>
      <c r="X136" s="455"/>
      <c r="Y136" s="455"/>
      <c r="Z136" s="455"/>
      <c r="AA136" s="455"/>
      <c r="AB136" s="455"/>
      <c r="AC136" s="455"/>
      <c r="AD136" s="455"/>
      <c r="AE136" s="455"/>
      <c r="AF136" s="455"/>
      <c r="AG136" s="455"/>
      <c r="AH136" s="455"/>
      <c r="AI136" s="455"/>
      <c r="AJ136" s="455"/>
      <c r="AK136" s="455"/>
      <c r="AL136" s="455"/>
      <c r="AM136" s="455"/>
      <c r="AN136" s="455"/>
      <c r="AO136" s="455"/>
      <c r="AP136" s="455"/>
      <c r="AQ136" s="455"/>
      <c r="AR136" s="455"/>
      <c r="AS136" s="455"/>
      <c r="AT136" s="455"/>
      <c r="AU136" s="455"/>
      <c r="AV136" s="455"/>
      <c r="AW136" s="455"/>
      <c r="AX136" s="455"/>
      <c r="AY136" s="455"/>
    </row>
    <row r="137" spans="1:51" ht="12.75" customHeight="1" x14ac:dyDescent="0.25">
      <c r="A137" s="456" t="s">
        <v>2064</v>
      </c>
      <c r="B137" s="456"/>
      <c r="C137" s="456"/>
      <c r="D137" s="456"/>
      <c r="E137" s="456"/>
      <c r="F137" s="456"/>
      <c r="G137" s="456"/>
      <c r="H137" s="456"/>
      <c r="I137" s="456"/>
      <c r="J137" s="456"/>
      <c r="K137" s="456"/>
      <c r="L137" s="456"/>
      <c r="M137" s="456"/>
      <c r="N137" s="456"/>
      <c r="O137" s="456"/>
      <c r="P137" s="456"/>
      <c r="Q137" s="456"/>
      <c r="R137" s="456"/>
      <c r="S137" s="456"/>
      <c r="T137" s="456"/>
      <c r="U137" s="456"/>
      <c r="V137" s="456"/>
      <c r="W137" s="456"/>
      <c r="X137" s="456"/>
      <c r="Y137" s="456"/>
      <c r="Z137" s="456"/>
      <c r="AA137" s="456"/>
      <c r="AB137" s="456"/>
      <c r="AC137" s="456"/>
      <c r="AD137" s="456"/>
      <c r="AE137" s="456"/>
      <c r="AF137" s="456"/>
      <c r="AG137" s="456"/>
      <c r="AH137" s="456"/>
      <c r="AI137" s="456"/>
      <c r="AJ137" s="456"/>
      <c r="AK137" s="456"/>
      <c r="AL137" s="456"/>
      <c r="AM137" s="456"/>
      <c r="AN137" s="456"/>
      <c r="AO137" s="456"/>
      <c r="AP137" s="456"/>
      <c r="AQ137" s="456"/>
      <c r="AR137" s="456"/>
      <c r="AS137" s="456"/>
      <c r="AT137" s="456"/>
      <c r="AU137" s="456"/>
      <c r="AV137" s="456"/>
      <c r="AW137" s="456"/>
      <c r="AX137" s="456"/>
      <c r="AY137" s="456"/>
    </row>
    <row r="138" spans="1:51" ht="12.75" customHeight="1" x14ac:dyDescent="0.25">
      <c r="A138" s="456" t="s">
        <v>2066</v>
      </c>
      <c r="B138" s="456"/>
      <c r="C138" s="456"/>
      <c r="D138" s="456"/>
      <c r="E138" s="456"/>
      <c r="F138" s="456"/>
      <c r="G138" s="456"/>
      <c r="H138" s="456"/>
      <c r="I138" s="456"/>
      <c r="J138" s="456"/>
      <c r="K138" s="456"/>
      <c r="L138" s="456"/>
      <c r="M138" s="456"/>
      <c r="N138" s="456"/>
      <c r="O138" s="456"/>
      <c r="P138" s="456"/>
      <c r="Q138" s="456"/>
      <c r="R138" s="456"/>
      <c r="S138" s="456"/>
      <c r="T138" s="456"/>
      <c r="U138" s="456"/>
      <c r="V138" s="456"/>
      <c r="W138" s="456"/>
      <c r="X138" s="456"/>
      <c r="Y138" s="456"/>
      <c r="Z138" s="456"/>
      <c r="AA138" s="456"/>
      <c r="AB138" s="456"/>
      <c r="AC138" s="456"/>
      <c r="AD138" s="456"/>
      <c r="AE138" s="456"/>
      <c r="AF138" s="456"/>
      <c r="AG138" s="456"/>
      <c r="AH138" s="456"/>
      <c r="AI138" s="456"/>
      <c r="AJ138" s="456"/>
      <c r="AK138" s="456"/>
      <c r="AL138" s="456"/>
      <c r="AM138" s="456"/>
      <c r="AN138" s="456"/>
      <c r="AO138" s="456"/>
      <c r="AP138" s="456"/>
      <c r="AQ138" s="456"/>
      <c r="AR138" s="456"/>
      <c r="AS138" s="456"/>
      <c r="AT138" s="456"/>
      <c r="AU138" s="456"/>
      <c r="AV138" s="456"/>
      <c r="AW138" s="456"/>
      <c r="AX138" s="456"/>
      <c r="AY138" s="456"/>
    </row>
    <row r="139" spans="1:51" ht="18" customHeight="1" x14ac:dyDescent="0.25">
      <c r="A139" s="519"/>
      <c r="B139" s="519"/>
      <c r="C139" s="519"/>
      <c r="D139" s="519"/>
      <c r="E139" s="519"/>
      <c r="F139" s="519"/>
      <c r="G139" s="519"/>
      <c r="H139" s="519"/>
      <c r="I139" s="519"/>
      <c r="J139" s="519"/>
      <c r="K139" s="519"/>
      <c r="L139" s="519"/>
      <c r="M139" s="519"/>
      <c r="N139" s="519"/>
      <c r="O139" s="519"/>
      <c r="P139" s="519"/>
      <c r="Q139" s="519"/>
      <c r="R139" s="519"/>
      <c r="S139" s="519"/>
      <c r="T139" s="519"/>
      <c r="U139" s="519"/>
      <c r="V139" s="519"/>
      <c r="W139" s="519"/>
      <c r="X139" s="519"/>
      <c r="Y139" s="519"/>
      <c r="Z139" s="519"/>
      <c r="AA139" s="519"/>
      <c r="AB139" s="519"/>
      <c r="AC139" s="519"/>
      <c r="AD139" s="519"/>
      <c r="AE139" s="519"/>
      <c r="AF139" s="519"/>
      <c r="AG139" s="519"/>
      <c r="AH139" s="519"/>
      <c r="AI139" s="519"/>
      <c r="AJ139" s="519"/>
      <c r="AK139" s="519"/>
      <c r="AL139" s="519"/>
      <c r="AM139" s="519"/>
      <c r="AN139" s="519"/>
      <c r="AO139" s="519"/>
      <c r="AP139" s="519"/>
      <c r="AQ139" s="519"/>
      <c r="AR139" s="519"/>
      <c r="AS139" s="519"/>
      <c r="AT139" s="519"/>
      <c r="AU139" s="519"/>
      <c r="AV139" s="519"/>
      <c r="AW139" s="519"/>
      <c r="AX139" s="519"/>
      <c r="AY139" s="519"/>
    </row>
    <row r="140" spans="1:51" ht="12.75" customHeight="1" x14ac:dyDescent="0.25">
      <c r="A140" s="519"/>
      <c r="B140" s="519"/>
      <c r="C140" s="519"/>
      <c r="D140" s="519"/>
      <c r="E140" s="519"/>
      <c r="F140" s="519"/>
      <c r="G140" s="519"/>
      <c r="H140" s="519"/>
      <c r="I140" s="519"/>
      <c r="J140" s="519"/>
      <c r="K140" s="519"/>
      <c r="L140" s="519"/>
      <c r="M140" s="519"/>
      <c r="N140" s="519"/>
      <c r="O140" s="519"/>
      <c r="P140" s="519"/>
      <c r="Q140" s="519"/>
      <c r="R140" s="519"/>
      <c r="S140" s="519"/>
      <c r="T140" s="519"/>
      <c r="U140" s="519"/>
      <c r="V140" s="519"/>
      <c r="W140" s="519"/>
      <c r="X140" s="519"/>
      <c r="Y140" s="519"/>
      <c r="Z140" s="519"/>
      <c r="AA140" s="519"/>
      <c r="AB140" s="519"/>
      <c r="AC140" s="519"/>
      <c r="AD140" s="519"/>
      <c r="AE140" s="519"/>
      <c r="AF140" s="519"/>
      <c r="AG140" s="519"/>
      <c r="AH140" s="519"/>
      <c r="AI140" s="519"/>
      <c r="AJ140" s="519"/>
      <c r="AK140" s="519"/>
      <c r="AL140" s="519"/>
      <c r="AM140" s="519"/>
      <c r="AN140" s="519"/>
      <c r="AO140" s="519"/>
      <c r="AP140" s="519"/>
      <c r="AQ140" s="519"/>
      <c r="AR140" s="519"/>
      <c r="AS140" s="519"/>
      <c r="AT140" s="519"/>
      <c r="AU140" s="519"/>
      <c r="AV140" s="519"/>
      <c r="AW140" s="519"/>
      <c r="AX140" s="519"/>
      <c r="AY140" s="519"/>
    </row>
    <row r="141" spans="1:51" ht="12.75" customHeight="1" thickBot="1" x14ac:dyDescent="0.3">
      <c r="A141" s="519"/>
      <c r="B141" s="519"/>
      <c r="C141" s="519"/>
      <c r="D141" s="519"/>
      <c r="E141" s="519"/>
      <c r="F141" s="519"/>
      <c r="G141" s="519"/>
      <c r="H141" s="519"/>
      <c r="I141" s="519"/>
      <c r="J141" s="519"/>
      <c r="K141" s="519"/>
      <c r="L141" s="519"/>
      <c r="M141" s="519"/>
      <c r="N141" s="519"/>
      <c r="O141" s="519"/>
      <c r="P141" s="519"/>
      <c r="Q141" s="519"/>
      <c r="R141" s="519"/>
      <c r="S141" s="519"/>
      <c r="T141" s="519"/>
      <c r="U141" s="519"/>
      <c r="V141" s="519"/>
      <c r="W141" s="519"/>
      <c r="X141" s="519"/>
      <c r="Y141" s="519"/>
      <c r="Z141" s="519"/>
      <c r="AA141" s="519"/>
      <c r="AB141" s="519"/>
      <c r="AC141" s="519"/>
      <c r="AD141" s="519"/>
      <c r="AE141" s="519"/>
      <c r="AF141" s="519"/>
      <c r="AG141" s="519"/>
      <c r="AH141" s="519"/>
      <c r="AI141" s="519"/>
      <c r="AJ141" s="519"/>
      <c r="AK141" s="519"/>
      <c r="AL141" s="519"/>
      <c r="AM141" s="519"/>
      <c r="AN141" s="519"/>
      <c r="AO141" s="519"/>
      <c r="AP141" s="519"/>
      <c r="AQ141" s="519"/>
      <c r="AR141" s="519"/>
      <c r="AS141" s="519"/>
      <c r="AT141" s="519"/>
      <c r="AU141" s="519"/>
      <c r="AV141" s="519"/>
      <c r="AW141" s="519"/>
      <c r="AX141" s="519"/>
      <c r="AY141" s="519"/>
    </row>
    <row r="142" spans="1:51" ht="25.5" customHeight="1" thickBot="1" x14ac:dyDescent="0.3">
      <c r="A142" s="520"/>
      <c r="B142" s="521"/>
      <c r="C142" s="521"/>
      <c r="D142" s="521"/>
      <c r="E142" s="521"/>
      <c r="F142" s="531" t="s">
        <v>2860</v>
      </c>
      <c r="G142" s="532"/>
      <c r="H142" s="532"/>
      <c r="I142" s="532"/>
      <c r="J142" s="532"/>
      <c r="K142" s="532"/>
      <c r="L142" s="532"/>
      <c r="M142" s="532"/>
      <c r="N142" s="532"/>
      <c r="O142" s="532"/>
      <c r="P142" s="532"/>
      <c r="Q142" s="532"/>
      <c r="R142" s="532"/>
      <c r="S142" s="532"/>
      <c r="T142" s="532"/>
      <c r="U142" s="532"/>
      <c r="V142" s="532"/>
      <c r="W142" s="532"/>
      <c r="X142" s="532"/>
      <c r="Y142" s="532"/>
      <c r="Z142" s="532"/>
      <c r="AA142" s="532"/>
      <c r="AB142" s="532"/>
      <c r="AC142" s="532"/>
      <c r="AD142" s="532"/>
      <c r="AE142" s="532"/>
      <c r="AF142" s="532"/>
      <c r="AG142" s="532"/>
      <c r="AH142" s="532"/>
      <c r="AI142" s="532"/>
      <c r="AJ142" s="532"/>
      <c r="AK142" s="532"/>
      <c r="AL142" s="532"/>
      <c r="AM142" s="532"/>
      <c r="AN142" s="532"/>
      <c r="AO142" s="533"/>
      <c r="AP142" s="526" t="str">
        <f>$AP$1</f>
        <v>F23.MO12.PP</v>
      </c>
      <c r="AQ142" s="526"/>
      <c r="AR142" s="526"/>
      <c r="AS142" s="526"/>
      <c r="AT142" s="527"/>
      <c r="AU142" s="528">
        <v>44235</v>
      </c>
      <c r="AV142" s="526"/>
      <c r="AW142" s="526"/>
      <c r="AX142" s="526"/>
      <c r="AY142" s="527"/>
    </row>
    <row r="143" spans="1:51" ht="25.5" customHeight="1" thickBot="1" x14ac:dyDescent="0.3">
      <c r="A143" s="522"/>
      <c r="B143" s="523"/>
      <c r="C143" s="523"/>
      <c r="D143" s="523"/>
      <c r="E143" s="523"/>
      <c r="F143" s="534"/>
      <c r="G143" s="535"/>
      <c r="H143" s="535"/>
      <c r="I143" s="535"/>
      <c r="J143" s="535"/>
      <c r="K143" s="535"/>
      <c r="L143" s="535"/>
      <c r="M143" s="535"/>
      <c r="N143" s="535"/>
      <c r="O143" s="535"/>
      <c r="P143" s="535"/>
      <c r="Q143" s="535"/>
      <c r="R143" s="535"/>
      <c r="S143" s="535"/>
      <c r="T143" s="535"/>
      <c r="U143" s="535"/>
      <c r="V143" s="535"/>
      <c r="W143" s="535"/>
      <c r="X143" s="535"/>
      <c r="Y143" s="535"/>
      <c r="Z143" s="535"/>
      <c r="AA143" s="535"/>
      <c r="AB143" s="535"/>
      <c r="AC143" s="535"/>
      <c r="AD143" s="535"/>
      <c r="AE143" s="535"/>
      <c r="AF143" s="535"/>
      <c r="AG143" s="535"/>
      <c r="AH143" s="535"/>
      <c r="AI143" s="535"/>
      <c r="AJ143" s="535"/>
      <c r="AK143" s="535"/>
      <c r="AL143" s="535"/>
      <c r="AM143" s="535"/>
      <c r="AN143" s="535"/>
      <c r="AO143" s="536"/>
      <c r="AP143" s="526" t="s">
        <v>2867</v>
      </c>
      <c r="AQ143" s="526"/>
      <c r="AR143" s="526"/>
      <c r="AS143" s="526"/>
      <c r="AT143" s="527"/>
      <c r="AU143" s="529" t="s">
        <v>2182</v>
      </c>
      <c r="AV143" s="526"/>
      <c r="AW143" s="526"/>
      <c r="AX143" s="526"/>
      <c r="AY143" s="527"/>
    </row>
    <row r="144" spans="1:51" ht="32.25" customHeight="1" thickBot="1" x14ac:dyDescent="0.3">
      <c r="A144" s="524"/>
      <c r="B144" s="525"/>
      <c r="C144" s="525"/>
      <c r="D144" s="525"/>
      <c r="E144" s="525"/>
      <c r="F144" s="537"/>
      <c r="G144" s="538"/>
      <c r="H144" s="538"/>
      <c r="I144" s="538"/>
      <c r="J144" s="538"/>
      <c r="K144" s="538"/>
      <c r="L144" s="538"/>
      <c r="M144" s="538"/>
      <c r="N144" s="538"/>
      <c r="O144" s="538"/>
      <c r="P144" s="538"/>
      <c r="Q144" s="538"/>
      <c r="R144" s="538"/>
      <c r="S144" s="538"/>
      <c r="T144" s="538"/>
      <c r="U144" s="538"/>
      <c r="V144" s="538"/>
      <c r="W144" s="538"/>
      <c r="X144" s="538"/>
      <c r="Y144" s="538"/>
      <c r="Z144" s="538"/>
      <c r="AA144" s="538"/>
      <c r="AB144" s="538"/>
      <c r="AC144" s="538"/>
      <c r="AD144" s="538"/>
      <c r="AE144" s="538"/>
      <c r="AF144" s="538"/>
      <c r="AG144" s="538"/>
      <c r="AH144" s="538"/>
      <c r="AI144" s="538"/>
      <c r="AJ144" s="538"/>
      <c r="AK144" s="538"/>
      <c r="AL144" s="538"/>
      <c r="AM144" s="538"/>
      <c r="AN144" s="538"/>
      <c r="AO144" s="539"/>
      <c r="AP144" s="530" t="s">
        <v>2065</v>
      </c>
      <c r="AQ144" s="526"/>
      <c r="AR144" s="526"/>
      <c r="AS144" s="526"/>
      <c r="AT144" s="526"/>
      <c r="AU144" s="526"/>
      <c r="AV144" s="526"/>
      <c r="AW144" s="526"/>
      <c r="AX144" s="526"/>
      <c r="AY144" s="527"/>
    </row>
    <row r="145" spans="1:51" s="328" customFormat="1" ht="6" customHeight="1" x14ac:dyDescent="0.25">
      <c r="A145" s="357"/>
      <c r="B145" s="358"/>
      <c r="C145" s="358"/>
      <c r="D145" s="358"/>
      <c r="E145" s="358"/>
      <c r="F145" s="358"/>
      <c r="G145" s="358"/>
      <c r="H145" s="358"/>
      <c r="I145" s="358"/>
      <c r="J145" s="358"/>
      <c r="K145" s="358"/>
      <c r="L145" s="358"/>
      <c r="M145" s="358"/>
      <c r="N145" s="358"/>
      <c r="O145" s="358"/>
      <c r="P145" s="358"/>
      <c r="Q145" s="358"/>
      <c r="R145" s="358"/>
      <c r="S145" s="358"/>
      <c r="T145" s="358"/>
      <c r="U145" s="358"/>
      <c r="V145" s="358"/>
      <c r="W145" s="358"/>
      <c r="X145" s="358"/>
      <c r="Y145" s="358"/>
      <c r="Z145" s="358"/>
      <c r="AA145" s="358"/>
      <c r="AB145" s="358"/>
      <c r="AC145" s="358"/>
      <c r="AD145" s="358"/>
      <c r="AE145" s="358"/>
      <c r="AF145" s="358"/>
      <c r="AG145" s="358"/>
      <c r="AH145" s="358"/>
      <c r="AI145" s="358"/>
      <c r="AJ145" s="358"/>
      <c r="AK145" s="358"/>
      <c r="AL145" s="358"/>
      <c r="AM145" s="358"/>
      <c r="AN145" s="358"/>
      <c r="AO145" s="358"/>
      <c r="AP145" s="358"/>
      <c r="AQ145" s="358"/>
      <c r="AR145" s="358"/>
      <c r="AS145" s="358"/>
      <c r="AT145" s="358"/>
      <c r="AU145" s="358"/>
      <c r="AV145" s="358"/>
      <c r="AW145" s="358"/>
      <c r="AX145" s="358"/>
      <c r="AY145" s="359"/>
    </row>
    <row r="146" spans="1:51" s="329" customFormat="1" ht="79.5" customHeight="1" x14ac:dyDescent="0.25">
      <c r="A146" s="545" t="s">
        <v>1805</v>
      </c>
      <c r="B146" s="546" t="s">
        <v>1668</v>
      </c>
      <c r="C146" s="546"/>
      <c r="D146" s="546"/>
      <c r="E146" s="547" t="s">
        <v>2225</v>
      </c>
      <c r="F146" s="547"/>
      <c r="G146" s="547"/>
      <c r="H146" s="546" t="s">
        <v>1913</v>
      </c>
      <c r="I146" s="546"/>
      <c r="J146" s="546"/>
      <c r="K146" s="546"/>
      <c r="L146" s="546"/>
      <c r="M146" s="546"/>
      <c r="N146" s="547" t="s">
        <v>1914</v>
      </c>
      <c r="O146" s="547"/>
      <c r="P146" s="547" t="s">
        <v>1915</v>
      </c>
      <c r="Q146" s="547"/>
      <c r="R146" s="547"/>
      <c r="S146" s="547"/>
      <c r="T146" s="547" t="s">
        <v>2115</v>
      </c>
      <c r="U146" s="547"/>
      <c r="V146" s="547"/>
      <c r="W146" s="546" t="s">
        <v>1917</v>
      </c>
      <c r="X146" s="546"/>
      <c r="Y146" s="547" t="s">
        <v>1918</v>
      </c>
      <c r="Z146" s="547"/>
      <c r="AA146" s="547"/>
      <c r="AB146" s="546" t="s">
        <v>1919</v>
      </c>
      <c r="AC146" s="546"/>
      <c r="AD146" s="546" t="s">
        <v>1920</v>
      </c>
      <c r="AE146" s="546"/>
      <c r="AF146" s="547" t="s">
        <v>1921</v>
      </c>
      <c r="AG146" s="547"/>
      <c r="AH146" s="550" t="s">
        <v>1922</v>
      </c>
      <c r="AI146" s="550"/>
      <c r="AJ146" s="550" t="s">
        <v>1923</v>
      </c>
      <c r="AK146" s="550"/>
      <c r="AL146" s="550" t="s">
        <v>1924</v>
      </c>
      <c r="AM146" s="550"/>
      <c r="AN146" s="550" t="s">
        <v>1925</v>
      </c>
      <c r="AO146" s="550"/>
      <c r="AP146" s="550" t="s">
        <v>1926</v>
      </c>
      <c r="AQ146" s="550"/>
      <c r="AR146" s="550" t="s">
        <v>1927</v>
      </c>
      <c r="AS146" s="550"/>
      <c r="AT146" s="547" t="s">
        <v>1928</v>
      </c>
      <c r="AU146" s="547"/>
      <c r="AV146" s="547"/>
      <c r="AW146" s="546" t="s">
        <v>1929</v>
      </c>
      <c r="AX146" s="546"/>
      <c r="AY146" s="548"/>
    </row>
    <row r="147" spans="1:51" ht="19.5" customHeight="1" x14ac:dyDescent="0.25">
      <c r="A147" s="545"/>
      <c r="B147" s="546"/>
      <c r="C147" s="546"/>
      <c r="D147" s="546"/>
      <c r="E147" s="547"/>
      <c r="F147" s="547"/>
      <c r="G147" s="547"/>
      <c r="H147" s="546"/>
      <c r="I147" s="546"/>
      <c r="J147" s="546"/>
      <c r="K147" s="546"/>
      <c r="L147" s="546"/>
      <c r="M147" s="546"/>
      <c r="N147" s="547"/>
      <c r="O147" s="547"/>
      <c r="P147" s="547"/>
      <c r="Q147" s="547"/>
      <c r="R147" s="547"/>
      <c r="S147" s="547"/>
      <c r="T147" s="330" t="s">
        <v>2186</v>
      </c>
      <c r="U147" s="330" t="s">
        <v>2113</v>
      </c>
      <c r="V147" s="330" t="s">
        <v>2114</v>
      </c>
      <c r="W147" s="546"/>
      <c r="X147" s="546"/>
      <c r="Y147" s="547"/>
      <c r="Z147" s="547"/>
      <c r="AA147" s="547"/>
      <c r="AB147" s="546"/>
      <c r="AC147" s="546"/>
      <c r="AD147" s="546"/>
      <c r="AE147" s="546"/>
      <c r="AF147" s="547"/>
      <c r="AG147" s="547"/>
      <c r="AH147" s="550"/>
      <c r="AI147" s="550"/>
      <c r="AJ147" s="550"/>
      <c r="AK147" s="550"/>
      <c r="AL147" s="550"/>
      <c r="AM147" s="550"/>
      <c r="AN147" s="550"/>
      <c r="AO147" s="550"/>
      <c r="AP147" s="550"/>
      <c r="AQ147" s="550"/>
      <c r="AR147" s="550"/>
      <c r="AS147" s="550"/>
      <c r="AT147" s="547"/>
      <c r="AU147" s="547"/>
      <c r="AV147" s="547"/>
      <c r="AW147" s="546"/>
      <c r="AX147" s="546"/>
      <c r="AY147" s="548"/>
    </row>
    <row r="148" spans="1:51" ht="41.25" customHeight="1" x14ac:dyDescent="0.25">
      <c r="A148" s="334">
        <v>4</v>
      </c>
      <c r="B148" s="549"/>
      <c r="C148" s="549"/>
      <c r="D148" s="549"/>
      <c r="E148" s="549"/>
      <c r="F148" s="549"/>
      <c r="G148" s="549"/>
      <c r="H148" s="549"/>
      <c r="I148" s="549"/>
      <c r="J148" s="549"/>
      <c r="K148" s="549"/>
      <c r="L148" s="549"/>
      <c r="M148" s="549"/>
      <c r="N148" s="549"/>
      <c r="O148" s="549"/>
      <c r="P148" s="549"/>
      <c r="Q148" s="549"/>
      <c r="R148" s="549"/>
      <c r="S148" s="549"/>
      <c r="T148" s="331"/>
      <c r="U148" s="331"/>
      <c r="V148" s="331"/>
      <c r="W148" s="549"/>
      <c r="X148" s="549"/>
      <c r="Y148" s="549"/>
      <c r="Z148" s="549"/>
      <c r="AA148" s="549"/>
      <c r="AB148" s="549"/>
      <c r="AC148" s="549"/>
      <c r="AD148" s="549"/>
      <c r="AE148" s="549"/>
      <c r="AF148" s="549"/>
      <c r="AG148" s="549"/>
      <c r="AH148" s="549"/>
      <c r="AI148" s="549"/>
      <c r="AJ148" s="549"/>
      <c r="AK148" s="549"/>
      <c r="AL148" s="549"/>
      <c r="AM148" s="549"/>
      <c r="AN148" s="549"/>
      <c r="AO148" s="549"/>
      <c r="AP148" s="549"/>
      <c r="AQ148" s="549"/>
      <c r="AR148" s="549"/>
      <c r="AS148" s="549"/>
      <c r="AT148" s="549"/>
      <c r="AU148" s="549"/>
      <c r="AV148" s="549"/>
      <c r="AW148" s="549"/>
      <c r="AX148" s="549"/>
      <c r="AY148" s="551"/>
    </row>
    <row r="149" spans="1:51" ht="41.25" customHeight="1" x14ac:dyDescent="0.25">
      <c r="A149" s="334">
        <v>5</v>
      </c>
      <c r="B149" s="549"/>
      <c r="C149" s="549"/>
      <c r="D149" s="549"/>
      <c r="E149" s="549"/>
      <c r="F149" s="549"/>
      <c r="G149" s="549"/>
      <c r="H149" s="549"/>
      <c r="I149" s="549"/>
      <c r="J149" s="549"/>
      <c r="K149" s="549"/>
      <c r="L149" s="549"/>
      <c r="M149" s="549"/>
      <c r="N149" s="549"/>
      <c r="O149" s="549"/>
      <c r="P149" s="549"/>
      <c r="Q149" s="549"/>
      <c r="R149" s="549"/>
      <c r="S149" s="549"/>
      <c r="T149" s="331"/>
      <c r="U149" s="331"/>
      <c r="V149" s="331"/>
      <c r="W149" s="549"/>
      <c r="X149" s="549"/>
      <c r="Y149" s="549"/>
      <c r="Z149" s="549"/>
      <c r="AA149" s="549"/>
      <c r="AB149" s="549"/>
      <c r="AC149" s="549"/>
      <c r="AD149" s="549"/>
      <c r="AE149" s="549"/>
      <c r="AF149" s="549"/>
      <c r="AG149" s="549"/>
      <c r="AH149" s="549"/>
      <c r="AI149" s="549"/>
      <c r="AJ149" s="549"/>
      <c r="AK149" s="549"/>
      <c r="AL149" s="549"/>
      <c r="AM149" s="549"/>
      <c r="AN149" s="549"/>
      <c r="AO149" s="549"/>
      <c r="AP149" s="549"/>
      <c r="AQ149" s="549"/>
      <c r="AR149" s="549"/>
      <c r="AS149" s="549"/>
      <c r="AT149" s="549"/>
      <c r="AU149" s="549"/>
      <c r="AV149" s="549"/>
      <c r="AW149" s="549"/>
      <c r="AX149" s="549"/>
      <c r="AY149" s="551"/>
    </row>
    <row r="150" spans="1:51" ht="41.25" customHeight="1" x14ac:dyDescent="0.25">
      <c r="A150" s="334">
        <v>6</v>
      </c>
      <c r="B150" s="549"/>
      <c r="C150" s="549"/>
      <c r="D150" s="549"/>
      <c r="E150" s="549"/>
      <c r="F150" s="549"/>
      <c r="G150" s="549"/>
      <c r="H150" s="549"/>
      <c r="I150" s="549"/>
      <c r="J150" s="549"/>
      <c r="K150" s="549"/>
      <c r="L150" s="549"/>
      <c r="M150" s="549"/>
      <c r="N150" s="549"/>
      <c r="O150" s="549"/>
      <c r="P150" s="549"/>
      <c r="Q150" s="549"/>
      <c r="R150" s="549"/>
      <c r="S150" s="549"/>
      <c r="T150" s="331"/>
      <c r="U150" s="331"/>
      <c r="V150" s="331"/>
      <c r="W150" s="549"/>
      <c r="X150" s="549"/>
      <c r="Y150" s="549"/>
      <c r="Z150" s="549"/>
      <c r="AA150" s="549"/>
      <c r="AB150" s="549"/>
      <c r="AC150" s="549"/>
      <c r="AD150" s="549"/>
      <c r="AE150" s="549"/>
      <c r="AF150" s="549"/>
      <c r="AG150" s="549"/>
      <c r="AH150" s="549"/>
      <c r="AI150" s="549"/>
      <c r="AJ150" s="549"/>
      <c r="AK150" s="549"/>
      <c r="AL150" s="549"/>
      <c r="AM150" s="549"/>
      <c r="AN150" s="549"/>
      <c r="AO150" s="549"/>
      <c r="AP150" s="549"/>
      <c r="AQ150" s="549"/>
      <c r="AR150" s="549"/>
      <c r="AS150" s="549"/>
      <c r="AT150" s="549"/>
      <c r="AU150" s="549"/>
      <c r="AV150" s="549"/>
      <c r="AW150" s="549"/>
      <c r="AX150" s="549"/>
      <c r="AY150" s="551"/>
    </row>
    <row r="151" spans="1:51" ht="41.25" customHeight="1" x14ac:dyDescent="0.25">
      <c r="A151" s="334">
        <v>7</v>
      </c>
      <c r="B151" s="549"/>
      <c r="C151" s="549"/>
      <c r="D151" s="549"/>
      <c r="E151" s="549"/>
      <c r="F151" s="549"/>
      <c r="G151" s="549"/>
      <c r="H151" s="549"/>
      <c r="I151" s="549"/>
      <c r="J151" s="549"/>
      <c r="K151" s="549"/>
      <c r="L151" s="549"/>
      <c r="M151" s="549"/>
      <c r="N151" s="549"/>
      <c r="O151" s="549"/>
      <c r="P151" s="549"/>
      <c r="Q151" s="549"/>
      <c r="R151" s="549"/>
      <c r="S151" s="549"/>
      <c r="T151" s="331"/>
      <c r="U151" s="331"/>
      <c r="V151" s="331"/>
      <c r="W151" s="549"/>
      <c r="X151" s="549"/>
      <c r="Y151" s="549"/>
      <c r="Z151" s="549"/>
      <c r="AA151" s="549"/>
      <c r="AB151" s="549"/>
      <c r="AC151" s="549"/>
      <c r="AD151" s="549"/>
      <c r="AE151" s="549"/>
      <c r="AF151" s="549"/>
      <c r="AG151" s="549"/>
      <c r="AH151" s="549"/>
      <c r="AI151" s="549"/>
      <c r="AJ151" s="549"/>
      <c r="AK151" s="549"/>
      <c r="AL151" s="549"/>
      <c r="AM151" s="549"/>
      <c r="AN151" s="549"/>
      <c r="AO151" s="549"/>
      <c r="AP151" s="549"/>
      <c r="AQ151" s="549"/>
      <c r="AR151" s="549"/>
      <c r="AS151" s="549"/>
      <c r="AT151" s="549"/>
      <c r="AU151" s="549"/>
      <c r="AV151" s="549"/>
      <c r="AW151" s="549"/>
      <c r="AX151" s="549"/>
      <c r="AY151" s="551"/>
    </row>
    <row r="152" spans="1:51" ht="41.25" customHeight="1" x14ac:dyDescent="0.25">
      <c r="A152" s="334">
        <v>8</v>
      </c>
      <c r="B152" s="549"/>
      <c r="C152" s="549"/>
      <c r="D152" s="549"/>
      <c r="E152" s="549"/>
      <c r="F152" s="549"/>
      <c r="G152" s="549"/>
      <c r="H152" s="549"/>
      <c r="I152" s="549"/>
      <c r="J152" s="549"/>
      <c r="K152" s="549"/>
      <c r="L152" s="549"/>
      <c r="M152" s="549"/>
      <c r="N152" s="549"/>
      <c r="O152" s="549"/>
      <c r="P152" s="549"/>
      <c r="Q152" s="549"/>
      <c r="R152" s="549"/>
      <c r="S152" s="549"/>
      <c r="T152" s="331"/>
      <c r="U152" s="331"/>
      <c r="V152" s="331"/>
      <c r="W152" s="549"/>
      <c r="X152" s="549"/>
      <c r="Y152" s="549"/>
      <c r="Z152" s="549"/>
      <c r="AA152" s="549"/>
      <c r="AB152" s="549"/>
      <c r="AC152" s="549"/>
      <c r="AD152" s="549"/>
      <c r="AE152" s="549"/>
      <c r="AF152" s="549"/>
      <c r="AG152" s="549"/>
      <c r="AH152" s="549"/>
      <c r="AI152" s="549"/>
      <c r="AJ152" s="549"/>
      <c r="AK152" s="549"/>
      <c r="AL152" s="549"/>
      <c r="AM152" s="549"/>
      <c r="AN152" s="549"/>
      <c r="AO152" s="549"/>
      <c r="AP152" s="549"/>
      <c r="AQ152" s="549"/>
      <c r="AR152" s="549"/>
      <c r="AS152" s="549"/>
      <c r="AT152" s="549"/>
      <c r="AU152" s="549"/>
      <c r="AV152" s="549"/>
      <c r="AW152" s="549"/>
      <c r="AX152" s="549"/>
      <c r="AY152" s="551"/>
    </row>
    <row r="153" spans="1:51" ht="41.25" customHeight="1" x14ac:dyDescent="0.25">
      <c r="A153" s="334">
        <v>9</v>
      </c>
      <c r="B153" s="549"/>
      <c r="C153" s="549"/>
      <c r="D153" s="549"/>
      <c r="E153" s="549"/>
      <c r="F153" s="549"/>
      <c r="G153" s="549"/>
      <c r="H153" s="549"/>
      <c r="I153" s="549"/>
      <c r="J153" s="549"/>
      <c r="K153" s="549"/>
      <c r="L153" s="549"/>
      <c r="M153" s="549"/>
      <c r="N153" s="549"/>
      <c r="O153" s="549"/>
      <c r="P153" s="549"/>
      <c r="Q153" s="549"/>
      <c r="R153" s="549"/>
      <c r="S153" s="549"/>
      <c r="T153" s="331"/>
      <c r="U153" s="331"/>
      <c r="V153" s="331"/>
      <c r="W153" s="549"/>
      <c r="X153" s="549"/>
      <c r="Y153" s="549"/>
      <c r="Z153" s="549"/>
      <c r="AA153" s="549"/>
      <c r="AB153" s="549"/>
      <c r="AC153" s="549"/>
      <c r="AD153" s="549"/>
      <c r="AE153" s="549"/>
      <c r="AF153" s="549"/>
      <c r="AG153" s="549"/>
      <c r="AH153" s="549"/>
      <c r="AI153" s="549"/>
      <c r="AJ153" s="549"/>
      <c r="AK153" s="549"/>
      <c r="AL153" s="549"/>
      <c r="AM153" s="549"/>
      <c r="AN153" s="549"/>
      <c r="AO153" s="549"/>
      <c r="AP153" s="549"/>
      <c r="AQ153" s="549"/>
      <c r="AR153" s="549"/>
      <c r="AS153" s="549"/>
      <c r="AT153" s="549"/>
      <c r="AU153" s="549"/>
      <c r="AV153" s="549"/>
      <c r="AW153" s="549"/>
      <c r="AX153" s="549"/>
      <c r="AY153" s="551"/>
    </row>
    <row r="154" spans="1:51" ht="41.25" customHeight="1" thickBot="1" x14ac:dyDescent="0.3">
      <c r="A154" s="334">
        <v>10</v>
      </c>
      <c r="B154" s="549"/>
      <c r="C154" s="549"/>
      <c r="D154" s="549"/>
      <c r="E154" s="549"/>
      <c r="F154" s="549"/>
      <c r="G154" s="549"/>
      <c r="H154" s="549"/>
      <c r="I154" s="549"/>
      <c r="J154" s="549"/>
      <c r="K154" s="549"/>
      <c r="L154" s="549"/>
      <c r="M154" s="549"/>
      <c r="N154" s="549"/>
      <c r="O154" s="549"/>
      <c r="P154" s="549"/>
      <c r="Q154" s="549"/>
      <c r="R154" s="549"/>
      <c r="S154" s="549"/>
      <c r="T154" s="331"/>
      <c r="U154" s="331"/>
      <c r="V154" s="331"/>
      <c r="W154" s="549"/>
      <c r="X154" s="549"/>
      <c r="Y154" s="549"/>
      <c r="Z154" s="549"/>
      <c r="AA154" s="549"/>
      <c r="AB154" s="549"/>
      <c r="AC154" s="549"/>
      <c r="AD154" s="549"/>
      <c r="AE154" s="549"/>
      <c r="AF154" s="549"/>
      <c r="AG154" s="549"/>
      <c r="AH154" s="549"/>
      <c r="AI154" s="549"/>
      <c r="AJ154" s="549"/>
      <c r="AK154" s="549"/>
      <c r="AL154" s="549"/>
      <c r="AM154" s="549"/>
      <c r="AN154" s="549"/>
      <c r="AO154" s="549"/>
      <c r="AP154" s="549"/>
      <c r="AQ154" s="549"/>
      <c r="AR154" s="549"/>
      <c r="AS154" s="549"/>
      <c r="AT154" s="549"/>
      <c r="AU154" s="549"/>
      <c r="AV154" s="549"/>
      <c r="AW154" s="549"/>
      <c r="AX154" s="549"/>
      <c r="AY154" s="551"/>
    </row>
    <row r="155" spans="1:51" ht="6" customHeight="1" x14ac:dyDescent="0.25">
      <c r="A155" s="241"/>
      <c r="B155" s="242"/>
      <c r="C155" s="242"/>
      <c r="D155" s="242"/>
      <c r="E155" s="242"/>
      <c r="F155" s="242"/>
      <c r="G155" s="242"/>
      <c r="H155" s="242"/>
      <c r="I155" s="242"/>
      <c r="J155" s="242"/>
      <c r="K155" s="242"/>
      <c r="L155" s="242"/>
      <c r="M155" s="242"/>
      <c r="N155" s="242"/>
      <c r="O155" s="242"/>
      <c r="P155" s="242"/>
      <c r="Q155" s="242"/>
      <c r="R155" s="242"/>
      <c r="S155" s="242"/>
      <c r="T155" s="242"/>
      <c r="U155" s="242"/>
      <c r="V155" s="242"/>
      <c r="W155" s="242"/>
      <c r="X155" s="242"/>
      <c r="Y155" s="242"/>
      <c r="Z155" s="242"/>
      <c r="AA155" s="242"/>
      <c r="AB155" s="242"/>
      <c r="AC155" s="242"/>
      <c r="AD155" s="242"/>
      <c r="AE155" s="242"/>
      <c r="AF155" s="242"/>
      <c r="AG155" s="242"/>
      <c r="AH155" s="242"/>
      <c r="AI155" s="242"/>
      <c r="AJ155" s="242"/>
      <c r="AK155" s="242"/>
      <c r="AL155" s="242"/>
      <c r="AM155" s="242"/>
      <c r="AN155" s="242"/>
      <c r="AO155" s="242"/>
      <c r="AP155" s="242"/>
      <c r="AQ155" s="242"/>
      <c r="AR155" s="242"/>
      <c r="AS155" s="242"/>
      <c r="AT155" s="242"/>
      <c r="AU155" s="242"/>
      <c r="AV155" s="242"/>
      <c r="AW155" s="242"/>
      <c r="AX155" s="242"/>
      <c r="AY155" s="248"/>
    </row>
    <row r="156" spans="1:51" ht="19.5" customHeight="1" x14ac:dyDescent="0.25">
      <c r="A156" s="288" t="s">
        <v>1848</v>
      </c>
      <c r="B156" s="289"/>
      <c r="C156" s="289"/>
      <c r="D156" s="289"/>
      <c r="E156" s="289"/>
      <c r="F156" s="289"/>
      <c r="G156" s="289"/>
      <c r="H156" s="289"/>
      <c r="I156" s="289"/>
      <c r="J156" s="289"/>
      <c r="K156" s="289"/>
      <c r="L156" s="289"/>
      <c r="M156" s="289"/>
      <c r="N156" s="289"/>
      <c r="O156" s="289"/>
      <c r="P156" s="289"/>
      <c r="Q156" s="289"/>
      <c r="R156" s="289"/>
      <c r="S156" s="289"/>
      <c r="T156" s="289"/>
      <c r="U156" s="289"/>
      <c r="V156" s="289"/>
      <c r="W156" s="289"/>
      <c r="X156" s="289"/>
      <c r="Y156" s="289"/>
      <c r="Z156" s="289"/>
      <c r="AA156" s="289"/>
      <c r="AB156" s="289"/>
      <c r="AC156" s="289"/>
      <c r="AD156" s="289"/>
      <c r="AE156" s="289"/>
      <c r="AF156" s="289"/>
      <c r="AG156" s="289"/>
      <c r="AH156" s="289"/>
      <c r="AI156" s="289"/>
      <c r="AJ156" s="289"/>
      <c r="AK156" s="289"/>
      <c r="AL156" s="289"/>
      <c r="AM156" s="289"/>
      <c r="AN156" s="289"/>
      <c r="AO156" s="289"/>
      <c r="AP156" s="289"/>
      <c r="AQ156" s="289"/>
      <c r="AR156" s="289"/>
      <c r="AS156" s="289"/>
      <c r="AT156" s="289"/>
      <c r="AU156" s="289"/>
      <c r="AV156" s="289"/>
      <c r="AW156" s="289"/>
      <c r="AX156" s="289"/>
      <c r="AY156" s="290"/>
    </row>
    <row r="157" spans="1:51" ht="19.5" customHeight="1" x14ac:dyDescent="0.25">
      <c r="A157" s="294" t="s">
        <v>1930</v>
      </c>
      <c r="H157" s="259"/>
      <c r="I157" s="337" t="s">
        <v>1679</v>
      </c>
      <c r="J157" s="261"/>
      <c r="K157" s="261"/>
      <c r="L157" s="261"/>
      <c r="M157" s="262"/>
      <c r="O157" s="269" t="s">
        <v>1931</v>
      </c>
      <c r="S157" s="276"/>
      <c r="T157" s="303" t="s">
        <v>1369</v>
      </c>
      <c r="V157" s="509" t="s">
        <v>1932</v>
      </c>
      <c r="W157" s="509"/>
      <c r="X157" s="509"/>
      <c r="Y157" s="509"/>
      <c r="Z157" s="509"/>
      <c r="AA157" s="509"/>
      <c r="AB157" s="554"/>
      <c r="AC157" s="259"/>
      <c r="AD157" s="306" t="s">
        <v>1682</v>
      </c>
      <c r="AE157" s="261"/>
      <c r="AF157" s="261"/>
      <c r="AG157" s="261"/>
      <c r="AH157" s="261"/>
      <c r="AI157" s="261"/>
      <c r="AJ157" s="261"/>
      <c r="AK157" s="261"/>
      <c r="AL157" s="262"/>
      <c r="AN157" s="287" t="s">
        <v>1933</v>
      </c>
      <c r="AS157" s="280"/>
      <c r="AT157" s="280"/>
      <c r="AU157" s="280"/>
      <c r="AV157" s="280"/>
      <c r="AW157" s="280"/>
      <c r="AX157" s="280"/>
      <c r="AY157" s="344"/>
    </row>
    <row r="158" spans="1:51" ht="19.5" customHeight="1" x14ac:dyDescent="0.25">
      <c r="A158" s="243"/>
      <c r="H158" s="263"/>
      <c r="I158" s="269" t="s">
        <v>1680</v>
      </c>
      <c r="M158" s="264"/>
      <c r="S158" s="277"/>
      <c r="T158" s="304" t="s">
        <v>1370</v>
      </c>
      <c r="U158" s="279"/>
      <c r="V158" s="509"/>
      <c r="W158" s="509"/>
      <c r="X158" s="509"/>
      <c r="Y158" s="509"/>
      <c r="Z158" s="509"/>
      <c r="AA158" s="509"/>
      <c r="AB158" s="554"/>
      <c r="AC158" s="263"/>
      <c r="AD158" s="287" t="s">
        <v>1683</v>
      </c>
      <c r="AL158" s="264"/>
      <c r="AN158" s="252"/>
      <c r="AO158" s="253"/>
      <c r="AP158" s="253"/>
      <c r="AQ158" s="253"/>
      <c r="AR158" s="339"/>
      <c r="AS158" s="339"/>
      <c r="AT158" s="339"/>
      <c r="AU158" s="339"/>
      <c r="AV158" s="339"/>
      <c r="AW158" s="339"/>
      <c r="AX158" s="339"/>
      <c r="AY158" s="345"/>
    </row>
    <row r="159" spans="1:51" ht="19.5" customHeight="1" x14ac:dyDescent="0.25">
      <c r="A159" s="243"/>
      <c r="H159" s="265"/>
      <c r="I159" s="338" t="s">
        <v>1681</v>
      </c>
      <c r="J159" s="267"/>
      <c r="K159" s="267"/>
      <c r="L159" s="267"/>
      <c r="M159" s="268"/>
      <c r="AC159" s="265"/>
      <c r="AD159" s="307" t="s">
        <v>1596</v>
      </c>
      <c r="AE159" s="267"/>
      <c r="AF159" s="267"/>
      <c r="AG159" s="267"/>
      <c r="AH159" s="267"/>
      <c r="AI159" s="267"/>
      <c r="AJ159" s="267"/>
      <c r="AK159" s="267"/>
      <c r="AL159" s="268"/>
      <c r="AY159" s="246"/>
    </row>
    <row r="160" spans="1:51" ht="6" customHeight="1" x14ac:dyDescent="0.25">
      <c r="A160" s="243"/>
      <c r="AY160" s="246"/>
    </row>
    <row r="161" spans="1:51" ht="19.5" customHeight="1" x14ac:dyDescent="0.25">
      <c r="A161" s="294" t="s">
        <v>1934</v>
      </c>
      <c r="E161" s="259"/>
      <c r="F161" s="337" t="s">
        <v>1684</v>
      </c>
      <c r="G161" s="261"/>
      <c r="H161" s="261"/>
      <c r="I161" s="261"/>
      <c r="J161" s="337" t="s">
        <v>1687</v>
      </c>
      <c r="K161" s="261"/>
      <c r="L161" s="261"/>
      <c r="M161" s="261"/>
      <c r="N161" s="261"/>
      <c r="O161" s="261"/>
      <c r="P161" s="261"/>
      <c r="Q161" s="337" t="s">
        <v>1690</v>
      </c>
      <c r="R161" s="261"/>
      <c r="S161" s="261"/>
      <c r="T161" s="261"/>
      <c r="U161" s="261"/>
      <c r="V161" s="261"/>
      <c r="W161" s="261"/>
      <c r="X161" s="337" t="s">
        <v>1698</v>
      </c>
      <c r="Y161" s="262"/>
      <c r="AB161" s="279"/>
      <c r="AC161" s="269" t="s">
        <v>1935</v>
      </c>
      <c r="AD161" s="279"/>
      <c r="AE161" s="279"/>
      <c r="AK161" s="259"/>
      <c r="AL161" s="337" t="s">
        <v>1692</v>
      </c>
      <c r="AM161" s="261"/>
      <c r="AN161" s="261"/>
      <c r="AO161" s="261"/>
      <c r="AP161" s="261"/>
      <c r="AQ161" s="337" t="s">
        <v>1695</v>
      </c>
      <c r="AR161" s="261"/>
      <c r="AS161" s="261"/>
      <c r="AT161" s="261"/>
      <c r="AU161" s="261"/>
      <c r="AV161" s="261"/>
      <c r="AW161" s="261"/>
      <c r="AX161" s="262"/>
      <c r="AY161" s="246"/>
    </row>
    <row r="162" spans="1:51" ht="19.5" customHeight="1" x14ac:dyDescent="0.25">
      <c r="A162" s="243"/>
      <c r="E162" s="263"/>
      <c r="F162" s="269" t="s">
        <v>1685</v>
      </c>
      <c r="J162" s="269" t="s">
        <v>1688</v>
      </c>
      <c r="Q162" s="269" t="s">
        <v>1801</v>
      </c>
      <c r="Y162" s="264"/>
      <c r="AA162" s="279"/>
      <c r="AB162" s="279"/>
      <c r="AC162" s="279"/>
      <c r="AD162" s="279"/>
      <c r="AE162" s="279"/>
      <c r="AK162" s="263"/>
      <c r="AL162" s="269" t="s">
        <v>1693</v>
      </c>
      <c r="AQ162" s="269" t="s">
        <v>1696</v>
      </c>
      <c r="AX162" s="264"/>
      <c r="AY162" s="246"/>
    </row>
    <row r="163" spans="1:51" ht="19.5" customHeight="1" x14ac:dyDescent="0.25">
      <c r="A163" s="243"/>
      <c r="E163" s="265"/>
      <c r="F163" s="338" t="s">
        <v>1686</v>
      </c>
      <c r="G163" s="267"/>
      <c r="H163" s="267"/>
      <c r="I163" s="267"/>
      <c r="J163" s="338" t="s">
        <v>1689</v>
      </c>
      <c r="K163" s="267"/>
      <c r="L163" s="267"/>
      <c r="M163" s="267"/>
      <c r="N163" s="267"/>
      <c r="O163" s="267"/>
      <c r="P163" s="267"/>
      <c r="Q163" s="338" t="s">
        <v>1691</v>
      </c>
      <c r="R163" s="267"/>
      <c r="S163" s="267"/>
      <c r="T163" s="267"/>
      <c r="U163" s="267"/>
      <c r="V163" s="267"/>
      <c r="W163" s="267"/>
      <c r="X163" s="267"/>
      <c r="Y163" s="268"/>
      <c r="AK163" s="265"/>
      <c r="AL163" s="338" t="s">
        <v>1694</v>
      </c>
      <c r="AM163" s="267"/>
      <c r="AN163" s="267"/>
      <c r="AO163" s="267"/>
      <c r="AP163" s="267"/>
      <c r="AQ163" s="338" t="s">
        <v>1697</v>
      </c>
      <c r="AR163" s="267"/>
      <c r="AS163" s="267"/>
      <c r="AT163" s="267"/>
      <c r="AU163" s="267"/>
      <c r="AV163" s="267"/>
      <c r="AW163" s="267"/>
      <c r="AX163" s="268"/>
      <c r="AY163" s="246"/>
    </row>
    <row r="164" spans="1:51" ht="6" customHeight="1" x14ac:dyDescent="0.25">
      <c r="A164" s="243"/>
      <c r="AY164" s="246"/>
    </row>
    <row r="165" spans="1:51" ht="19.5" customHeight="1" x14ac:dyDescent="0.25">
      <c r="A165" s="243"/>
      <c r="E165" s="280" t="s">
        <v>2226</v>
      </c>
      <c r="N165" s="252"/>
      <c r="O165" s="253"/>
      <c r="P165" s="253"/>
      <c r="Q165" s="253"/>
      <c r="R165" s="253"/>
      <c r="S165" s="253"/>
      <c r="T165" s="253"/>
      <c r="U165" s="253"/>
      <c r="V165" s="253"/>
      <c r="W165" s="253"/>
      <c r="X165" s="253"/>
      <c r="Y165" s="254"/>
      <c r="AC165" s="269" t="s">
        <v>2227</v>
      </c>
      <c r="AK165" s="252"/>
      <c r="AL165" s="253"/>
      <c r="AM165" s="253"/>
      <c r="AN165" s="253"/>
      <c r="AO165" s="253"/>
      <c r="AP165" s="253"/>
      <c r="AQ165" s="253"/>
      <c r="AR165" s="253"/>
      <c r="AS165" s="253"/>
      <c r="AT165" s="253"/>
      <c r="AU165" s="253"/>
      <c r="AV165" s="253"/>
      <c r="AW165" s="253"/>
      <c r="AX165" s="254"/>
      <c r="AY165" s="246"/>
    </row>
    <row r="166" spans="1:51" ht="19.5" customHeight="1" x14ac:dyDescent="0.25">
      <c r="A166" s="243"/>
      <c r="AY166" s="246"/>
    </row>
    <row r="167" spans="1:51" ht="19.5" customHeight="1" x14ac:dyDescent="0.25">
      <c r="A167" s="243"/>
      <c r="AY167" s="246"/>
    </row>
    <row r="168" spans="1:51" ht="19.5" customHeight="1" x14ac:dyDescent="0.25">
      <c r="A168" s="243"/>
      <c r="AY168" s="246"/>
    </row>
    <row r="169" spans="1:51" ht="19.5" customHeight="1" thickBot="1" x14ac:dyDescent="0.3">
      <c r="A169" s="244"/>
      <c r="B169" s="245"/>
      <c r="C169" s="245"/>
      <c r="D169" s="245"/>
      <c r="E169" s="245"/>
      <c r="F169" s="245"/>
      <c r="G169" s="245"/>
      <c r="H169" s="245"/>
      <c r="I169" s="245"/>
      <c r="J169" s="245"/>
      <c r="K169" s="245"/>
      <c r="L169" s="245"/>
      <c r="M169" s="245"/>
      <c r="N169" s="245"/>
      <c r="O169" s="245"/>
      <c r="P169" s="245"/>
      <c r="Q169" s="245"/>
      <c r="R169" s="245"/>
      <c r="S169" s="245"/>
      <c r="T169" s="245"/>
      <c r="U169" s="245"/>
      <c r="V169" s="245"/>
      <c r="W169" s="245"/>
      <c r="X169" s="245"/>
      <c r="Y169" s="245"/>
      <c r="Z169" s="245"/>
      <c r="AA169" s="245"/>
      <c r="AB169" s="245"/>
      <c r="AC169" s="245"/>
      <c r="AD169" s="245"/>
      <c r="AE169" s="245"/>
      <c r="AF169" s="245"/>
      <c r="AG169" s="245"/>
      <c r="AH169" s="245"/>
      <c r="AI169" s="245"/>
      <c r="AJ169" s="245"/>
      <c r="AK169" s="245"/>
      <c r="AL169" s="245"/>
      <c r="AM169" s="245"/>
      <c r="AN169" s="245"/>
      <c r="AO169" s="245"/>
      <c r="AP169" s="245"/>
      <c r="AQ169" s="245"/>
      <c r="AR169" s="245"/>
      <c r="AS169" s="245"/>
      <c r="AT169" s="245"/>
      <c r="AU169" s="245"/>
      <c r="AV169" s="245"/>
      <c r="AW169" s="245"/>
      <c r="AX169" s="245"/>
      <c r="AY169" s="247"/>
    </row>
    <row r="170" spans="1:51" ht="18" customHeight="1" x14ac:dyDescent="0.25">
      <c r="A170" s="455" t="s">
        <v>2063</v>
      </c>
      <c r="B170" s="455"/>
      <c r="C170" s="455"/>
      <c r="D170" s="455"/>
      <c r="E170" s="455"/>
      <c r="F170" s="455"/>
      <c r="G170" s="455"/>
      <c r="H170" s="455"/>
      <c r="I170" s="455"/>
      <c r="J170" s="455"/>
      <c r="K170" s="455"/>
      <c r="L170" s="455"/>
      <c r="M170" s="455"/>
      <c r="N170" s="455"/>
      <c r="O170" s="455"/>
      <c r="P170" s="455"/>
      <c r="Q170" s="455"/>
      <c r="R170" s="455"/>
      <c r="S170" s="455"/>
      <c r="T170" s="455"/>
      <c r="U170" s="455"/>
      <c r="V170" s="455"/>
      <c r="W170" s="455"/>
      <c r="X170" s="455"/>
      <c r="Y170" s="455"/>
      <c r="Z170" s="455"/>
      <c r="AA170" s="455"/>
      <c r="AB170" s="455"/>
      <c r="AC170" s="455"/>
      <c r="AD170" s="455"/>
      <c r="AE170" s="455"/>
      <c r="AF170" s="455"/>
      <c r="AG170" s="455"/>
      <c r="AH170" s="455"/>
      <c r="AI170" s="455"/>
      <c r="AJ170" s="455"/>
      <c r="AK170" s="455"/>
      <c r="AL170" s="455"/>
      <c r="AM170" s="455"/>
      <c r="AN170" s="455"/>
      <c r="AO170" s="455"/>
      <c r="AP170" s="455"/>
      <c r="AQ170" s="455"/>
      <c r="AR170" s="455"/>
      <c r="AS170" s="455"/>
      <c r="AT170" s="455"/>
      <c r="AU170" s="455"/>
      <c r="AV170" s="455"/>
      <c r="AW170" s="455"/>
      <c r="AX170" s="455"/>
      <c r="AY170" s="455"/>
    </row>
    <row r="171" spans="1:51" ht="12.75" customHeight="1" x14ac:dyDescent="0.25">
      <c r="A171" s="456" t="s">
        <v>2064</v>
      </c>
      <c r="B171" s="456"/>
      <c r="C171" s="456"/>
      <c r="D171" s="456"/>
      <c r="E171" s="456"/>
      <c r="F171" s="456"/>
      <c r="G171" s="456"/>
      <c r="H171" s="456"/>
      <c r="I171" s="456"/>
      <c r="J171" s="456"/>
      <c r="K171" s="456"/>
      <c r="L171" s="456"/>
      <c r="M171" s="456"/>
      <c r="N171" s="456"/>
      <c r="O171" s="456"/>
      <c r="P171" s="456"/>
      <c r="Q171" s="456"/>
      <c r="R171" s="456"/>
      <c r="S171" s="456"/>
      <c r="T171" s="456"/>
      <c r="U171" s="456"/>
      <c r="V171" s="456"/>
      <c r="W171" s="456"/>
      <c r="X171" s="456"/>
      <c r="Y171" s="456"/>
      <c r="Z171" s="456"/>
      <c r="AA171" s="456"/>
      <c r="AB171" s="456"/>
      <c r="AC171" s="456"/>
      <c r="AD171" s="456"/>
      <c r="AE171" s="456"/>
      <c r="AF171" s="456"/>
      <c r="AG171" s="456"/>
      <c r="AH171" s="456"/>
      <c r="AI171" s="456"/>
      <c r="AJ171" s="456"/>
      <c r="AK171" s="456"/>
      <c r="AL171" s="456"/>
      <c r="AM171" s="456"/>
      <c r="AN171" s="456"/>
      <c r="AO171" s="456"/>
      <c r="AP171" s="456"/>
      <c r="AQ171" s="456"/>
      <c r="AR171" s="456"/>
      <c r="AS171" s="456"/>
      <c r="AT171" s="456"/>
      <c r="AU171" s="456"/>
      <c r="AV171" s="456"/>
      <c r="AW171" s="456"/>
      <c r="AX171" s="456"/>
      <c r="AY171" s="456"/>
    </row>
    <row r="172" spans="1:51" ht="12.75" customHeight="1" x14ac:dyDescent="0.25">
      <c r="A172" s="456" t="s">
        <v>2066</v>
      </c>
      <c r="B172" s="456"/>
      <c r="C172" s="456"/>
      <c r="D172" s="456"/>
      <c r="E172" s="456"/>
      <c r="F172" s="456"/>
      <c r="G172" s="456"/>
      <c r="H172" s="456"/>
      <c r="I172" s="456"/>
      <c r="J172" s="456"/>
      <c r="K172" s="456"/>
      <c r="L172" s="456"/>
      <c r="M172" s="456"/>
      <c r="N172" s="456"/>
      <c r="O172" s="456"/>
      <c r="P172" s="456"/>
      <c r="Q172" s="456"/>
      <c r="R172" s="456"/>
      <c r="S172" s="456"/>
      <c r="T172" s="456"/>
      <c r="U172" s="456"/>
      <c r="V172" s="456"/>
      <c r="W172" s="456"/>
      <c r="X172" s="456"/>
      <c r="Y172" s="456"/>
      <c r="Z172" s="456"/>
      <c r="AA172" s="456"/>
      <c r="AB172" s="456"/>
      <c r="AC172" s="456"/>
      <c r="AD172" s="456"/>
      <c r="AE172" s="456"/>
      <c r="AF172" s="456"/>
      <c r="AG172" s="456"/>
      <c r="AH172" s="456"/>
      <c r="AI172" s="456"/>
      <c r="AJ172" s="456"/>
      <c r="AK172" s="456"/>
      <c r="AL172" s="456"/>
      <c r="AM172" s="456"/>
      <c r="AN172" s="456"/>
      <c r="AO172" s="456"/>
      <c r="AP172" s="456"/>
      <c r="AQ172" s="456"/>
      <c r="AR172" s="456"/>
      <c r="AS172" s="456"/>
      <c r="AT172" s="456"/>
      <c r="AU172" s="456"/>
      <c r="AV172" s="456"/>
      <c r="AW172" s="456"/>
      <c r="AX172" s="456"/>
      <c r="AY172" s="456"/>
    </row>
    <row r="173" spans="1:51" ht="18" customHeight="1" x14ac:dyDescent="0.25">
      <c r="A173" s="519"/>
      <c r="B173" s="519"/>
      <c r="C173" s="519"/>
      <c r="D173" s="519"/>
      <c r="E173" s="519"/>
      <c r="F173" s="519"/>
      <c r="G173" s="519"/>
      <c r="H173" s="519"/>
      <c r="I173" s="519"/>
      <c r="J173" s="519"/>
      <c r="K173" s="519"/>
      <c r="L173" s="519"/>
      <c r="M173" s="519"/>
      <c r="N173" s="519"/>
      <c r="O173" s="519"/>
      <c r="P173" s="519"/>
      <c r="Q173" s="519"/>
      <c r="R173" s="519"/>
      <c r="S173" s="519"/>
      <c r="T173" s="519"/>
      <c r="U173" s="519"/>
      <c r="V173" s="519"/>
      <c r="W173" s="519"/>
      <c r="X173" s="519"/>
      <c r="Y173" s="519"/>
      <c r="Z173" s="519"/>
      <c r="AA173" s="519"/>
      <c r="AB173" s="519"/>
      <c r="AC173" s="519"/>
      <c r="AD173" s="519"/>
      <c r="AE173" s="519"/>
      <c r="AF173" s="519"/>
      <c r="AG173" s="519"/>
      <c r="AH173" s="519"/>
      <c r="AI173" s="519"/>
      <c r="AJ173" s="519"/>
      <c r="AK173" s="519"/>
      <c r="AL173" s="519"/>
      <c r="AM173" s="519"/>
      <c r="AN173" s="519"/>
      <c r="AO173" s="519"/>
      <c r="AP173" s="519"/>
      <c r="AQ173" s="519"/>
      <c r="AR173" s="519"/>
      <c r="AS173" s="519"/>
      <c r="AT173" s="519"/>
      <c r="AU173" s="519"/>
      <c r="AV173" s="519"/>
      <c r="AW173" s="519"/>
      <c r="AX173" s="519"/>
      <c r="AY173" s="519"/>
    </row>
    <row r="174" spans="1:51" ht="12.75" customHeight="1" x14ac:dyDescent="0.25">
      <c r="A174" s="519"/>
      <c r="B174" s="519"/>
      <c r="C174" s="519"/>
      <c r="D174" s="519"/>
      <c r="E174" s="519"/>
      <c r="F174" s="519"/>
      <c r="G174" s="519"/>
      <c r="H174" s="519"/>
      <c r="I174" s="519"/>
      <c r="J174" s="519"/>
      <c r="K174" s="519"/>
      <c r="L174" s="519"/>
      <c r="M174" s="519"/>
      <c r="N174" s="519"/>
      <c r="O174" s="519"/>
      <c r="P174" s="519"/>
      <c r="Q174" s="519"/>
      <c r="R174" s="519"/>
      <c r="S174" s="519"/>
      <c r="T174" s="519"/>
      <c r="U174" s="519"/>
      <c r="V174" s="519"/>
      <c r="W174" s="519"/>
      <c r="X174" s="519"/>
      <c r="Y174" s="519"/>
      <c r="Z174" s="519"/>
      <c r="AA174" s="519"/>
      <c r="AB174" s="519"/>
      <c r="AC174" s="519"/>
      <c r="AD174" s="519"/>
      <c r="AE174" s="519"/>
      <c r="AF174" s="519"/>
      <c r="AG174" s="519"/>
      <c r="AH174" s="519"/>
      <c r="AI174" s="519"/>
      <c r="AJ174" s="519"/>
      <c r="AK174" s="519"/>
      <c r="AL174" s="519"/>
      <c r="AM174" s="519"/>
      <c r="AN174" s="519"/>
      <c r="AO174" s="519"/>
      <c r="AP174" s="519"/>
      <c r="AQ174" s="519"/>
      <c r="AR174" s="519"/>
      <c r="AS174" s="519"/>
      <c r="AT174" s="519"/>
      <c r="AU174" s="519"/>
      <c r="AV174" s="519"/>
      <c r="AW174" s="519"/>
      <c r="AX174" s="519"/>
      <c r="AY174" s="519"/>
    </row>
    <row r="175" spans="1:51" ht="12.75" customHeight="1" thickBot="1" x14ac:dyDescent="0.3">
      <c r="A175" s="519"/>
      <c r="B175" s="519"/>
      <c r="C175" s="519"/>
      <c r="D175" s="519"/>
      <c r="E175" s="519"/>
      <c r="F175" s="519"/>
      <c r="G175" s="519"/>
      <c r="H175" s="519"/>
      <c r="I175" s="519"/>
      <c r="J175" s="519"/>
      <c r="K175" s="519"/>
      <c r="L175" s="519"/>
      <c r="M175" s="519"/>
      <c r="N175" s="519"/>
      <c r="O175" s="519"/>
      <c r="P175" s="519"/>
      <c r="Q175" s="519"/>
      <c r="R175" s="519"/>
      <c r="S175" s="519"/>
      <c r="T175" s="519"/>
      <c r="U175" s="519"/>
      <c r="V175" s="519"/>
      <c r="W175" s="519"/>
      <c r="X175" s="519"/>
      <c r="Y175" s="519"/>
      <c r="Z175" s="519"/>
      <c r="AA175" s="519"/>
      <c r="AB175" s="519"/>
      <c r="AC175" s="519"/>
      <c r="AD175" s="519"/>
      <c r="AE175" s="519"/>
      <c r="AF175" s="519"/>
      <c r="AG175" s="519"/>
      <c r="AH175" s="519"/>
      <c r="AI175" s="519"/>
      <c r="AJ175" s="519"/>
      <c r="AK175" s="519"/>
      <c r="AL175" s="519"/>
      <c r="AM175" s="519"/>
      <c r="AN175" s="519"/>
      <c r="AO175" s="519"/>
      <c r="AP175" s="519"/>
      <c r="AQ175" s="519"/>
      <c r="AR175" s="519"/>
      <c r="AS175" s="519"/>
      <c r="AT175" s="519"/>
      <c r="AU175" s="519"/>
      <c r="AV175" s="519"/>
      <c r="AW175" s="519"/>
      <c r="AX175" s="519"/>
      <c r="AY175" s="519"/>
    </row>
    <row r="176" spans="1:51" ht="25.5" customHeight="1" thickBot="1" x14ac:dyDescent="0.3">
      <c r="A176" s="520"/>
      <c r="B176" s="521"/>
      <c r="C176" s="521"/>
      <c r="D176" s="521"/>
      <c r="E176" s="521"/>
      <c r="F176" s="531" t="s">
        <v>2863</v>
      </c>
      <c r="G176" s="532"/>
      <c r="H176" s="532"/>
      <c r="I176" s="532"/>
      <c r="J176" s="532"/>
      <c r="K176" s="532"/>
      <c r="L176" s="532"/>
      <c r="M176" s="532"/>
      <c r="N176" s="532"/>
      <c r="O176" s="532"/>
      <c r="P176" s="532"/>
      <c r="Q176" s="532"/>
      <c r="R176" s="532"/>
      <c r="S176" s="532"/>
      <c r="T176" s="532"/>
      <c r="U176" s="532"/>
      <c r="V176" s="532"/>
      <c r="W176" s="532"/>
      <c r="X176" s="532"/>
      <c r="Y176" s="532"/>
      <c r="Z176" s="532"/>
      <c r="AA176" s="532"/>
      <c r="AB176" s="532"/>
      <c r="AC176" s="532"/>
      <c r="AD176" s="532"/>
      <c r="AE176" s="532"/>
      <c r="AF176" s="532"/>
      <c r="AG176" s="532"/>
      <c r="AH176" s="532"/>
      <c r="AI176" s="532"/>
      <c r="AJ176" s="532"/>
      <c r="AK176" s="532"/>
      <c r="AL176" s="532"/>
      <c r="AM176" s="532"/>
      <c r="AN176" s="532"/>
      <c r="AO176" s="533"/>
      <c r="AP176" s="526" t="str">
        <f>$AP$1</f>
        <v>F23.MO12.PP</v>
      </c>
      <c r="AQ176" s="526"/>
      <c r="AR176" s="526"/>
      <c r="AS176" s="526"/>
      <c r="AT176" s="527"/>
      <c r="AU176" s="528">
        <v>44235</v>
      </c>
      <c r="AV176" s="526"/>
      <c r="AW176" s="526"/>
      <c r="AX176" s="526"/>
      <c r="AY176" s="527"/>
    </row>
    <row r="177" spans="1:51" ht="25.5" customHeight="1" thickBot="1" x14ac:dyDescent="0.3">
      <c r="A177" s="522"/>
      <c r="B177" s="523"/>
      <c r="C177" s="523"/>
      <c r="D177" s="523"/>
      <c r="E177" s="523"/>
      <c r="F177" s="534"/>
      <c r="G177" s="535"/>
      <c r="H177" s="535"/>
      <c r="I177" s="535"/>
      <c r="J177" s="535"/>
      <c r="K177" s="535"/>
      <c r="L177" s="535"/>
      <c r="M177" s="535"/>
      <c r="N177" s="535"/>
      <c r="O177" s="535"/>
      <c r="P177" s="535"/>
      <c r="Q177" s="535"/>
      <c r="R177" s="535"/>
      <c r="S177" s="535"/>
      <c r="T177" s="535"/>
      <c r="U177" s="535"/>
      <c r="V177" s="535"/>
      <c r="W177" s="535"/>
      <c r="X177" s="535"/>
      <c r="Y177" s="535"/>
      <c r="Z177" s="535"/>
      <c r="AA177" s="535"/>
      <c r="AB177" s="535"/>
      <c r="AC177" s="535"/>
      <c r="AD177" s="535"/>
      <c r="AE177" s="535"/>
      <c r="AF177" s="535"/>
      <c r="AG177" s="535"/>
      <c r="AH177" s="535"/>
      <c r="AI177" s="535"/>
      <c r="AJ177" s="535"/>
      <c r="AK177" s="535"/>
      <c r="AL177" s="535"/>
      <c r="AM177" s="535"/>
      <c r="AN177" s="535"/>
      <c r="AO177" s="536"/>
      <c r="AP177" s="526" t="s">
        <v>2867</v>
      </c>
      <c r="AQ177" s="526"/>
      <c r="AR177" s="526"/>
      <c r="AS177" s="526"/>
      <c r="AT177" s="527"/>
      <c r="AU177" s="529" t="s">
        <v>2181</v>
      </c>
      <c r="AV177" s="526"/>
      <c r="AW177" s="526"/>
      <c r="AX177" s="526"/>
      <c r="AY177" s="527"/>
    </row>
    <row r="178" spans="1:51" ht="32.25" customHeight="1" thickBot="1" x14ac:dyDescent="0.3">
      <c r="A178" s="524"/>
      <c r="B178" s="525"/>
      <c r="C178" s="525"/>
      <c r="D178" s="525"/>
      <c r="E178" s="525"/>
      <c r="F178" s="537"/>
      <c r="G178" s="538"/>
      <c r="H178" s="538"/>
      <c r="I178" s="538"/>
      <c r="J178" s="538"/>
      <c r="K178" s="538"/>
      <c r="L178" s="538"/>
      <c r="M178" s="538"/>
      <c r="N178" s="538"/>
      <c r="O178" s="538"/>
      <c r="P178" s="538"/>
      <c r="Q178" s="538"/>
      <c r="R178" s="538"/>
      <c r="S178" s="538"/>
      <c r="T178" s="538"/>
      <c r="U178" s="538"/>
      <c r="V178" s="538"/>
      <c r="W178" s="538"/>
      <c r="X178" s="538"/>
      <c r="Y178" s="538"/>
      <c r="Z178" s="538"/>
      <c r="AA178" s="538"/>
      <c r="AB178" s="538"/>
      <c r="AC178" s="538"/>
      <c r="AD178" s="538"/>
      <c r="AE178" s="538"/>
      <c r="AF178" s="538"/>
      <c r="AG178" s="538"/>
      <c r="AH178" s="538"/>
      <c r="AI178" s="538"/>
      <c r="AJ178" s="538"/>
      <c r="AK178" s="538"/>
      <c r="AL178" s="538"/>
      <c r="AM178" s="538"/>
      <c r="AN178" s="538"/>
      <c r="AO178" s="539"/>
      <c r="AP178" s="530" t="s">
        <v>2065</v>
      </c>
      <c r="AQ178" s="526"/>
      <c r="AR178" s="526"/>
      <c r="AS178" s="526"/>
      <c r="AT178" s="526"/>
      <c r="AU178" s="526"/>
      <c r="AV178" s="526"/>
      <c r="AW178" s="526"/>
      <c r="AX178" s="526"/>
      <c r="AY178" s="527"/>
    </row>
    <row r="179" spans="1:51" ht="6" customHeight="1" x14ac:dyDescent="0.25">
      <c r="A179" s="241"/>
      <c r="B179" s="242"/>
      <c r="C179" s="242"/>
      <c r="D179" s="242"/>
      <c r="E179" s="242"/>
      <c r="F179" s="242"/>
      <c r="G179" s="242"/>
      <c r="H179" s="242"/>
      <c r="I179" s="242"/>
      <c r="J179" s="242"/>
      <c r="K179" s="242"/>
      <c r="L179" s="242"/>
      <c r="M179" s="242"/>
      <c r="N179" s="242"/>
      <c r="O179" s="242"/>
      <c r="P179" s="242"/>
      <c r="Q179" s="242"/>
      <c r="R179" s="242"/>
      <c r="S179" s="242"/>
      <c r="T179" s="242"/>
      <c r="U179" s="242"/>
      <c r="V179" s="242"/>
      <c r="W179" s="242"/>
      <c r="X179" s="242"/>
      <c r="Y179" s="242"/>
      <c r="Z179" s="242"/>
      <c r="AA179" s="242"/>
      <c r="AB179" s="242"/>
      <c r="AC179" s="242"/>
      <c r="AD179" s="242"/>
      <c r="AE179" s="242"/>
      <c r="AF179" s="242"/>
      <c r="AG179" s="242"/>
      <c r="AH179" s="242"/>
      <c r="AI179" s="242"/>
      <c r="AJ179" s="242"/>
      <c r="AK179" s="242"/>
      <c r="AL179" s="242"/>
      <c r="AM179" s="242"/>
      <c r="AN179" s="242"/>
      <c r="AO179" s="242"/>
      <c r="AP179" s="242"/>
      <c r="AQ179" s="242"/>
      <c r="AR179" s="242"/>
      <c r="AS179" s="242"/>
      <c r="AT179" s="242"/>
      <c r="AU179" s="242"/>
      <c r="AV179" s="242"/>
      <c r="AW179" s="242"/>
      <c r="AX179" s="242"/>
      <c r="AY179" s="248"/>
    </row>
    <row r="180" spans="1:51" ht="19.5" customHeight="1" x14ac:dyDescent="0.25">
      <c r="A180" s="288" t="s">
        <v>1849</v>
      </c>
      <c r="B180" s="289"/>
      <c r="C180" s="289"/>
      <c r="D180" s="289"/>
      <c r="E180" s="289"/>
      <c r="F180" s="289"/>
      <c r="G180" s="289"/>
      <c r="H180" s="289"/>
      <c r="I180" s="289"/>
      <c r="J180" s="289"/>
      <c r="K180" s="289"/>
      <c r="L180" s="289"/>
      <c r="M180" s="289"/>
      <c r="N180" s="289"/>
      <c r="O180" s="289"/>
      <c r="P180" s="289"/>
      <c r="Q180" s="289"/>
      <c r="R180" s="289"/>
      <c r="S180" s="289"/>
      <c r="T180" s="289"/>
      <c r="U180" s="289"/>
      <c r="V180" s="289"/>
      <c r="W180" s="289"/>
      <c r="X180" s="289"/>
      <c r="Y180" s="289"/>
      <c r="Z180" s="289"/>
      <c r="AA180" s="289"/>
      <c r="AB180" s="289"/>
      <c r="AC180" s="289"/>
      <c r="AD180" s="289"/>
      <c r="AE180" s="289"/>
      <c r="AF180" s="289"/>
      <c r="AG180" s="289"/>
      <c r="AH180" s="289"/>
      <c r="AI180" s="289"/>
      <c r="AJ180" s="289"/>
      <c r="AK180" s="289"/>
      <c r="AL180" s="289"/>
      <c r="AM180" s="289"/>
      <c r="AN180" s="289"/>
      <c r="AO180" s="289"/>
      <c r="AP180" s="289"/>
      <c r="AQ180" s="289"/>
      <c r="AR180" s="289"/>
      <c r="AS180" s="289"/>
      <c r="AT180" s="289"/>
      <c r="AU180" s="289"/>
      <c r="AV180" s="289"/>
      <c r="AW180" s="289"/>
      <c r="AX180" s="289"/>
      <c r="AY180" s="290"/>
    </row>
    <row r="181" spans="1:51" ht="19.5" customHeight="1" x14ac:dyDescent="0.25">
      <c r="A181" s="300" t="s">
        <v>1852</v>
      </c>
      <c r="B181" s="301"/>
      <c r="C181" s="301"/>
      <c r="D181" s="301"/>
      <c r="E181" s="301"/>
      <c r="F181" s="301"/>
      <c r="G181" s="301"/>
      <c r="H181" s="301"/>
      <c r="I181" s="301"/>
      <c r="J181" s="301"/>
      <c r="K181" s="301"/>
      <c r="L181" s="301"/>
      <c r="M181" s="301"/>
      <c r="N181" s="301"/>
      <c r="O181" s="301"/>
      <c r="P181" s="301"/>
      <c r="Q181" s="301"/>
      <c r="R181" s="301"/>
      <c r="S181" s="301"/>
      <c r="T181" s="301"/>
      <c r="U181" s="301"/>
      <c r="V181" s="301"/>
      <c r="W181" s="301"/>
      <c r="X181" s="301"/>
      <c r="Y181" s="301"/>
      <c r="Z181" s="301"/>
      <c r="AA181" s="301"/>
      <c r="AC181" s="340" t="s">
        <v>1853</v>
      </c>
      <c r="AD181" s="301"/>
      <c r="AE181" s="301"/>
      <c r="AF181" s="301"/>
      <c r="AG181" s="301"/>
      <c r="AH181" s="301"/>
      <c r="AI181" s="301"/>
      <c r="AJ181" s="301"/>
      <c r="AK181" s="301"/>
      <c r="AL181" s="301"/>
      <c r="AM181" s="301"/>
      <c r="AN181" s="301"/>
      <c r="AO181" s="301"/>
      <c r="AP181" s="301"/>
      <c r="AQ181" s="301"/>
      <c r="AR181" s="301"/>
      <c r="AS181" s="301"/>
      <c r="AT181" s="301"/>
      <c r="AU181" s="301"/>
      <c r="AV181" s="301"/>
      <c r="AW181" s="301"/>
      <c r="AX181" s="301"/>
      <c r="AY181" s="302"/>
    </row>
    <row r="182" spans="1:51" ht="19.5" customHeight="1" x14ac:dyDescent="0.25">
      <c r="A182" s="294" t="s">
        <v>1937</v>
      </c>
      <c r="T182" s="509" t="s">
        <v>1938</v>
      </c>
      <c r="U182" s="509"/>
      <c r="V182" s="509"/>
      <c r="W182" s="509"/>
      <c r="X182" s="509"/>
      <c r="Y182" s="509"/>
      <c r="Z182" s="509"/>
      <c r="AA182" s="509"/>
      <c r="AC182" s="269" t="s">
        <v>1939</v>
      </c>
      <c r="AY182" s="246"/>
    </row>
    <row r="183" spans="1:51" ht="19.5" customHeight="1" x14ac:dyDescent="0.25">
      <c r="A183" s="346"/>
      <c r="B183" s="260" t="s">
        <v>1702</v>
      </c>
      <c r="C183" s="261"/>
      <c r="D183" s="261"/>
      <c r="E183" s="261"/>
      <c r="F183" s="261"/>
      <c r="G183" s="261"/>
      <c r="H183" s="261"/>
      <c r="I183" s="261"/>
      <c r="J183" s="261"/>
      <c r="K183" s="260" t="s">
        <v>1705</v>
      </c>
      <c r="L183" s="261"/>
      <c r="M183" s="261"/>
      <c r="N183" s="261"/>
      <c r="O183" s="261"/>
      <c r="P183" s="261"/>
      <c r="Q183" s="261"/>
      <c r="R183" s="262"/>
      <c r="T183" s="509"/>
      <c r="U183" s="509"/>
      <c r="V183" s="509"/>
      <c r="W183" s="509"/>
      <c r="X183" s="509"/>
      <c r="Y183" s="509"/>
      <c r="Z183" s="509"/>
      <c r="AA183" s="509"/>
      <c r="AC183" s="259"/>
      <c r="AD183" s="260" t="s">
        <v>1708</v>
      </c>
      <c r="AE183" s="261"/>
      <c r="AF183" s="261"/>
      <c r="AG183" s="261"/>
      <c r="AH183" s="261"/>
      <c r="AI183" s="261"/>
      <c r="AJ183" s="261"/>
      <c r="AK183" s="261"/>
      <c r="AL183" s="261"/>
      <c r="AM183" s="261"/>
      <c r="AN183" s="261"/>
      <c r="AO183" s="261"/>
      <c r="AP183" s="260" t="s">
        <v>2117</v>
      </c>
      <c r="AQ183" s="261"/>
      <c r="AR183" s="261"/>
      <c r="AS183" s="261"/>
      <c r="AT183" s="261"/>
      <c r="AU183" s="261"/>
      <c r="AV183" s="261"/>
      <c r="AW183" s="262"/>
      <c r="AY183" s="246"/>
    </row>
    <row r="184" spans="1:51" ht="19.5" customHeight="1" x14ac:dyDescent="0.25">
      <c r="A184" s="243"/>
      <c r="B184" s="258" t="s">
        <v>1703</v>
      </c>
      <c r="K184" s="258" t="s">
        <v>1706</v>
      </c>
      <c r="R184" s="264"/>
      <c r="T184" s="276"/>
      <c r="U184" s="303" t="s">
        <v>1369</v>
      </c>
      <c r="AC184" s="263"/>
      <c r="AD184" s="258" t="s">
        <v>1709</v>
      </c>
      <c r="AP184" s="258" t="s">
        <v>2118</v>
      </c>
      <c r="AW184" s="264"/>
      <c r="AY184" s="246"/>
    </row>
    <row r="185" spans="1:51" ht="19.5" customHeight="1" x14ac:dyDescent="0.25">
      <c r="A185" s="347"/>
      <c r="B185" s="266" t="s">
        <v>1704</v>
      </c>
      <c r="C185" s="267"/>
      <c r="D185" s="267"/>
      <c r="E185" s="267"/>
      <c r="F185" s="267"/>
      <c r="G185" s="267"/>
      <c r="H185" s="267"/>
      <c r="I185" s="267"/>
      <c r="J185" s="267"/>
      <c r="K185" s="266" t="s">
        <v>1707</v>
      </c>
      <c r="L185" s="267"/>
      <c r="M185" s="267"/>
      <c r="N185" s="267"/>
      <c r="O185" s="267"/>
      <c r="P185" s="267"/>
      <c r="Q185" s="267"/>
      <c r="R185" s="268"/>
      <c r="T185" s="277"/>
      <c r="U185" s="304" t="s">
        <v>1370</v>
      </c>
      <c r="AC185" s="263"/>
      <c r="AD185" s="258" t="s">
        <v>1820</v>
      </c>
      <c r="AP185" s="258" t="s">
        <v>2119</v>
      </c>
      <c r="AW185" s="264"/>
      <c r="AY185" s="246"/>
    </row>
    <row r="186" spans="1:51" ht="19.5" customHeight="1" x14ac:dyDescent="0.25">
      <c r="A186" s="243"/>
      <c r="AC186" s="265"/>
      <c r="AD186" s="266" t="s">
        <v>2116</v>
      </c>
      <c r="AE186" s="267"/>
      <c r="AF186" s="267"/>
      <c r="AG186" s="267"/>
      <c r="AH186" s="267"/>
      <c r="AI186" s="267"/>
      <c r="AJ186" s="267"/>
      <c r="AK186" s="267"/>
      <c r="AL186" s="267"/>
      <c r="AM186" s="267"/>
      <c r="AN186" s="267"/>
      <c r="AO186" s="267"/>
      <c r="AP186" s="266" t="s">
        <v>2120</v>
      </c>
      <c r="AQ186" s="267"/>
      <c r="AR186" s="267"/>
      <c r="AS186" s="267"/>
      <c r="AT186" s="267"/>
      <c r="AU186" s="267"/>
      <c r="AV186" s="267"/>
      <c r="AW186" s="268"/>
      <c r="AY186" s="246"/>
    </row>
    <row r="187" spans="1:51" ht="6" customHeight="1" x14ac:dyDescent="0.25">
      <c r="A187" s="243"/>
      <c r="AY187" s="246"/>
    </row>
    <row r="188" spans="1:51" ht="19.5" customHeight="1" x14ac:dyDescent="0.25">
      <c r="A188" s="300" t="s">
        <v>1854</v>
      </c>
      <c r="B188" s="301"/>
      <c r="C188" s="301"/>
      <c r="D188" s="301"/>
      <c r="E188" s="301"/>
      <c r="F188" s="301"/>
      <c r="G188" s="301"/>
      <c r="H188" s="301"/>
      <c r="I188" s="301"/>
      <c r="J188" s="301"/>
      <c r="K188" s="301"/>
      <c r="L188" s="301"/>
      <c r="M188" s="301"/>
      <c r="N188" s="301"/>
      <c r="O188" s="301"/>
      <c r="P188" s="301"/>
      <c r="Q188" s="301"/>
      <c r="R188" s="301"/>
      <c r="S188" s="301"/>
      <c r="U188" s="340" t="s">
        <v>1855</v>
      </c>
      <c r="V188" s="301"/>
      <c r="W188" s="301"/>
      <c r="X188" s="301"/>
      <c r="Y188" s="301"/>
      <c r="Z188" s="301"/>
      <c r="AA188" s="301"/>
      <c r="AB188" s="301"/>
      <c r="AC188" s="301"/>
      <c r="AD188" s="301"/>
      <c r="AE188" s="301"/>
      <c r="AG188" s="340" t="s">
        <v>1856</v>
      </c>
      <c r="AH188" s="301"/>
      <c r="AI188" s="301"/>
      <c r="AJ188" s="301"/>
      <c r="AK188" s="301"/>
      <c r="AL188" s="301"/>
      <c r="AM188" s="301"/>
      <c r="AN188" s="301"/>
      <c r="AO188" s="301"/>
      <c r="AP188" s="301"/>
      <c r="AQ188" s="301"/>
      <c r="AR188" s="301"/>
      <c r="AS188" s="301"/>
      <c r="AT188" s="301"/>
      <c r="AU188" s="301"/>
      <c r="AV188" s="301"/>
      <c r="AW188" s="301"/>
      <c r="AX188" s="301"/>
      <c r="AY188" s="302"/>
    </row>
    <row r="189" spans="1:51" ht="19.5" customHeight="1" x14ac:dyDescent="0.25">
      <c r="A189" s="294" t="s">
        <v>1940</v>
      </c>
      <c r="U189" s="509" t="s">
        <v>2187</v>
      </c>
      <c r="V189" s="509"/>
      <c r="W189" s="509"/>
      <c r="X189" s="509"/>
      <c r="Y189" s="509"/>
      <c r="Z189" s="509"/>
      <c r="AA189" s="509"/>
      <c r="AB189" s="509"/>
      <c r="AC189" s="509"/>
      <c r="AD189" s="509"/>
      <c r="AE189" s="509"/>
      <c r="AG189" s="269" t="s">
        <v>2188</v>
      </c>
      <c r="AY189" s="246"/>
    </row>
    <row r="190" spans="1:51" ht="19.5" customHeight="1" x14ac:dyDescent="0.25">
      <c r="A190" s="346"/>
      <c r="B190" s="260" t="s">
        <v>1710</v>
      </c>
      <c r="C190" s="261"/>
      <c r="D190" s="261"/>
      <c r="E190" s="261"/>
      <c r="F190" s="261"/>
      <c r="G190" s="261"/>
      <c r="H190" s="261"/>
      <c r="I190" s="261"/>
      <c r="J190" s="260" t="s">
        <v>1713</v>
      </c>
      <c r="K190" s="261"/>
      <c r="L190" s="261"/>
      <c r="M190" s="261"/>
      <c r="N190" s="261"/>
      <c r="O190" s="261"/>
      <c r="P190" s="261"/>
      <c r="Q190" s="261"/>
      <c r="R190" s="261"/>
      <c r="S190" s="262"/>
      <c r="U190" s="562"/>
      <c r="V190" s="562"/>
      <c r="W190" s="562"/>
      <c r="X190" s="562"/>
      <c r="Y190" s="562"/>
      <c r="Z190" s="562"/>
      <c r="AA190" s="562"/>
      <c r="AB190" s="562"/>
      <c r="AC190" s="562"/>
      <c r="AD190" s="562"/>
      <c r="AE190" s="562"/>
      <c r="AG190" s="259"/>
      <c r="AH190" s="260" t="s">
        <v>2127</v>
      </c>
      <c r="AI190" s="261"/>
      <c r="AJ190" s="261"/>
      <c r="AK190" s="261"/>
      <c r="AL190" s="261"/>
      <c r="AM190" s="261"/>
      <c r="AN190" s="261"/>
      <c r="AO190" s="261"/>
      <c r="AP190" s="261"/>
      <c r="AQ190" s="260" t="s">
        <v>2131</v>
      </c>
      <c r="AR190" s="261"/>
      <c r="AS190" s="261"/>
      <c r="AT190" s="261"/>
      <c r="AU190" s="261"/>
      <c r="AV190" s="261"/>
      <c r="AW190" s="261"/>
      <c r="AX190" s="261"/>
      <c r="AY190" s="296"/>
    </row>
    <row r="191" spans="1:51" ht="19.5" customHeight="1" x14ac:dyDescent="0.25">
      <c r="A191" s="243"/>
      <c r="B191" s="258" t="s">
        <v>1711</v>
      </c>
      <c r="J191" s="258" t="s">
        <v>1715</v>
      </c>
      <c r="S191" s="264"/>
      <c r="U191" s="259"/>
      <c r="V191" s="341" t="s">
        <v>2121</v>
      </c>
      <c r="W191" s="261"/>
      <c r="X191" s="261"/>
      <c r="Y191" s="261"/>
      <c r="Z191" s="261"/>
      <c r="AA191" s="341" t="s">
        <v>2124</v>
      </c>
      <c r="AB191" s="261"/>
      <c r="AC191" s="261"/>
      <c r="AD191" s="261"/>
      <c r="AE191" s="262"/>
      <c r="AG191" s="263"/>
      <c r="AH191" s="258" t="s">
        <v>2128</v>
      </c>
      <c r="AQ191" s="258" t="s">
        <v>2189</v>
      </c>
      <c r="AY191" s="246"/>
    </row>
    <row r="192" spans="1:51" ht="19.5" customHeight="1" x14ac:dyDescent="0.25">
      <c r="A192" s="347"/>
      <c r="B192" s="266" t="s">
        <v>1712</v>
      </c>
      <c r="C192" s="267"/>
      <c r="D192" s="267"/>
      <c r="E192" s="267"/>
      <c r="F192" s="267"/>
      <c r="G192" s="267"/>
      <c r="H192" s="267"/>
      <c r="I192" s="267"/>
      <c r="J192" s="266" t="s">
        <v>1714</v>
      </c>
      <c r="K192" s="267"/>
      <c r="L192" s="267"/>
      <c r="M192" s="267"/>
      <c r="N192" s="267"/>
      <c r="O192" s="267"/>
      <c r="P192" s="267"/>
      <c r="Q192" s="267"/>
      <c r="R192" s="267"/>
      <c r="S192" s="268"/>
      <c r="U192" s="263"/>
      <c r="V192" s="342" t="s">
        <v>2122</v>
      </c>
      <c r="AA192" s="342" t="s">
        <v>2125</v>
      </c>
      <c r="AE192" s="264"/>
      <c r="AG192" s="263"/>
      <c r="AH192" s="258" t="s">
        <v>2129</v>
      </c>
      <c r="AQ192" s="258" t="s">
        <v>2132</v>
      </c>
      <c r="AY192" s="246"/>
    </row>
    <row r="193" spans="1:51" ht="19.5" customHeight="1" x14ac:dyDescent="0.25">
      <c r="A193" s="243"/>
      <c r="U193" s="265"/>
      <c r="V193" s="343" t="s">
        <v>2123</v>
      </c>
      <c r="W193" s="267"/>
      <c r="X193" s="267"/>
      <c r="Y193" s="267"/>
      <c r="Z193" s="267"/>
      <c r="AA193" s="343" t="s">
        <v>2126</v>
      </c>
      <c r="AB193" s="267"/>
      <c r="AC193" s="267"/>
      <c r="AD193" s="267"/>
      <c r="AE193" s="268"/>
      <c r="AG193" s="265"/>
      <c r="AH193" s="266" t="s">
        <v>2130</v>
      </c>
      <c r="AI193" s="267"/>
      <c r="AJ193" s="267"/>
      <c r="AK193" s="267"/>
      <c r="AL193" s="267"/>
      <c r="AM193" s="267"/>
      <c r="AN193" s="267"/>
      <c r="AO193" s="267"/>
      <c r="AP193" s="267"/>
      <c r="AQ193" s="266" t="s">
        <v>2133</v>
      </c>
      <c r="AR193" s="267"/>
      <c r="AS193" s="267"/>
      <c r="AT193" s="267"/>
      <c r="AU193" s="267"/>
      <c r="AV193" s="267"/>
      <c r="AW193" s="267"/>
      <c r="AX193" s="267"/>
      <c r="AY193" s="297"/>
    </row>
    <row r="194" spans="1:51" ht="6" customHeight="1" x14ac:dyDescent="0.25">
      <c r="A194" s="243"/>
      <c r="AY194" s="246"/>
    </row>
    <row r="195" spans="1:51" ht="19.5" customHeight="1" x14ac:dyDescent="0.25">
      <c r="A195" s="300" t="s">
        <v>1857</v>
      </c>
      <c r="B195" s="301"/>
      <c r="C195" s="301"/>
      <c r="D195" s="301"/>
      <c r="E195" s="301"/>
      <c r="F195" s="301"/>
      <c r="G195" s="301"/>
      <c r="H195" s="301"/>
      <c r="I195" s="301"/>
      <c r="J195" s="301"/>
      <c r="K195" s="301"/>
      <c r="L195" s="301"/>
      <c r="M195" s="301"/>
      <c r="N195" s="301"/>
      <c r="O195" s="301"/>
      <c r="P195" s="301"/>
      <c r="Q195" s="301"/>
      <c r="R195" s="301"/>
      <c r="S195" s="301"/>
      <c r="T195" s="301"/>
      <c r="U195" s="301"/>
      <c r="V195" s="301"/>
      <c r="W195" s="301"/>
      <c r="X195" s="301"/>
      <c r="Y195" s="301"/>
      <c r="AA195" s="340" t="s">
        <v>2320</v>
      </c>
      <c r="AB195" s="301"/>
      <c r="AC195" s="301"/>
      <c r="AD195" s="301"/>
      <c r="AE195" s="301"/>
      <c r="AF195" s="301"/>
      <c r="AG195" s="301"/>
      <c r="AH195" s="301"/>
      <c r="AI195" s="301"/>
      <c r="AJ195" s="301"/>
      <c r="AK195" s="301"/>
      <c r="AL195" s="301"/>
      <c r="AM195" s="301"/>
      <c r="AN195" s="301"/>
      <c r="AO195" s="301"/>
      <c r="AP195" s="301"/>
      <c r="AQ195" s="301"/>
      <c r="AR195" s="301"/>
      <c r="AS195" s="301"/>
      <c r="AT195" s="301"/>
      <c r="AU195" s="301"/>
      <c r="AV195" s="301"/>
      <c r="AW195" s="301"/>
      <c r="AX195" s="301"/>
      <c r="AY195" s="302"/>
    </row>
    <row r="196" spans="1:51" ht="19.5" customHeight="1" x14ac:dyDescent="0.25">
      <c r="A196" s="294" t="s">
        <v>2190</v>
      </c>
      <c r="AA196" s="269" t="s">
        <v>2191</v>
      </c>
      <c r="AY196" s="246"/>
    </row>
    <row r="197" spans="1:51" ht="19.5" customHeight="1" x14ac:dyDescent="0.25">
      <c r="A197" s="346"/>
      <c r="B197" s="260" t="s">
        <v>2134</v>
      </c>
      <c r="C197" s="261"/>
      <c r="D197" s="261"/>
      <c r="E197" s="261"/>
      <c r="F197" s="261"/>
      <c r="G197" s="261"/>
      <c r="H197" s="261"/>
      <c r="I197" s="260" t="s">
        <v>2137</v>
      </c>
      <c r="J197" s="261"/>
      <c r="K197" s="261"/>
      <c r="L197" s="261"/>
      <c r="M197" s="261"/>
      <c r="N197" s="261"/>
      <c r="O197" s="261"/>
      <c r="P197" s="260" t="s">
        <v>2140</v>
      </c>
      <c r="Q197" s="261"/>
      <c r="R197" s="261"/>
      <c r="S197" s="261"/>
      <c r="T197" s="261"/>
      <c r="U197" s="260" t="s">
        <v>2143</v>
      </c>
      <c r="V197" s="261"/>
      <c r="W197" s="261"/>
      <c r="X197" s="261"/>
      <c r="Y197" s="262"/>
      <c r="AA197" s="259"/>
      <c r="AB197" s="260" t="s">
        <v>2145</v>
      </c>
      <c r="AC197" s="261"/>
      <c r="AD197" s="261"/>
      <c r="AE197" s="261"/>
      <c r="AF197" s="261"/>
      <c r="AG197" s="261"/>
      <c r="AH197" s="261"/>
      <c r="AI197" s="261"/>
      <c r="AJ197" s="261"/>
      <c r="AK197" s="261"/>
      <c r="AL197" s="261"/>
      <c r="AM197" s="261"/>
      <c r="AN197" s="261"/>
      <c r="AO197" s="261"/>
      <c r="AP197" s="260" t="s">
        <v>2150</v>
      </c>
      <c r="AQ197" s="261"/>
      <c r="AR197" s="261"/>
      <c r="AS197" s="261"/>
      <c r="AT197" s="261"/>
      <c r="AU197" s="261"/>
      <c r="AV197" s="261"/>
      <c r="AW197" s="261"/>
      <c r="AX197" s="262"/>
      <c r="AY197" s="246"/>
    </row>
    <row r="198" spans="1:51" ht="19.5" customHeight="1" x14ac:dyDescent="0.25">
      <c r="A198" s="243"/>
      <c r="B198" s="258" t="s">
        <v>2135</v>
      </c>
      <c r="I198" s="258" t="s">
        <v>2138</v>
      </c>
      <c r="P198" s="258" t="s">
        <v>2141</v>
      </c>
      <c r="U198" s="258" t="s">
        <v>2144</v>
      </c>
      <c r="Y198" s="264"/>
      <c r="AA198" s="263"/>
      <c r="AB198" s="258" t="s">
        <v>2146</v>
      </c>
      <c r="AP198" s="258" t="s">
        <v>2151</v>
      </c>
      <c r="AX198" s="264"/>
      <c r="AY198" s="246"/>
    </row>
    <row r="199" spans="1:51" ht="19.5" customHeight="1" x14ac:dyDescent="0.25">
      <c r="A199" s="347"/>
      <c r="B199" s="266" t="s">
        <v>2136</v>
      </c>
      <c r="C199" s="267"/>
      <c r="D199" s="267"/>
      <c r="E199" s="267"/>
      <c r="F199" s="267"/>
      <c r="G199" s="267"/>
      <c r="H199" s="267"/>
      <c r="I199" s="266" t="s">
        <v>2139</v>
      </c>
      <c r="J199" s="267"/>
      <c r="K199" s="267"/>
      <c r="L199" s="267"/>
      <c r="M199" s="267"/>
      <c r="N199" s="267"/>
      <c r="O199" s="267"/>
      <c r="P199" s="266" t="s">
        <v>2142</v>
      </c>
      <c r="Q199" s="267"/>
      <c r="R199" s="267"/>
      <c r="S199" s="267"/>
      <c r="T199" s="267"/>
      <c r="U199" s="267"/>
      <c r="V199" s="267"/>
      <c r="W199" s="267"/>
      <c r="X199" s="267"/>
      <c r="Y199" s="268"/>
      <c r="AA199" s="263"/>
      <c r="AB199" s="258" t="s">
        <v>2147</v>
      </c>
      <c r="AP199" s="258" t="s">
        <v>2152</v>
      </c>
      <c r="AX199" s="264"/>
      <c r="AY199" s="246"/>
    </row>
    <row r="200" spans="1:51" ht="19.5" customHeight="1" x14ac:dyDescent="0.25">
      <c r="A200" s="243"/>
      <c r="AA200" s="263"/>
      <c r="AB200" s="555" t="s">
        <v>2148</v>
      </c>
      <c r="AC200" s="555"/>
      <c r="AD200" s="555"/>
      <c r="AE200" s="555"/>
      <c r="AF200" s="555"/>
      <c r="AG200" s="555"/>
      <c r="AH200" s="555"/>
      <c r="AI200" s="555"/>
      <c r="AJ200" s="555"/>
      <c r="AK200" s="555"/>
      <c r="AL200" s="555"/>
      <c r="AM200" s="555"/>
      <c r="AP200" s="258" t="s">
        <v>2153</v>
      </c>
      <c r="AX200" s="264"/>
      <c r="AY200" s="246"/>
    </row>
    <row r="201" spans="1:51" ht="19.5" customHeight="1" x14ac:dyDescent="0.25">
      <c r="A201" s="294" t="s">
        <v>2228</v>
      </c>
      <c r="AA201" s="263"/>
      <c r="AB201" s="555"/>
      <c r="AC201" s="555"/>
      <c r="AD201" s="555"/>
      <c r="AE201" s="555"/>
      <c r="AF201" s="555"/>
      <c r="AG201" s="555"/>
      <c r="AH201" s="555"/>
      <c r="AI201" s="555"/>
      <c r="AJ201" s="555"/>
      <c r="AK201" s="555"/>
      <c r="AL201" s="555"/>
      <c r="AM201" s="555"/>
      <c r="AP201" s="258" t="s">
        <v>2154</v>
      </c>
      <c r="AX201" s="264"/>
      <c r="AY201" s="246"/>
    </row>
    <row r="202" spans="1:51" ht="19.5" customHeight="1" x14ac:dyDescent="0.25">
      <c r="A202" s="348"/>
      <c r="B202" s="253"/>
      <c r="C202" s="253"/>
      <c r="D202" s="253"/>
      <c r="E202" s="253"/>
      <c r="F202" s="253"/>
      <c r="G202" s="253"/>
      <c r="H202" s="253"/>
      <c r="I202" s="253"/>
      <c r="J202" s="253"/>
      <c r="K202" s="253"/>
      <c r="L202" s="253"/>
      <c r="M202" s="254"/>
      <c r="AA202" s="265"/>
      <c r="AB202" s="266" t="s">
        <v>2149</v>
      </c>
      <c r="AC202" s="267"/>
      <c r="AD202" s="267"/>
      <c r="AE202" s="267"/>
      <c r="AF202" s="267"/>
      <c r="AG202" s="267"/>
      <c r="AH202" s="267"/>
      <c r="AI202" s="267"/>
      <c r="AJ202" s="267"/>
      <c r="AK202" s="267"/>
      <c r="AL202" s="267"/>
      <c r="AM202" s="267"/>
      <c r="AN202" s="267"/>
      <c r="AO202" s="267"/>
      <c r="AP202" s="266" t="s">
        <v>2305</v>
      </c>
      <c r="AQ202" s="267"/>
      <c r="AR202" s="267"/>
      <c r="AS202" s="267"/>
      <c r="AT202" s="267"/>
      <c r="AU202" s="267"/>
      <c r="AV202" s="267"/>
      <c r="AW202" s="267"/>
      <c r="AX202" s="268"/>
      <c r="AY202" s="246"/>
    </row>
    <row r="203" spans="1:51" ht="6" customHeight="1" x14ac:dyDescent="0.25">
      <c r="A203" s="243"/>
      <c r="AY203" s="246"/>
    </row>
    <row r="204" spans="1:51" ht="19.5" customHeight="1" x14ac:dyDescent="0.25">
      <c r="A204" s="243"/>
      <c r="AA204" s="269" t="s">
        <v>2229</v>
      </c>
      <c r="AI204" s="252"/>
      <c r="AJ204" s="253"/>
      <c r="AK204" s="253"/>
      <c r="AL204" s="253"/>
      <c r="AM204" s="253"/>
      <c r="AN204" s="253"/>
      <c r="AO204" s="253"/>
      <c r="AP204" s="253"/>
      <c r="AQ204" s="253"/>
      <c r="AR204" s="253"/>
      <c r="AS204" s="253"/>
      <c r="AT204" s="253"/>
      <c r="AU204" s="253"/>
      <c r="AV204" s="253"/>
      <c r="AW204" s="253"/>
      <c r="AX204" s="254"/>
      <c r="AY204" s="246"/>
    </row>
    <row r="205" spans="1:51" ht="6" customHeight="1" x14ac:dyDescent="0.25">
      <c r="A205" s="243"/>
      <c r="AY205" s="246"/>
    </row>
    <row r="206" spans="1:51" ht="19.5" customHeight="1" x14ac:dyDescent="0.25">
      <c r="A206" s="288" t="s">
        <v>1850</v>
      </c>
      <c r="B206" s="289"/>
      <c r="C206" s="289"/>
      <c r="D206" s="289"/>
      <c r="E206" s="289"/>
      <c r="F206" s="289"/>
      <c r="G206" s="289"/>
      <c r="H206" s="289"/>
      <c r="I206" s="289"/>
      <c r="J206" s="289"/>
      <c r="K206" s="289"/>
      <c r="L206" s="289"/>
      <c r="M206" s="289"/>
      <c r="N206" s="289"/>
      <c r="O206" s="289"/>
      <c r="P206" s="289"/>
      <c r="Q206" s="289"/>
      <c r="R206" s="289"/>
      <c r="S206" s="289"/>
      <c r="T206" s="289"/>
      <c r="U206" s="289"/>
      <c r="V206" s="289"/>
      <c r="W206" s="289"/>
      <c r="X206" s="289"/>
      <c r="Y206" s="289"/>
      <c r="Z206" s="289"/>
      <c r="AA206" s="289"/>
      <c r="AB206" s="289"/>
      <c r="AC206" s="289"/>
      <c r="AD206" s="289"/>
      <c r="AE206" s="289"/>
      <c r="AF206" s="289"/>
      <c r="AG206" s="289"/>
      <c r="AH206" s="289"/>
      <c r="AI206" s="289"/>
      <c r="AJ206" s="289"/>
      <c r="AK206" s="289"/>
      <c r="AL206" s="289"/>
      <c r="AM206" s="289"/>
      <c r="AN206" s="289"/>
      <c r="AO206" s="289"/>
      <c r="AP206" s="289"/>
      <c r="AQ206" s="289"/>
      <c r="AR206" s="289"/>
      <c r="AS206" s="289"/>
      <c r="AT206" s="289"/>
      <c r="AU206" s="289"/>
      <c r="AV206" s="289"/>
      <c r="AW206" s="289"/>
      <c r="AX206" s="289"/>
      <c r="AY206" s="290"/>
    </row>
    <row r="207" spans="1:51" ht="19.5" customHeight="1" x14ac:dyDescent="0.25">
      <c r="A207" s="294" t="s">
        <v>1945</v>
      </c>
      <c r="O207" s="509" t="s">
        <v>1946</v>
      </c>
      <c r="P207" s="509"/>
      <c r="Q207" s="509"/>
      <c r="R207" s="509"/>
      <c r="S207" s="509"/>
      <c r="T207" s="509"/>
      <c r="U207" s="509"/>
      <c r="V207" s="509"/>
      <c r="X207" s="509" t="s">
        <v>1947</v>
      </c>
      <c r="Y207" s="509"/>
      <c r="Z207" s="509"/>
      <c r="AA207" s="509"/>
      <c r="AB207" s="509"/>
      <c r="AC207" s="259"/>
      <c r="AD207" s="341" t="s">
        <v>1421</v>
      </c>
      <c r="AE207" s="349"/>
      <c r="AF207" s="262"/>
      <c r="AH207" s="269" t="s">
        <v>1948</v>
      </c>
      <c r="AU207" s="509" t="s">
        <v>2230</v>
      </c>
      <c r="AV207" s="509"/>
      <c r="AW207" s="509"/>
      <c r="AX207" s="509"/>
      <c r="AY207" s="511"/>
    </row>
    <row r="208" spans="1:51" ht="19.5" customHeight="1" x14ac:dyDescent="0.25">
      <c r="A208" s="346"/>
      <c r="B208" s="260" t="s">
        <v>1719</v>
      </c>
      <c r="C208" s="261"/>
      <c r="D208" s="261"/>
      <c r="E208" s="261"/>
      <c r="F208" s="261"/>
      <c r="G208" s="261"/>
      <c r="H208" s="260" t="s">
        <v>1722</v>
      </c>
      <c r="I208" s="261"/>
      <c r="J208" s="261"/>
      <c r="K208" s="261"/>
      <c r="L208" s="261"/>
      <c r="M208" s="262"/>
      <c r="O208" s="509"/>
      <c r="P208" s="509"/>
      <c r="Q208" s="509"/>
      <c r="R208" s="509"/>
      <c r="S208" s="509"/>
      <c r="T208" s="509"/>
      <c r="U208" s="509"/>
      <c r="V208" s="509"/>
      <c r="X208" s="509"/>
      <c r="Y208" s="509"/>
      <c r="Z208" s="509"/>
      <c r="AA208" s="509"/>
      <c r="AB208" s="509"/>
      <c r="AC208" s="263"/>
      <c r="AD208" s="342" t="s">
        <v>1422</v>
      </c>
      <c r="AE208" s="350"/>
      <c r="AF208" s="264"/>
      <c r="AH208" s="259"/>
      <c r="AI208" s="260" t="s">
        <v>1822</v>
      </c>
      <c r="AJ208" s="261"/>
      <c r="AK208" s="261"/>
      <c r="AL208" s="261"/>
      <c r="AM208" s="261"/>
      <c r="AN208" s="260" t="s">
        <v>1826</v>
      </c>
      <c r="AO208" s="261"/>
      <c r="AP208" s="261"/>
      <c r="AQ208" s="261"/>
      <c r="AR208" s="261"/>
      <c r="AS208" s="262"/>
      <c r="AU208" s="509"/>
      <c r="AV208" s="509"/>
      <c r="AW208" s="509"/>
      <c r="AX208" s="509"/>
      <c r="AY208" s="511"/>
    </row>
    <row r="209" spans="1:51" ht="19.5" customHeight="1" x14ac:dyDescent="0.25">
      <c r="A209" s="243"/>
      <c r="B209" s="258" t="s">
        <v>1799</v>
      </c>
      <c r="H209" s="258" t="s">
        <v>1723</v>
      </c>
      <c r="M209" s="264"/>
      <c r="O209" s="259"/>
      <c r="P209" s="341" t="s">
        <v>1725</v>
      </c>
      <c r="Q209" s="261"/>
      <c r="R209" s="261"/>
      <c r="S209" s="261"/>
      <c r="T209" s="341" t="s">
        <v>1728</v>
      </c>
      <c r="U209" s="261"/>
      <c r="V209" s="262"/>
      <c r="X209" s="509"/>
      <c r="Y209" s="509"/>
      <c r="Z209" s="509"/>
      <c r="AA209" s="509"/>
      <c r="AB209" s="509"/>
      <c r="AC209" s="265"/>
      <c r="AD209" s="343" t="s">
        <v>1730</v>
      </c>
      <c r="AE209" s="267"/>
      <c r="AF209" s="268"/>
      <c r="AH209" s="263"/>
      <c r="AI209" s="258" t="s">
        <v>1823</v>
      </c>
      <c r="AN209" s="258" t="s">
        <v>1827</v>
      </c>
      <c r="AS209" s="264"/>
      <c r="AU209" s="259"/>
      <c r="AV209" s="261"/>
      <c r="AW209" s="261"/>
      <c r="AX209" s="261"/>
      <c r="AY209" s="296"/>
    </row>
    <row r="210" spans="1:51" ht="19.5" customHeight="1" x14ac:dyDescent="0.25">
      <c r="A210" s="243"/>
      <c r="B210" s="258" t="s">
        <v>1720</v>
      </c>
      <c r="H210" s="258" t="s">
        <v>1724</v>
      </c>
      <c r="M210" s="264"/>
      <c r="O210" s="263"/>
      <c r="P210" s="342" t="s">
        <v>1726</v>
      </c>
      <c r="T210" s="342" t="s">
        <v>1729</v>
      </c>
      <c r="V210" s="264"/>
      <c r="X210" s="509"/>
      <c r="Y210" s="509"/>
      <c r="Z210" s="509"/>
      <c r="AA210" s="509"/>
      <c r="AB210" s="509"/>
      <c r="AH210" s="263"/>
      <c r="AI210" s="258" t="s">
        <v>1824</v>
      </c>
      <c r="AN210" s="258" t="s">
        <v>1828</v>
      </c>
      <c r="AS210" s="264"/>
      <c r="AU210" s="265"/>
      <c r="AV210" s="267"/>
      <c r="AW210" s="267"/>
      <c r="AX210" s="267"/>
      <c r="AY210" s="297"/>
    </row>
    <row r="211" spans="1:51" ht="19.5" customHeight="1" x14ac:dyDescent="0.25">
      <c r="A211" s="347"/>
      <c r="B211" s="266" t="s">
        <v>1721</v>
      </c>
      <c r="C211" s="267"/>
      <c r="D211" s="267"/>
      <c r="E211" s="267"/>
      <c r="F211" s="267"/>
      <c r="G211" s="267"/>
      <c r="H211" s="267"/>
      <c r="I211" s="267"/>
      <c r="J211" s="267"/>
      <c r="K211" s="267"/>
      <c r="L211" s="267"/>
      <c r="M211" s="268"/>
      <c r="O211" s="265"/>
      <c r="P211" s="343" t="s">
        <v>1727</v>
      </c>
      <c r="Q211" s="267"/>
      <c r="R211" s="267"/>
      <c r="S211" s="267"/>
      <c r="T211" s="267"/>
      <c r="U211" s="267"/>
      <c r="V211" s="268"/>
      <c r="AH211" s="265"/>
      <c r="AI211" s="266" t="s">
        <v>1825</v>
      </c>
      <c r="AJ211" s="267"/>
      <c r="AK211" s="267"/>
      <c r="AL211" s="267"/>
      <c r="AM211" s="267"/>
      <c r="AN211" s="266" t="s">
        <v>1390</v>
      </c>
      <c r="AO211" s="267"/>
      <c r="AP211" s="267"/>
      <c r="AQ211" s="267"/>
      <c r="AR211" s="267"/>
      <c r="AS211" s="268"/>
      <c r="AY211" s="246"/>
    </row>
    <row r="212" spans="1:51" ht="6" customHeight="1" x14ac:dyDescent="0.25">
      <c r="A212" s="243"/>
      <c r="AY212" s="246"/>
    </row>
    <row r="213" spans="1:51" ht="17.25" thickBot="1" x14ac:dyDescent="0.3">
      <c r="A213" s="244"/>
      <c r="B213" s="245"/>
      <c r="C213" s="245"/>
      <c r="D213" s="245"/>
      <c r="E213" s="245"/>
      <c r="F213" s="245"/>
      <c r="G213" s="245"/>
      <c r="H213" s="245"/>
      <c r="I213" s="245"/>
      <c r="J213" s="245"/>
      <c r="K213" s="245"/>
      <c r="L213" s="245"/>
      <c r="M213" s="245"/>
      <c r="N213" s="245"/>
      <c r="O213" s="245"/>
      <c r="P213" s="245"/>
      <c r="Q213" s="245"/>
      <c r="R213" s="245"/>
      <c r="S213" s="245"/>
      <c r="T213" s="245"/>
      <c r="U213" s="245"/>
      <c r="V213" s="245"/>
      <c r="W213" s="245"/>
      <c r="X213" s="245"/>
      <c r="Y213" s="245"/>
      <c r="Z213" s="245"/>
      <c r="AA213" s="245"/>
      <c r="AB213" s="245"/>
      <c r="AC213" s="245"/>
      <c r="AD213" s="245"/>
      <c r="AE213" s="245"/>
      <c r="AF213" s="245"/>
      <c r="AG213" s="245"/>
      <c r="AH213" s="245"/>
      <c r="AI213" s="245"/>
      <c r="AJ213" s="245"/>
      <c r="AK213" s="245"/>
      <c r="AL213" s="245"/>
      <c r="AM213" s="245"/>
      <c r="AN213" s="245"/>
      <c r="AO213" s="245"/>
      <c r="AP213" s="245"/>
      <c r="AQ213" s="245"/>
      <c r="AR213" s="245"/>
      <c r="AS213" s="245"/>
      <c r="AT213" s="245"/>
      <c r="AU213" s="245"/>
      <c r="AV213" s="245"/>
      <c r="AW213" s="245"/>
      <c r="AX213" s="245"/>
      <c r="AY213" s="247"/>
    </row>
    <row r="214" spans="1:51" ht="18" customHeight="1" x14ac:dyDescent="0.25">
      <c r="A214" s="455" t="s">
        <v>2063</v>
      </c>
      <c r="B214" s="455"/>
      <c r="C214" s="455"/>
      <c r="D214" s="455"/>
      <c r="E214" s="455"/>
      <c r="F214" s="455"/>
      <c r="G214" s="455"/>
      <c r="H214" s="455"/>
      <c r="I214" s="455"/>
      <c r="J214" s="455"/>
      <c r="K214" s="455"/>
      <c r="L214" s="455"/>
      <c r="M214" s="455"/>
      <c r="N214" s="455"/>
      <c r="O214" s="455"/>
      <c r="P214" s="455"/>
      <c r="Q214" s="455"/>
      <c r="R214" s="455"/>
      <c r="S214" s="455"/>
      <c r="T214" s="455"/>
      <c r="U214" s="455"/>
      <c r="V214" s="455"/>
      <c r="W214" s="455"/>
      <c r="X214" s="455"/>
      <c r="Y214" s="455"/>
      <c r="Z214" s="455"/>
      <c r="AA214" s="455"/>
      <c r="AB214" s="455"/>
      <c r="AC214" s="455"/>
      <c r="AD214" s="455"/>
      <c r="AE214" s="455"/>
      <c r="AF214" s="455"/>
      <c r="AG214" s="455"/>
      <c r="AH214" s="455"/>
      <c r="AI214" s="455"/>
      <c r="AJ214" s="455"/>
      <c r="AK214" s="455"/>
      <c r="AL214" s="455"/>
      <c r="AM214" s="455"/>
      <c r="AN214" s="455"/>
      <c r="AO214" s="455"/>
      <c r="AP214" s="455"/>
      <c r="AQ214" s="455"/>
      <c r="AR214" s="455"/>
      <c r="AS214" s="455"/>
      <c r="AT214" s="455"/>
      <c r="AU214" s="455"/>
      <c r="AV214" s="455"/>
      <c r="AW214" s="455"/>
      <c r="AX214" s="455"/>
      <c r="AY214" s="455"/>
    </row>
    <row r="215" spans="1:51" ht="12.75" customHeight="1" x14ac:dyDescent="0.25">
      <c r="A215" s="456" t="s">
        <v>2064</v>
      </c>
      <c r="B215" s="456"/>
      <c r="C215" s="456"/>
      <c r="D215" s="456"/>
      <c r="E215" s="456"/>
      <c r="F215" s="456"/>
      <c r="G215" s="456"/>
      <c r="H215" s="456"/>
      <c r="I215" s="456"/>
      <c r="J215" s="456"/>
      <c r="K215" s="456"/>
      <c r="L215" s="456"/>
      <c r="M215" s="456"/>
      <c r="N215" s="456"/>
      <c r="O215" s="456"/>
      <c r="P215" s="456"/>
      <c r="Q215" s="456"/>
      <c r="R215" s="456"/>
      <c r="S215" s="456"/>
      <c r="T215" s="456"/>
      <c r="U215" s="456"/>
      <c r="V215" s="456"/>
      <c r="W215" s="456"/>
      <c r="X215" s="456"/>
      <c r="Y215" s="456"/>
      <c r="Z215" s="456"/>
      <c r="AA215" s="456"/>
      <c r="AB215" s="456"/>
      <c r="AC215" s="456"/>
      <c r="AD215" s="456"/>
      <c r="AE215" s="456"/>
      <c r="AF215" s="456"/>
      <c r="AG215" s="456"/>
      <c r="AH215" s="456"/>
      <c r="AI215" s="456"/>
      <c r="AJ215" s="456"/>
      <c r="AK215" s="456"/>
      <c r="AL215" s="456"/>
      <c r="AM215" s="456"/>
      <c r="AN215" s="456"/>
      <c r="AO215" s="456"/>
      <c r="AP215" s="456"/>
      <c r="AQ215" s="456"/>
      <c r="AR215" s="456"/>
      <c r="AS215" s="456"/>
      <c r="AT215" s="456"/>
      <c r="AU215" s="456"/>
      <c r="AV215" s="456"/>
      <c r="AW215" s="456"/>
      <c r="AX215" s="456"/>
      <c r="AY215" s="456"/>
    </row>
    <row r="216" spans="1:51" ht="12.75" customHeight="1" x14ac:dyDescent="0.25">
      <c r="A216" s="456" t="s">
        <v>2066</v>
      </c>
      <c r="B216" s="456"/>
      <c r="C216" s="456"/>
      <c r="D216" s="456"/>
      <c r="E216" s="456"/>
      <c r="F216" s="456"/>
      <c r="G216" s="456"/>
      <c r="H216" s="456"/>
      <c r="I216" s="456"/>
      <c r="J216" s="456"/>
      <c r="K216" s="456"/>
      <c r="L216" s="456"/>
      <c r="M216" s="456"/>
      <c r="N216" s="456"/>
      <c r="O216" s="456"/>
      <c r="P216" s="456"/>
      <c r="Q216" s="456"/>
      <c r="R216" s="456"/>
      <c r="S216" s="456"/>
      <c r="T216" s="456"/>
      <c r="U216" s="456"/>
      <c r="V216" s="456"/>
      <c r="W216" s="456"/>
      <c r="X216" s="456"/>
      <c r="Y216" s="456"/>
      <c r="Z216" s="456"/>
      <c r="AA216" s="456"/>
      <c r="AB216" s="456"/>
      <c r="AC216" s="456"/>
      <c r="AD216" s="456"/>
      <c r="AE216" s="456"/>
      <c r="AF216" s="456"/>
      <c r="AG216" s="456"/>
      <c r="AH216" s="456"/>
      <c r="AI216" s="456"/>
      <c r="AJ216" s="456"/>
      <c r="AK216" s="456"/>
      <c r="AL216" s="456"/>
      <c r="AM216" s="456"/>
      <c r="AN216" s="456"/>
      <c r="AO216" s="456"/>
      <c r="AP216" s="456"/>
      <c r="AQ216" s="456"/>
      <c r="AR216" s="456"/>
      <c r="AS216" s="456"/>
      <c r="AT216" s="456"/>
      <c r="AU216" s="456"/>
      <c r="AV216" s="456"/>
      <c r="AW216" s="456"/>
      <c r="AX216" s="456"/>
      <c r="AY216" s="456"/>
    </row>
    <row r="217" spans="1:51" ht="18" customHeight="1" x14ac:dyDescent="0.25">
      <c r="A217" s="519"/>
      <c r="B217" s="519"/>
      <c r="C217" s="519"/>
      <c r="D217" s="519"/>
      <c r="E217" s="519"/>
      <c r="F217" s="519"/>
      <c r="G217" s="519"/>
      <c r="H217" s="519"/>
      <c r="I217" s="519"/>
      <c r="J217" s="519"/>
      <c r="K217" s="519"/>
      <c r="L217" s="519"/>
      <c r="M217" s="519"/>
      <c r="N217" s="519"/>
      <c r="O217" s="519"/>
      <c r="P217" s="519"/>
      <c r="Q217" s="519"/>
      <c r="R217" s="519"/>
      <c r="S217" s="519"/>
      <c r="T217" s="519"/>
      <c r="U217" s="519"/>
      <c r="V217" s="519"/>
      <c r="W217" s="519"/>
      <c r="X217" s="519"/>
      <c r="Y217" s="519"/>
      <c r="Z217" s="519"/>
      <c r="AA217" s="519"/>
      <c r="AB217" s="519"/>
      <c r="AC217" s="519"/>
      <c r="AD217" s="519"/>
      <c r="AE217" s="519"/>
      <c r="AF217" s="519"/>
      <c r="AG217" s="519"/>
      <c r="AH217" s="519"/>
      <c r="AI217" s="519"/>
      <c r="AJ217" s="519"/>
      <c r="AK217" s="519"/>
      <c r="AL217" s="519"/>
      <c r="AM217" s="519"/>
      <c r="AN217" s="519"/>
      <c r="AO217" s="519"/>
      <c r="AP217" s="519"/>
      <c r="AQ217" s="519"/>
      <c r="AR217" s="519"/>
      <c r="AS217" s="519"/>
      <c r="AT217" s="519"/>
      <c r="AU217" s="519"/>
      <c r="AV217" s="519"/>
      <c r="AW217" s="519"/>
      <c r="AX217" s="519"/>
      <c r="AY217" s="519"/>
    </row>
    <row r="218" spans="1:51" ht="12.75" customHeight="1" x14ac:dyDescent="0.25">
      <c r="A218" s="519"/>
      <c r="B218" s="519"/>
      <c r="C218" s="519"/>
      <c r="D218" s="519"/>
      <c r="E218" s="519"/>
      <c r="F218" s="519"/>
      <c r="G218" s="519"/>
      <c r="H218" s="519"/>
      <c r="I218" s="519"/>
      <c r="J218" s="519"/>
      <c r="K218" s="519"/>
      <c r="L218" s="519"/>
      <c r="M218" s="519"/>
      <c r="N218" s="519"/>
      <c r="O218" s="519"/>
      <c r="P218" s="519"/>
      <c r="Q218" s="519"/>
      <c r="R218" s="519"/>
      <c r="S218" s="519"/>
      <c r="T218" s="519"/>
      <c r="U218" s="519"/>
      <c r="V218" s="519"/>
      <c r="W218" s="519"/>
      <c r="X218" s="519"/>
      <c r="Y218" s="519"/>
      <c r="Z218" s="519"/>
      <c r="AA218" s="519"/>
      <c r="AB218" s="519"/>
      <c r="AC218" s="519"/>
      <c r="AD218" s="519"/>
      <c r="AE218" s="519"/>
      <c r="AF218" s="519"/>
      <c r="AG218" s="519"/>
      <c r="AH218" s="519"/>
      <c r="AI218" s="519"/>
      <c r="AJ218" s="519"/>
      <c r="AK218" s="519"/>
      <c r="AL218" s="519"/>
      <c r="AM218" s="519"/>
      <c r="AN218" s="519"/>
      <c r="AO218" s="519"/>
      <c r="AP218" s="519"/>
      <c r="AQ218" s="519"/>
      <c r="AR218" s="519"/>
      <c r="AS218" s="519"/>
      <c r="AT218" s="519"/>
      <c r="AU218" s="519"/>
      <c r="AV218" s="519"/>
      <c r="AW218" s="519"/>
      <c r="AX218" s="519"/>
      <c r="AY218" s="519"/>
    </row>
    <row r="219" spans="1:51" ht="12.75" customHeight="1" thickBot="1" x14ac:dyDescent="0.3">
      <c r="A219" s="519"/>
      <c r="B219" s="519"/>
      <c r="C219" s="519"/>
      <c r="D219" s="519"/>
      <c r="E219" s="519"/>
      <c r="F219" s="519"/>
      <c r="G219" s="519"/>
      <c r="H219" s="519"/>
      <c r="I219" s="519"/>
      <c r="J219" s="519"/>
      <c r="K219" s="519"/>
      <c r="L219" s="519"/>
      <c r="M219" s="519"/>
      <c r="N219" s="519"/>
      <c r="O219" s="519"/>
      <c r="P219" s="519"/>
      <c r="Q219" s="519"/>
      <c r="R219" s="519"/>
      <c r="S219" s="519"/>
      <c r="T219" s="519"/>
      <c r="U219" s="519"/>
      <c r="V219" s="519"/>
      <c r="W219" s="519"/>
      <c r="X219" s="519"/>
      <c r="Y219" s="519"/>
      <c r="Z219" s="519"/>
      <c r="AA219" s="519"/>
      <c r="AB219" s="519"/>
      <c r="AC219" s="519"/>
      <c r="AD219" s="519"/>
      <c r="AE219" s="519"/>
      <c r="AF219" s="519"/>
      <c r="AG219" s="519"/>
      <c r="AH219" s="519"/>
      <c r="AI219" s="519"/>
      <c r="AJ219" s="519"/>
      <c r="AK219" s="519"/>
      <c r="AL219" s="519"/>
      <c r="AM219" s="519"/>
      <c r="AN219" s="519"/>
      <c r="AO219" s="519"/>
      <c r="AP219" s="519"/>
      <c r="AQ219" s="519"/>
      <c r="AR219" s="519"/>
      <c r="AS219" s="519"/>
      <c r="AT219" s="519"/>
      <c r="AU219" s="519"/>
      <c r="AV219" s="519"/>
      <c r="AW219" s="519"/>
      <c r="AX219" s="519"/>
      <c r="AY219" s="519"/>
    </row>
    <row r="220" spans="1:51" ht="25.5" customHeight="1" thickBot="1" x14ac:dyDescent="0.3">
      <c r="A220" s="520"/>
      <c r="B220" s="521"/>
      <c r="C220" s="521"/>
      <c r="D220" s="521"/>
      <c r="E220" s="521"/>
      <c r="F220" s="531" t="s">
        <v>2860</v>
      </c>
      <c r="G220" s="532"/>
      <c r="H220" s="532"/>
      <c r="I220" s="532"/>
      <c r="J220" s="532"/>
      <c r="K220" s="532"/>
      <c r="L220" s="532"/>
      <c r="M220" s="532"/>
      <c r="N220" s="532"/>
      <c r="O220" s="532"/>
      <c r="P220" s="532"/>
      <c r="Q220" s="532"/>
      <c r="R220" s="532"/>
      <c r="S220" s="532"/>
      <c r="T220" s="532"/>
      <c r="U220" s="532"/>
      <c r="V220" s="532"/>
      <c r="W220" s="532"/>
      <c r="X220" s="532"/>
      <c r="Y220" s="532"/>
      <c r="Z220" s="532"/>
      <c r="AA220" s="532"/>
      <c r="AB220" s="532"/>
      <c r="AC220" s="532"/>
      <c r="AD220" s="532"/>
      <c r="AE220" s="532"/>
      <c r="AF220" s="532"/>
      <c r="AG220" s="532"/>
      <c r="AH220" s="532"/>
      <c r="AI220" s="532"/>
      <c r="AJ220" s="532"/>
      <c r="AK220" s="532"/>
      <c r="AL220" s="532"/>
      <c r="AM220" s="532"/>
      <c r="AN220" s="532"/>
      <c r="AO220" s="533"/>
      <c r="AP220" s="526" t="str">
        <f>$AP$1</f>
        <v>F23.MO12.PP</v>
      </c>
      <c r="AQ220" s="526"/>
      <c r="AR220" s="526"/>
      <c r="AS220" s="526"/>
      <c r="AT220" s="527"/>
      <c r="AU220" s="528">
        <v>44235</v>
      </c>
      <c r="AV220" s="526"/>
      <c r="AW220" s="526"/>
      <c r="AX220" s="526"/>
      <c r="AY220" s="527"/>
    </row>
    <row r="221" spans="1:51" ht="25.5" customHeight="1" thickBot="1" x14ac:dyDescent="0.3">
      <c r="A221" s="522"/>
      <c r="B221" s="523"/>
      <c r="C221" s="523"/>
      <c r="D221" s="523"/>
      <c r="E221" s="523"/>
      <c r="F221" s="534"/>
      <c r="G221" s="535"/>
      <c r="H221" s="535"/>
      <c r="I221" s="535"/>
      <c r="J221" s="535"/>
      <c r="K221" s="535"/>
      <c r="L221" s="535"/>
      <c r="M221" s="535"/>
      <c r="N221" s="535"/>
      <c r="O221" s="535"/>
      <c r="P221" s="535"/>
      <c r="Q221" s="535"/>
      <c r="R221" s="535"/>
      <c r="S221" s="535"/>
      <c r="T221" s="535"/>
      <c r="U221" s="535"/>
      <c r="V221" s="535"/>
      <c r="W221" s="535"/>
      <c r="X221" s="535"/>
      <c r="Y221" s="535"/>
      <c r="Z221" s="535"/>
      <c r="AA221" s="535"/>
      <c r="AB221" s="535"/>
      <c r="AC221" s="535"/>
      <c r="AD221" s="535"/>
      <c r="AE221" s="535"/>
      <c r="AF221" s="535"/>
      <c r="AG221" s="535"/>
      <c r="AH221" s="535"/>
      <c r="AI221" s="535"/>
      <c r="AJ221" s="535"/>
      <c r="AK221" s="535"/>
      <c r="AL221" s="535"/>
      <c r="AM221" s="535"/>
      <c r="AN221" s="535"/>
      <c r="AO221" s="536"/>
      <c r="AP221" s="526" t="s">
        <v>2867</v>
      </c>
      <c r="AQ221" s="526"/>
      <c r="AR221" s="526"/>
      <c r="AS221" s="526"/>
      <c r="AT221" s="527"/>
      <c r="AU221" s="529" t="s">
        <v>2180</v>
      </c>
      <c r="AV221" s="526"/>
      <c r="AW221" s="526"/>
      <c r="AX221" s="526"/>
      <c r="AY221" s="527"/>
    </row>
    <row r="222" spans="1:51" ht="32.25" customHeight="1" thickBot="1" x14ac:dyDescent="0.3">
      <c r="A222" s="524"/>
      <c r="B222" s="525"/>
      <c r="C222" s="525"/>
      <c r="D222" s="525"/>
      <c r="E222" s="525"/>
      <c r="F222" s="537"/>
      <c r="G222" s="538"/>
      <c r="H222" s="538"/>
      <c r="I222" s="538"/>
      <c r="J222" s="538"/>
      <c r="K222" s="538"/>
      <c r="L222" s="538"/>
      <c r="M222" s="538"/>
      <c r="N222" s="538"/>
      <c r="O222" s="538"/>
      <c r="P222" s="538"/>
      <c r="Q222" s="538"/>
      <c r="R222" s="538"/>
      <c r="S222" s="538"/>
      <c r="T222" s="538"/>
      <c r="U222" s="538"/>
      <c r="V222" s="538"/>
      <c r="W222" s="538"/>
      <c r="X222" s="538"/>
      <c r="Y222" s="538"/>
      <c r="Z222" s="538"/>
      <c r="AA222" s="538"/>
      <c r="AB222" s="538"/>
      <c r="AC222" s="538"/>
      <c r="AD222" s="538"/>
      <c r="AE222" s="538"/>
      <c r="AF222" s="538"/>
      <c r="AG222" s="538"/>
      <c r="AH222" s="538"/>
      <c r="AI222" s="538"/>
      <c r="AJ222" s="538"/>
      <c r="AK222" s="538"/>
      <c r="AL222" s="538"/>
      <c r="AM222" s="538"/>
      <c r="AN222" s="538"/>
      <c r="AO222" s="539"/>
      <c r="AP222" s="530" t="s">
        <v>2065</v>
      </c>
      <c r="AQ222" s="526"/>
      <c r="AR222" s="526"/>
      <c r="AS222" s="526"/>
      <c r="AT222" s="526"/>
      <c r="AU222" s="526"/>
      <c r="AV222" s="526"/>
      <c r="AW222" s="526"/>
      <c r="AX222" s="526"/>
      <c r="AY222" s="527"/>
    </row>
    <row r="223" spans="1:51" ht="6" customHeight="1" x14ac:dyDescent="0.25">
      <c r="A223" s="241"/>
      <c r="B223" s="242"/>
      <c r="C223" s="242"/>
      <c r="D223" s="242"/>
      <c r="E223" s="242"/>
      <c r="F223" s="242"/>
      <c r="G223" s="242"/>
      <c r="H223" s="242"/>
      <c r="I223" s="242"/>
      <c r="J223" s="242"/>
      <c r="K223" s="242"/>
      <c r="L223" s="242"/>
      <c r="M223" s="242"/>
      <c r="N223" s="242"/>
      <c r="O223" s="242"/>
      <c r="P223" s="242"/>
      <c r="Q223" s="242"/>
      <c r="R223" s="242"/>
      <c r="S223" s="242"/>
      <c r="T223" s="242"/>
      <c r="U223" s="242"/>
      <c r="V223" s="242"/>
      <c r="W223" s="242"/>
      <c r="X223" s="242"/>
      <c r="Y223" s="242"/>
      <c r="Z223" s="242"/>
      <c r="AA223" s="242"/>
      <c r="AB223" s="242"/>
      <c r="AC223" s="242"/>
      <c r="AD223" s="242"/>
      <c r="AE223" s="242"/>
      <c r="AF223" s="242"/>
      <c r="AG223" s="242"/>
      <c r="AH223" s="242"/>
      <c r="AI223" s="242"/>
      <c r="AJ223" s="242"/>
      <c r="AK223" s="242"/>
      <c r="AL223" s="242"/>
      <c r="AM223" s="242"/>
      <c r="AN223" s="242"/>
      <c r="AO223" s="242"/>
      <c r="AP223" s="242"/>
      <c r="AQ223" s="242"/>
      <c r="AR223" s="242"/>
      <c r="AS223" s="242"/>
      <c r="AT223" s="242"/>
      <c r="AU223" s="242"/>
      <c r="AV223" s="242"/>
      <c r="AW223" s="242"/>
      <c r="AX223" s="242"/>
      <c r="AY223" s="248"/>
    </row>
    <row r="224" spans="1:51" ht="19.5" customHeight="1" x14ac:dyDescent="0.25">
      <c r="A224" s="288" t="s">
        <v>1851</v>
      </c>
      <c r="B224" s="289"/>
      <c r="C224" s="289"/>
      <c r="D224" s="289"/>
      <c r="E224" s="289"/>
      <c r="F224" s="289"/>
      <c r="G224" s="289"/>
      <c r="H224" s="289"/>
      <c r="I224" s="289"/>
      <c r="J224" s="289"/>
      <c r="K224" s="289"/>
      <c r="L224" s="289"/>
      <c r="M224" s="289"/>
      <c r="N224" s="289"/>
      <c r="O224" s="289"/>
      <c r="P224" s="289"/>
      <c r="Q224" s="289"/>
      <c r="R224" s="289"/>
      <c r="S224" s="289"/>
      <c r="T224" s="289"/>
      <c r="U224" s="289"/>
      <c r="V224" s="289"/>
      <c r="W224" s="289"/>
      <c r="X224" s="289"/>
      <c r="Y224" s="289"/>
      <c r="Z224" s="289"/>
      <c r="AA224" s="289"/>
      <c r="AB224" s="289"/>
      <c r="AC224" s="289"/>
      <c r="AD224" s="289"/>
      <c r="AE224" s="289"/>
      <c r="AF224" s="289"/>
      <c r="AG224" s="289"/>
      <c r="AH224" s="289"/>
      <c r="AI224" s="289"/>
      <c r="AJ224" s="289"/>
      <c r="AK224" s="289"/>
      <c r="AL224" s="289"/>
      <c r="AM224" s="289"/>
      <c r="AN224" s="289"/>
      <c r="AO224" s="289"/>
      <c r="AP224" s="289"/>
      <c r="AQ224" s="289"/>
      <c r="AR224" s="289"/>
      <c r="AS224" s="289"/>
      <c r="AT224" s="289"/>
      <c r="AU224" s="289"/>
      <c r="AV224" s="289"/>
      <c r="AW224" s="289"/>
      <c r="AX224" s="289"/>
      <c r="AY224" s="290"/>
    </row>
    <row r="225" spans="1:51" ht="19.5" customHeight="1" x14ac:dyDescent="0.25">
      <c r="A225" s="294" t="s">
        <v>1949</v>
      </c>
      <c r="V225" s="269" t="s">
        <v>1950</v>
      </c>
      <c r="AG225" s="269" t="s">
        <v>1951</v>
      </c>
      <c r="AY225" s="246"/>
    </row>
    <row r="226" spans="1:51" ht="19.5" customHeight="1" x14ac:dyDescent="0.25">
      <c r="A226" s="259"/>
      <c r="B226" s="341" t="s">
        <v>1624</v>
      </c>
      <c r="C226" s="261"/>
      <c r="D226" s="261"/>
      <c r="E226" s="261"/>
      <c r="F226" s="341" t="s">
        <v>2678</v>
      </c>
      <c r="G226" s="261"/>
      <c r="H226" s="261"/>
      <c r="I226" s="261"/>
      <c r="J226" s="341" t="s">
        <v>2683</v>
      </c>
      <c r="K226" s="261"/>
      <c r="L226" s="261"/>
      <c r="M226" s="261"/>
      <c r="N226" s="341" t="s">
        <v>2688</v>
      </c>
      <c r="O226" s="261"/>
      <c r="P226" s="261"/>
      <c r="Q226" s="261"/>
      <c r="R226" s="260" t="s">
        <v>2693</v>
      </c>
      <c r="S226" s="261"/>
      <c r="T226" s="262"/>
      <c r="V226" s="259"/>
      <c r="W226" s="341" t="s">
        <v>1734</v>
      </c>
      <c r="X226" s="261"/>
      <c r="Y226" s="261"/>
      <c r="Z226" s="261"/>
      <c r="AA226" s="261"/>
      <c r="AB226" s="341" t="s">
        <v>1400</v>
      </c>
      <c r="AC226" s="261"/>
      <c r="AD226" s="261"/>
      <c r="AE226" s="262"/>
      <c r="AG226" s="259"/>
      <c r="AH226" s="341" t="s">
        <v>1624</v>
      </c>
      <c r="AI226" s="261"/>
      <c r="AJ226" s="261"/>
      <c r="AK226" s="261"/>
      <c r="AL226" s="341" t="s">
        <v>1786</v>
      </c>
      <c r="AM226" s="261"/>
      <c r="AN226" s="261"/>
      <c r="AO226" s="261"/>
      <c r="AP226" s="341" t="s">
        <v>1635</v>
      </c>
      <c r="AQ226" s="261"/>
      <c r="AR226" s="261"/>
      <c r="AS226" s="261"/>
      <c r="AT226" s="559" t="s">
        <v>1787</v>
      </c>
      <c r="AU226" s="559"/>
      <c r="AV226" s="559"/>
      <c r="AW226" s="559"/>
      <c r="AX226" s="559"/>
      <c r="AY226" s="560"/>
    </row>
    <row r="227" spans="1:51" ht="19.5" customHeight="1" x14ac:dyDescent="0.25">
      <c r="A227" s="263"/>
      <c r="B227" s="342" t="s">
        <v>1625</v>
      </c>
      <c r="F227" s="342" t="s">
        <v>2679</v>
      </c>
      <c r="J227" s="342" t="s">
        <v>2684</v>
      </c>
      <c r="N227" s="342" t="s">
        <v>2689</v>
      </c>
      <c r="T227" s="264"/>
      <c r="V227" s="263"/>
      <c r="W227" s="342" t="s">
        <v>1735</v>
      </c>
      <c r="AB227" s="342" t="s">
        <v>1739</v>
      </c>
      <c r="AE227" s="264"/>
      <c r="AG227" s="263"/>
      <c r="AH227" s="342" t="s">
        <v>1625</v>
      </c>
      <c r="AL227" s="342" t="s">
        <v>1630</v>
      </c>
      <c r="AP227" s="342" t="s">
        <v>1636</v>
      </c>
      <c r="AT227" s="555"/>
      <c r="AU227" s="555"/>
      <c r="AV227" s="555"/>
      <c r="AW227" s="555"/>
      <c r="AX227" s="555"/>
      <c r="AY227" s="561"/>
    </row>
    <row r="228" spans="1:51" ht="19.5" customHeight="1" x14ac:dyDescent="0.25">
      <c r="A228" s="263"/>
      <c r="B228" s="342" t="s">
        <v>2675</v>
      </c>
      <c r="F228" s="342" t="s">
        <v>2680</v>
      </c>
      <c r="J228" s="342" t="s">
        <v>2685</v>
      </c>
      <c r="N228" s="342" t="s">
        <v>2690</v>
      </c>
      <c r="T228" s="264"/>
      <c r="V228" s="263"/>
      <c r="W228" s="342" t="s">
        <v>1736</v>
      </c>
      <c r="AE228" s="264"/>
      <c r="AG228" s="263"/>
      <c r="AH228" s="342" t="s">
        <v>1626</v>
      </c>
      <c r="AL228" s="342" t="s">
        <v>1631</v>
      </c>
      <c r="AP228" s="342" t="s">
        <v>1637</v>
      </c>
      <c r="AT228" s="342" t="s">
        <v>1740</v>
      </c>
      <c r="AY228" s="246"/>
    </row>
    <row r="229" spans="1:51" ht="19.5" customHeight="1" x14ac:dyDescent="0.25">
      <c r="A229" s="263"/>
      <c r="B229" s="342" t="s">
        <v>2676</v>
      </c>
      <c r="F229" s="342" t="s">
        <v>2681</v>
      </c>
      <c r="J229" s="342" t="s">
        <v>2686</v>
      </c>
      <c r="N229" s="342" t="s">
        <v>2691</v>
      </c>
      <c r="T229" s="264"/>
      <c r="V229" s="263"/>
      <c r="W229" s="342" t="s">
        <v>1737</v>
      </c>
      <c r="AE229" s="264"/>
      <c r="AG229" s="263"/>
      <c r="AH229" s="342" t="s">
        <v>1627</v>
      </c>
      <c r="AL229" s="342" t="s">
        <v>1632</v>
      </c>
      <c r="AP229" s="342" t="s">
        <v>1638</v>
      </c>
      <c r="AT229" s="342" t="s">
        <v>1642</v>
      </c>
      <c r="AY229" s="246"/>
    </row>
    <row r="230" spans="1:51" ht="19.5" customHeight="1" x14ac:dyDescent="0.25">
      <c r="A230" s="265"/>
      <c r="B230" s="343" t="s">
        <v>2677</v>
      </c>
      <c r="C230" s="267"/>
      <c r="D230" s="267"/>
      <c r="E230" s="267"/>
      <c r="F230" s="343" t="s">
        <v>2682</v>
      </c>
      <c r="G230" s="267"/>
      <c r="H230" s="267"/>
      <c r="I230" s="267"/>
      <c r="J230" s="343" t="s">
        <v>2687</v>
      </c>
      <c r="K230" s="267"/>
      <c r="L230" s="267"/>
      <c r="M230" s="267"/>
      <c r="N230" s="343" t="s">
        <v>2692</v>
      </c>
      <c r="O230" s="267"/>
      <c r="P230" s="267"/>
      <c r="Q230" s="267"/>
      <c r="R230" s="267"/>
      <c r="S230" s="267"/>
      <c r="T230" s="268"/>
      <c r="V230" s="265"/>
      <c r="W230" s="343" t="s">
        <v>1738</v>
      </c>
      <c r="X230" s="267"/>
      <c r="Y230" s="267"/>
      <c r="Z230" s="267"/>
      <c r="AA230" s="267"/>
      <c r="AB230" s="267"/>
      <c r="AC230" s="267"/>
      <c r="AD230" s="267"/>
      <c r="AE230" s="268"/>
      <c r="AG230" s="263"/>
      <c r="AH230" s="342" t="s">
        <v>1628</v>
      </c>
      <c r="AL230" s="342" t="s">
        <v>1633</v>
      </c>
      <c r="AP230" s="342" t="s">
        <v>1639</v>
      </c>
      <c r="AY230" s="246"/>
    </row>
    <row r="231" spans="1:51" ht="19.5" customHeight="1" x14ac:dyDescent="0.25">
      <c r="A231" s="243"/>
      <c r="AG231" s="265"/>
      <c r="AH231" s="343" t="s">
        <v>1629</v>
      </c>
      <c r="AI231" s="267"/>
      <c r="AJ231" s="267"/>
      <c r="AK231" s="267"/>
      <c r="AL231" s="343" t="s">
        <v>1634</v>
      </c>
      <c r="AM231" s="267"/>
      <c r="AN231" s="267"/>
      <c r="AO231" s="267"/>
      <c r="AP231" s="343" t="s">
        <v>1640</v>
      </c>
      <c r="AQ231" s="267"/>
      <c r="AR231" s="267"/>
      <c r="AS231" s="267"/>
      <c r="AT231" s="267"/>
      <c r="AU231" s="267"/>
      <c r="AV231" s="267"/>
      <c r="AW231" s="267"/>
      <c r="AX231" s="267"/>
      <c r="AY231" s="297"/>
    </row>
    <row r="232" spans="1:51" ht="19.5" customHeight="1" x14ac:dyDescent="0.25">
      <c r="A232" s="294" t="s">
        <v>2231</v>
      </c>
      <c r="I232" s="252"/>
      <c r="J232" s="253"/>
      <c r="K232" s="253"/>
      <c r="L232" s="253"/>
      <c r="M232" s="253"/>
      <c r="N232" s="253"/>
      <c r="O232" s="253"/>
      <c r="P232" s="254"/>
      <c r="V232" s="269" t="s">
        <v>2232</v>
      </c>
      <c r="AG232" s="269" t="s">
        <v>2233</v>
      </c>
      <c r="AY232" s="246"/>
    </row>
    <row r="233" spans="1:51" ht="19.5" customHeight="1" x14ac:dyDescent="0.25">
      <c r="A233" s="243"/>
      <c r="V233" s="252"/>
      <c r="W233" s="253"/>
      <c r="X233" s="253"/>
      <c r="Y233" s="253"/>
      <c r="Z233" s="253"/>
      <c r="AA233" s="253"/>
      <c r="AB233" s="253"/>
      <c r="AC233" s="253"/>
      <c r="AD233" s="253"/>
      <c r="AE233" s="254"/>
      <c r="AG233" s="252"/>
      <c r="AH233" s="253"/>
      <c r="AI233" s="253"/>
      <c r="AJ233" s="253"/>
      <c r="AK233" s="253"/>
      <c r="AL233" s="253"/>
      <c r="AM233" s="253"/>
      <c r="AN233" s="253"/>
      <c r="AO233" s="253"/>
      <c r="AP233" s="254"/>
      <c r="AY233" s="246"/>
    </row>
    <row r="234" spans="1:51" ht="6" customHeight="1" x14ac:dyDescent="0.25">
      <c r="A234" s="243"/>
      <c r="AY234" s="246"/>
    </row>
    <row r="235" spans="1:51" ht="19.5" customHeight="1" x14ac:dyDescent="0.25">
      <c r="A235" s="294" t="s">
        <v>1952</v>
      </c>
      <c r="R235" s="269" t="s">
        <v>1953</v>
      </c>
      <c r="AJ235" s="269" t="s">
        <v>2261</v>
      </c>
      <c r="AY235" s="246"/>
    </row>
    <row r="236" spans="1:51" ht="19.5" customHeight="1" x14ac:dyDescent="0.25">
      <c r="A236" s="346"/>
      <c r="B236" s="341" t="s">
        <v>1742</v>
      </c>
      <c r="C236" s="261"/>
      <c r="D236" s="261"/>
      <c r="E236" s="261"/>
      <c r="F236" s="261"/>
      <c r="G236" s="261"/>
      <c r="H236" s="261"/>
      <c r="I236" s="261"/>
      <c r="J236" s="341" t="s">
        <v>1744</v>
      </c>
      <c r="K236" s="261"/>
      <c r="L236" s="261"/>
      <c r="M236" s="261"/>
      <c r="N236" s="262"/>
      <c r="R236" s="352"/>
      <c r="S236" s="353"/>
      <c r="T236" s="353"/>
      <c r="U236" s="353"/>
      <c r="V236" s="353"/>
      <c r="W236" s="353"/>
      <c r="X236" s="353"/>
      <c r="Y236" s="353"/>
      <c r="Z236" s="353"/>
      <c r="AA236" s="353"/>
      <c r="AB236" s="353"/>
      <c r="AC236" s="353"/>
      <c r="AD236" s="353"/>
      <c r="AE236" s="353"/>
      <c r="AF236" s="261"/>
      <c r="AG236" s="261"/>
      <c r="AH236" s="262"/>
      <c r="AJ236" s="259"/>
      <c r="AK236" s="341" t="s">
        <v>1798</v>
      </c>
      <c r="AL236" s="261"/>
      <c r="AM236" s="261"/>
      <c r="AN236" s="261"/>
      <c r="AO236" s="261"/>
      <c r="AP236" s="261"/>
      <c r="AQ236" s="261"/>
      <c r="AR236" s="341" t="s">
        <v>1747</v>
      </c>
      <c r="AS236" s="261"/>
      <c r="AT236" s="261"/>
      <c r="AU236" s="261"/>
      <c r="AV236" s="341" t="s">
        <v>1749</v>
      </c>
      <c r="AW236" s="261"/>
      <c r="AX236" s="261"/>
      <c r="AY236" s="296"/>
    </row>
    <row r="237" spans="1:51" ht="19.5" customHeight="1" x14ac:dyDescent="0.25">
      <c r="A237" s="347"/>
      <c r="B237" s="343" t="s">
        <v>1743</v>
      </c>
      <c r="C237" s="267"/>
      <c r="D237" s="267"/>
      <c r="E237" s="267"/>
      <c r="F237" s="267"/>
      <c r="G237" s="267"/>
      <c r="H237" s="267"/>
      <c r="I237" s="267"/>
      <c r="J237" s="343" t="s">
        <v>1562</v>
      </c>
      <c r="K237" s="267"/>
      <c r="L237" s="267"/>
      <c r="M237" s="267"/>
      <c r="N237" s="268"/>
      <c r="R237" s="351"/>
      <c r="S237" s="6"/>
      <c r="T237" s="6"/>
      <c r="U237" s="6"/>
      <c r="V237" s="6"/>
      <c r="W237" s="6"/>
      <c r="X237" s="6"/>
      <c r="Y237" s="6"/>
      <c r="Z237" s="6"/>
      <c r="AA237" s="6"/>
      <c r="AB237" s="6"/>
      <c r="AC237" s="6"/>
      <c r="AD237" s="6"/>
      <c r="AE237" s="6"/>
      <c r="AH237" s="264"/>
      <c r="AJ237" s="265"/>
      <c r="AK237" s="343" t="s">
        <v>1746</v>
      </c>
      <c r="AL237" s="267"/>
      <c r="AM237" s="267"/>
      <c r="AN237" s="267"/>
      <c r="AO237" s="267"/>
      <c r="AP237" s="267"/>
      <c r="AQ237" s="267"/>
      <c r="AR237" s="343" t="s">
        <v>1748</v>
      </c>
      <c r="AS237" s="267"/>
      <c r="AT237" s="267"/>
      <c r="AU237" s="267"/>
      <c r="AV237" s="343" t="s">
        <v>1599</v>
      </c>
      <c r="AW237" s="267"/>
      <c r="AX237" s="267"/>
      <c r="AY237" s="297"/>
    </row>
    <row r="238" spans="1:51" ht="6" customHeight="1" x14ac:dyDescent="0.25">
      <c r="A238" s="243"/>
      <c r="R238" s="263"/>
      <c r="AH238" s="264"/>
      <c r="AY238" s="246"/>
    </row>
    <row r="239" spans="1:51" ht="19.5" customHeight="1" x14ac:dyDescent="0.25">
      <c r="A239" s="294" t="s">
        <v>2234</v>
      </c>
      <c r="I239" s="252"/>
      <c r="J239" s="253"/>
      <c r="K239" s="253"/>
      <c r="L239" s="253"/>
      <c r="M239" s="253"/>
      <c r="N239" s="253"/>
      <c r="O239" s="253"/>
      <c r="P239" s="254"/>
      <c r="R239" s="265"/>
      <c r="S239" s="267"/>
      <c r="T239" s="267"/>
      <c r="U239" s="267"/>
      <c r="V239" s="267"/>
      <c r="W239" s="267"/>
      <c r="X239" s="267"/>
      <c r="Y239" s="267"/>
      <c r="Z239" s="267"/>
      <c r="AA239" s="267"/>
      <c r="AB239" s="267"/>
      <c r="AC239" s="267"/>
      <c r="AD239" s="267"/>
      <c r="AE239" s="267"/>
      <c r="AF239" s="267"/>
      <c r="AG239" s="267"/>
      <c r="AH239" s="268"/>
      <c r="AJ239" s="269" t="s">
        <v>2235</v>
      </c>
      <c r="AR239" s="252"/>
      <c r="AS239" s="253"/>
      <c r="AT239" s="253"/>
      <c r="AU239" s="253"/>
      <c r="AV239" s="253"/>
      <c r="AW239" s="253"/>
      <c r="AX239" s="253"/>
      <c r="AY239" s="293"/>
    </row>
    <row r="240" spans="1:51" ht="6" customHeight="1" x14ac:dyDescent="0.25">
      <c r="A240" s="243"/>
      <c r="AY240" s="246"/>
    </row>
    <row r="241" spans="1:51" ht="19.5" customHeight="1" x14ac:dyDescent="0.25">
      <c r="A241" s="294" t="s">
        <v>1955</v>
      </c>
      <c r="V241" s="269" t="s">
        <v>2156</v>
      </c>
      <c r="AK241" s="509" t="s">
        <v>1957</v>
      </c>
      <c r="AL241" s="509"/>
      <c r="AM241" s="509"/>
      <c r="AN241" s="509"/>
      <c r="AO241" s="509"/>
      <c r="AP241" s="509"/>
      <c r="AQ241" s="509"/>
      <c r="AR241" s="509"/>
      <c r="AS241" s="509"/>
      <c r="AT241" s="509"/>
      <c r="AU241" s="509"/>
      <c r="AV241" s="509"/>
      <c r="AW241" s="509"/>
      <c r="AY241" s="246"/>
    </row>
    <row r="242" spans="1:51" ht="19.5" customHeight="1" x14ac:dyDescent="0.25">
      <c r="A242" s="346"/>
      <c r="B242" s="341" t="s">
        <v>1624</v>
      </c>
      <c r="C242" s="261"/>
      <c r="D242" s="261"/>
      <c r="E242" s="261"/>
      <c r="F242" s="341" t="s">
        <v>1629</v>
      </c>
      <c r="G242" s="261"/>
      <c r="H242" s="261"/>
      <c r="I242" s="261"/>
      <c r="J242" s="341" t="s">
        <v>1633</v>
      </c>
      <c r="K242" s="261"/>
      <c r="L242" s="261"/>
      <c r="M242" s="261"/>
      <c r="N242" s="341" t="s">
        <v>1638</v>
      </c>
      <c r="O242" s="261"/>
      <c r="P242" s="261"/>
      <c r="Q242" s="261"/>
      <c r="R242" s="261"/>
      <c r="S242" s="261"/>
      <c r="T242" s="262"/>
      <c r="V242" s="259"/>
      <c r="W242" s="341" t="s">
        <v>1752</v>
      </c>
      <c r="X242" s="261"/>
      <c r="Y242" s="261"/>
      <c r="Z242" s="261"/>
      <c r="AA242" s="261"/>
      <c r="AB242" s="261"/>
      <c r="AC242" s="261"/>
      <c r="AD242" s="341" t="s">
        <v>2158</v>
      </c>
      <c r="AE242" s="261"/>
      <c r="AF242" s="262"/>
      <c r="AK242" s="509"/>
      <c r="AL242" s="509"/>
      <c r="AM242" s="509"/>
      <c r="AN242" s="509"/>
      <c r="AO242" s="509"/>
      <c r="AP242" s="509"/>
      <c r="AQ242" s="509"/>
      <c r="AR242" s="509"/>
      <c r="AS242" s="509"/>
      <c r="AT242" s="509"/>
      <c r="AU242" s="509"/>
      <c r="AV242" s="509"/>
      <c r="AW242" s="509"/>
      <c r="AY242" s="246"/>
    </row>
    <row r="243" spans="1:51" ht="19.5" customHeight="1" x14ac:dyDescent="0.25">
      <c r="A243" s="243"/>
      <c r="B243" s="342" t="s">
        <v>1625</v>
      </c>
      <c r="F243" s="342" t="s">
        <v>1786</v>
      </c>
      <c r="J243" s="342" t="s">
        <v>1634</v>
      </c>
      <c r="N243" s="342" t="s">
        <v>1639</v>
      </c>
      <c r="T243" s="264"/>
      <c r="V243" s="263"/>
      <c r="W243" s="342" t="s">
        <v>1753</v>
      </c>
      <c r="AD243" s="342" t="s">
        <v>1411</v>
      </c>
      <c r="AF243" s="264"/>
      <c r="AK243" s="259"/>
      <c r="AL243" s="341" t="s">
        <v>1757</v>
      </c>
      <c r="AM243" s="261"/>
      <c r="AN243" s="261"/>
      <c r="AO243" s="261"/>
      <c r="AP243" s="262"/>
      <c r="AY243" s="246"/>
    </row>
    <row r="244" spans="1:51" ht="19.5" customHeight="1" x14ac:dyDescent="0.25">
      <c r="A244" s="243"/>
      <c r="B244" s="342" t="s">
        <v>1626</v>
      </c>
      <c r="F244" s="342" t="s">
        <v>1630</v>
      </c>
      <c r="J244" s="342" t="s">
        <v>1635</v>
      </c>
      <c r="N244" s="342" t="s">
        <v>1640</v>
      </c>
      <c r="T244" s="264"/>
      <c r="V244" s="263"/>
      <c r="W244" s="342" t="s">
        <v>1754</v>
      </c>
      <c r="AF244" s="264"/>
      <c r="AK244" s="263"/>
      <c r="AL244" s="342" t="s">
        <v>1758</v>
      </c>
      <c r="AP244" s="264"/>
      <c r="AY244" s="246"/>
    </row>
    <row r="245" spans="1:51" ht="19.5" customHeight="1" x14ac:dyDescent="0.25">
      <c r="A245" s="243"/>
      <c r="B245" s="342" t="s">
        <v>1627</v>
      </c>
      <c r="F245" s="342" t="s">
        <v>1631</v>
      </c>
      <c r="J245" s="342" t="s">
        <v>1636</v>
      </c>
      <c r="N245" s="342" t="s">
        <v>1802</v>
      </c>
      <c r="T245" s="264"/>
      <c r="V245" s="263"/>
      <c r="W245" s="342" t="s">
        <v>1755</v>
      </c>
      <c r="AF245" s="264"/>
      <c r="AK245" s="265"/>
      <c r="AL245" s="343" t="s">
        <v>1759</v>
      </c>
      <c r="AM245" s="267"/>
      <c r="AN245" s="267"/>
      <c r="AO245" s="267"/>
      <c r="AP245" s="268"/>
      <c r="AY245" s="246"/>
    </row>
    <row r="246" spans="1:51" ht="19.5" customHeight="1" x14ac:dyDescent="0.25">
      <c r="A246" s="347"/>
      <c r="B246" s="343" t="s">
        <v>1628</v>
      </c>
      <c r="C246" s="267"/>
      <c r="D246" s="267"/>
      <c r="E246" s="267"/>
      <c r="F246" s="343" t="s">
        <v>1632</v>
      </c>
      <c r="G246" s="267"/>
      <c r="H246" s="267"/>
      <c r="I246" s="267"/>
      <c r="J246" s="343" t="s">
        <v>1637</v>
      </c>
      <c r="K246" s="267"/>
      <c r="L246" s="267"/>
      <c r="M246" s="267"/>
      <c r="N246" s="343" t="s">
        <v>1670</v>
      </c>
      <c r="O246" s="267"/>
      <c r="P246" s="267"/>
      <c r="Q246" s="267"/>
      <c r="R246" s="267"/>
      <c r="S246" s="267"/>
      <c r="T246" s="268"/>
      <c r="V246" s="265"/>
      <c r="W246" s="343" t="s">
        <v>2157</v>
      </c>
      <c r="X246" s="267"/>
      <c r="Y246" s="267"/>
      <c r="Z246" s="267"/>
      <c r="AA246" s="267"/>
      <c r="AB246" s="267"/>
      <c r="AC246" s="267"/>
      <c r="AD246" s="267"/>
      <c r="AE246" s="267"/>
      <c r="AF246" s="268"/>
      <c r="AY246" s="246"/>
    </row>
    <row r="247" spans="1:51" ht="6" customHeight="1" x14ac:dyDescent="0.25">
      <c r="A247" s="243"/>
      <c r="AY247" s="246"/>
    </row>
    <row r="248" spans="1:51" ht="19.5" customHeight="1" x14ac:dyDescent="0.25">
      <c r="A248" s="294" t="s">
        <v>2236</v>
      </c>
      <c r="I248" s="252"/>
      <c r="J248" s="253"/>
      <c r="K248" s="253"/>
      <c r="L248" s="253"/>
      <c r="M248" s="253"/>
      <c r="N248" s="253"/>
      <c r="O248" s="253"/>
      <c r="P248" s="254"/>
      <c r="V248" s="269" t="s">
        <v>2237</v>
      </c>
      <c r="AD248" s="252"/>
      <c r="AE248" s="253"/>
      <c r="AF248" s="253"/>
      <c r="AG248" s="253"/>
      <c r="AH248" s="253"/>
      <c r="AI248" s="254"/>
      <c r="AY248" s="246"/>
    </row>
    <row r="249" spans="1:51" ht="6" customHeight="1" x14ac:dyDescent="0.25">
      <c r="A249" s="243"/>
      <c r="AY249" s="246"/>
    </row>
    <row r="250" spans="1:51" ht="19.5" customHeight="1" x14ac:dyDescent="0.25">
      <c r="A250" s="288" t="s">
        <v>2321</v>
      </c>
      <c r="B250" s="289"/>
      <c r="C250" s="289"/>
      <c r="D250" s="289"/>
      <c r="E250" s="289"/>
      <c r="F250" s="289"/>
      <c r="G250" s="289"/>
      <c r="H250" s="289"/>
      <c r="I250" s="289"/>
      <c r="J250" s="289"/>
      <c r="K250" s="289"/>
      <c r="L250" s="289"/>
      <c r="M250" s="289"/>
      <c r="N250" s="289"/>
      <c r="O250" s="289"/>
      <c r="P250" s="289"/>
      <c r="Q250" s="289"/>
      <c r="R250" s="289"/>
      <c r="S250" s="289"/>
      <c r="T250" s="289"/>
      <c r="U250" s="289"/>
      <c r="V250" s="289"/>
      <c r="W250" s="289"/>
      <c r="X250" s="289"/>
      <c r="Y250" s="289"/>
      <c r="Z250" s="289"/>
      <c r="AA250" s="289"/>
      <c r="AB250" s="289"/>
      <c r="AC250" s="289"/>
      <c r="AD250" s="289"/>
      <c r="AE250" s="289"/>
      <c r="AF250" s="289"/>
      <c r="AG250" s="289"/>
      <c r="AH250" s="289"/>
      <c r="AI250" s="289"/>
      <c r="AJ250" s="289"/>
      <c r="AK250" s="289"/>
      <c r="AL250" s="289"/>
      <c r="AM250" s="289"/>
      <c r="AN250" s="289"/>
      <c r="AO250" s="289"/>
      <c r="AP250" s="289"/>
      <c r="AQ250" s="289"/>
      <c r="AR250" s="289"/>
      <c r="AS250" s="289"/>
      <c r="AT250" s="289"/>
      <c r="AU250" s="289"/>
      <c r="AV250" s="289"/>
      <c r="AW250" s="289"/>
      <c r="AX250" s="289"/>
      <c r="AY250" s="290"/>
    </row>
    <row r="251" spans="1:51" ht="19.5" customHeight="1" x14ac:dyDescent="0.25">
      <c r="A251" s="294" t="s">
        <v>1958</v>
      </c>
      <c r="W251" s="276"/>
      <c r="X251" s="303" t="s">
        <v>1369</v>
      </c>
      <c r="Z251" s="269" t="s">
        <v>2262</v>
      </c>
      <c r="AH251" s="259"/>
      <c r="AI251" s="341" t="s">
        <v>1761</v>
      </c>
      <c r="AJ251" s="261"/>
      <c r="AK251" s="261"/>
      <c r="AL251" s="261"/>
      <c r="AM251" s="261"/>
      <c r="AN251" s="341" t="s">
        <v>1763</v>
      </c>
      <c r="AO251" s="261"/>
      <c r="AP251" s="262"/>
      <c r="AY251" s="246"/>
    </row>
    <row r="252" spans="1:51" ht="19.5" customHeight="1" x14ac:dyDescent="0.25">
      <c r="A252" s="243"/>
      <c r="W252" s="277"/>
      <c r="X252" s="304" t="s">
        <v>1370</v>
      </c>
      <c r="AH252" s="265"/>
      <c r="AI252" s="343" t="s">
        <v>1762</v>
      </c>
      <c r="AJ252" s="267"/>
      <c r="AK252" s="267"/>
      <c r="AL252" s="267"/>
      <c r="AM252" s="267"/>
      <c r="AN252" s="267"/>
      <c r="AO252" s="267"/>
      <c r="AP252" s="268"/>
      <c r="AY252" s="246"/>
    </row>
    <row r="253" spans="1:51" x14ac:dyDescent="0.25">
      <c r="A253" s="243"/>
      <c r="AY253" s="246"/>
    </row>
    <row r="254" spans="1:51" x14ac:dyDescent="0.25">
      <c r="A254" s="243"/>
      <c r="AY254" s="246"/>
    </row>
    <row r="255" spans="1:51" x14ac:dyDescent="0.25">
      <c r="A255" s="243"/>
      <c r="AY255" s="246"/>
    </row>
    <row r="256" spans="1:51" x14ac:dyDescent="0.25">
      <c r="A256" s="243"/>
      <c r="AY256" s="246"/>
    </row>
    <row r="257" spans="1:51" x14ac:dyDescent="0.25">
      <c r="A257" s="243"/>
      <c r="AY257" s="246"/>
    </row>
    <row r="258" spans="1:51" x14ac:dyDescent="0.25">
      <c r="A258" s="243"/>
      <c r="AY258" s="246"/>
    </row>
    <row r="259" spans="1:51" x14ac:dyDescent="0.25">
      <c r="A259" s="243"/>
      <c r="AY259" s="246"/>
    </row>
    <row r="260" spans="1:51" x14ac:dyDescent="0.25">
      <c r="A260" s="243"/>
      <c r="AY260" s="246"/>
    </row>
    <row r="261" spans="1:51" x14ac:dyDescent="0.25">
      <c r="A261" s="243"/>
      <c r="AY261" s="246"/>
    </row>
    <row r="262" spans="1:51" ht="17.25" thickBot="1" x14ac:dyDescent="0.3">
      <c r="A262" s="244"/>
      <c r="B262" s="245"/>
      <c r="C262" s="245"/>
      <c r="D262" s="245"/>
      <c r="E262" s="245"/>
      <c r="F262" s="245"/>
      <c r="G262" s="245"/>
      <c r="H262" s="245"/>
      <c r="I262" s="245"/>
      <c r="J262" s="245"/>
      <c r="K262" s="245"/>
      <c r="L262" s="245"/>
      <c r="M262" s="245"/>
      <c r="N262" s="245"/>
      <c r="O262" s="245"/>
      <c r="P262" s="245"/>
      <c r="Q262" s="245"/>
      <c r="R262" s="245"/>
      <c r="S262" s="245"/>
      <c r="T262" s="245"/>
      <c r="U262" s="245"/>
      <c r="V262" s="245"/>
      <c r="W262" s="245"/>
      <c r="X262" s="245"/>
      <c r="Y262" s="245"/>
      <c r="Z262" s="245"/>
      <c r="AA262" s="245"/>
      <c r="AB262" s="245"/>
      <c r="AC262" s="245"/>
      <c r="AD262" s="245"/>
      <c r="AE262" s="245"/>
      <c r="AF262" s="245"/>
      <c r="AG262" s="245"/>
      <c r="AH262" s="245"/>
      <c r="AI262" s="245"/>
      <c r="AJ262" s="245"/>
      <c r="AK262" s="245"/>
      <c r="AL262" s="245"/>
      <c r="AM262" s="245"/>
      <c r="AN262" s="245"/>
      <c r="AO262" s="245"/>
      <c r="AP262" s="245"/>
      <c r="AQ262" s="245"/>
      <c r="AR262" s="245"/>
      <c r="AS262" s="245"/>
      <c r="AT262" s="245"/>
      <c r="AU262" s="245"/>
      <c r="AV262" s="245"/>
      <c r="AW262" s="245"/>
      <c r="AX262" s="245"/>
      <c r="AY262" s="247"/>
    </row>
    <row r="263" spans="1:51" ht="18" customHeight="1" x14ac:dyDescent="0.25">
      <c r="A263" s="455" t="s">
        <v>2063</v>
      </c>
      <c r="B263" s="455"/>
      <c r="C263" s="455"/>
      <c r="D263" s="455"/>
      <c r="E263" s="455"/>
      <c r="F263" s="455"/>
      <c r="G263" s="455"/>
      <c r="H263" s="455"/>
      <c r="I263" s="455"/>
      <c r="J263" s="455"/>
      <c r="K263" s="455"/>
      <c r="L263" s="455"/>
      <c r="M263" s="455"/>
      <c r="N263" s="455"/>
      <c r="O263" s="455"/>
      <c r="P263" s="455"/>
      <c r="Q263" s="455"/>
      <c r="R263" s="455"/>
      <c r="S263" s="455"/>
      <c r="T263" s="455"/>
      <c r="U263" s="455"/>
      <c r="V263" s="455"/>
      <c r="W263" s="455"/>
      <c r="X263" s="455"/>
      <c r="Y263" s="455"/>
      <c r="Z263" s="455"/>
      <c r="AA263" s="455"/>
      <c r="AB263" s="455"/>
      <c r="AC263" s="455"/>
      <c r="AD263" s="455"/>
      <c r="AE263" s="455"/>
      <c r="AF263" s="455"/>
      <c r="AG263" s="455"/>
      <c r="AH263" s="455"/>
      <c r="AI263" s="455"/>
      <c r="AJ263" s="455"/>
      <c r="AK263" s="455"/>
      <c r="AL263" s="455"/>
      <c r="AM263" s="455"/>
      <c r="AN263" s="455"/>
      <c r="AO263" s="455"/>
      <c r="AP263" s="455"/>
      <c r="AQ263" s="455"/>
      <c r="AR263" s="455"/>
      <c r="AS263" s="455"/>
      <c r="AT263" s="455"/>
      <c r="AU263" s="455"/>
      <c r="AV263" s="455"/>
      <c r="AW263" s="455"/>
      <c r="AX263" s="455"/>
      <c r="AY263" s="455"/>
    </row>
    <row r="264" spans="1:51" ht="12.75" customHeight="1" x14ac:dyDescent="0.25">
      <c r="A264" s="456" t="s">
        <v>2064</v>
      </c>
      <c r="B264" s="456"/>
      <c r="C264" s="456"/>
      <c r="D264" s="456"/>
      <c r="E264" s="456"/>
      <c r="F264" s="456"/>
      <c r="G264" s="456"/>
      <c r="H264" s="456"/>
      <c r="I264" s="456"/>
      <c r="J264" s="456"/>
      <c r="K264" s="456"/>
      <c r="L264" s="456"/>
      <c r="M264" s="456"/>
      <c r="N264" s="456"/>
      <c r="O264" s="456"/>
      <c r="P264" s="456"/>
      <c r="Q264" s="456"/>
      <c r="R264" s="456"/>
      <c r="S264" s="456"/>
      <c r="T264" s="456"/>
      <c r="U264" s="456"/>
      <c r="V264" s="456"/>
      <c r="W264" s="456"/>
      <c r="X264" s="456"/>
      <c r="Y264" s="456"/>
      <c r="Z264" s="456"/>
      <c r="AA264" s="456"/>
      <c r="AB264" s="456"/>
      <c r="AC264" s="456"/>
      <c r="AD264" s="456"/>
      <c r="AE264" s="456"/>
      <c r="AF264" s="456"/>
      <c r="AG264" s="456"/>
      <c r="AH264" s="456"/>
      <c r="AI264" s="456"/>
      <c r="AJ264" s="456"/>
      <c r="AK264" s="456"/>
      <c r="AL264" s="456"/>
      <c r="AM264" s="456"/>
      <c r="AN264" s="456"/>
      <c r="AO264" s="456"/>
      <c r="AP264" s="456"/>
      <c r="AQ264" s="456"/>
      <c r="AR264" s="456"/>
      <c r="AS264" s="456"/>
      <c r="AT264" s="456"/>
      <c r="AU264" s="456"/>
      <c r="AV264" s="456"/>
      <c r="AW264" s="456"/>
      <c r="AX264" s="456"/>
      <c r="AY264" s="456"/>
    </row>
    <row r="265" spans="1:51" ht="12.75" customHeight="1" x14ac:dyDescent="0.25">
      <c r="A265" s="456" t="s">
        <v>2066</v>
      </c>
      <c r="B265" s="456"/>
      <c r="C265" s="456"/>
      <c r="D265" s="456"/>
      <c r="E265" s="456"/>
      <c r="F265" s="456"/>
      <c r="G265" s="456"/>
      <c r="H265" s="456"/>
      <c r="I265" s="456"/>
      <c r="J265" s="456"/>
      <c r="K265" s="456"/>
      <c r="L265" s="456"/>
      <c r="M265" s="456"/>
      <c r="N265" s="456"/>
      <c r="O265" s="456"/>
      <c r="P265" s="456"/>
      <c r="Q265" s="456"/>
      <c r="R265" s="456"/>
      <c r="S265" s="456"/>
      <c r="T265" s="456"/>
      <c r="U265" s="456"/>
      <c r="V265" s="456"/>
      <c r="W265" s="456"/>
      <c r="X265" s="456"/>
      <c r="Y265" s="456"/>
      <c r="Z265" s="456"/>
      <c r="AA265" s="456"/>
      <c r="AB265" s="456"/>
      <c r="AC265" s="456"/>
      <c r="AD265" s="456"/>
      <c r="AE265" s="456"/>
      <c r="AF265" s="456"/>
      <c r="AG265" s="456"/>
      <c r="AH265" s="456"/>
      <c r="AI265" s="456"/>
      <c r="AJ265" s="456"/>
      <c r="AK265" s="456"/>
      <c r="AL265" s="456"/>
      <c r="AM265" s="456"/>
      <c r="AN265" s="456"/>
      <c r="AO265" s="456"/>
      <c r="AP265" s="456"/>
      <c r="AQ265" s="456"/>
      <c r="AR265" s="456"/>
      <c r="AS265" s="456"/>
      <c r="AT265" s="456"/>
      <c r="AU265" s="456"/>
      <c r="AV265" s="456"/>
      <c r="AW265" s="456"/>
      <c r="AX265" s="456"/>
      <c r="AY265" s="456"/>
    </row>
    <row r="266" spans="1:51" ht="18" customHeight="1" x14ac:dyDescent="0.25">
      <c r="A266" s="519"/>
      <c r="B266" s="519"/>
      <c r="C266" s="519"/>
      <c r="D266" s="519"/>
      <c r="E266" s="519"/>
      <c r="F266" s="519"/>
      <c r="G266" s="519"/>
      <c r="H266" s="519"/>
      <c r="I266" s="519"/>
      <c r="J266" s="519"/>
      <c r="K266" s="519"/>
      <c r="L266" s="519"/>
      <c r="M266" s="519"/>
      <c r="N266" s="519"/>
      <c r="O266" s="519"/>
      <c r="P266" s="519"/>
      <c r="Q266" s="519"/>
      <c r="R266" s="519"/>
      <c r="S266" s="519"/>
      <c r="T266" s="519"/>
      <c r="U266" s="519"/>
      <c r="V266" s="519"/>
      <c r="W266" s="519"/>
      <c r="X266" s="519"/>
      <c r="Y266" s="519"/>
      <c r="Z266" s="519"/>
      <c r="AA266" s="519"/>
      <c r="AB266" s="519"/>
      <c r="AC266" s="519"/>
      <c r="AD266" s="519"/>
      <c r="AE266" s="519"/>
      <c r="AF266" s="519"/>
      <c r="AG266" s="519"/>
      <c r="AH266" s="519"/>
      <c r="AI266" s="519"/>
      <c r="AJ266" s="519"/>
      <c r="AK266" s="519"/>
      <c r="AL266" s="519"/>
      <c r="AM266" s="519"/>
      <c r="AN266" s="519"/>
      <c r="AO266" s="519"/>
      <c r="AP266" s="519"/>
      <c r="AQ266" s="519"/>
      <c r="AR266" s="519"/>
      <c r="AS266" s="519"/>
      <c r="AT266" s="519"/>
      <c r="AU266" s="519"/>
      <c r="AV266" s="519"/>
      <c r="AW266" s="519"/>
      <c r="AX266" s="519"/>
      <c r="AY266" s="519"/>
    </row>
    <row r="267" spans="1:51" ht="12.75" customHeight="1" x14ac:dyDescent="0.25">
      <c r="A267" s="519"/>
      <c r="B267" s="519"/>
      <c r="C267" s="519"/>
      <c r="D267" s="519"/>
      <c r="E267" s="519"/>
      <c r="F267" s="519"/>
      <c r="G267" s="519"/>
      <c r="H267" s="519"/>
      <c r="I267" s="519"/>
      <c r="J267" s="519"/>
      <c r="K267" s="519"/>
      <c r="L267" s="519"/>
      <c r="M267" s="519"/>
      <c r="N267" s="519"/>
      <c r="O267" s="519"/>
      <c r="P267" s="519"/>
      <c r="Q267" s="519"/>
      <c r="R267" s="519"/>
      <c r="S267" s="519"/>
      <c r="T267" s="519"/>
      <c r="U267" s="519"/>
      <c r="V267" s="519"/>
      <c r="W267" s="519"/>
      <c r="X267" s="519"/>
      <c r="Y267" s="519"/>
      <c r="Z267" s="519"/>
      <c r="AA267" s="519"/>
      <c r="AB267" s="519"/>
      <c r="AC267" s="519"/>
      <c r="AD267" s="519"/>
      <c r="AE267" s="519"/>
      <c r="AF267" s="519"/>
      <c r="AG267" s="519"/>
      <c r="AH267" s="519"/>
      <c r="AI267" s="519"/>
      <c r="AJ267" s="519"/>
      <c r="AK267" s="519"/>
      <c r="AL267" s="519"/>
      <c r="AM267" s="519"/>
      <c r="AN267" s="519"/>
      <c r="AO267" s="519"/>
      <c r="AP267" s="519"/>
      <c r="AQ267" s="519"/>
      <c r="AR267" s="519"/>
      <c r="AS267" s="519"/>
      <c r="AT267" s="519"/>
      <c r="AU267" s="519"/>
      <c r="AV267" s="519"/>
      <c r="AW267" s="519"/>
      <c r="AX267" s="519"/>
      <c r="AY267" s="519"/>
    </row>
    <row r="268" spans="1:51" ht="12.75" customHeight="1" x14ac:dyDescent="0.25">
      <c r="A268" s="519"/>
      <c r="B268" s="519"/>
      <c r="C268" s="519"/>
      <c r="D268" s="519"/>
      <c r="E268" s="519"/>
      <c r="F268" s="519"/>
      <c r="G268" s="519"/>
      <c r="H268" s="519"/>
      <c r="I268" s="519"/>
      <c r="J268" s="519"/>
      <c r="K268" s="519"/>
      <c r="L268" s="519"/>
      <c r="M268" s="519"/>
      <c r="N268" s="519"/>
      <c r="O268" s="519"/>
      <c r="P268" s="519"/>
      <c r="Q268" s="519"/>
      <c r="R268" s="519"/>
      <c r="S268" s="519"/>
      <c r="T268" s="519"/>
      <c r="U268" s="519"/>
      <c r="V268" s="519"/>
      <c r="W268" s="519"/>
      <c r="X268" s="519"/>
      <c r="Y268" s="519"/>
      <c r="Z268" s="519"/>
      <c r="AA268" s="519"/>
      <c r="AB268" s="519"/>
      <c r="AC268" s="519"/>
      <c r="AD268" s="519"/>
      <c r="AE268" s="519"/>
      <c r="AF268" s="519"/>
      <c r="AG268" s="519"/>
      <c r="AH268" s="519"/>
      <c r="AI268" s="519"/>
      <c r="AJ268" s="519"/>
      <c r="AK268" s="519"/>
      <c r="AL268" s="519"/>
      <c r="AM268" s="519"/>
      <c r="AN268" s="519"/>
      <c r="AO268" s="519"/>
      <c r="AP268" s="519"/>
      <c r="AQ268" s="519"/>
      <c r="AR268" s="519"/>
      <c r="AS268" s="519"/>
      <c r="AT268" s="519"/>
      <c r="AU268" s="519"/>
      <c r="AV268" s="519"/>
      <c r="AW268" s="519"/>
      <c r="AX268" s="519"/>
      <c r="AY268" s="519"/>
    </row>
  </sheetData>
  <mergeCells count="316">
    <mergeCell ref="AT74:AY74"/>
    <mergeCell ref="F100:AO102"/>
    <mergeCell ref="F142:AO144"/>
    <mergeCell ref="F176:AO178"/>
    <mergeCell ref="F220:AO222"/>
    <mergeCell ref="A48:AY48"/>
    <mergeCell ref="AK34:AR35"/>
    <mergeCell ref="AE31:AI33"/>
    <mergeCell ref="A7:F7"/>
    <mergeCell ref="G10:N10"/>
    <mergeCell ref="G12:N12"/>
    <mergeCell ref="AH18:AM18"/>
    <mergeCell ref="AK20:AP20"/>
    <mergeCell ref="A49:AY49"/>
    <mergeCell ref="A50:AY52"/>
    <mergeCell ref="A53:E55"/>
    <mergeCell ref="AP53:AT53"/>
    <mergeCell ref="AU53:AY53"/>
    <mergeCell ref="AP54:AT54"/>
    <mergeCell ref="AU54:AY54"/>
    <mergeCell ref="AP55:AY55"/>
    <mergeCell ref="F53:AO55"/>
    <mergeCell ref="AB58:AG60"/>
    <mergeCell ref="AB62:AJ64"/>
    <mergeCell ref="A1:E3"/>
    <mergeCell ref="AP1:AT1"/>
    <mergeCell ref="AU1:AY1"/>
    <mergeCell ref="AP2:AT2"/>
    <mergeCell ref="AU2:AY2"/>
    <mergeCell ref="AP3:AY3"/>
    <mergeCell ref="A47:AY47"/>
    <mergeCell ref="B5:AX5"/>
    <mergeCell ref="F1:AO3"/>
    <mergeCell ref="AP58:AY59"/>
    <mergeCell ref="AB131:AC132"/>
    <mergeCell ref="AD131:AE132"/>
    <mergeCell ref="AF131:AG132"/>
    <mergeCell ref="AH131:AI132"/>
    <mergeCell ref="AP101:AT101"/>
    <mergeCell ref="AU101:AY101"/>
    <mergeCell ref="A95:AY95"/>
    <mergeCell ref="A96:AY96"/>
    <mergeCell ref="AM81:AY82"/>
    <mergeCell ref="A82:M83"/>
    <mergeCell ref="AP100:AT100"/>
    <mergeCell ref="AU100:AY100"/>
    <mergeCell ref="AP102:AY102"/>
    <mergeCell ref="A114:K115"/>
    <mergeCell ref="A118:K119"/>
    <mergeCell ref="A85:M86"/>
    <mergeCell ref="O85:T86"/>
    <mergeCell ref="Y85:AD86"/>
    <mergeCell ref="A94:AY94"/>
    <mergeCell ref="A105:K106"/>
    <mergeCell ref="A97:AY99"/>
    <mergeCell ref="A100:E102"/>
    <mergeCell ref="AL125:AT126"/>
    <mergeCell ref="A131:A132"/>
    <mergeCell ref="B131:D132"/>
    <mergeCell ref="E131:G132"/>
    <mergeCell ref="H131:M132"/>
    <mergeCell ref="N131:O132"/>
    <mergeCell ref="P131:S132"/>
    <mergeCell ref="T131:V131"/>
    <mergeCell ref="W131:X132"/>
    <mergeCell ref="Y131:AA132"/>
    <mergeCell ref="AW131:AY132"/>
    <mergeCell ref="AJ131:AK132"/>
    <mergeCell ref="AL131:AM132"/>
    <mergeCell ref="AN131:AO132"/>
    <mergeCell ref="AP131:AQ132"/>
    <mergeCell ref="AR131:AS132"/>
    <mergeCell ref="AT131:AV132"/>
    <mergeCell ref="B133:D133"/>
    <mergeCell ref="E133:G133"/>
    <mergeCell ref="H133:M133"/>
    <mergeCell ref="N133:O133"/>
    <mergeCell ref="P133:S133"/>
    <mergeCell ref="W133:X133"/>
    <mergeCell ref="Y133:AA133"/>
    <mergeCell ref="AB133:AC133"/>
    <mergeCell ref="AD133:AE133"/>
    <mergeCell ref="AR133:AS133"/>
    <mergeCell ref="AT133:AV133"/>
    <mergeCell ref="AW133:AY133"/>
    <mergeCell ref="AJ133:AK133"/>
    <mergeCell ref="AL133:AM133"/>
    <mergeCell ref="AN133:AO133"/>
    <mergeCell ref="AP133:AQ133"/>
    <mergeCell ref="B134:D134"/>
    <mergeCell ref="E134:G134"/>
    <mergeCell ref="H134:M134"/>
    <mergeCell ref="N134:O134"/>
    <mergeCell ref="P134:S134"/>
    <mergeCell ref="W134:X134"/>
    <mergeCell ref="Y134:AA134"/>
    <mergeCell ref="AF133:AG133"/>
    <mergeCell ref="AH133:AI133"/>
    <mergeCell ref="AN134:AO134"/>
    <mergeCell ref="AP134:AQ134"/>
    <mergeCell ref="AR134:AS134"/>
    <mergeCell ref="AT134:AV134"/>
    <mergeCell ref="AW134:AY134"/>
    <mergeCell ref="AB134:AC134"/>
    <mergeCell ref="AD134:AE134"/>
    <mergeCell ref="AF134:AG134"/>
    <mergeCell ref="AH134:AI134"/>
    <mergeCell ref="AJ134:AK134"/>
    <mergeCell ref="AL134:AM134"/>
    <mergeCell ref="AW135:AY135"/>
    <mergeCell ref="A136:AY136"/>
    <mergeCell ref="A137:AY137"/>
    <mergeCell ref="P135:S135"/>
    <mergeCell ref="N135:O135"/>
    <mergeCell ref="H135:M135"/>
    <mergeCell ref="E135:G135"/>
    <mergeCell ref="B135:D135"/>
    <mergeCell ref="AJ135:AK135"/>
    <mergeCell ref="AL135:AM135"/>
    <mergeCell ref="AN135:AO135"/>
    <mergeCell ref="AP135:AQ135"/>
    <mergeCell ref="AR135:AS135"/>
    <mergeCell ref="AT135:AV135"/>
    <mergeCell ref="W135:X135"/>
    <mergeCell ref="Y135:AA135"/>
    <mergeCell ref="AB135:AC135"/>
    <mergeCell ref="AD135:AE135"/>
    <mergeCell ref="AF135:AG135"/>
    <mergeCell ref="AH135:AI135"/>
    <mergeCell ref="A146:A147"/>
    <mergeCell ref="B146:D147"/>
    <mergeCell ref="E146:G147"/>
    <mergeCell ref="H146:M147"/>
    <mergeCell ref="N146:O147"/>
    <mergeCell ref="P146:S147"/>
    <mergeCell ref="A138:AY138"/>
    <mergeCell ref="A139:AY141"/>
    <mergeCell ref="A142:E144"/>
    <mergeCell ref="AP142:AT142"/>
    <mergeCell ref="AU142:AY142"/>
    <mergeCell ref="AP143:AT143"/>
    <mergeCell ref="AU143:AY143"/>
    <mergeCell ref="AP144:AY144"/>
    <mergeCell ref="AT146:AV147"/>
    <mergeCell ref="AW146:AY147"/>
    <mergeCell ref="AJ146:AK147"/>
    <mergeCell ref="AL146:AM147"/>
    <mergeCell ref="AN146:AO147"/>
    <mergeCell ref="AP146:AQ147"/>
    <mergeCell ref="AR146:AS147"/>
    <mergeCell ref="B148:D148"/>
    <mergeCell ref="E148:G148"/>
    <mergeCell ref="H148:M148"/>
    <mergeCell ref="N148:O148"/>
    <mergeCell ref="P148:S148"/>
    <mergeCell ref="W148:X148"/>
    <mergeCell ref="Y148:AA148"/>
    <mergeCell ref="AB148:AC148"/>
    <mergeCell ref="AH146:AI147"/>
    <mergeCell ref="T146:V146"/>
    <mergeCell ref="W146:X147"/>
    <mergeCell ref="Y146:AA147"/>
    <mergeCell ref="AB146:AC147"/>
    <mergeCell ref="AD146:AE147"/>
    <mergeCell ref="AF146:AG147"/>
    <mergeCell ref="AP148:AQ148"/>
    <mergeCell ref="AR148:AS148"/>
    <mergeCell ref="AT148:AV148"/>
    <mergeCell ref="AW148:AY148"/>
    <mergeCell ref="B149:D149"/>
    <mergeCell ref="E149:G149"/>
    <mergeCell ref="H149:M149"/>
    <mergeCell ref="N149:O149"/>
    <mergeCell ref="P149:S149"/>
    <mergeCell ref="W149:X149"/>
    <mergeCell ref="AD148:AE148"/>
    <mergeCell ref="AF148:AG148"/>
    <mergeCell ref="AH148:AI148"/>
    <mergeCell ref="AJ148:AK148"/>
    <mergeCell ref="AL148:AM148"/>
    <mergeCell ref="AN148:AO148"/>
    <mergeCell ref="AL149:AM149"/>
    <mergeCell ref="AN149:AO149"/>
    <mergeCell ref="AP149:AQ149"/>
    <mergeCell ref="AR149:AS149"/>
    <mergeCell ref="AT149:AV149"/>
    <mergeCell ref="AW149:AY149"/>
    <mergeCell ref="Y149:AA149"/>
    <mergeCell ref="AB149:AC149"/>
    <mergeCell ref="AD149:AE149"/>
    <mergeCell ref="AF149:AG149"/>
    <mergeCell ref="AH149:AI149"/>
    <mergeCell ref="AJ149:AK149"/>
    <mergeCell ref="AR150:AS150"/>
    <mergeCell ref="AT150:AV150"/>
    <mergeCell ref="AW150:AY150"/>
    <mergeCell ref="Y150:AA150"/>
    <mergeCell ref="AB150:AC150"/>
    <mergeCell ref="AD150:AE150"/>
    <mergeCell ref="AF150:AG150"/>
    <mergeCell ref="AH150:AI150"/>
    <mergeCell ref="AJ150:AK150"/>
    <mergeCell ref="B151:D151"/>
    <mergeCell ref="E151:G151"/>
    <mergeCell ref="H151:M151"/>
    <mergeCell ref="N151:O151"/>
    <mergeCell ref="P151:S151"/>
    <mergeCell ref="W151:X151"/>
    <mergeCell ref="AL150:AM150"/>
    <mergeCell ref="AN150:AO150"/>
    <mergeCell ref="AP150:AQ150"/>
    <mergeCell ref="B150:D150"/>
    <mergeCell ref="E150:G150"/>
    <mergeCell ref="H150:M150"/>
    <mergeCell ref="N150:O150"/>
    <mergeCell ref="P150:S150"/>
    <mergeCell ref="W150:X150"/>
    <mergeCell ref="AL151:AM151"/>
    <mergeCell ref="AN151:AO151"/>
    <mergeCell ref="AP151:AQ151"/>
    <mergeCell ref="AR151:AS151"/>
    <mergeCell ref="AT151:AV151"/>
    <mergeCell ref="AW151:AY151"/>
    <mergeCell ref="Y151:AA151"/>
    <mergeCell ref="AB151:AC151"/>
    <mergeCell ref="AD151:AE151"/>
    <mergeCell ref="AF151:AG151"/>
    <mergeCell ref="AH151:AI151"/>
    <mergeCell ref="AJ151:AK151"/>
    <mergeCell ref="AR152:AS152"/>
    <mergeCell ref="AT152:AV152"/>
    <mergeCell ref="AW152:AY152"/>
    <mergeCell ref="Y152:AA152"/>
    <mergeCell ref="AB152:AC152"/>
    <mergeCell ref="AD152:AE152"/>
    <mergeCell ref="AF152:AG152"/>
    <mergeCell ref="AH152:AI152"/>
    <mergeCell ref="AJ152:AK152"/>
    <mergeCell ref="B153:D153"/>
    <mergeCell ref="E153:G153"/>
    <mergeCell ref="H153:M153"/>
    <mergeCell ref="N153:O153"/>
    <mergeCell ref="P153:S153"/>
    <mergeCell ref="W153:X153"/>
    <mergeCell ref="AL152:AM152"/>
    <mergeCell ref="AN152:AO152"/>
    <mergeCell ref="AP152:AQ152"/>
    <mergeCell ref="B152:D152"/>
    <mergeCell ref="E152:G152"/>
    <mergeCell ref="H152:M152"/>
    <mergeCell ref="N152:O152"/>
    <mergeCell ref="P152:S152"/>
    <mergeCell ref="W152:X152"/>
    <mergeCell ref="AL153:AM153"/>
    <mergeCell ref="AN153:AO153"/>
    <mergeCell ref="AP153:AQ153"/>
    <mergeCell ref="AR153:AS153"/>
    <mergeCell ref="AT153:AV153"/>
    <mergeCell ref="AW153:AY153"/>
    <mergeCell ref="Y153:AA153"/>
    <mergeCell ref="AB153:AC153"/>
    <mergeCell ref="AD153:AE153"/>
    <mergeCell ref="AF153:AG153"/>
    <mergeCell ref="AH153:AI153"/>
    <mergeCell ref="AJ153:AK153"/>
    <mergeCell ref="V157:AB158"/>
    <mergeCell ref="A170:AY170"/>
    <mergeCell ref="AL154:AM154"/>
    <mergeCell ref="AN154:AO154"/>
    <mergeCell ref="AP154:AQ154"/>
    <mergeCell ref="AR154:AS154"/>
    <mergeCell ref="AT154:AV154"/>
    <mergeCell ref="AW154:AY154"/>
    <mergeCell ref="Y154:AA154"/>
    <mergeCell ref="AB154:AC154"/>
    <mergeCell ref="AD154:AE154"/>
    <mergeCell ref="AF154:AG154"/>
    <mergeCell ref="AH154:AI154"/>
    <mergeCell ref="AJ154:AK154"/>
    <mergeCell ref="B154:D154"/>
    <mergeCell ref="E154:G154"/>
    <mergeCell ref="H154:M154"/>
    <mergeCell ref="N154:O154"/>
    <mergeCell ref="P154:S154"/>
    <mergeCell ref="W154:X154"/>
    <mergeCell ref="AU177:AY177"/>
    <mergeCell ref="AP178:AY178"/>
    <mergeCell ref="T182:AA183"/>
    <mergeCell ref="U189:AE190"/>
    <mergeCell ref="AB200:AM201"/>
    <mergeCell ref="O207:V208"/>
    <mergeCell ref="X207:AB210"/>
    <mergeCell ref="AU207:AY208"/>
    <mergeCell ref="A171:AY171"/>
    <mergeCell ref="A172:AY172"/>
    <mergeCell ref="A173:AY175"/>
    <mergeCell ref="A176:E178"/>
    <mergeCell ref="AP176:AT176"/>
    <mergeCell ref="AU176:AY176"/>
    <mergeCell ref="AP177:AT177"/>
    <mergeCell ref="A263:AY263"/>
    <mergeCell ref="A264:AY264"/>
    <mergeCell ref="A265:AY265"/>
    <mergeCell ref="A266:AY268"/>
    <mergeCell ref="AU221:AY221"/>
    <mergeCell ref="AP222:AY222"/>
    <mergeCell ref="AT226:AY227"/>
    <mergeCell ref="AK241:AW242"/>
    <mergeCell ref="A214:AY214"/>
    <mergeCell ref="A215:AY215"/>
    <mergeCell ref="A216:AY216"/>
    <mergeCell ref="A217:AY219"/>
    <mergeCell ref="A220:E222"/>
    <mergeCell ref="AP220:AT220"/>
    <mergeCell ref="AU220:AY220"/>
    <mergeCell ref="AP221:AT221"/>
  </mergeCells>
  <printOptions horizontalCentered="1"/>
  <pageMargins left="0.71" right="0.31496062992125984" top="0.47244094488188981" bottom="0.59055118110236227" header="0.31496062992125984" footer="0.31496062992125984"/>
  <pageSetup scale="63" fitToHeight="0" orientation="landscape" r:id="rId1"/>
  <rowBreaks count="5" manualBreakCount="5">
    <brk id="52" max="50" man="1"/>
    <brk id="99" max="50" man="1"/>
    <brk id="141" max="50" man="1"/>
    <brk id="175" max="50" man="1"/>
    <brk id="219" max="50"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246"/>
  <sheetViews>
    <sheetView topLeftCell="A5" zoomScale="130" zoomScaleNormal="130" workbookViewId="0">
      <selection activeCell="D13" sqref="D13:G13"/>
    </sheetView>
  </sheetViews>
  <sheetFormatPr baseColWidth="10" defaultColWidth="11.42578125" defaultRowHeight="12.75" customHeight="1" x14ac:dyDescent="0.3"/>
  <cols>
    <col min="1" max="1" width="4.42578125" style="5" customWidth="1"/>
    <col min="2" max="2" width="24.42578125" style="5" customWidth="1"/>
    <col min="3" max="3" width="27.85546875" style="5" customWidth="1"/>
    <col min="4" max="4" width="4.85546875" style="5" customWidth="1"/>
    <col min="5" max="5" width="24.42578125" style="5" customWidth="1"/>
    <col min="6" max="6" width="15.28515625" style="5" customWidth="1"/>
    <col min="7" max="7" width="10.5703125" style="5" customWidth="1"/>
    <col min="8" max="8" width="4.42578125" style="5" customWidth="1"/>
    <col min="9" max="9" width="11.42578125" style="177"/>
    <col min="10" max="10" width="24.28515625" style="177" hidden="1" customWidth="1"/>
    <col min="11" max="11" width="33.85546875" style="177" hidden="1" customWidth="1"/>
    <col min="12" max="38" width="11.42578125" style="1"/>
    <col min="39" max="16384" width="11.42578125" style="5"/>
  </cols>
  <sheetData>
    <row r="1" spans="1:38" s="2" customFormat="1" ht="30" customHeight="1" thickBot="1" x14ac:dyDescent="0.3">
      <c r="A1" s="457"/>
      <c r="B1" s="458"/>
      <c r="C1" s="433" t="s">
        <v>2860</v>
      </c>
      <c r="D1" s="434"/>
      <c r="E1" s="435"/>
      <c r="F1" s="417" t="str">
        <f>PORTADA!$K$1</f>
        <v>F23.MO12.PP</v>
      </c>
      <c r="G1" s="463">
        <v>44235</v>
      </c>
      <c r="H1" s="587"/>
      <c r="I1" s="176"/>
      <c r="J1" s="176"/>
      <c r="K1" s="176"/>
      <c r="L1" s="3"/>
      <c r="M1" s="3"/>
      <c r="N1" s="3"/>
      <c r="O1" s="3"/>
    </row>
    <row r="2" spans="1:38" s="2" customFormat="1" ht="24" customHeight="1" thickBot="1" x14ac:dyDescent="0.3">
      <c r="A2" s="459"/>
      <c r="B2" s="460"/>
      <c r="C2" s="436"/>
      <c r="D2" s="437"/>
      <c r="E2" s="438"/>
      <c r="F2" s="416" t="s">
        <v>2867</v>
      </c>
      <c r="G2" s="465" t="s">
        <v>2062</v>
      </c>
      <c r="H2" s="432"/>
      <c r="I2" s="176"/>
      <c r="J2" s="176"/>
      <c r="K2" s="176"/>
      <c r="L2" s="3"/>
      <c r="M2" s="3"/>
      <c r="N2" s="3"/>
      <c r="O2" s="3"/>
    </row>
    <row r="3" spans="1:38" s="2" customFormat="1" ht="27.75" customHeight="1" thickBot="1" x14ac:dyDescent="0.3">
      <c r="A3" s="461"/>
      <c r="B3" s="462"/>
      <c r="C3" s="439"/>
      <c r="D3" s="440"/>
      <c r="E3" s="441"/>
      <c r="F3" s="439" t="s">
        <v>2065</v>
      </c>
      <c r="G3" s="440"/>
      <c r="H3" s="441"/>
      <c r="I3" s="176"/>
      <c r="J3" s="176"/>
      <c r="K3" s="176"/>
      <c r="L3" s="3"/>
      <c r="M3" s="3"/>
      <c r="N3" s="3"/>
      <c r="O3" s="3"/>
    </row>
    <row r="4" spans="1:38" ht="10.5" customHeight="1" thickBot="1" x14ac:dyDescent="0.35">
      <c r="A4" s="1"/>
      <c r="B4" s="1"/>
      <c r="C4" s="1"/>
      <c r="D4" s="1"/>
      <c r="E4" s="1"/>
      <c r="F4" s="1"/>
      <c r="G4" s="1"/>
      <c r="H4" s="1"/>
    </row>
    <row r="5" spans="1:38" s="4" customFormat="1" ht="36.75" customHeight="1" thickBot="1" x14ac:dyDescent="0.3">
      <c r="A5" s="579" t="s">
        <v>34</v>
      </c>
      <c r="B5" s="580"/>
      <c r="C5" s="580"/>
      <c r="D5" s="580"/>
      <c r="E5" s="580"/>
      <c r="F5" s="580"/>
      <c r="G5" s="580"/>
      <c r="H5" s="581"/>
      <c r="I5" s="178"/>
      <c r="J5" s="179" t="s">
        <v>241</v>
      </c>
      <c r="K5" s="180">
        <f>C7</f>
        <v>46071</v>
      </c>
      <c r="L5" s="9"/>
      <c r="M5" s="9"/>
      <c r="O5" s="9"/>
      <c r="P5" s="9"/>
      <c r="Q5" s="9"/>
      <c r="R5" s="9"/>
      <c r="S5" s="9"/>
      <c r="T5" s="9"/>
      <c r="U5" s="9"/>
      <c r="V5" s="9"/>
      <c r="W5" s="9"/>
      <c r="X5" s="9"/>
      <c r="Y5" s="9"/>
      <c r="Z5" s="9"/>
      <c r="AA5" s="9"/>
      <c r="AB5" s="9"/>
      <c r="AC5" s="9"/>
      <c r="AD5" s="9"/>
      <c r="AE5" s="9"/>
      <c r="AF5" s="9"/>
      <c r="AG5" s="9"/>
      <c r="AH5" s="9"/>
      <c r="AI5" s="9"/>
      <c r="AJ5" s="9"/>
      <c r="AK5" s="9"/>
      <c r="AL5" s="9"/>
    </row>
    <row r="6" spans="1:38" ht="9" customHeight="1" thickBot="1" x14ac:dyDescent="0.35">
      <c r="A6" s="23"/>
      <c r="B6" s="23"/>
      <c r="C6" s="18"/>
      <c r="D6" s="17"/>
      <c r="E6" s="17"/>
      <c r="F6" s="17"/>
      <c r="G6" s="17"/>
      <c r="H6" s="19"/>
      <c r="J6" s="179" t="s">
        <v>242</v>
      </c>
      <c r="K6" s="181" t="str">
        <f>Seleccion_Regional</f>
        <v>CHOCÓ</v>
      </c>
    </row>
    <row r="7" spans="1:38" s="6" customFormat="1" ht="33.75" customHeight="1" thickTop="1" thickBot="1" x14ac:dyDescent="0.3">
      <c r="A7" s="24"/>
      <c r="B7" s="59" t="s">
        <v>1809</v>
      </c>
      <c r="C7" s="72">
        <v>46071</v>
      </c>
      <c r="D7" s="20"/>
      <c r="E7" s="20"/>
      <c r="F7" s="20"/>
      <c r="G7" s="20"/>
      <c r="H7" s="27"/>
      <c r="I7" s="179"/>
      <c r="J7" s="179" t="s">
        <v>243</v>
      </c>
      <c r="K7" s="181" t="str">
        <f>F9</f>
        <v>CENTRO ZONAL QUIBDÓ</v>
      </c>
      <c r="L7" s="10"/>
      <c r="M7" s="10"/>
      <c r="O7" s="10"/>
      <c r="P7" s="10"/>
      <c r="Q7" s="10"/>
      <c r="R7" s="10"/>
      <c r="S7" s="10"/>
      <c r="T7" s="10"/>
      <c r="U7" s="10"/>
      <c r="V7" s="10"/>
      <c r="W7" s="10"/>
      <c r="X7" s="10"/>
      <c r="Y7" s="10"/>
      <c r="Z7" s="10"/>
      <c r="AA7" s="10"/>
      <c r="AB7" s="10"/>
      <c r="AC7" s="10"/>
      <c r="AD7" s="10"/>
      <c r="AE7" s="10"/>
      <c r="AF7" s="10"/>
      <c r="AG7" s="10"/>
      <c r="AH7" s="10"/>
      <c r="AI7" s="10"/>
      <c r="AJ7" s="10"/>
      <c r="AK7" s="10"/>
      <c r="AL7" s="10"/>
    </row>
    <row r="8" spans="1:38" ht="9" customHeight="1" thickTop="1" thickBot="1" x14ac:dyDescent="0.35">
      <c r="A8" s="25"/>
      <c r="B8" s="31"/>
      <c r="C8" s="21"/>
      <c r="D8" s="21"/>
      <c r="E8" s="21"/>
      <c r="F8" s="21"/>
      <c r="G8" s="21"/>
      <c r="H8" s="28"/>
      <c r="J8" s="179" t="s">
        <v>244</v>
      </c>
      <c r="K8" s="181" t="str">
        <f>C11</f>
        <v>9009937890-5</v>
      </c>
    </row>
    <row r="9" spans="1:38" s="6" customFormat="1" ht="21.75" customHeight="1" thickTop="1" thickBot="1" x14ac:dyDescent="0.3">
      <c r="A9" s="24"/>
      <c r="B9" s="29" t="s">
        <v>242</v>
      </c>
      <c r="C9" s="33" t="s">
        <v>13</v>
      </c>
      <c r="D9" s="29"/>
      <c r="E9" s="30" t="s">
        <v>243</v>
      </c>
      <c r="F9" s="582" t="s">
        <v>117</v>
      </c>
      <c r="G9" s="583"/>
      <c r="H9" s="27"/>
      <c r="I9" s="179"/>
      <c r="J9" s="179" t="s">
        <v>1803</v>
      </c>
      <c r="K9" s="182">
        <f>F11</f>
        <v>270011151868</v>
      </c>
      <c r="L9" s="10"/>
      <c r="M9" s="10"/>
      <c r="O9" s="10"/>
      <c r="P9" s="10"/>
      <c r="Q9" s="10"/>
      <c r="R9" s="10"/>
      <c r="S9" s="10"/>
      <c r="T9" s="10"/>
      <c r="U9" s="10"/>
      <c r="V9" s="10"/>
      <c r="W9" s="10"/>
      <c r="X9" s="10"/>
      <c r="Y9" s="10"/>
      <c r="Z9" s="10"/>
      <c r="AA9" s="10"/>
      <c r="AB9" s="10"/>
      <c r="AC9" s="10"/>
      <c r="AD9" s="10"/>
      <c r="AE9" s="10"/>
      <c r="AF9" s="10"/>
      <c r="AG9" s="10"/>
      <c r="AH9" s="10"/>
      <c r="AI9" s="10"/>
      <c r="AJ9" s="10"/>
      <c r="AK9" s="10"/>
      <c r="AL9" s="10"/>
    </row>
    <row r="10" spans="1:38" ht="9" customHeight="1" thickTop="1" thickBot="1" x14ac:dyDescent="0.35">
      <c r="A10" s="25"/>
      <c r="B10" s="31"/>
      <c r="C10" s="21"/>
      <c r="D10" s="31"/>
      <c r="E10" s="31"/>
      <c r="F10" s="21"/>
      <c r="G10" s="21"/>
      <c r="H10" s="28"/>
      <c r="J10" s="179" t="s">
        <v>245</v>
      </c>
      <c r="K10" s="181" t="str">
        <f>D13</f>
        <v>ALEXANDER DOGARY VALENCIA</v>
      </c>
    </row>
    <row r="11" spans="1:38" s="6" customFormat="1" ht="21.75" customHeight="1" thickTop="1" thickBot="1" x14ac:dyDescent="0.3">
      <c r="A11" s="24"/>
      <c r="B11" s="29" t="s">
        <v>244</v>
      </c>
      <c r="C11" s="34" t="s">
        <v>2876</v>
      </c>
      <c r="D11" s="29"/>
      <c r="E11" s="30" t="s">
        <v>1803</v>
      </c>
      <c r="F11" s="584">
        <v>270011151868</v>
      </c>
      <c r="G11" s="585"/>
      <c r="H11" s="27"/>
      <c r="I11" s="179"/>
      <c r="J11" s="179"/>
      <c r="K11" s="179"/>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row>
    <row r="12" spans="1:38" ht="9" customHeight="1" thickTop="1" x14ac:dyDescent="0.3">
      <c r="A12" s="25"/>
      <c r="B12" s="31"/>
      <c r="C12" s="21"/>
      <c r="D12" s="31"/>
      <c r="E12" s="31"/>
      <c r="F12" s="21"/>
      <c r="G12" s="21"/>
      <c r="H12" s="28"/>
    </row>
    <row r="13" spans="1:38" s="6" customFormat="1" ht="21.75" customHeight="1" x14ac:dyDescent="0.3">
      <c r="A13" s="24"/>
      <c r="B13" s="29" t="s">
        <v>1810</v>
      </c>
      <c r="C13" s="21"/>
      <c r="D13" s="586" t="s">
        <v>2877</v>
      </c>
      <c r="E13" s="586"/>
      <c r="F13" s="586"/>
      <c r="G13" s="586"/>
      <c r="H13" s="27"/>
      <c r="I13" s="179"/>
      <c r="J13" s="179"/>
      <c r="K13" s="179"/>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row>
    <row r="14" spans="1:38" ht="9" customHeight="1" thickBot="1" x14ac:dyDescent="0.35">
      <c r="A14" s="26"/>
      <c r="B14" s="26"/>
      <c r="C14" s="22"/>
      <c r="D14" s="22"/>
      <c r="E14" s="22"/>
      <c r="F14" s="22"/>
      <c r="G14" s="22"/>
      <c r="H14" s="32"/>
    </row>
    <row r="15" spans="1:38" s="4" customFormat="1" ht="12.75" customHeight="1" thickBot="1" x14ac:dyDescent="0.3">
      <c r="A15" s="579"/>
      <c r="B15" s="580"/>
      <c r="C15" s="580"/>
      <c r="D15" s="580"/>
      <c r="E15" s="580"/>
      <c r="F15" s="580"/>
      <c r="G15" s="580"/>
      <c r="H15" s="581"/>
      <c r="I15" s="178"/>
      <c r="J15" s="178"/>
      <c r="K15" s="178"/>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row>
    <row r="16" spans="1:38" ht="53.25" customHeight="1" x14ac:dyDescent="0.3">
      <c r="A16" s="150"/>
      <c r="B16" s="159"/>
      <c r="C16" s="161"/>
      <c r="D16" s="159"/>
      <c r="E16" s="159"/>
      <c r="F16" s="159"/>
      <c r="G16" s="159"/>
      <c r="H16" s="152"/>
    </row>
    <row r="17" spans="1:16" ht="12.75" customHeight="1" x14ac:dyDescent="0.3">
      <c r="A17" s="146"/>
      <c r="B17" s="1"/>
      <c r="C17" s="1"/>
      <c r="D17" s="1"/>
      <c r="E17" s="1"/>
      <c r="F17" s="1"/>
      <c r="G17" s="1"/>
      <c r="H17" s="153"/>
    </row>
    <row r="18" spans="1:16" ht="12.75" customHeight="1" thickBot="1" x14ac:dyDescent="0.35">
      <c r="A18" s="151"/>
      <c r="B18" s="162"/>
      <c r="C18" s="162"/>
      <c r="D18" s="162"/>
      <c r="E18" s="162"/>
      <c r="F18" s="162"/>
      <c r="G18" s="162"/>
      <c r="H18" s="154"/>
    </row>
    <row r="19" spans="1:16" s="1" customFormat="1" ht="18" customHeight="1" x14ac:dyDescent="0.3">
      <c r="A19" s="571" t="s">
        <v>2063</v>
      </c>
      <c r="B19" s="572"/>
      <c r="C19" s="572"/>
      <c r="D19" s="572"/>
      <c r="E19" s="572"/>
      <c r="F19" s="572"/>
      <c r="G19" s="572"/>
      <c r="H19" s="573"/>
      <c r="I19" s="183"/>
      <c r="J19" s="177"/>
      <c r="K19" s="177"/>
      <c r="L19" s="155"/>
      <c r="O19" s="131"/>
      <c r="P19" s="132"/>
    </row>
    <row r="20" spans="1:16" s="1" customFormat="1" ht="12.75" customHeight="1" x14ac:dyDescent="0.3">
      <c r="A20" s="574" t="s">
        <v>2064</v>
      </c>
      <c r="B20" s="456"/>
      <c r="C20" s="456"/>
      <c r="D20" s="456"/>
      <c r="E20" s="456"/>
      <c r="F20" s="456"/>
      <c r="G20" s="456"/>
      <c r="H20" s="575"/>
      <c r="I20" s="184"/>
      <c r="J20" s="177"/>
      <c r="K20" s="177"/>
      <c r="L20" s="158"/>
      <c r="O20" s="131"/>
      <c r="P20" s="132"/>
    </row>
    <row r="21" spans="1:16" s="1" customFormat="1" ht="12.75" customHeight="1" thickBot="1" x14ac:dyDescent="0.35">
      <c r="A21" s="576" t="s">
        <v>2066</v>
      </c>
      <c r="B21" s="577"/>
      <c r="C21" s="577"/>
      <c r="D21" s="577"/>
      <c r="E21" s="577"/>
      <c r="F21" s="577"/>
      <c r="G21" s="577"/>
      <c r="H21" s="578"/>
      <c r="I21" s="185"/>
      <c r="J21" s="177"/>
      <c r="K21" s="177"/>
      <c r="L21" s="160"/>
      <c r="O21" s="131"/>
      <c r="P21" s="132"/>
    </row>
    <row r="22" spans="1:16" s="1" customFormat="1" ht="12.75" customHeight="1" x14ac:dyDescent="0.3">
      <c r="I22" s="177"/>
      <c r="J22" s="177"/>
      <c r="K22" s="177"/>
    </row>
    <row r="23" spans="1:16" s="1" customFormat="1" ht="12.75" customHeight="1" x14ac:dyDescent="0.3">
      <c r="I23" s="177"/>
      <c r="J23" s="177"/>
      <c r="K23" s="177"/>
    </row>
    <row r="24" spans="1:16" s="1" customFormat="1" ht="12.75" customHeight="1" x14ac:dyDescent="0.3">
      <c r="I24" s="177"/>
      <c r="J24" s="177"/>
      <c r="K24" s="177"/>
    </row>
    <row r="25" spans="1:16" s="1" customFormat="1" ht="12.75" customHeight="1" x14ac:dyDescent="0.3">
      <c r="I25" s="177"/>
      <c r="J25" s="177"/>
      <c r="K25" s="177"/>
    </row>
    <row r="26" spans="1:16" s="1" customFormat="1" ht="12.75" customHeight="1" x14ac:dyDescent="0.3">
      <c r="I26" s="177"/>
      <c r="J26" s="177"/>
      <c r="K26" s="177"/>
    </row>
    <row r="27" spans="1:16" s="1" customFormat="1" ht="12.75" customHeight="1" x14ac:dyDescent="0.3">
      <c r="I27" s="177"/>
      <c r="J27" s="177"/>
      <c r="K27" s="177"/>
    </row>
    <row r="28" spans="1:16" s="1" customFormat="1" ht="12.75" customHeight="1" x14ac:dyDescent="0.3">
      <c r="I28" s="177"/>
      <c r="J28" s="177"/>
      <c r="K28" s="177"/>
    </row>
    <row r="29" spans="1:16" s="1" customFormat="1" ht="12.75" customHeight="1" x14ac:dyDescent="0.3">
      <c r="I29" s="177"/>
      <c r="J29" s="177"/>
      <c r="K29" s="177"/>
    </row>
    <row r="30" spans="1:16" s="1" customFormat="1" ht="12.75" customHeight="1" x14ac:dyDescent="0.3">
      <c r="I30" s="177"/>
      <c r="J30" s="177"/>
      <c r="K30" s="177"/>
    </row>
    <row r="31" spans="1:16" s="1" customFormat="1" ht="12.75" customHeight="1" x14ac:dyDescent="0.3">
      <c r="I31" s="177"/>
      <c r="J31" s="177"/>
      <c r="K31" s="177"/>
    </row>
    <row r="32" spans="1:16" s="1" customFormat="1" ht="12.75" customHeight="1" x14ac:dyDescent="0.3">
      <c r="I32" s="177"/>
      <c r="J32" s="177"/>
      <c r="K32" s="177"/>
    </row>
    <row r="33" spans="9:11" s="1" customFormat="1" ht="12.75" customHeight="1" x14ac:dyDescent="0.3">
      <c r="I33" s="177"/>
      <c r="J33" s="177"/>
      <c r="K33" s="177"/>
    </row>
    <row r="34" spans="9:11" s="1" customFormat="1" ht="12.75" customHeight="1" x14ac:dyDescent="0.3">
      <c r="I34" s="177"/>
      <c r="J34" s="177"/>
      <c r="K34" s="177"/>
    </row>
    <row r="35" spans="9:11" s="1" customFormat="1" ht="12.75" customHeight="1" x14ac:dyDescent="0.3">
      <c r="I35" s="177"/>
      <c r="J35" s="177"/>
      <c r="K35" s="177"/>
    </row>
    <row r="36" spans="9:11" s="1" customFormat="1" ht="12.75" customHeight="1" x14ac:dyDescent="0.3">
      <c r="I36" s="177"/>
      <c r="J36" s="177"/>
      <c r="K36" s="177"/>
    </row>
    <row r="37" spans="9:11" s="1" customFormat="1" ht="12.75" customHeight="1" x14ac:dyDescent="0.3">
      <c r="I37" s="177"/>
      <c r="J37" s="177"/>
      <c r="K37" s="177"/>
    </row>
    <row r="38" spans="9:11" s="1" customFormat="1" ht="12.75" customHeight="1" x14ac:dyDescent="0.3">
      <c r="I38" s="177"/>
      <c r="J38" s="177"/>
      <c r="K38" s="177"/>
    </row>
    <row r="39" spans="9:11" s="1" customFormat="1" ht="12.75" customHeight="1" x14ac:dyDescent="0.3">
      <c r="I39" s="177"/>
      <c r="J39" s="177"/>
      <c r="K39" s="177"/>
    </row>
    <row r="40" spans="9:11" s="1" customFormat="1" ht="12.75" customHeight="1" x14ac:dyDescent="0.3">
      <c r="I40" s="177"/>
      <c r="J40" s="177"/>
      <c r="K40" s="177"/>
    </row>
    <row r="41" spans="9:11" s="1" customFormat="1" ht="12.75" customHeight="1" x14ac:dyDescent="0.3">
      <c r="I41" s="177"/>
      <c r="J41" s="177"/>
      <c r="K41" s="177"/>
    </row>
    <row r="42" spans="9:11" s="1" customFormat="1" ht="12.75" customHeight="1" x14ac:dyDescent="0.3">
      <c r="I42" s="177"/>
      <c r="J42" s="177"/>
      <c r="K42" s="177"/>
    </row>
    <row r="43" spans="9:11" s="1" customFormat="1" ht="12.75" customHeight="1" x14ac:dyDescent="0.3">
      <c r="I43" s="177"/>
      <c r="J43" s="177"/>
      <c r="K43" s="177"/>
    </row>
    <row r="44" spans="9:11" s="1" customFormat="1" ht="12.75" customHeight="1" x14ac:dyDescent="0.3">
      <c r="I44" s="177"/>
      <c r="J44" s="177"/>
      <c r="K44" s="177"/>
    </row>
    <row r="45" spans="9:11" s="1" customFormat="1" ht="12.75" customHeight="1" x14ac:dyDescent="0.3">
      <c r="I45" s="177"/>
      <c r="J45" s="177"/>
      <c r="K45" s="177"/>
    </row>
    <row r="46" spans="9:11" s="1" customFormat="1" ht="12.75" customHeight="1" x14ac:dyDescent="0.3">
      <c r="I46" s="177"/>
      <c r="J46" s="177"/>
      <c r="K46" s="177"/>
    </row>
    <row r="47" spans="9:11" s="1" customFormat="1" ht="12.75" customHeight="1" x14ac:dyDescent="0.3">
      <c r="I47" s="177"/>
      <c r="J47" s="177"/>
      <c r="K47" s="177"/>
    </row>
    <row r="48" spans="9:11" s="1" customFormat="1" ht="12.75" customHeight="1" x14ac:dyDescent="0.3">
      <c r="I48" s="177"/>
      <c r="J48" s="177"/>
      <c r="K48" s="177"/>
    </row>
    <row r="49" spans="9:11" s="1" customFormat="1" ht="12.75" customHeight="1" x14ac:dyDescent="0.3">
      <c r="I49" s="177"/>
      <c r="J49" s="177"/>
      <c r="K49" s="177"/>
    </row>
    <row r="50" spans="9:11" s="1" customFormat="1" ht="12.75" customHeight="1" x14ac:dyDescent="0.3">
      <c r="I50" s="177"/>
      <c r="J50" s="177"/>
      <c r="K50" s="177"/>
    </row>
    <row r="51" spans="9:11" s="1" customFormat="1" ht="12.75" customHeight="1" x14ac:dyDescent="0.3">
      <c r="I51" s="177"/>
      <c r="J51" s="177"/>
      <c r="K51" s="177"/>
    </row>
    <row r="52" spans="9:11" s="1" customFormat="1" ht="12.75" customHeight="1" x14ac:dyDescent="0.3">
      <c r="I52" s="177"/>
      <c r="J52" s="177"/>
      <c r="K52" s="177"/>
    </row>
    <row r="53" spans="9:11" s="1" customFormat="1" ht="12.75" customHeight="1" x14ac:dyDescent="0.3">
      <c r="I53" s="177"/>
      <c r="J53" s="177"/>
      <c r="K53" s="177"/>
    </row>
    <row r="54" spans="9:11" s="1" customFormat="1" ht="12.75" customHeight="1" x14ac:dyDescent="0.3">
      <c r="I54" s="177"/>
      <c r="J54" s="177"/>
      <c r="K54" s="177"/>
    </row>
    <row r="55" spans="9:11" s="1" customFormat="1" ht="12.75" customHeight="1" x14ac:dyDescent="0.3">
      <c r="I55" s="177"/>
      <c r="J55" s="177"/>
      <c r="K55" s="177"/>
    </row>
    <row r="56" spans="9:11" s="1" customFormat="1" ht="12.75" customHeight="1" x14ac:dyDescent="0.3">
      <c r="I56" s="177"/>
      <c r="J56" s="177"/>
      <c r="K56" s="177"/>
    </row>
    <row r="57" spans="9:11" s="1" customFormat="1" ht="12.75" customHeight="1" x14ac:dyDescent="0.3">
      <c r="I57" s="177"/>
      <c r="J57" s="177"/>
      <c r="K57" s="177"/>
    </row>
    <row r="58" spans="9:11" s="1" customFormat="1" ht="12.75" customHeight="1" x14ac:dyDescent="0.3">
      <c r="I58" s="177"/>
      <c r="J58" s="177"/>
      <c r="K58" s="177"/>
    </row>
    <row r="59" spans="9:11" s="1" customFormat="1" ht="12.75" customHeight="1" x14ac:dyDescent="0.3">
      <c r="I59" s="177"/>
      <c r="J59" s="177"/>
      <c r="K59" s="177"/>
    </row>
    <row r="60" spans="9:11" s="1" customFormat="1" ht="12.75" customHeight="1" x14ac:dyDescent="0.3">
      <c r="I60" s="177"/>
      <c r="J60" s="177"/>
      <c r="K60" s="177"/>
    </row>
    <row r="61" spans="9:11" s="1" customFormat="1" ht="12.75" customHeight="1" x14ac:dyDescent="0.3">
      <c r="I61" s="177"/>
      <c r="J61" s="177"/>
      <c r="K61" s="177"/>
    </row>
    <row r="62" spans="9:11" s="1" customFormat="1" ht="12.75" customHeight="1" x14ac:dyDescent="0.3">
      <c r="I62" s="177"/>
      <c r="J62" s="177"/>
      <c r="K62" s="177"/>
    </row>
    <row r="63" spans="9:11" s="1" customFormat="1" ht="12.75" customHeight="1" x14ac:dyDescent="0.3">
      <c r="I63" s="177"/>
      <c r="J63" s="177"/>
      <c r="K63" s="177"/>
    </row>
    <row r="64" spans="9:11" s="1" customFormat="1" ht="12.75" customHeight="1" x14ac:dyDescent="0.3">
      <c r="I64" s="177"/>
      <c r="J64" s="177"/>
      <c r="K64" s="177"/>
    </row>
    <row r="65" spans="9:11" s="1" customFormat="1" ht="12.75" customHeight="1" x14ac:dyDescent="0.3">
      <c r="I65" s="177"/>
      <c r="J65" s="177"/>
      <c r="K65" s="177"/>
    </row>
    <row r="66" spans="9:11" s="1" customFormat="1" ht="12.75" customHeight="1" x14ac:dyDescent="0.3">
      <c r="I66" s="177"/>
      <c r="J66" s="177"/>
      <c r="K66" s="177"/>
    </row>
    <row r="67" spans="9:11" s="1" customFormat="1" ht="12.75" customHeight="1" x14ac:dyDescent="0.3">
      <c r="I67" s="177"/>
      <c r="J67" s="177"/>
      <c r="K67" s="177"/>
    </row>
    <row r="68" spans="9:11" s="1" customFormat="1" ht="12.75" customHeight="1" x14ac:dyDescent="0.3">
      <c r="I68" s="177"/>
      <c r="J68" s="177"/>
      <c r="K68" s="177"/>
    </row>
    <row r="69" spans="9:11" s="1" customFormat="1" ht="12.75" customHeight="1" x14ac:dyDescent="0.3">
      <c r="I69" s="177"/>
      <c r="J69" s="177"/>
      <c r="K69" s="177"/>
    </row>
    <row r="70" spans="9:11" s="1" customFormat="1" ht="12.75" customHeight="1" x14ac:dyDescent="0.3">
      <c r="I70" s="177"/>
      <c r="J70" s="177"/>
      <c r="K70" s="177"/>
    </row>
    <row r="71" spans="9:11" s="1" customFormat="1" ht="12.75" customHeight="1" x14ac:dyDescent="0.3">
      <c r="I71" s="177"/>
      <c r="J71" s="177"/>
      <c r="K71" s="177"/>
    </row>
    <row r="72" spans="9:11" s="1" customFormat="1" ht="12.75" customHeight="1" x14ac:dyDescent="0.3">
      <c r="I72" s="177"/>
      <c r="J72" s="177"/>
      <c r="K72" s="177"/>
    </row>
    <row r="73" spans="9:11" s="1" customFormat="1" ht="12.75" customHeight="1" x14ac:dyDescent="0.3">
      <c r="I73" s="177"/>
      <c r="J73" s="177"/>
      <c r="K73" s="177"/>
    </row>
    <row r="74" spans="9:11" s="1" customFormat="1" ht="12.75" customHeight="1" x14ac:dyDescent="0.3">
      <c r="I74" s="177"/>
      <c r="J74" s="177"/>
      <c r="K74" s="177"/>
    </row>
    <row r="75" spans="9:11" s="1" customFormat="1" ht="12.75" customHeight="1" x14ac:dyDescent="0.3">
      <c r="I75" s="177"/>
      <c r="J75" s="177"/>
      <c r="K75" s="177"/>
    </row>
    <row r="76" spans="9:11" s="1" customFormat="1" ht="12.75" customHeight="1" x14ac:dyDescent="0.3">
      <c r="I76" s="177"/>
      <c r="J76" s="177"/>
      <c r="K76" s="177"/>
    </row>
    <row r="77" spans="9:11" s="1" customFormat="1" ht="12.75" customHeight="1" x14ac:dyDescent="0.3">
      <c r="I77" s="177"/>
      <c r="J77" s="177"/>
      <c r="K77" s="177"/>
    </row>
    <row r="78" spans="9:11" s="1" customFormat="1" ht="12.75" customHeight="1" x14ac:dyDescent="0.3">
      <c r="I78" s="177"/>
      <c r="J78" s="177"/>
      <c r="K78" s="177"/>
    </row>
    <row r="79" spans="9:11" s="1" customFormat="1" ht="12.75" customHeight="1" x14ac:dyDescent="0.3">
      <c r="I79" s="177"/>
      <c r="J79" s="177"/>
      <c r="K79" s="177"/>
    </row>
    <row r="80" spans="9:11" s="1" customFormat="1" ht="12.75" customHeight="1" x14ac:dyDescent="0.3">
      <c r="I80" s="177"/>
      <c r="J80" s="177"/>
      <c r="K80" s="177"/>
    </row>
    <row r="81" spans="9:11" s="1" customFormat="1" ht="12.75" customHeight="1" x14ac:dyDescent="0.3">
      <c r="I81" s="177"/>
      <c r="J81" s="177"/>
      <c r="K81" s="177"/>
    </row>
    <row r="82" spans="9:11" s="1" customFormat="1" ht="12.75" customHeight="1" x14ac:dyDescent="0.3">
      <c r="I82" s="177"/>
      <c r="J82" s="177"/>
      <c r="K82" s="177"/>
    </row>
    <row r="83" spans="9:11" s="1" customFormat="1" ht="12.75" customHeight="1" x14ac:dyDescent="0.3">
      <c r="I83" s="177"/>
      <c r="J83" s="177"/>
      <c r="K83" s="177"/>
    </row>
    <row r="84" spans="9:11" s="1" customFormat="1" ht="12.75" customHeight="1" x14ac:dyDescent="0.3">
      <c r="I84" s="177"/>
      <c r="J84" s="177"/>
      <c r="K84" s="177"/>
    </row>
    <row r="85" spans="9:11" s="1" customFormat="1" ht="12.75" customHeight="1" x14ac:dyDescent="0.3">
      <c r="I85" s="177"/>
      <c r="J85" s="177"/>
      <c r="K85" s="177"/>
    </row>
    <row r="86" spans="9:11" s="1" customFormat="1" ht="12.75" customHeight="1" x14ac:dyDescent="0.3">
      <c r="I86" s="177"/>
      <c r="J86" s="177"/>
      <c r="K86" s="177"/>
    </row>
    <row r="87" spans="9:11" s="1" customFormat="1" ht="12.75" customHeight="1" x14ac:dyDescent="0.3">
      <c r="I87" s="177"/>
      <c r="J87" s="177"/>
      <c r="K87" s="177"/>
    </row>
    <row r="88" spans="9:11" s="1" customFormat="1" ht="12.75" customHeight="1" x14ac:dyDescent="0.3">
      <c r="I88" s="177"/>
      <c r="J88" s="177"/>
      <c r="K88" s="177"/>
    </row>
    <row r="89" spans="9:11" s="1" customFormat="1" ht="12.75" customHeight="1" x14ac:dyDescent="0.3">
      <c r="I89" s="177"/>
      <c r="J89" s="177"/>
      <c r="K89" s="177"/>
    </row>
    <row r="90" spans="9:11" s="1" customFormat="1" ht="12.75" customHeight="1" x14ac:dyDescent="0.3">
      <c r="I90" s="177"/>
      <c r="J90" s="177"/>
      <c r="K90" s="177"/>
    </row>
    <row r="91" spans="9:11" s="1" customFormat="1" ht="12.75" customHeight="1" x14ac:dyDescent="0.3">
      <c r="I91" s="177"/>
      <c r="J91" s="177"/>
      <c r="K91" s="177"/>
    </row>
    <row r="92" spans="9:11" s="1" customFormat="1" ht="12.75" customHeight="1" x14ac:dyDescent="0.3">
      <c r="I92" s="177"/>
      <c r="J92" s="177"/>
      <c r="K92" s="177"/>
    </row>
    <row r="93" spans="9:11" s="1" customFormat="1" ht="12.75" customHeight="1" x14ac:dyDescent="0.3">
      <c r="I93" s="177"/>
      <c r="J93" s="177"/>
      <c r="K93" s="177"/>
    </row>
    <row r="94" spans="9:11" s="1" customFormat="1" ht="12.75" customHeight="1" x14ac:dyDescent="0.3">
      <c r="I94" s="177"/>
      <c r="J94" s="177"/>
      <c r="K94" s="177"/>
    </row>
    <row r="95" spans="9:11" s="1" customFormat="1" ht="12.75" customHeight="1" x14ac:dyDescent="0.3">
      <c r="I95" s="177"/>
      <c r="J95" s="177"/>
      <c r="K95" s="177"/>
    </row>
    <row r="96" spans="9:11" s="1" customFormat="1" ht="12.75" customHeight="1" x14ac:dyDescent="0.3">
      <c r="I96" s="177"/>
      <c r="J96" s="177"/>
      <c r="K96" s="177"/>
    </row>
    <row r="97" spans="9:11" s="1" customFormat="1" ht="12.75" customHeight="1" x14ac:dyDescent="0.3">
      <c r="I97" s="177"/>
      <c r="J97" s="177"/>
      <c r="K97" s="177"/>
    </row>
    <row r="98" spans="9:11" s="1" customFormat="1" ht="12.75" customHeight="1" x14ac:dyDescent="0.3">
      <c r="I98" s="177"/>
      <c r="J98" s="177"/>
      <c r="K98" s="177"/>
    </row>
    <row r="99" spans="9:11" s="1" customFormat="1" ht="12.75" customHeight="1" x14ac:dyDescent="0.3">
      <c r="I99" s="177"/>
      <c r="J99" s="177"/>
      <c r="K99" s="177"/>
    </row>
    <row r="100" spans="9:11" s="1" customFormat="1" ht="12.75" customHeight="1" x14ac:dyDescent="0.3">
      <c r="I100" s="177"/>
      <c r="J100" s="177"/>
      <c r="K100" s="177"/>
    </row>
    <row r="101" spans="9:11" s="1" customFormat="1" ht="12.75" customHeight="1" x14ac:dyDescent="0.3">
      <c r="I101" s="177"/>
      <c r="J101" s="177"/>
      <c r="K101" s="177"/>
    </row>
    <row r="102" spans="9:11" s="1" customFormat="1" ht="12.75" customHeight="1" x14ac:dyDescent="0.3">
      <c r="I102" s="177"/>
      <c r="J102" s="177"/>
      <c r="K102" s="177"/>
    </row>
    <row r="103" spans="9:11" s="1" customFormat="1" ht="12.75" customHeight="1" x14ac:dyDescent="0.3">
      <c r="I103" s="177"/>
      <c r="J103" s="177"/>
      <c r="K103" s="177"/>
    </row>
    <row r="104" spans="9:11" s="1" customFormat="1" ht="12.75" customHeight="1" x14ac:dyDescent="0.3">
      <c r="I104" s="177"/>
      <c r="J104" s="177"/>
      <c r="K104" s="177"/>
    </row>
    <row r="105" spans="9:11" s="1" customFormat="1" ht="12.75" customHeight="1" x14ac:dyDescent="0.3">
      <c r="I105" s="177"/>
      <c r="J105" s="177"/>
      <c r="K105" s="177"/>
    </row>
    <row r="106" spans="9:11" s="1" customFormat="1" ht="12.75" customHeight="1" x14ac:dyDescent="0.3">
      <c r="I106" s="177"/>
      <c r="J106" s="177"/>
      <c r="K106" s="177"/>
    </row>
    <row r="107" spans="9:11" s="1" customFormat="1" ht="12.75" customHeight="1" x14ac:dyDescent="0.3">
      <c r="I107" s="177"/>
      <c r="J107" s="177"/>
      <c r="K107" s="177"/>
    </row>
    <row r="108" spans="9:11" s="1" customFormat="1" ht="12.75" customHeight="1" x14ac:dyDescent="0.3">
      <c r="I108" s="177"/>
      <c r="J108" s="177"/>
      <c r="K108" s="177"/>
    </row>
    <row r="109" spans="9:11" s="1" customFormat="1" ht="12.75" customHeight="1" x14ac:dyDescent="0.3">
      <c r="I109" s="177"/>
      <c r="J109" s="177"/>
      <c r="K109" s="177"/>
    </row>
    <row r="110" spans="9:11" s="1" customFormat="1" ht="12.75" customHeight="1" x14ac:dyDescent="0.3">
      <c r="I110" s="177"/>
      <c r="J110" s="177"/>
      <c r="K110" s="177"/>
    </row>
    <row r="111" spans="9:11" s="1" customFormat="1" ht="12.75" customHeight="1" x14ac:dyDescent="0.3">
      <c r="I111" s="177"/>
      <c r="J111" s="177"/>
      <c r="K111" s="177"/>
    </row>
    <row r="112" spans="9:11" s="1" customFormat="1" ht="12.75" customHeight="1" x14ac:dyDescent="0.3">
      <c r="I112" s="177"/>
      <c r="J112" s="177"/>
      <c r="K112" s="177"/>
    </row>
    <row r="113" spans="9:11" s="1" customFormat="1" ht="12.75" customHeight="1" x14ac:dyDescent="0.3">
      <c r="I113" s="177"/>
      <c r="J113" s="177"/>
      <c r="K113" s="177"/>
    </row>
    <row r="114" spans="9:11" s="1" customFormat="1" ht="12.75" customHeight="1" x14ac:dyDescent="0.3">
      <c r="I114" s="177"/>
      <c r="J114" s="177"/>
      <c r="K114" s="177"/>
    </row>
    <row r="115" spans="9:11" s="1" customFormat="1" ht="12.75" customHeight="1" x14ac:dyDescent="0.3">
      <c r="I115" s="177"/>
      <c r="J115" s="177"/>
      <c r="K115" s="177"/>
    </row>
    <row r="116" spans="9:11" s="1" customFormat="1" ht="12.75" customHeight="1" x14ac:dyDescent="0.3">
      <c r="I116" s="177"/>
      <c r="J116" s="177"/>
      <c r="K116" s="177"/>
    </row>
    <row r="117" spans="9:11" s="1" customFormat="1" ht="12.75" customHeight="1" x14ac:dyDescent="0.3">
      <c r="I117" s="177"/>
      <c r="J117" s="177"/>
      <c r="K117" s="177"/>
    </row>
    <row r="118" spans="9:11" s="1" customFormat="1" ht="12.75" customHeight="1" x14ac:dyDescent="0.3">
      <c r="I118" s="177"/>
      <c r="J118" s="177"/>
      <c r="K118" s="177"/>
    </row>
    <row r="119" spans="9:11" s="1" customFormat="1" ht="12.75" customHeight="1" x14ac:dyDescent="0.3">
      <c r="I119" s="177"/>
      <c r="J119" s="177"/>
      <c r="K119" s="177"/>
    </row>
    <row r="120" spans="9:11" s="1" customFormat="1" ht="12.75" customHeight="1" x14ac:dyDescent="0.3">
      <c r="I120" s="177"/>
      <c r="J120" s="177"/>
      <c r="K120" s="177"/>
    </row>
    <row r="121" spans="9:11" s="1" customFormat="1" ht="12.75" customHeight="1" x14ac:dyDescent="0.3">
      <c r="I121" s="177"/>
      <c r="J121" s="177"/>
      <c r="K121" s="177"/>
    </row>
    <row r="122" spans="9:11" s="1" customFormat="1" ht="12.75" customHeight="1" x14ac:dyDescent="0.3">
      <c r="I122" s="177"/>
      <c r="J122" s="177"/>
      <c r="K122" s="177"/>
    </row>
    <row r="123" spans="9:11" s="1" customFormat="1" ht="12.75" customHeight="1" x14ac:dyDescent="0.3">
      <c r="I123" s="177"/>
      <c r="J123" s="177"/>
      <c r="K123" s="177"/>
    </row>
    <row r="124" spans="9:11" s="1" customFormat="1" ht="12.75" customHeight="1" x14ac:dyDescent="0.3">
      <c r="I124" s="177"/>
      <c r="J124" s="177"/>
      <c r="K124" s="177"/>
    </row>
    <row r="125" spans="9:11" s="1" customFormat="1" ht="12.75" customHeight="1" x14ac:dyDescent="0.3">
      <c r="I125" s="177"/>
      <c r="J125" s="177"/>
      <c r="K125" s="177"/>
    </row>
    <row r="126" spans="9:11" s="1" customFormat="1" ht="12.75" customHeight="1" x14ac:dyDescent="0.3">
      <c r="I126" s="177"/>
      <c r="J126" s="177"/>
      <c r="K126" s="177"/>
    </row>
    <row r="127" spans="9:11" s="1" customFormat="1" ht="12.75" customHeight="1" x14ac:dyDescent="0.3">
      <c r="I127" s="177"/>
      <c r="J127" s="177"/>
      <c r="K127" s="177"/>
    </row>
    <row r="128" spans="9:11" s="1" customFormat="1" ht="12.75" customHeight="1" x14ac:dyDescent="0.3">
      <c r="I128" s="177"/>
      <c r="J128" s="177"/>
      <c r="K128" s="177"/>
    </row>
    <row r="129" spans="9:11" s="1" customFormat="1" ht="12.75" customHeight="1" x14ac:dyDescent="0.3">
      <c r="I129" s="177"/>
      <c r="J129" s="177"/>
      <c r="K129" s="177"/>
    </row>
    <row r="130" spans="9:11" s="1" customFormat="1" ht="12.75" customHeight="1" x14ac:dyDescent="0.3">
      <c r="I130" s="177"/>
      <c r="J130" s="177"/>
      <c r="K130" s="177"/>
    </row>
    <row r="131" spans="9:11" s="1" customFormat="1" ht="12.75" customHeight="1" x14ac:dyDescent="0.3">
      <c r="I131" s="177"/>
      <c r="J131" s="177"/>
      <c r="K131" s="177"/>
    </row>
    <row r="132" spans="9:11" s="1" customFormat="1" ht="12.75" customHeight="1" x14ac:dyDescent="0.3">
      <c r="I132" s="177"/>
      <c r="J132" s="177"/>
      <c r="K132" s="177"/>
    </row>
    <row r="133" spans="9:11" s="1" customFormat="1" ht="12.75" customHeight="1" x14ac:dyDescent="0.3">
      <c r="I133" s="177"/>
      <c r="J133" s="177"/>
      <c r="K133" s="177"/>
    </row>
    <row r="134" spans="9:11" s="1" customFormat="1" ht="12.75" customHeight="1" x14ac:dyDescent="0.3">
      <c r="I134" s="177"/>
      <c r="J134" s="177"/>
      <c r="K134" s="177"/>
    </row>
    <row r="135" spans="9:11" s="1" customFormat="1" ht="12.75" customHeight="1" x14ac:dyDescent="0.3">
      <c r="I135" s="177"/>
      <c r="J135" s="177"/>
      <c r="K135" s="177"/>
    </row>
    <row r="136" spans="9:11" s="1" customFormat="1" ht="12.75" customHeight="1" x14ac:dyDescent="0.3">
      <c r="I136" s="177"/>
      <c r="J136" s="177"/>
      <c r="K136" s="177"/>
    </row>
    <row r="137" spans="9:11" s="1" customFormat="1" ht="12.75" customHeight="1" x14ac:dyDescent="0.3">
      <c r="I137" s="177"/>
      <c r="J137" s="177"/>
      <c r="K137" s="177"/>
    </row>
    <row r="138" spans="9:11" s="1" customFormat="1" ht="12.75" customHeight="1" x14ac:dyDescent="0.3">
      <c r="I138" s="177"/>
      <c r="J138" s="177"/>
      <c r="K138" s="177"/>
    </row>
    <row r="139" spans="9:11" s="1" customFormat="1" ht="12.75" customHeight="1" x14ac:dyDescent="0.3">
      <c r="I139" s="177"/>
      <c r="J139" s="177"/>
      <c r="K139" s="177"/>
    </row>
    <row r="140" spans="9:11" s="1" customFormat="1" ht="12.75" customHeight="1" x14ac:dyDescent="0.3">
      <c r="I140" s="177"/>
      <c r="J140" s="177"/>
      <c r="K140" s="177"/>
    </row>
    <row r="141" spans="9:11" s="1" customFormat="1" ht="12.75" customHeight="1" x14ac:dyDescent="0.3">
      <c r="I141" s="177"/>
      <c r="J141" s="177"/>
      <c r="K141" s="177"/>
    </row>
    <row r="142" spans="9:11" s="1" customFormat="1" ht="12.75" customHeight="1" x14ac:dyDescent="0.3">
      <c r="I142" s="177"/>
      <c r="J142" s="177"/>
      <c r="K142" s="177"/>
    </row>
    <row r="143" spans="9:11" s="1" customFormat="1" ht="12.75" customHeight="1" x14ac:dyDescent="0.3">
      <c r="I143" s="177"/>
      <c r="J143" s="177"/>
      <c r="K143" s="177"/>
    </row>
    <row r="144" spans="9:11" s="1" customFormat="1" ht="12.75" customHeight="1" x14ac:dyDescent="0.3">
      <c r="I144" s="177"/>
      <c r="J144" s="177"/>
      <c r="K144" s="177"/>
    </row>
    <row r="145" spans="9:11" s="1" customFormat="1" ht="12.75" customHeight="1" x14ac:dyDescent="0.3">
      <c r="I145" s="177"/>
      <c r="J145" s="177"/>
      <c r="K145" s="177"/>
    </row>
    <row r="146" spans="9:11" s="1" customFormat="1" ht="12.75" customHeight="1" x14ac:dyDescent="0.3">
      <c r="I146" s="177"/>
      <c r="J146" s="177"/>
      <c r="K146" s="177"/>
    </row>
    <row r="147" spans="9:11" s="1" customFormat="1" ht="12.75" customHeight="1" x14ac:dyDescent="0.3">
      <c r="I147" s="177"/>
      <c r="J147" s="177"/>
      <c r="K147" s="177"/>
    </row>
    <row r="148" spans="9:11" s="1" customFormat="1" ht="12.75" customHeight="1" x14ac:dyDescent="0.3">
      <c r="I148" s="177"/>
      <c r="J148" s="177"/>
      <c r="K148" s="177"/>
    </row>
    <row r="149" spans="9:11" s="1" customFormat="1" ht="12.75" customHeight="1" x14ac:dyDescent="0.3">
      <c r="I149" s="177"/>
      <c r="J149" s="177"/>
      <c r="K149" s="177"/>
    </row>
    <row r="150" spans="9:11" s="1" customFormat="1" ht="12.75" customHeight="1" x14ac:dyDescent="0.3">
      <c r="I150" s="177"/>
      <c r="J150" s="177"/>
      <c r="K150" s="177"/>
    </row>
    <row r="151" spans="9:11" s="1" customFormat="1" ht="12.75" customHeight="1" x14ac:dyDescent="0.3">
      <c r="I151" s="177"/>
      <c r="J151" s="177"/>
      <c r="K151" s="177"/>
    </row>
    <row r="152" spans="9:11" s="1" customFormat="1" ht="12.75" customHeight="1" x14ac:dyDescent="0.3">
      <c r="I152" s="177"/>
      <c r="J152" s="177"/>
      <c r="K152" s="177"/>
    </row>
    <row r="153" spans="9:11" s="1" customFormat="1" ht="12.75" customHeight="1" x14ac:dyDescent="0.3">
      <c r="I153" s="177"/>
      <c r="J153" s="177"/>
      <c r="K153" s="177"/>
    </row>
    <row r="154" spans="9:11" s="1" customFormat="1" ht="12.75" customHeight="1" x14ac:dyDescent="0.3">
      <c r="I154" s="177"/>
      <c r="J154" s="177"/>
      <c r="K154" s="177"/>
    </row>
    <row r="155" spans="9:11" s="1" customFormat="1" ht="12.75" customHeight="1" x14ac:dyDescent="0.3">
      <c r="I155" s="177"/>
      <c r="J155" s="177"/>
      <c r="K155" s="177"/>
    </row>
    <row r="156" spans="9:11" s="1" customFormat="1" ht="12.75" customHeight="1" x14ac:dyDescent="0.3">
      <c r="I156" s="177"/>
      <c r="J156" s="177"/>
      <c r="K156" s="177"/>
    </row>
    <row r="157" spans="9:11" s="1" customFormat="1" ht="12.75" customHeight="1" x14ac:dyDescent="0.3">
      <c r="I157" s="177"/>
      <c r="J157" s="177"/>
      <c r="K157" s="177"/>
    </row>
    <row r="158" spans="9:11" s="1" customFormat="1" ht="12.75" customHeight="1" x14ac:dyDescent="0.3">
      <c r="I158" s="177"/>
      <c r="J158" s="177"/>
      <c r="K158" s="177"/>
    </row>
    <row r="159" spans="9:11" s="1" customFormat="1" ht="12.75" customHeight="1" x14ac:dyDescent="0.3">
      <c r="I159" s="177"/>
      <c r="J159" s="177"/>
      <c r="K159" s="177"/>
    </row>
    <row r="160" spans="9:11" s="1" customFormat="1" ht="12.75" customHeight="1" x14ac:dyDescent="0.3">
      <c r="I160" s="177"/>
      <c r="J160" s="177"/>
      <c r="K160" s="177"/>
    </row>
    <row r="161" spans="9:11" s="1" customFormat="1" ht="12.75" customHeight="1" x14ac:dyDescent="0.3">
      <c r="I161" s="177"/>
      <c r="J161" s="177"/>
      <c r="K161" s="177"/>
    </row>
    <row r="162" spans="9:11" s="1" customFormat="1" ht="12.75" customHeight="1" x14ac:dyDescent="0.3">
      <c r="I162" s="177"/>
      <c r="J162" s="177"/>
      <c r="K162" s="177"/>
    </row>
    <row r="163" spans="9:11" s="1" customFormat="1" ht="12.75" customHeight="1" x14ac:dyDescent="0.3">
      <c r="I163" s="177"/>
      <c r="J163" s="177"/>
      <c r="K163" s="177"/>
    </row>
    <row r="164" spans="9:11" s="1" customFormat="1" ht="12.75" customHeight="1" x14ac:dyDescent="0.3">
      <c r="I164" s="177"/>
      <c r="J164" s="177"/>
      <c r="K164" s="177"/>
    </row>
    <row r="165" spans="9:11" s="1" customFormat="1" ht="12.75" customHeight="1" x14ac:dyDescent="0.3">
      <c r="I165" s="177"/>
      <c r="J165" s="177"/>
      <c r="K165" s="177"/>
    </row>
    <row r="166" spans="9:11" s="1" customFormat="1" ht="12.75" customHeight="1" x14ac:dyDescent="0.3">
      <c r="I166" s="177"/>
      <c r="J166" s="177"/>
      <c r="K166" s="177"/>
    </row>
    <row r="167" spans="9:11" s="1" customFormat="1" ht="12.75" customHeight="1" x14ac:dyDescent="0.3">
      <c r="I167" s="177"/>
      <c r="J167" s="177"/>
      <c r="K167" s="177"/>
    </row>
    <row r="168" spans="9:11" s="1" customFormat="1" ht="12.75" customHeight="1" x14ac:dyDescent="0.3">
      <c r="I168" s="177"/>
      <c r="J168" s="177"/>
      <c r="K168" s="177"/>
    </row>
    <row r="169" spans="9:11" s="1" customFormat="1" ht="12.75" customHeight="1" x14ac:dyDescent="0.3">
      <c r="I169" s="177"/>
      <c r="J169" s="177"/>
      <c r="K169" s="177"/>
    </row>
    <row r="170" spans="9:11" s="1" customFormat="1" ht="12.75" customHeight="1" x14ac:dyDescent="0.3">
      <c r="I170" s="177"/>
      <c r="J170" s="177"/>
      <c r="K170" s="177"/>
    </row>
    <row r="171" spans="9:11" s="1" customFormat="1" ht="12.75" customHeight="1" x14ac:dyDescent="0.3">
      <c r="I171" s="177"/>
      <c r="J171" s="177"/>
      <c r="K171" s="177"/>
    </row>
    <row r="172" spans="9:11" s="1" customFormat="1" ht="12.75" customHeight="1" x14ac:dyDescent="0.3">
      <c r="I172" s="177"/>
      <c r="J172" s="177"/>
      <c r="K172" s="177"/>
    </row>
    <row r="173" spans="9:11" s="1" customFormat="1" ht="12.75" customHeight="1" x14ac:dyDescent="0.3">
      <c r="I173" s="177"/>
      <c r="J173" s="177"/>
      <c r="K173" s="177"/>
    </row>
    <row r="174" spans="9:11" s="1" customFormat="1" ht="12.75" customHeight="1" x14ac:dyDescent="0.3">
      <c r="I174" s="177"/>
      <c r="J174" s="177"/>
      <c r="K174" s="177"/>
    </row>
    <row r="175" spans="9:11" s="1" customFormat="1" ht="12.75" customHeight="1" x14ac:dyDescent="0.3">
      <c r="I175" s="177"/>
      <c r="J175" s="177"/>
      <c r="K175" s="177"/>
    </row>
    <row r="176" spans="9:11" s="1" customFormat="1" ht="12.75" customHeight="1" x14ac:dyDescent="0.3">
      <c r="I176" s="177"/>
      <c r="J176" s="177"/>
      <c r="K176" s="177"/>
    </row>
    <row r="177" spans="9:11" s="1" customFormat="1" ht="12.75" customHeight="1" x14ac:dyDescent="0.3">
      <c r="I177" s="177"/>
      <c r="J177" s="177"/>
      <c r="K177" s="177"/>
    </row>
    <row r="178" spans="9:11" s="1" customFormat="1" ht="12.75" customHeight="1" x14ac:dyDescent="0.3">
      <c r="I178" s="177"/>
      <c r="J178" s="177"/>
      <c r="K178" s="177"/>
    </row>
    <row r="179" spans="9:11" s="1" customFormat="1" ht="12.75" customHeight="1" x14ac:dyDescent="0.3">
      <c r="I179" s="177"/>
      <c r="J179" s="177"/>
      <c r="K179" s="177"/>
    </row>
    <row r="180" spans="9:11" s="1" customFormat="1" ht="12.75" customHeight="1" x14ac:dyDescent="0.3">
      <c r="I180" s="177"/>
      <c r="J180" s="177"/>
      <c r="K180" s="177"/>
    </row>
    <row r="181" spans="9:11" s="1" customFormat="1" ht="12.75" customHeight="1" x14ac:dyDescent="0.3">
      <c r="I181" s="177"/>
      <c r="J181" s="177"/>
      <c r="K181" s="177"/>
    </row>
    <row r="182" spans="9:11" s="1" customFormat="1" ht="12.75" customHeight="1" x14ac:dyDescent="0.3">
      <c r="I182" s="177"/>
      <c r="J182" s="177"/>
      <c r="K182" s="177"/>
    </row>
    <row r="183" spans="9:11" s="1" customFormat="1" ht="12.75" customHeight="1" x14ac:dyDescent="0.3">
      <c r="I183" s="177"/>
      <c r="J183" s="177"/>
      <c r="K183" s="177"/>
    </row>
    <row r="184" spans="9:11" s="1" customFormat="1" ht="12.75" customHeight="1" x14ac:dyDescent="0.3">
      <c r="I184" s="177"/>
      <c r="J184" s="177"/>
      <c r="K184" s="177"/>
    </row>
    <row r="185" spans="9:11" s="1" customFormat="1" ht="12.75" customHeight="1" x14ac:dyDescent="0.3">
      <c r="I185" s="177"/>
      <c r="J185" s="177"/>
      <c r="K185" s="177"/>
    </row>
    <row r="186" spans="9:11" s="1" customFormat="1" ht="12.75" customHeight="1" x14ac:dyDescent="0.3">
      <c r="I186" s="177"/>
      <c r="J186" s="177"/>
      <c r="K186" s="177"/>
    </row>
    <row r="187" spans="9:11" s="1" customFormat="1" ht="12.75" customHeight="1" x14ac:dyDescent="0.3">
      <c r="I187" s="177"/>
      <c r="J187" s="177"/>
      <c r="K187" s="177"/>
    </row>
    <row r="188" spans="9:11" s="1" customFormat="1" ht="12.75" customHeight="1" x14ac:dyDescent="0.3">
      <c r="I188" s="177"/>
      <c r="J188" s="177"/>
      <c r="K188" s="177"/>
    </row>
    <row r="189" spans="9:11" s="1" customFormat="1" ht="12.75" customHeight="1" x14ac:dyDescent="0.3">
      <c r="I189" s="177"/>
      <c r="J189" s="177"/>
      <c r="K189" s="177"/>
    </row>
    <row r="190" spans="9:11" s="1" customFormat="1" ht="12.75" customHeight="1" x14ac:dyDescent="0.3">
      <c r="I190" s="177"/>
      <c r="J190" s="177"/>
      <c r="K190" s="177"/>
    </row>
    <row r="191" spans="9:11" s="1" customFormat="1" ht="12.75" customHeight="1" x14ac:dyDescent="0.3">
      <c r="I191" s="177"/>
      <c r="J191" s="177"/>
      <c r="K191" s="177"/>
    </row>
    <row r="192" spans="9:11" s="1" customFormat="1" ht="12.75" customHeight="1" x14ac:dyDescent="0.3">
      <c r="I192" s="177"/>
      <c r="J192" s="177"/>
      <c r="K192" s="177"/>
    </row>
    <row r="193" spans="9:11" s="1" customFormat="1" ht="12.75" customHeight="1" x14ac:dyDescent="0.3">
      <c r="I193" s="177"/>
      <c r="J193" s="177"/>
      <c r="K193" s="177"/>
    </row>
    <row r="194" spans="9:11" s="1" customFormat="1" ht="12.75" customHeight="1" x14ac:dyDescent="0.3">
      <c r="I194" s="177"/>
      <c r="J194" s="177"/>
      <c r="K194" s="177"/>
    </row>
    <row r="195" spans="9:11" s="1" customFormat="1" ht="12.75" customHeight="1" x14ac:dyDescent="0.3">
      <c r="I195" s="177"/>
      <c r="J195" s="177"/>
      <c r="K195" s="177"/>
    </row>
    <row r="196" spans="9:11" s="1" customFormat="1" ht="12.75" customHeight="1" x14ac:dyDescent="0.3">
      <c r="I196" s="177"/>
      <c r="J196" s="177"/>
      <c r="K196" s="177"/>
    </row>
    <row r="197" spans="9:11" s="1" customFormat="1" ht="12.75" customHeight="1" x14ac:dyDescent="0.3">
      <c r="I197" s="177"/>
      <c r="J197" s="177"/>
      <c r="K197" s="177"/>
    </row>
    <row r="198" spans="9:11" s="1" customFormat="1" ht="12.75" customHeight="1" x14ac:dyDescent="0.3">
      <c r="I198" s="177"/>
      <c r="J198" s="177"/>
      <c r="K198" s="177"/>
    </row>
    <row r="199" spans="9:11" s="1" customFormat="1" ht="12.75" customHeight="1" x14ac:dyDescent="0.3">
      <c r="I199" s="177"/>
      <c r="J199" s="177"/>
      <c r="K199" s="177"/>
    </row>
    <row r="200" spans="9:11" s="1" customFormat="1" ht="12.75" customHeight="1" x14ac:dyDescent="0.3">
      <c r="I200" s="177"/>
      <c r="J200" s="177"/>
      <c r="K200" s="177"/>
    </row>
    <row r="201" spans="9:11" s="1" customFormat="1" ht="12.75" customHeight="1" x14ac:dyDescent="0.3">
      <c r="I201" s="177"/>
      <c r="J201" s="177"/>
      <c r="K201" s="177"/>
    </row>
    <row r="202" spans="9:11" s="1" customFormat="1" ht="12.75" customHeight="1" x14ac:dyDescent="0.3">
      <c r="I202" s="177"/>
      <c r="J202" s="177"/>
      <c r="K202" s="177"/>
    </row>
    <row r="203" spans="9:11" s="1" customFormat="1" ht="12.75" customHeight="1" x14ac:dyDescent="0.3">
      <c r="I203" s="177"/>
      <c r="J203" s="177"/>
      <c r="K203" s="177"/>
    </row>
    <row r="204" spans="9:11" s="1" customFormat="1" ht="12.75" customHeight="1" x14ac:dyDescent="0.3">
      <c r="I204" s="177"/>
      <c r="J204" s="177"/>
      <c r="K204" s="177"/>
    </row>
    <row r="205" spans="9:11" s="1" customFormat="1" ht="12.75" customHeight="1" x14ac:dyDescent="0.3">
      <c r="I205" s="177"/>
      <c r="J205" s="177"/>
      <c r="K205" s="177"/>
    </row>
    <row r="206" spans="9:11" s="1" customFormat="1" ht="12.75" customHeight="1" x14ac:dyDescent="0.3">
      <c r="I206" s="177"/>
      <c r="J206" s="177"/>
      <c r="K206" s="177"/>
    </row>
    <row r="207" spans="9:11" s="1" customFormat="1" ht="12.75" customHeight="1" x14ac:dyDescent="0.3">
      <c r="I207" s="177"/>
      <c r="J207" s="177"/>
      <c r="K207" s="177"/>
    </row>
    <row r="208" spans="9:11" s="1" customFormat="1" ht="12.75" customHeight="1" x14ac:dyDescent="0.3">
      <c r="I208" s="177"/>
      <c r="J208" s="177"/>
      <c r="K208" s="177"/>
    </row>
    <row r="209" spans="9:11" s="1" customFormat="1" ht="12.75" customHeight="1" x14ac:dyDescent="0.3">
      <c r="I209" s="177"/>
      <c r="J209" s="177"/>
      <c r="K209" s="177"/>
    </row>
    <row r="210" spans="9:11" s="1" customFormat="1" ht="12.75" customHeight="1" x14ac:dyDescent="0.3">
      <c r="I210" s="177"/>
      <c r="J210" s="177"/>
      <c r="K210" s="177"/>
    </row>
    <row r="211" spans="9:11" s="1" customFormat="1" ht="12.75" customHeight="1" x14ac:dyDescent="0.3">
      <c r="I211" s="177"/>
      <c r="J211" s="177"/>
      <c r="K211" s="177"/>
    </row>
    <row r="212" spans="9:11" s="1" customFormat="1" ht="12.75" customHeight="1" x14ac:dyDescent="0.3">
      <c r="I212" s="177"/>
      <c r="J212" s="177"/>
      <c r="K212" s="177"/>
    </row>
    <row r="213" spans="9:11" s="1" customFormat="1" ht="12.75" customHeight="1" x14ac:dyDescent="0.3">
      <c r="I213" s="177"/>
      <c r="J213" s="177"/>
      <c r="K213" s="177"/>
    </row>
    <row r="214" spans="9:11" s="1" customFormat="1" ht="12.75" customHeight="1" x14ac:dyDescent="0.3">
      <c r="I214" s="177"/>
      <c r="J214" s="177"/>
      <c r="K214" s="177"/>
    </row>
    <row r="215" spans="9:11" s="1" customFormat="1" ht="12.75" customHeight="1" x14ac:dyDescent="0.3">
      <c r="I215" s="177"/>
      <c r="J215" s="177"/>
      <c r="K215" s="177"/>
    </row>
    <row r="216" spans="9:11" s="1" customFormat="1" ht="12.75" customHeight="1" x14ac:dyDescent="0.3">
      <c r="I216" s="177"/>
      <c r="J216" s="177"/>
      <c r="K216" s="177"/>
    </row>
    <row r="217" spans="9:11" s="1" customFormat="1" ht="12.75" customHeight="1" x14ac:dyDescent="0.3">
      <c r="I217" s="177"/>
      <c r="J217" s="177"/>
      <c r="K217" s="177"/>
    </row>
    <row r="218" spans="9:11" s="1" customFormat="1" ht="12.75" customHeight="1" x14ac:dyDescent="0.3">
      <c r="I218" s="177"/>
      <c r="J218" s="177"/>
      <c r="K218" s="177"/>
    </row>
    <row r="219" spans="9:11" s="1" customFormat="1" ht="12.75" customHeight="1" x14ac:dyDescent="0.3">
      <c r="I219" s="177"/>
      <c r="J219" s="177"/>
      <c r="K219" s="177"/>
    </row>
    <row r="220" spans="9:11" s="1" customFormat="1" ht="12.75" customHeight="1" x14ac:dyDescent="0.3">
      <c r="I220" s="177"/>
      <c r="J220" s="177"/>
      <c r="K220" s="177"/>
    </row>
    <row r="221" spans="9:11" s="1" customFormat="1" ht="12.75" customHeight="1" x14ac:dyDescent="0.3">
      <c r="I221" s="177"/>
      <c r="J221" s="177"/>
      <c r="K221" s="177"/>
    </row>
    <row r="222" spans="9:11" s="1" customFormat="1" ht="12.75" customHeight="1" x14ac:dyDescent="0.3">
      <c r="I222" s="177"/>
      <c r="J222" s="177"/>
      <c r="K222" s="177"/>
    </row>
    <row r="223" spans="9:11" s="1" customFormat="1" ht="12.75" customHeight="1" x14ac:dyDescent="0.3">
      <c r="I223" s="177"/>
      <c r="J223" s="177"/>
      <c r="K223" s="177"/>
    </row>
    <row r="224" spans="9:11" s="1" customFormat="1" ht="12.75" customHeight="1" x14ac:dyDescent="0.3">
      <c r="I224" s="177"/>
      <c r="J224" s="177"/>
      <c r="K224" s="177"/>
    </row>
    <row r="225" spans="9:11" s="1" customFormat="1" ht="12.75" customHeight="1" x14ac:dyDescent="0.3">
      <c r="I225" s="177"/>
      <c r="J225" s="177"/>
      <c r="K225" s="177"/>
    </row>
    <row r="226" spans="9:11" s="1" customFormat="1" ht="12.75" customHeight="1" x14ac:dyDescent="0.3">
      <c r="I226" s="177"/>
      <c r="J226" s="177"/>
      <c r="K226" s="177"/>
    </row>
    <row r="227" spans="9:11" s="1" customFormat="1" ht="12.75" customHeight="1" x14ac:dyDescent="0.3">
      <c r="I227" s="177"/>
      <c r="J227" s="177"/>
      <c r="K227" s="177"/>
    </row>
    <row r="228" spans="9:11" s="1" customFormat="1" ht="12.75" customHeight="1" x14ac:dyDescent="0.3">
      <c r="I228" s="177"/>
      <c r="J228" s="177"/>
      <c r="K228" s="177"/>
    </row>
    <row r="229" spans="9:11" s="1" customFormat="1" ht="12.75" customHeight="1" x14ac:dyDescent="0.3">
      <c r="I229" s="177"/>
      <c r="J229" s="177"/>
      <c r="K229" s="177"/>
    </row>
    <row r="230" spans="9:11" s="1" customFormat="1" ht="12.75" customHeight="1" x14ac:dyDescent="0.3">
      <c r="I230" s="177"/>
      <c r="J230" s="177"/>
      <c r="K230" s="177"/>
    </row>
    <row r="231" spans="9:11" s="1" customFormat="1" ht="12.75" customHeight="1" x14ac:dyDescent="0.3">
      <c r="I231" s="177"/>
      <c r="J231" s="177"/>
      <c r="K231" s="177"/>
    </row>
    <row r="232" spans="9:11" s="1" customFormat="1" ht="12.75" customHeight="1" x14ac:dyDescent="0.3">
      <c r="I232" s="177"/>
      <c r="J232" s="177"/>
      <c r="K232" s="177"/>
    </row>
    <row r="233" spans="9:11" s="1" customFormat="1" ht="12.75" customHeight="1" x14ac:dyDescent="0.3">
      <c r="I233" s="177"/>
      <c r="J233" s="177"/>
      <c r="K233" s="177"/>
    </row>
    <row r="234" spans="9:11" s="1" customFormat="1" ht="12.75" customHeight="1" x14ac:dyDescent="0.3">
      <c r="I234" s="177"/>
      <c r="J234" s="177"/>
      <c r="K234" s="177"/>
    </row>
    <row r="235" spans="9:11" s="1" customFormat="1" ht="12.75" customHeight="1" x14ac:dyDescent="0.3">
      <c r="I235" s="177"/>
      <c r="J235" s="177"/>
      <c r="K235" s="177"/>
    </row>
    <row r="236" spans="9:11" s="1" customFormat="1" ht="12.75" customHeight="1" x14ac:dyDescent="0.3">
      <c r="I236" s="177"/>
      <c r="J236" s="177"/>
      <c r="K236" s="177"/>
    </row>
    <row r="237" spans="9:11" s="1" customFormat="1" ht="12.75" customHeight="1" x14ac:dyDescent="0.3">
      <c r="I237" s="177"/>
      <c r="J237" s="177"/>
      <c r="K237" s="177"/>
    </row>
    <row r="238" spans="9:11" s="1" customFormat="1" ht="12.75" customHeight="1" x14ac:dyDescent="0.3">
      <c r="I238" s="177"/>
      <c r="J238" s="177"/>
      <c r="K238" s="177"/>
    </row>
    <row r="239" spans="9:11" s="1" customFormat="1" ht="12.75" customHeight="1" x14ac:dyDescent="0.3">
      <c r="I239" s="177"/>
      <c r="J239" s="177"/>
      <c r="K239" s="177"/>
    </row>
    <row r="240" spans="9:11" s="1" customFormat="1" ht="12.75" customHeight="1" x14ac:dyDescent="0.3">
      <c r="I240" s="177"/>
      <c r="J240" s="177"/>
      <c r="K240" s="177"/>
    </row>
    <row r="241" spans="9:11" s="1" customFormat="1" ht="12.75" customHeight="1" x14ac:dyDescent="0.3">
      <c r="I241" s="177"/>
      <c r="J241" s="177"/>
      <c r="K241" s="177"/>
    </row>
    <row r="242" spans="9:11" s="1" customFormat="1" ht="12.75" customHeight="1" x14ac:dyDescent="0.3">
      <c r="I242" s="177"/>
      <c r="J242" s="177"/>
      <c r="K242" s="177"/>
    </row>
    <row r="243" spans="9:11" s="1" customFormat="1" ht="12.75" customHeight="1" x14ac:dyDescent="0.3">
      <c r="I243" s="177"/>
      <c r="J243" s="177"/>
      <c r="K243" s="177"/>
    </row>
    <row r="244" spans="9:11" s="1" customFormat="1" ht="12.75" customHeight="1" x14ac:dyDescent="0.3">
      <c r="I244" s="177"/>
      <c r="J244" s="177"/>
      <c r="K244" s="177"/>
    </row>
    <row r="245" spans="9:11" s="1" customFormat="1" ht="12.75" customHeight="1" x14ac:dyDescent="0.3">
      <c r="I245" s="177"/>
      <c r="J245" s="177"/>
      <c r="K245" s="177"/>
    </row>
    <row r="246" spans="9:11" s="1" customFormat="1" ht="12.75" customHeight="1" x14ac:dyDescent="0.3">
      <c r="I246" s="177"/>
      <c r="J246" s="177"/>
      <c r="K246" s="177"/>
    </row>
  </sheetData>
  <protectedRanges>
    <protectedRange sqref="C7 C9 C11 F9 F11 D13" name="Rango1"/>
  </protectedRanges>
  <mergeCells count="13">
    <mergeCell ref="A1:B3"/>
    <mergeCell ref="G1:H1"/>
    <mergeCell ref="G2:H2"/>
    <mergeCell ref="F3:H3"/>
    <mergeCell ref="C1:E3"/>
    <mergeCell ref="A19:H19"/>
    <mergeCell ref="A20:H20"/>
    <mergeCell ref="A21:H21"/>
    <mergeCell ref="A5:H5"/>
    <mergeCell ref="A15:H15"/>
    <mergeCell ref="F9:G9"/>
    <mergeCell ref="F11:G11"/>
    <mergeCell ref="D13:G13"/>
  </mergeCells>
  <conditionalFormatting sqref="C11">
    <cfRule type="cellIs" dxfId="96" priority="9" operator="greaterThan">
      <formula>9000000000</formula>
    </cfRule>
    <cfRule type="cellIs" dxfId="95" priority="10" operator="lessThan">
      <formula>700000000</formula>
    </cfRule>
  </conditionalFormatting>
  <conditionalFormatting sqref="F11">
    <cfRule type="cellIs" dxfId="94" priority="4" operator="lessThan">
      <formula>40000000000</formula>
    </cfRule>
    <cfRule type="cellIs" dxfId="93" priority="5" operator="greaterThan">
      <formula>1000000000000</formula>
    </cfRule>
  </conditionalFormatting>
  <conditionalFormatting sqref="C9 F9:G9 C11 F11:G11 D13:G13">
    <cfRule type="containsBlanks" dxfId="92" priority="11">
      <formula>LEN(TRIM(C9))=0</formula>
    </cfRule>
  </conditionalFormatting>
  <dataValidations count="2">
    <dataValidation type="list" allowBlank="1" showInputMessage="1" showErrorMessage="1" sqref="C9" xr:uid="{00000000-0002-0000-0400-000000000000}">
      <formula1>REGIONAL</formula1>
    </dataValidation>
    <dataValidation type="list" allowBlank="1" showInputMessage="1" showErrorMessage="1" sqref="F9" xr:uid="{00000000-0002-0000-0400-000001000000}">
      <formula1>INDIRECT(Seleccion_Regional)</formula1>
    </dataValidation>
  </dataValidations>
  <pageMargins left="0.70866141732283472" right="0.70866141732283472" top="0.74803149606299213" bottom="0.74803149606299213" header="0.31496062992125984" footer="0.31496062992125984"/>
  <pageSetup paperSize="9" scale="6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1">
    <pageSetUpPr fitToPage="1"/>
  </sheetPr>
  <dimension ref="A1:CB465"/>
  <sheetViews>
    <sheetView topLeftCell="D1" zoomScale="110" zoomScaleNormal="110" workbookViewId="0">
      <pane ySplit="5" topLeftCell="A97" activePane="bottomLeft" state="frozen"/>
      <selection pane="bottomLeft" activeCell="C8" sqref="C8"/>
    </sheetView>
  </sheetViews>
  <sheetFormatPr baseColWidth="10" defaultColWidth="11.42578125" defaultRowHeight="12.75" customHeight="1" x14ac:dyDescent="0.3"/>
  <cols>
    <col min="1" max="1" width="4.42578125" style="5" customWidth="1"/>
    <col min="2" max="2" width="32.140625" style="5" customWidth="1"/>
    <col min="3" max="3" width="27.85546875" style="5" customWidth="1"/>
    <col min="4" max="4" width="4.85546875" style="5" customWidth="1"/>
    <col min="5" max="5" width="32.140625" style="5" customWidth="1"/>
    <col min="6" max="6" width="15.28515625" style="5" customWidth="1"/>
    <col min="7" max="7" width="10.5703125" style="5" customWidth="1"/>
    <col min="8" max="8" width="4.42578125" style="5" customWidth="1"/>
    <col min="9" max="9" width="11.42578125" style="219"/>
    <col min="10" max="13" width="11.42578125" style="219" hidden="1" customWidth="1"/>
    <col min="14" max="14" width="2.5703125" style="219" hidden="1" customWidth="1"/>
    <col min="15" max="15" width="27.42578125" style="311" hidden="1" customWidth="1"/>
    <col min="16" max="16" width="27" style="309" hidden="1" customWidth="1"/>
    <col min="17" max="17" width="11.42578125" style="219"/>
    <col min="18" max="80" width="11.42578125" style="1"/>
    <col min="81" max="16384" width="11.42578125" style="5"/>
  </cols>
  <sheetData>
    <row r="1" spans="1:80" s="2" customFormat="1" ht="30" customHeight="1" thickBot="1" x14ac:dyDescent="0.3">
      <c r="A1" s="457"/>
      <c r="B1" s="458"/>
      <c r="C1" s="433" t="s">
        <v>2860</v>
      </c>
      <c r="D1" s="434"/>
      <c r="E1" s="435"/>
      <c r="F1" s="417" t="str">
        <f>PORTADA!$K$1</f>
        <v>F23.MO12.PP</v>
      </c>
      <c r="G1" s="463">
        <v>44235</v>
      </c>
      <c r="H1" s="587"/>
      <c r="I1" s="308"/>
      <c r="J1" s="308"/>
      <c r="K1" s="308"/>
      <c r="L1" s="308"/>
      <c r="M1" s="308"/>
      <c r="N1" s="308"/>
      <c r="O1" s="308"/>
      <c r="P1" s="309"/>
      <c r="Q1" s="310"/>
    </row>
    <row r="2" spans="1:80" s="2" customFormat="1" ht="30" customHeight="1" thickBot="1" x14ac:dyDescent="0.3">
      <c r="A2" s="459"/>
      <c r="B2" s="460"/>
      <c r="C2" s="436"/>
      <c r="D2" s="437"/>
      <c r="E2" s="438"/>
      <c r="F2" s="416" t="s">
        <v>2867</v>
      </c>
      <c r="G2" s="465" t="s">
        <v>2062</v>
      </c>
      <c r="H2" s="432"/>
      <c r="I2" s="308"/>
      <c r="J2" s="308"/>
      <c r="K2" s="308"/>
      <c r="L2" s="308"/>
      <c r="M2" s="308"/>
      <c r="N2" s="308"/>
      <c r="O2" s="308"/>
      <c r="P2" s="309"/>
      <c r="Q2" s="310"/>
    </row>
    <row r="3" spans="1:80" s="2" customFormat="1" ht="30" customHeight="1" thickBot="1" x14ac:dyDescent="0.3">
      <c r="A3" s="461"/>
      <c r="B3" s="462"/>
      <c r="C3" s="439"/>
      <c r="D3" s="440"/>
      <c r="E3" s="441"/>
      <c r="F3" s="439" t="s">
        <v>2065</v>
      </c>
      <c r="G3" s="440"/>
      <c r="H3" s="441"/>
      <c r="I3" s="308"/>
      <c r="J3" s="308"/>
      <c r="K3" s="308"/>
      <c r="L3" s="308"/>
      <c r="M3" s="308"/>
      <c r="N3" s="308"/>
      <c r="O3" s="308"/>
      <c r="P3" s="309"/>
      <c r="Q3" s="310"/>
    </row>
    <row r="4" spans="1:80" ht="12.75" customHeight="1" thickBot="1" x14ac:dyDescent="0.35">
      <c r="A4" s="1"/>
      <c r="B4" s="1"/>
      <c r="C4" s="1"/>
      <c r="D4" s="1"/>
      <c r="E4" s="1"/>
      <c r="F4" s="1"/>
      <c r="G4" s="1"/>
      <c r="H4" s="1"/>
    </row>
    <row r="5" spans="1:80" s="4" customFormat="1" ht="36.75" customHeight="1" thickBot="1" x14ac:dyDescent="0.3">
      <c r="A5" s="611" t="s">
        <v>246</v>
      </c>
      <c r="B5" s="612"/>
      <c r="C5" s="612"/>
      <c r="D5" s="612"/>
      <c r="E5" s="612"/>
      <c r="F5" s="612"/>
      <c r="G5" s="612"/>
      <c r="H5" s="613"/>
      <c r="I5" s="186"/>
      <c r="J5" s="186"/>
      <c r="K5" s="186"/>
      <c r="L5" s="186"/>
      <c r="M5" s="186"/>
      <c r="N5" s="186"/>
      <c r="O5" s="312"/>
      <c r="P5" s="216"/>
      <c r="Q5" s="186"/>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row>
    <row r="6" spans="1:80" s="4" customFormat="1" ht="18.75" customHeight="1" thickBot="1" x14ac:dyDescent="0.3">
      <c r="A6" s="597" t="s">
        <v>1832</v>
      </c>
      <c r="B6" s="597"/>
      <c r="C6" s="597"/>
      <c r="D6" s="597"/>
      <c r="E6" s="597"/>
      <c r="F6" s="597"/>
      <c r="G6" s="597"/>
      <c r="H6" s="598"/>
      <c r="I6" s="186"/>
      <c r="J6" s="186"/>
      <c r="K6" s="186"/>
      <c r="L6" s="186"/>
      <c r="M6" s="186"/>
      <c r="N6" s="186"/>
      <c r="O6" s="312"/>
      <c r="P6" s="216"/>
      <c r="Q6" s="186"/>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row>
    <row r="7" spans="1:80" ht="9" customHeight="1" thickBot="1" x14ac:dyDescent="0.35">
      <c r="A7" s="37"/>
      <c r="B7" s="38"/>
      <c r="C7" s="18"/>
      <c r="D7" s="17"/>
      <c r="E7" s="17"/>
      <c r="F7" s="17"/>
      <c r="G7" s="17"/>
      <c r="H7" s="19"/>
      <c r="M7" s="313"/>
      <c r="O7" s="311" t="s">
        <v>1808</v>
      </c>
      <c r="P7" s="216" t="s">
        <v>1537</v>
      </c>
    </row>
    <row r="8" spans="1:80" s="6" customFormat="1" ht="21.75" customHeight="1" thickTop="1" thickBot="1" x14ac:dyDescent="0.3">
      <c r="A8" s="39"/>
      <c r="B8" s="30" t="s">
        <v>1804</v>
      </c>
      <c r="C8" s="187"/>
      <c r="D8" s="20"/>
      <c r="E8" s="29" t="s">
        <v>248</v>
      </c>
      <c r="F8" s="620" t="str">
        <f ca="1">DATEDIF(C8,TODAY(),"y") &amp; " años, " &amp; DATEDIF(C8,TODAY(),"ym") &amp; " meses, " &amp;DATEDIF(C8,TODAY(),"md")&amp; " días"</f>
        <v>126 años, 8 meses, 23 días</v>
      </c>
      <c r="G8" s="621"/>
      <c r="H8" s="27"/>
      <c r="I8" s="222"/>
      <c r="J8" s="314"/>
      <c r="K8" s="222"/>
      <c r="L8" s="222"/>
      <c r="M8" s="222"/>
      <c r="N8" s="222"/>
      <c r="O8" s="312" t="s">
        <v>247</v>
      </c>
      <c r="P8" s="237">
        <f>C8</f>
        <v>0</v>
      </c>
      <c r="Q8" s="222"/>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row>
    <row r="9" spans="1:80" ht="9" customHeight="1" thickTop="1" thickBot="1" x14ac:dyDescent="0.35">
      <c r="A9" s="40"/>
      <c r="B9" s="31"/>
      <c r="C9" s="21"/>
      <c r="D9" s="21"/>
      <c r="E9" s="31"/>
      <c r="F9" s="21"/>
      <c r="G9" s="21"/>
      <c r="H9" s="28"/>
      <c r="O9" s="311" t="s">
        <v>248</v>
      </c>
      <c r="P9" s="309" t="str">
        <f ca="1">F8</f>
        <v>126 años, 8 meses, 23 días</v>
      </c>
    </row>
    <row r="10" spans="1:80" s="6" customFormat="1" ht="21.75" customHeight="1" thickTop="1" thickBot="1" x14ac:dyDescent="0.3">
      <c r="A10" s="39"/>
      <c r="B10" s="30" t="s">
        <v>286</v>
      </c>
      <c r="C10" s="187"/>
      <c r="D10" s="20"/>
      <c r="E10" s="29" t="s">
        <v>1540</v>
      </c>
      <c r="F10" s="582"/>
      <c r="G10" s="583"/>
      <c r="H10" s="27"/>
      <c r="I10" s="222"/>
      <c r="J10" s="222"/>
      <c r="K10" s="222"/>
      <c r="L10" s="222"/>
      <c r="M10" s="222"/>
      <c r="N10" s="222"/>
      <c r="O10" s="312" t="s">
        <v>286</v>
      </c>
      <c r="P10" s="216">
        <f>C10</f>
        <v>0</v>
      </c>
      <c r="Q10" s="222"/>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row>
    <row r="11" spans="1:80" ht="9" customHeight="1" thickTop="1" thickBot="1" x14ac:dyDescent="0.35">
      <c r="A11" s="40"/>
      <c r="B11" s="31"/>
      <c r="C11" s="21"/>
      <c r="D11" s="21"/>
      <c r="E11" s="31"/>
      <c r="F11" s="21"/>
      <c r="G11" s="21"/>
      <c r="H11" s="28"/>
      <c r="O11" s="312" t="s">
        <v>1540</v>
      </c>
      <c r="P11" s="216">
        <f>F10</f>
        <v>0</v>
      </c>
    </row>
    <row r="12" spans="1:80" s="6" customFormat="1" ht="21.75" customHeight="1" thickTop="1" thickBot="1" x14ac:dyDescent="0.3">
      <c r="A12" s="39"/>
      <c r="B12" s="29"/>
      <c r="C12" s="29"/>
      <c r="D12" s="20"/>
      <c r="E12" s="58" t="s">
        <v>1541</v>
      </c>
      <c r="F12" s="582"/>
      <c r="G12" s="583"/>
      <c r="H12" s="27"/>
      <c r="I12" s="222"/>
      <c r="J12" s="222"/>
      <c r="K12" s="222"/>
      <c r="L12" s="222"/>
      <c r="M12" s="222"/>
      <c r="N12" s="222"/>
      <c r="O12" s="312" t="s">
        <v>1542</v>
      </c>
      <c r="P12" s="216">
        <f>F12</f>
        <v>0</v>
      </c>
      <c r="Q12" s="222"/>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row>
    <row r="13" spans="1:80" ht="9" customHeight="1" thickTop="1" thickBot="1" x14ac:dyDescent="0.35">
      <c r="A13" s="40"/>
      <c r="B13" s="31"/>
      <c r="C13" s="21"/>
      <c r="D13" s="21"/>
      <c r="E13" s="31"/>
      <c r="F13" s="21"/>
      <c r="G13" s="21"/>
      <c r="H13" s="28"/>
      <c r="O13" s="312" t="s">
        <v>249</v>
      </c>
      <c r="P13" s="216">
        <f>Seleccion_Departamento</f>
        <v>0</v>
      </c>
    </row>
    <row r="14" spans="1:80" s="6" customFormat="1" ht="21.75" customHeight="1" thickTop="1" thickBot="1" x14ac:dyDescent="0.3">
      <c r="A14" s="39"/>
      <c r="B14" s="29" t="s">
        <v>249</v>
      </c>
      <c r="C14" s="188"/>
      <c r="D14" s="20"/>
      <c r="E14" s="30" t="s">
        <v>250</v>
      </c>
      <c r="F14" s="582"/>
      <c r="G14" s="583"/>
      <c r="H14" s="27"/>
      <c r="I14" s="222"/>
      <c r="J14" s="222"/>
      <c r="K14" s="222"/>
      <c r="L14" s="222"/>
      <c r="M14" s="222"/>
      <c r="N14" s="222"/>
      <c r="O14" s="312" t="s">
        <v>250</v>
      </c>
      <c r="P14" s="216">
        <f>F14</f>
        <v>0</v>
      </c>
      <c r="Q14" s="222"/>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row>
    <row r="15" spans="1:80" ht="9" customHeight="1" thickTop="1" thickBot="1" x14ac:dyDescent="0.35">
      <c r="A15" s="40"/>
      <c r="B15" s="31"/>
      <c r="C15" s="21"/>
      <c r="D15" s="21"/>
      <c r="E15" s="31"/>
      <c r="F15" s="21"/>
      <c r="G15" s="21"/>
      <c r="H15" s="28"/>
      <c r="O15" s="312" t="s">
        <v>2251</v>
      </c>
      <c r="P15" s="216">
        <f>C16</f>
        <v>0</v>
      </c>
    </row>
    <row r="16" spans="1:80" s="6" customFormat="1" ht="21.75" customHeight="1" thickTop="1" thickBot="1" x14ac:dyDescent="0.3">
      <c r="A16" s="39"/>
      <c r="B16" s="29" t="s">
        <v>2251</v>
      </c>
      <c r="C16" s="189"/>
      <c r="D16" s="20"/>
      <c r="E16" s="29"/>
      <c r="F16" s="20"/>
      <c r="G16" s="20"/>
      <c r="H16" s="27"/>
      <c r="I16" s="222"/>
      <c r="J16" s="222"/>
      <c r="K16" s="222"/>
      <c r="L16" s="222"/>
      <c r="M16" s="222"/>
      <c r="N16" s="222"/>
      <c r="O16" s="312" t="s">
        <v>251</v>
      </c>
      <c r="P16" s="216">
        <f>C18</f>
        <v>0</v>
      </c>
      <c r="Q16" s="222"/>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row>
    <row r="17" spans="1:80" ht="9" customHeight="1" thickTop="1" thickBot="1" x14ac:dyDescent="0.35">
      <c r="A17" s="40"/>
      <c r="B17" s="31"/>
      <c r="C17" s="21"/>
      <c r="D17" s="21"/>
      <c r="E17" s="31"/>
      <c r="F17" s="21"/>
      <c r="G17" s="21"/>
      <c r="H17" s="28"/>
      <c r="O17" s="312" t="s">
        <v>1819</v>
      </c>
      <c r="P17" s="216">
        <f>F18</f>
        <v>0</v>
      </c>
    </row>
    <row r="18" spans="1:80" s="6" customFormat="1" ht="21.75" customHeight="1" thickTop="1" thickBot="1" x14ac:dyDescent="0.3">
      <c r="A18" s="39"/>
      <c r="B18" s="29" t="s">
        <v>251</v>
      </c>
      <c r="C18" s="187"/>
      <c r="D18" s="20"/>
      <c r="E18" s="30" t="s">
        <v>1819</v>
      </c>
      <c r="F18" s="618"/>
      <c r="G18" s="619"/>
      <c r="H18" s="27"/>
      <c r="I18" s="222"/>
      <c r="J18" s="222"/>
      <c r="K18" s="222"/>
      <c r="L18" s="222"/>
      <c r="M18" s="222"/>
      <c r="N18" s="222"/>
      <c r="O18" s="312" t="s">
        <v>1350</v>
      </c>
      <c r="P18" s="216">
        <f>C20</f>
        <v>0</v>
      </c>
      <c r="Q18" s="222"/>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row>
    <row r="19" spans="1:80" ht="9" customHeight="1" thickTop="1" thickBot="1" x14ac:dyDescent="0.35">
      <c r="A19" s="40"/>
      <c r="B19" s="31"/>
      <c r="C19" s="21"/>
      <c r="D19" s="21"/>
      <c r="E19" s="21"/>
      <c r="F19" s="21"/>
      <c r="G19" s="21"/>
      <c r="H19" s="28"/>
      <c r="O19" s="312" t="s">
        <v>1351</v>
      </c>
      <c r="P19" s="216">
        <f>C22</f>
        <v>0</v>
      </c>
    </row>
    <row r="20" spans="1:80" s="6" customFormat="1" ht="21.75" customHeight="1" thickTop="1" thickBot="1" x14ac:dyDescent="0.3">
      <c r="A20" s="39"/>
      <c r="B20" s="29" t="s">
        <v>1350</v>
      </c>
      <c r="C20" s="608"/>
      <c r="D20" s="609"/>
      <c r="E20" s="609"/>
      <c r="F20" s="609"/>
      <c r="G20" s="610"/>
      <c r="H20" s="27"/>
      <c r="I20" s="222"/>
      <c r="J20" s="222"/>
      <c r="K20" s="222"/>
      <c r="L20" s="222"/>
      <c r="M20" s="222"/>
      <c r="N20" s="222"/>
      <c r="O20" s="312" t="s">
        <v>1352</v>
      </c>
      <c r="P20" s="216">
        <f>C24</f>
        <v>0</v>
      </c>
      <c r="Q20" s="222"/>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row>
    <row r="21" spans="1:80" ht="9" customHeight="1" thickTop="1" thickBot="1" x14ac:dyDescent="0.35">
      <c r="A21" s="40"/>
      <c r="B21" s="31"/>
      <c r="C21" s="21"/>
      <c r="D21" s="21"/>
      <c r="E21" s="21"/>
      <c r="F21" s="21"/>
      <c r="G21" s="21"/>
      <c r="H21" s="28"/>
      <c r="O21" s="312" t="s">
        <v>1353</v>
      </c>
      <c r="P21" s="216">
        <f>NN_Discapacidad</f>
        <v>0</v>
      </c>
    </row>
    <row r="22" spans="1:80" s="6" customFormat="1" ht="21.75" customHeight="1" thickTop="1" thickBot="1" x14ac:dyDescent="0.3">
      <c r="A22" s="39"/>
      <c r="B22" s="29" t="s">
        <v>1351</v>
      </c>
      <c r="C22" s="608"/>
      <c r="D22" s="609"/>
      <c r="E22" s="609"/>
      <c r="F22" s="609"/>
      <c r="G22" s="610"/>
      <c r="H22" s="27"/>
      <c r="I22" s="222"/>
      <c r="J22" s="222"/>
      <c r="K22" s="222"/>
      <c r="L22" s="222"/>
      <c r="M22" s="222"/>
      <c r="N22" s="222"/>
      <c r="O22" s="312" t="s">
        <v>1381</v>
      </c>
      <c r="P22" s="216">
        <f>C26</f>
        <v>0</v>
      </c>
      <c r="Q22" s="222"/>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row>
    <row r="23" spans="1:80" ht="9" customHeight="1" thickTop="1" thickBot="1" x14ac:dyDescent="0.35">
      <c r="A23" s="40"/>
      <c r="B23" s="31"/>
      <c r="C23" s="21"/>
      <c r="D23" s="21"/>
      <c r="E23" s="21"/>
      <c r="F23" s="21"/>
      <c r="G23" s="21"/>
      <c r="H23" s="28"/>
      <c r="O23" s="312" t="s">
        <v>1371</v>
      </c>
      <c r="P23" s="216">
        <f>F26</f>
        <v>0</v>
      </c>
    </row>
    <row r="24" spans="1:80" s="6" customFormat="1" ht="21.75" customHeight="1" thickTop="1" thickBot="1" x14ac:dyDescent="0.3">
      <c r="A24" s="39"/>
      <c r="B24" s="29" t="s">
        <v>1352</v>
      </c>
      <c r="C24" s="187"/>
      <c r="D24" s="29"/>
      <c r="E24" s="30" t="s">
        <v>1353</v>
      </c>
      <c r="F24" s="618"/>
      <c r="G24" s="619"/>
      <c r="H24" s="27"/>
      <c r="I24" s="222"/>
      <c r="J24" s="222"/>
      <c r="K24" s="222"/>
      <c r="L24" s="222"/>
      <c r="M24" s="222"/>
      <c r="N24" s="222"/>
      <c r="O24" s="312" t="s">
        <v>1974</v>
      </c>
      <c r="P24" s="216">
        <f>D30</f>
        <v>0</v>
      </c>
      <c r="Q24" s="222"/>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row>
    <row r="25" spans="1:80" ht="9" customHeight="1" thickTop="1" thickBot="1" x14ac:dyDescent="0.35">
      <c r="A25" s="40"/>
      <c r="B25" s="31"/>
      <c r="C25" s="21"/>
      <c r="D25" s="31"/>
      <c r="E25" s="31"/>
      <c r="F25" s="21"/>
      <c r="G25" s="21"/>
      <c r="H25" s="28"/>
      <c r="O25" s="312" t="s">
        <v>1975</v>
      </c>
      <c r="P25" s="216">
        <f>D32</f>
        <v>0</v>
      </c>
    </row>
    <row r="26" spans="1:80" s="6" customFormat="1" ht="21.75" customHeight="1" thickTop="1" thickBot="1" x14ac:dyDescent="0.3">
      <c r="A26" s="39"/>
      <c r="B26" s="29" t="s">
        <v>1381</v>
      </c>
      <c r="C26" s="187"/>
      <c r="D26" s="29"/>
      <c r="E26" s="43" t="s">
        <v>1371</v>
      </c>
      <c r="F26" s="618"/>
      <c r="G26" s="619"/>
      <c r="H26" s="27"/>
      <c r="I26" s="222"/>
      <c r="J26" s="222"/>
      <c r="K26" s="222"/>
      <c r="L26" s="222"/>
      <c r="M26" s="222"/>
      <c r="N26" s="222"/>
      <c r="O26" s="312" t="s">
        <v>1976</v>
      </c>
      <c r="P26" s="216">
        <f>D34</f>
        <v>0</v>
      </c>
      <c r="Q26" s="222"/>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row>
    <row r="27" spans="1:80" ht="9" customHeight="1" thickTop="1" x14ac:dyDescent="0.3">
      <c r="A27" s="40"/>
      <c r="B27" s="31"/>
      <c r="C27" s="31"/>
      <c r="D27" s="31"/>
      <c r="E27" s="31"/>
      <c r="F27" s="21"/>
      <c r="G27" s="21"/>
      <c r="H27" s="28"/>
      <c r="O27" s="312" t="s">
        <v>1977</v>
      </c>
      <c r="P27" s="309">
        <f>D36</f>
        <v>0</v>
      </c>
    </row>
    <row r="28" spans="1:80" s="6" customFormat="1" ht="21.75" customHeight="1" x14ac:dyDescent="0.25">
      <c r="A28" s="35"/>
      <c r="B28" s="607" t="s">
        <v>1379</v>
      </c>
      <c r="C28" s="607"/>
      <c r="D28" s="50"/>
      <c r="E28" s="50"/>
      <c r="F28" s="50"/>
      <c r="G28" s="50"/>
      <c r="H28" s="27"/>
      <c r="I28" s="222"/>
      <c r="J28" s="222"/>
      <c r="K28" s="222"/>
      <c r="L28" s="222"/>
      <c r="M28" s="222"/>
      <c r="N28" s="222"/>
      <c r="O28" s="312" t="s">
        <v>1382</v>
      </c>
      <c r="P28" s="216">
        <f>C40</f>
        <v>0</v>
      </c>
      <c r="Q28" s="222"/>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row>
    <row r="29" spans="1:80" ht="9" customHeight="1" thickBot="1" x14ac:dyDescent="0.35">
      <c r="A29" s="40"/>
      <c r="B29" s="31"/>
      <c r="C29" s="31"/>
      <c r="D29" s="31"/>
      <c r="E29" s="31"/>
      <c r="F29" s="21"/>
      <c r="G29" s="21"/>
      <c r="H29" s="28"/>
      <c r="O29" s="312" t="s">
        <v>2245</v>
      </c>
      <c r="P29" s="216">
        <f>F40</f>
        <v>0</v>
      </c>
    </row>
    <row r="30" spans="1:80" s="6" customFormat="1" ht="21.75" customHeight="1" thickTop="1" thickBot="1" x14ac:dyDescent="0.35">
      <c r="A30" s="35"/>
      <c r="B30" s="50"/>
      <c r="C30" s="50" t="s">
        <v>1858</v>
      </c>
      <c r="D30" s="614"/>
      <c r="E30" s="615"/>
      <c r="F30" s="21"/>
      <c r="G30" s="21"/>
      <c r="H30" s="27"/>
      <c r="I30" s="222"/>
      <c r="J30" s="222"/>
      <c r="K30" s="222"/>
      <c r="L30" s="222"/>
      <c r="M30" s="222"/>
      <c r="N30" s="222"/>
      <c r="O30" s="312" t="s">
        <v>1391</v>
      </c>
      <c r="P30" s="216">
        <f>C42</f>
        <v>0</v>
      </c>
      <c r="Q30" s="222"/>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row>
    <row r="31" spans="1:80" ht="9" customHeight="1" thickTop="1" thickBot="1" x14ac:dyDescent="0.35">
      <c r="A31" s="40"/>
      <c r="B31" s="31"/>
      <c r="C31" s="31"/>
      <c r="D31" s="31"/>
      <c r="E31" s="31"/>
      <c r="F31" s="21"/>
      <c r="G31" s="21"/>
      <c r="H31" s="28"/>
      <c r="O31" s="312" t="s">
        <v>1392</v>
      </c>
      <c r="P31" s="216">
        <f>F42</f>
        <v>0</v>
      </c>
    </row>
    <row r="32" spans="1:80" s="6" customFormat="1" ht="21.75" customHeight="1" thickTop="1" thickBot="1" x14ac:dyDescent="0.35">
      <c r="A32" s="35"/>
      <c r="B32" s="50"/>
      <c r="C32" s="50" t="s">
        <v>1859</v>
      </c>
      <c r="D32" s="614"/>
      <c r="E32" s="615"/>
      <c r="F32" s="21"/>
      <c r="G32" s="21"/>
      <c r="H32" s="27"/>
      <c r="I32" s="222"/>
      <c r="J32" s="222"/>
      <c r="K32" s="222"/>
      <c r="L32" s="222"/>
      <c r="M32" s="222"/>
      <c r="N32" s="222"/>
      <c r="O32" s="312" t="s">
        <v>2106</v>
      </c>
      <c r="P32" s="216">
        <f>Seleccion_SSSG</f>
        <v>0</v>
      </c>
      <c r="Q32" s="222"/>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row>
    <row r="33" spans="1:80" ht="9" customHeight="1" thickTop="1" thickBot="1" x14ac:dyDescent="0.35">
      <c r="A33" s="40"/>
      <c r="B33" s="31"/>
      <c r="C33" s="31"/>
      <c r="D33" s="31"/>
      <c r="E33" s="31"/>
      <c r="F33" s="21"/>
      <c r="G33" s="21"/>
      <c r="H33" s="28"/>
      <c r="O33" s="312" t="s">
        <v>1862</v>
      </c>
      <c r="P33" s="216">
        <f>F47</f>
        <v>0</v>
      </c>
    </row>
    <row r="34" spans="1:80" s="6" customFormat="1" ht="21.75" customHeight="1" thickTop="1" thickBot="1" x14ac:dyDescent="0.35">
      <c r="A34" s="35"/>
      <c r="B34" s="50"/>
      <c r="C34" s="50" t="s">
        <v>1860</v>
      </c>
      <c r="D34" s="614"/>
      <c r="E34" s="615"/>
      <c r="F34" s="21"/>
      <c r="G34" s="21"/>
      <c r="H34" s="27"/>
      <c r="I34" s="222"/>
      <c r="J34" s="222"/>
      <c r="K34" s="222"/>
      <c r="L34" s="222"/>
      <c r="M34" s="222"/>
      <c r="N34" s="222"/>
      <c r="O34" s="312" t="s">
        <v>2219</v>
      </c>
      <c r="P34" s="216">
        <f>C49</f>
        <v>0</v>
      </c>
      <c r="Q34" s="222"/>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row>
    <row r="35" spans="1:80" ht="9" customHeight="1" thickTop="1" thickBot="1" x14ac:dyDescent="0.35">
      <c r="A35" s="40"/>
      <c r="B35" s="31"/>
      <c r="C35" s="31"/>
      <c r="D35" s="31"/>
      <c r="E35" s="31"/>
      <c r="F35" s="21"/>
      <c r="G35" s="21"/>
      <c r="H35" s="28"/>
      <c r="O35" s="312" t="s">
        <v>2107</v>
      </c>
      <c r="P35" s="216">
        <f>Seleccion_Vacunacion</f>
        <v>0</v>
      </c>
    </row>
    <row r="36" spans="1:80" ht="21.75" customHeight="1" thickTop="1" thickBot="1" x14ac:dyDescent="0.35">
      <c r="A36" s="40"/>
      <c r="B36" s="31"/>
      <c r="C36" s="43" t="s">
        <v>2217</v>
      </c>
      <c r="D36" s="616"/>
      <c r="E36" s="617"/>
      <c r="F36" s="21"/>
      <c r="G36" s="21"/>
      <c r="H36" s="28"/>
      <c r="O36" s="312" t="s">
        <v>1864</v>
      </c>
      <c r="P36" s="216">
        <f>F51</f>
        <v>0</v>
      </c>
    </row>
    <row r="37" spans="1:80" ht="9" customHeight="1" thickTop="1" thickBot="1" x14ac:dyDescent="0.35">
      <c r="A37" s="42"/>
      <c r="B37" s="41"/>
      <c r="C37" s="41"/>
      <c r="D37" s="22"/>
      <c r="E37" s="22"/>
      <c r="F37" s="22"/>
      <c r="G37" s="22"/>
      <c r="H37" s="32"/>
      <c r="O37" s="312" t="s">
        <v>2246</v>
      </c>
      <c r="P37" s="216">
        <f>C53</f>
        <v>0</v>
      </c>
    </row>
    <row r="38" spans="1:80" s="4" customFormat="1" ht="18.75" customHeight="1" thickBot="1" x14ac:dyDescent="0.3">
      <c r="A38" s="597" t="s">
        <v>1831</v>
      </c>
      <c r="B38" s="597"/>
      <c r="C38" s="597"/>
      <c r="D38" s="597"/>
      <c r="E38" s="597"/>
      <c r="F38" s="597"/>
      <c r="G38" s="597"/>
      <c r="H38" s="598"/>
      <c r="I38" s="186"/>
      <c r="J38" s="186"/>
      <c r="K38" s="186"/>
      <c r="L38" s="186"/>
      <c r="M38" s="186"/>
      <c r="N38" s="186"/>
      <c r="O38" s="312" t="s">
        <v>1865</v>
      </c>
      <c r="P38" s="216">
        <f>Seleccion_bucal</f>
        <v>0</v>
      </c>
      <c r="Q38" s="186"/>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row>
    <row r="39" spans="1:80" ht="9" customHeight="1" thickBot="1" x14ac:dyDescent="0.35">
      <c r="A39" s="37"/>
      <c r="B39" s="38"/>
      <c r="C39" s="17"/>
      <c r="D39" s="38"/>
      <c r="E39" s="38"/>
      <c r="F39" s="17"/>
      <c r="G39" s="17"/>
      <c r="H39" s="19"/>
      <c r="O39" s="312" t="s">
        <v>1866</v>
      </c>
      <c r="P39" s="216">
        <f>F57</f>
        <v>0</v>
      </c>
    </row>
    <row r="40" spans="1:80" s="6" customFormat="1" ht="21.75" customHeight="1" thickTop="1" thickBot="1" x14ac:dyDescent="0.3">
      <c r="A40" s="39"/>
      <c r="B40" s="29" t="s">
        <v>1382</v>
      </c>
      <c r="C40" s="187"/>
      <c r="D40" s="29"/>
      <c r="E40" s="175" t="s">
        <v>2218</v>
      </c>
      <c r="F40" s="599"/>
      <c r="G40" s="600"/>
      <c r="H40" s="27"/>
      <c r="I40" s="222"/>
      <c r="J40" s="222"/>
      <c r="K40" s="222"/>
      <c r="L40" s="222"/>
      <c r="M40" s="222"/>
      <c r="N40" s="222"/>
      <c r="O40" s="312" t="s">
        <v>2247</v>
      </c>
      <c r="P40" s="216">
        <f>C59</f>
        <v>0</v>
      </c>
      <c r="Q40" s="222"/>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row>
    <row r="41" spans="1:80" ht="9" customHeight="1" thickTop="1" thickBot="1" x14ac:dyDescent="0.35">
      <c r="A41" s="40"/>
      <c r="B41" s="31"/>
      <c r="C41" s="21"/>
      <c r="D41" s="31"/>
      <c r="E41" s="31"/>
      <c r="F41" s="21"/>
      <c r="G41" s="21"/>
      <c r="H41" s="28"/>
      <c r="O41" s="312" t="s">
        <v>1867</v>
      </c>
      <c r="P41" s="216">
        <f>C61</f>
        <v>0</v>
      </c>
    </row>
    <row r="42" spans="1:80" s="6" customFormat="1" ht="21.75" customHeight="1" thickTop="1" thickBot="1" x14ac:dyDescent="0.3">
      <c r="A42" s="39"/>
      <c r="B42" s="43" t="s">
        <v>1391</v>
      </c>
      <c r="C42" s="187"/>
      <c r="D42" s="29"/>
      <c r="E42" s="43" t="s">
        <v>1392</v>
      </c>
      <c r="F42" s="601"/>
      <c r="G42" s="602"/>
      <c r="H42" s="27"/>
      <c r="I42" s="222"/>
      <c r="J42" s="222"/>
      <c r="K42" s="222"/>
      <c r="L42" s="222"/>
      <c r="M42" s="222"/>
      <c r="N42" s="222"/>
      <c r="O42" s="312" t="s">
        <v>1868</v>
      </c>
      <c r="P42" s="216">
        <f>F61</f>
        <v>0</v>
      </c>
      <c r="Q42" s="222"/>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row>
    <row r="43" spans="1:80" ht="9" customHeight="1" thickTop="1" thickBot="1" x14ac:dyDescent="0.35">
      <c r="A43" s="44"/>
      <c r="B43" s="41"/>
      <c r="C43" s="22"/>
      <c r="D43" s="41"/>
      <c r="E43" s="41"/>
      <c r="F43" s="22"/>
      <c r="G43" s="22"/>
      <c r="H43" s="32"/>
      <c r="O43" s="312" t="s">
        <v>1869</v>
      </c>
      <c r="P43" s="237">
        <f>C67</f>
        <v>0</v>
      </c>
    </row>
    <row r="44" spans="1:80" s="4" customFormat="1" ht="18.75" customHeight="1" thickBot="1" x14ac:dyDescent="0.3">
      <c r="A44" s="597" t="s">
        <v>1830</v>
      </c>
      <c r="B44" s="597"/>
      <c r="C44" s="597"/>
      <c r="D44" s="597"/>
      <c r="E44" s="597"/>
      <c r="F44" s="597"/>
      <c r="G44" s="597"/>
      <c r="H44" s="598"/>
      <c r="I44" s="186"/>
      <c r="J44" s="186"/>
      <c r="K44" s="186"/>
      <c r="L44" s="186"/>
      <c r="M44" s="186"/>
      <c r="N44" s="186"/>
      <c r="O44" s="312" t="s">
        <v>1871</v>
      </c>
      <c r="P44" s="237">
        <f>C69</f>
        <v>0</v>
      </c>
      <c r="Q44" s="186"/>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row>
    <row r="45" spans="1:80" s="4" customFormat="1" ht="18.75" customHeight="1" x14ac:dyDescent="0.25">
      <c r="A45" s="45" t="s">
        <v>1829</v>
      </c>
      <c r="B45" s="46"/>
      <c r="C45" s="46"/>
      <c r="D45" s="46"/>
      <c r="E45" s="46"/>
      <c r="F45" s="46"/>
      <c r="G45" s="46"/>
      <c r="H45" s="47"/>
      <c r="I45" s="186"/>
      <c r="J45" s="186"/>
      <c r="K45" s="186"/>
      <c r="L45" s="186"/>
      <c r="M45" s="186"/>
      <c r="N45" s="186"/>
      <c r="O45" s="312" t="s">
        <v>2223</v>
      </c>
      <c r="P45" s="315">
        <f>F69</f>
        <v>0</v>
      </c>
      <c r="Q45" s="186"/>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row>
    <row r="46" spans="1:80" ht="9" customHeight="1" thickBot="1" x14ac:dyDescent="0.35">
      <c r="A46" s="40"/>
      <c r="B46" s="31"/>
      <c r="C46" s="21"/>
      <c r="D46" s="21"/>
      <c r="E46" s="21"/>
      <c r="F46" s="21"/>
      <c r="G46" s="21"/>
      <c r="H46" s="28"/>
      <c r="O46" s="312" t="s">
        <v>1873</v>
      </c>
      <c r="P46" s="237">
        <f>C73</f>
        <v>0</v>
      </c>
    </row>
    <row r="47" spans="1:80" s="6" customFormat="1" ht="39" customHeight="1" thickTop="1" thickBot="1" x14ac:dyDescent="0.3">
      <c r="A47" s="39"/>
      <c r="B47" s="43" t="s">
        <v>1861</v>
      </c>
      <c r="C47" s="187"/>
      <c r="D47" s="20"/>
      <c r="E47" s="43" t="s">
        <v>1862</v>
      </c>
      <c r="F47" s="601"/>
      <c r="G47" s="602"/>
      <c r="H47" s="27"/>
      <c r="I47" s="222"/>
      <c r="J47" s="222"/>
      <c r="K47" s="222"/>
      <c r="L47" s="222"/>
      <c r="M47" s="222"/>
      <c r="N47" s="222"/>
      <c r="O47" s="312" t="s">
        <v>1874</v>
      </c>
      <c r="P47" s="316">
        <f>F73</f>
        <v>0</v>
      </c>
      <c r="Q47" s="222"/>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row>
    <row r="48" spans="1:80" ht="9" customHeight="1" thickTop="1" thickBot="1" x14ac:dyDescent="0.35">
      <c r="A48" s="40"/>
      <c r="B48" s="31"/>
      <c r="C48" s="21"/>
      <c r="D48" s="21"/>
      <c r="E48" s="21"/>
      <c r="F48" s="21"/>
      <c r="G48" s="21"/>
      <c r="H48" s="28"/>
      <c r="O48" s="312" t="s">
        <v>1875</v>
      </c>
      <c r="P48" s="237">
        <f>C75</f>
        <v>0</v>
      </c>
    </row>
    <row r="49" spans="1:80" s="6" customFormat="1" ht="21.75" customHeight="1" thickTop="1" thickBot="1" x14ac:dyDescent="0.3">
      <c r="A49" s="39"/>
      <c r="B49" s="43" t="s">
        <v>2219</v>
      </c>
      <c r="C49" s="603"/>
      <c r="D49" s="604"/>
      <c r="E49" s="604"/>
      <c r="F49" s="604"/>
      <c r="G49" s="605"/>
      <c r="H49" s="27"/>
      <c r="I49" s="222"/>
      <c r="J49" s="222"/>
      <c r="K49" s="222"/>
      <c r="L49" s="222"/>
      <c r="M49" s="222"/>
      <c r="N49" s="222"/>
      <c r="O49" s="312" t="s">
        <v>2248</v>
      </c>
      <c r="P49" s="317">
        <f>F75</f>
        <v>0</v>
      </c>
      <c r="Q49" s="222"/>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row>
    <row r="50" spans="1:80" ht="9" customHeight="1" thickTop="1" thickBot="1" x14ac:dyDescent="0.35">
      <c r="A50" s="40"/>
      <c r="B50" s="31"/>
      <c r="C50" s="21"/>
      <c r="D50" s="21"/>
      <c r="E50" s="21"/>
      <c r="F50" s="21"/>
      <c r="G50" s="21"/>
      <c r="H50" s="28"/>
      <c r="O50" s="312" t="s">
        <v>1876</v>
      </c>
      <c r="P50" s="216">
        <f>Seleccion_leche</f>
        <v>0</v>
      </c>
    </row>
    <row r="51" spans="1:80" s="6" customFormat="1" ht="39" customHeight="1" thickTop="1" thickBot="1" x14ac:dyDescent="0.3">
      <c r="A51" s="39"/>
      <c r="B51" s="43" t="s">
        <v>1863</v>
      </c>
      <c r="C51" s="187"/>
      <c r="D51" s="29"/>
      <c r="E51" s="43" t="s">
        <v>1864</v>
      </c>
      <c r="F51" s="601"/>
      <c r="G51" s="602"/>
      <c r="H51" s="27"/>
      <c r="I51" s="222"/>
      <c r="J51" s="222"/>
      <c r="K51" s="222"/>
      <c r="L51" s="222"/>
      <c r="M51" s="222"/>
      <c r="N51" s="222"/>
      <c r="O51" s="312" t="s">
        <v>1877</v>
      </c>
      <c r="P51" s="237">
        <f>F82</f>
        <v>0</v>
      </c>
      <c r="Q51" s="222"/>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row>
    <row r="52" spans="1:80" ht="9" customHeight="1" thickTop="1" thickBot="1" x14ac:dyDescent="0.35">
      <c r="A52" s="40"/>
      <c r="B52" s="31"/>
      <c r="C52" s="21"/>
      <c r="D52" s="21"/>
      <c r="E52" s="21"/>
      <c r="F52" s="21"/>
      <c r="G52" s="21"/>
      <c r="H52" s="28"/>
      <c r="O52" s="312" t="s">
        <v>1878</v>
      </c>
      <c r="P52" s="309">
        <f>C84</f>
        <v>0</v>
      </c>
    </row>
    <row r="53" spans="1:80" s="6" customFormat="1" ht="21.75" customHeight="1" thickTop="1" thickBot="1" x14ac:dyDescent="0.35">
      <c r="A53" s="39"/>
      <c r="B53" s="43" t="s">
        <v>2220</v>
      </c>
      <c r="C53" s="590"/>
      <c r="D53" s="591"/>
      <c r="E53" s="591"/>
      <c r="F53" s="591"/>
      <c r="G53" s="592"/>
      <c r="H53" s="27"/>
      <c r="I53" s="222"/>
      <c r="J53" s="318" t="s">
        <v>1412</v>
      </c>
      <c r="K53" s="318" t="s">
        <v>1413</v>
      </c>
      <c r="L53" s="219"/>
      <c r="M53" s="222"/>
      <c r="N53" s="222"/>
      <c r="O53" s="312" t="s">
        <v>1879</v>
      </c>
      <c r="P53" s="309">
        <f>Seleccón_exclusiva</f>
        <v>0</v>
      </c>
      <c r="Q53" s="222"/>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row>
    <row r="54" spans="1:80" ht="9" customHeight="1" thickTop="1" x14ac:dyDescent="0.3">
      <c r="A54" s="40"/>
      <c r="B54" s="31"/>
      <c r="C54" s="31"/>
      <c r="D54" s="31"/>
      <c r="E54" s="31"/>
      <c r="F54" s="31"/>
      <c r="G54" s="31"/>
      <c r="H54" s="28"/>
      <c r="J54" s="606" t="str">
        <f ca="1">IF($F$8&gt;"0 años, 6 meses, 0 días","SI","NO")</f>
        <v>SI</v>
      </c>
      <c r="K54" s="606" t="str">
        <f ca="1">IF($F$8&gt;"3 años, 0 meses, 0 días","SI","NO")</f>
        <v>NO</v>
      </c>
      <c r="O54" s="312" t="s">
        <v>1880</v>
      </c>
      <c r="P54" s="316">
        <f>F86</f>
        <v>0</v>
      </c>
    </row>
    <row r="55" spans="1:80" ht="16.5" customHeight="1" x14ac:dyDescent="0.3">
      <c r="A55" s="40"/>
      <c r="B55" s="607" t="s">
        <v>1870</v>
      </c>
      <c r="C55" s="607"/>
      <c r="D55" s="607"/>
      <c r="E55" s="607"/>
      <c r="F55" s="607"/>
      <c r="G55" s="112"/>
      <c r="H55" s="28"/>
      <c r="J55" s="606"/>
      <c r="K55" s="606"/>
      <c r="O55" s="312" t="s">
        <v>2252</v>
      </c>
      <c r="P55" s="216">
        <f>C88</f>
        <v>0</v>
      </c>
    </row>
    <row r="56" spans="1:80" ht="9" customHeight="1" thickBot="1" x14ac:dyDescent="0.35">
      <c r="A56" s="40"/>
      <c r="B56" s="31"/>
      <c r="C56" s="31"/>
      <c r="D56" s="31"/>
      <c r="E56" s="31"/>
      <c r="F56" s="31"/>
      <c r="G56" s="31"/>
      <c r="H56" s="28"/>
      <c r="O56" s="312" t="s">
        <v>1882</v>
      </c>
      <c r="P56" s="309">
        <f>Seleccion_complementaria</f>
        <v>0</v>
      </c>
    </row>
    <row r="57" spans="1:80" s="6" customFormat="1" ht="39" customHeight="1" thickTop="1" thickBot="1" x14ac:dyDescent="0.35">
      <c r="A57" s="39"/>
      <c r="B57" s="43" t="s">
        <v>1865</v>
      </c>
      <c r="C57" s="187"/>
      <c r="D57" s="29"/>
      <c r="E57" s="43" t="s">
        <v>1866</v>
      </c>
      <c r="F57" s="588"/>
      <c r="G57" s="589"/>
      <c r="H57" s="27"/>
      <c r="I57" s="222"/>
      <c r="J57" s="222"/>
      <c r="K57" s="222"/>
      <c r="L57" s="219"/>
      <c r="M57" s="222"/>
      <c r="N57" s="222"/>
      <c r="O57" s="312" t="s">
        <v>1883</v>
      </c>
      <c r="P57" s="237">
        <f>F92</f>
        <v>0</v>
      </c>
      <c r="Q57" s="222"/>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row>
    <row r="58" spans="1:80" ht="9" customHeight="1" thickTop="1" thickBot="1" x14ac:dyDescent="0.35">
      <c r="A58" s="40"/>
      <c r="B58" s="31"/>
      <c r="C58" s="21"/>
      <c r="D58" s="21"/>
      <c r="E58" s="21"/>
      <c r="F58" s="21"/>
      <c r="G58" s="21"/>
      <c r="H58" s="28"/>
      <c r="O58" s="312" t="s">
        <v>1884</v>
      </c>
      <c r="P58" s="309">
        <f>C94</f>
        <v>0</v>
      </c>
    </row>
    <row r="59" spans="1:80" s="6" customFormat="1" ht="24.75" customHeight="1" thickTop="1" thickBot="1" x14ac:dyDescent="0.3">
      <c r="A59" s="39"/>
      <c r="B59" s="43" t="s">
        <v>2221</v>
      </c>
      <c r="C59" s="590"/>
      <c r="D59" s="591"/>
      <c r="E59" s="591"/>
      <c r="F59" s="591"/>
      <c r="G59" s="592"/>
      <c r="H59" s="27"/>
      <c r="I59" s="222"/>
      <c r="J59" s="222"/>
      <c r="K59" s="222"/>
      <c r="L59" s="222"/>
      <c r="M59" s="222"/>
      <c r="N59" s="222"/>
      <c r="O59" s="312" t="s">
        <v>1885</v>
      </c>
      <c r="P59" s="237">
        <f>C96</f>
        <v>0</v>
      </c>
      <c r="Q59" s="222"/>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row>
    <row r="60" spans="1:80" ht="9" customHeight="1" thickTop="1" thickBot="1" x14ac:dyDescent="0.35">
      <c r="A60" s="40"/>
      <c r="B60" s="31"/>
      <c r="C60" s="21"/>
      <c r="D60" s="21"/>
      <c r="E60" s="21"/>
      <c r="F60" s="21"/>
      <c r="G60" s="21"/>
      <c r="H60" s="28"/>
      <c r="O60" s="312" t="s">
        <v>2253</v>
      </c>
      <c r="P60" s="309">
        <f>C98</f>
        <v>0</v>
      </c>
    </row>
    <row r="61" spans="1:80" s="6" customFormat="1" ht="39" customHeight="1" thickTop="1" thickBot="1" x14ac:dyDescent="0.3">
      <c r="A61" s="39"/>
      <c r="B61" s="43" t="s">
        <v>1867</v>
      </c>
      <c r="C61" s="187"/>
      <c r="D61" s="20"/>
      <c r="E61" s="43" t="s">
        <v>2852</v>
      </c>
      <c r="F61" s="593"/>
      <c r="G61" s="594"/>
      <c r="H61" s="27"/>
      <c r="I61" s="222"/>
      <c r="J61" s="222"/>
      <c r="K61" s="222"/>
      <c r="L61" s="222"/>
      <c r="M61" s="222"/>
      <c r="N61" s="222"/>
      <c r="O61" s="319"/>
      <c r="P61" s="319"/>
      <c r="Q61" s="222"/>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c r="BO61" s="10"/>
      <c r="BP61" s="10"/>
      <c r="BQ61" s="10"/>
      <c r="BR61" s="10"/>
      <c r="BS61" s="10"/>
      <c r="BT61" s="10"/>
      <c r="BU61" s="10"/>
      <c r="BV61" s="10"/>
      <c r="BW61" s="10"/>
      <c r="BX61" s="10"/>
      <c r="BY61" s="10"/>
      <c r="BZ61" s="10"/>
      <c r="CA61" s="10"/>
      <c r="CB61" s="10"/>
    </row>
    <row r="62" spans="1:80" ht="9" customHeight="1" thickTop="1" thickBot="1" x14ac:dyDescent="0.35">
      <c r="A62" s="40"/>
      <c r="B62" s="31"/>
      <c r="C62" s="31"/>
      <c r="D62" s="31"/>
      <c r="E62" s="31"/>
      <c r="F62" s="31"/>
      <c r="G62" s="31"/>
      <c r="H62" s="48"/>
    </row>
    <row r="63" spans="1:80" s="6" customFormat="1" ht="24.75" customHeight="1" thickTop="1" thickBot="1" x14ac:dyDescent="0.3">
      <c r="A63" s="39"/>
      <c r="B63" s="43" t="s">
        <v>2222</v>
      </c>
      <c r="C63" s="590"/>
      <c r="D63" s="591"/>
      <c r="E63" s="591"/>
      <c r="F63" s="591"/>
      <c r="G63" s="592"/>
      <c r="H63" s="27"/>
      <c r="I63" s="222"/>
      <c r="J63" s="222"/>
      <c r="K63" s="222"/>
      <c r="L63" s="222"/>
      <c r="M63" s="222"/>
      <c r="N63" s="222"/>
      <c r="O63" s="319"/>
      <c r="P63" s="319"/>
      <c r="Q63" s="222"/>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c r="CA63" s="10"/>
      <c r="CB63" s="10"/>
    </row>
    <row r="64" spans="1:80" ht="9" customHeight="1" thickTop="1" x14ac:dyDescent="0.3">
      <c r="A64" s="40"/>
      <c r="B64" s="31"/>
      <c r="C64" s="31"/>
      <c r="D64" s="31"/>
      <c r="E64" s="31"/>
      <c r="F64" s="31"/>
      <c r="G64" s="31"/>
      <c r="H64" s="48"/>
    </row>
    <row r="65" spans="1:80" s="6" customFormat="1" ht="21.75" customHeight="1" x14ac:dyDescent="0.3">
      <c r="A65" s="40"/>
      <c r="B65" s="607" t="s">
        <v>1872</v>
      </c>
      <c r="C65" s="607"/>
      <c r="D65" s="607"/>
      <c r="E65" s="607"/>
      <c r="F65" s="607"/>
      <c r="G65" s="112"/>
      <c r="H65" s="48"/>
      <c r="I65" s="222"/>
      <c r="J65" s="222"/>
      <c r="K65" s="222"/>
      <c r="L65" s="222"/>
      <c r="M65" s="222"/>
      <c r="N65" s="222"/>
      <c r="O65" s="319"/>
      <c r="P65" s="319"/>
      <c r="Q65" s="222"/>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row>
    <row r="66" spans="1:80" ht="9" customHeight="1" thickBot="1" x14ac:dyDescent="0.35">
      <c r="A66" s="40"/>
      <c r="B66" s="31"/>
      <c r="C66" s="31"/>
      <c r="D66" s="31"/>
      <c r="E66" s="31"/>
      <c r="F66" s="31"/>
      <c r="G66" s="31"/>
      <c r="H66" s="48"/>
    </row>
    <row r="67" spans="1:80" s="6" customFormat="1" ht="39" customHeight="1" thickTop="1" thickBot="1" x14ac:dyDescent="0.35">
      <c r="A67" s="39"/>
      <c r="B67" s="43" t="s">
        <v>1869</v>
      </c>
      <c r="C67" s="187"/>
      <c r="D67" s="20"/>
      <c r="E67" s="21"/>
      <c r="F67" s="21"/>
      <c r="G67" s="21"/>
      <c r="H67" s="27"/>
      <c r="I67" s="222"/>
      <c r="J67" s="222"/>
      <c r="K67" s="222"/>
      <c r="L67" s="222"/>
      <c r="M67" s="222"/>
      <c r="N67" s="222"/>
      <c r="O67" s="319"/>
      <c r="P67" s="319"/>
      <c r="Q67" s="222"/>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row>
    <row r="68" spans="1:80" ht="9" customHeight="1" thickTop="1" thickBot="1" x14ac:dyDescent="0.35">
      <c r="A68" s="40"/>
      <c r="B68" s="31"/>
      <c r="C68" s="31"/>
      <c r="D68" s="31"/>
      <c r="E68" s="31"/>
      <c r="F68" s="31"/>
      <c r="G68" s="31"/>
      <c r="H68" s="48"/>
    </row>
    <row r="69" spans="1:80" s="6" customFormat="1" ht="39" customHeight="1" thickTop="1" thickBot="1" x14ac:dyDescent="0.3">
      <c r="A69" s="39"/>
      <c r="B69" s="43" t="s">
        <v>1871</v>
      </c>
      <c r="C69" s="187"/>
      <c r="D69" s="29"/>
      <c r="E69" s="43" t="s">
        <v>2223</v>
      </c>
      <c r="F69" s="595"/>
      <c r="G69" s="596"/>
      <c r="H69" s="27"/>
      <c r="I69" s="222"/>
      <c r="J69" s="222"/>
      <c r="K69" s="222"/>
      <c r="L69" s="222"/>
      <c r="M69" s="222"/>
      <c r="N69" s="222"/>
      <c r="O69" s="319"/>
      <c r="P69" s="319"/>
      <c r="Q69" s="222"/>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c r="CA69" s="10"/>
      <c r="CB69" s="10"/>
    </row>
    <row r="70" spans="1:80" ht="9" customHeight="1" thickTop="1" thickBot="1" x14ac:dyDescent="0.35">
      <c r="A70" s="44"/>
      <c r="B70" s="41"/>
      <c r="C70" s="22"/>
      <c r="D70" s="41"/>
      <c r="E70" s="41"/>
      <c r="F70" s="22"/>
      <c r="G70" s="22"/>
      <c r="H70" s="32"/>
    </row>
    <row r="71" spans="1:80" s="4" customFormat="1" ht="18.75" customHeight="1" x14ac:dyDescent="0.25">
      <c r="A71" s="45" t="s">
        <v>1833</v>
      </c>
      <c r="B71" s="46"/>
      <c r="C71" s="46"/>
      <c r="D71" s="46"/>
      <c r="E71" s="46"/>
      <c r="F71" s="46"/>
      <c r="G71" s="46"/>
      <c r="H71" s="47"/>
      <c r="I71" s="186"/>
      <c r="J71" s="186"/>
      <c r="K71" s="186"/>
      <c r="L71" s="186"/>
      <c r="M71" s="186"/>
      <c r="N71" s="186"/>
      <c r="O71" s="320"/>
      <c r="P71" s="320"/>
      <c r="Q71" s="186"/>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row>
    <row r="72" spans="1:80" ht="9" customHeight="1" thickBot="1" x14ac:dyDescent="0.35">
      <c r="A72" s="36"/>
      <c r="B72" s="31"/>
      <c r="C72" s="21"/>
      <c r="D72" s="21"/>
      <c r="E72" s="21"/>
      <c r="F72" s="21"/>
      <c r="G72" s="21"/>
      <c r="H72" s="28"/>
    </row>
    <row r="73" spans="1:80" s="6" customFormat="1" ht="39" customHeight="1" thickTop="1" thickBot="1" x14ac:dyDescent="0.3">
      <c r="A73" s="35"/>
      <c r="B73" s="43" t="s">
        <v>1873</v>
      </c>
      <c r="C73" s="187"/>
      <c r="D73" s="29"/>
      <c r="E73" s="43" t="s">
        <v>1874</v>
      </c>
      <c r="F73" s="582"/>
      <c r="G73" s="583"/>
      <c r="H73" s="27"/>
      <c r="I73" s="222"/>
      <c r="J73" s="222"/>
      <c r="K73" s="222"/>
      <c r="L73" s="222"/>
      <c r="M73" s="222"/>
      <c r="N73" s="222"/>
      <c r="O73" s="319"/>
      <c r="P73" s="319"/>
      <c r="Q73" s="222"/>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c r="BS73" s="10"/>
      <c r="BT73" s="10"/>
      <c r="BU73" s="10"/>
      <c r="BV73" s="10"/>
      <c r="BW73" s="10"/>
      <c r="BX73" s="10"/>
      <c r="BY73" s="10"/>
      <c r="BZ73" s="10"/>
      <c r="CA73" s="10"/>
      <c r="CB73" s="10"/>
    </row>
    <row r="74" spans="1:80" ht="9" customHeight="1" thickTop="1" thickBot="1" x14ac:dyDescent="0.35">
      <c r="A74" s="36"/>
      <c r="B74" s="31"/>
      <c r="C74" s="21"/>
      <c r="D74" s="31"/>
      <c r="E74" s="31"/>
      <c r="F74" s="21"/>
      <c r="G74" s="21"/>
      <c r="H74" s="28"/>
    </row>
    <row r="75" spans="1:80" s="6" customFormat="1" ht="39" customHeight="1" thickTop="1" thickBot="1" x14ac:dyDescent="0.3">
      <c r="A75" s="35"/>
      <c r="B75" s="43" t="s">
        <v>1875</v>
      </c>
      <c r="C75" s="190"/>
      <c r="D75" s="29"/>
      <c r="E75" s="43" t="s">
        <v>2224</v>
      </c>
      <c r="F75" s="595"/>
      <c r="G75" s="596"/>
      <c r="H75" s="27"/>
      <c r="I75" s="222"/>
      <c r="J75" s="222"/>
      <c r="K75" s="222"/>
      <c r="L75" s="222"/>
      <c r="M75" s="222"/>
      <c r="N75" s="222"/>
      <c r="O75" s="319"/>
      <c r="P75" s="319"/>
      <c r="Q75" s="222"/>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c r="BO75" s="10"/>
      <c r="BP75" s="10"/>
      <c r="BQ75" s="10"/>
      <c r="BR75" s="10"/>
      <c r="BS75" s="10"/>
      <c r="BT75" s="10"/>
      <c r="BU75" s="10"/>
      <c r="BV75" s="10"/>
      <c r="BW75" s="10"/>
      <c r="BX75" s="10"/>
      <c r="BY75" s="10"/>
      <c r="BZ75" s="10"/>
      <c r="CA75" s="10"/>
      <c r="CB75" s="10"/>
    </row>
    <row r="76" spans="1:80" ht="9" customHeight="1" thickTop="1" thickBot="1" x14ac:dyDescent="0.35">
      <c r="A76" s="42"/>
      <c r="B76" s="41"/>
      <c r="C76" s="22"/>
      <c r="D76" s="41"/>
      <c r="E76" s="41"/>
      <c r="F76" s="22"/>
      <c r="G76" s="22"/>
      <c r="H76" s="32"/>
      <c r="L76" s="222"/>
    </row>
    <row r="77" spans="1:80" s="4" customFormat="1" ht="18.75" customHeight="1" thickBot="1" x14ac:dyDescent="0.3">
      <c r="A77" s="597" t="s">
        <v>1834</v>
      </c>
      <c r="B77" s="597"/>
      <c r="C77" s="597"/>
      <c r="D77" s="597"/>
      <c r="E77" s="597"/>
      <c r="F77" s="597"/>
      <c r="G77" s="597"/>
      <c r="H77" s="598"/>
      <c r="I77" s="186"/>
      <c r="J77" s="186"/>
      <c r="K77" s="186"/>
      <c r="L77" s="186"/>
      <c r="M77" s="186"/>
      <c r="N77" s="186"/>
      <c r="O77" s="320"/>
      <c r="P77" s="320"/>
      <c r="Q77" s="186"/>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row>
    <row r="78" spans="1:80" s="4" customFormat="1" ht="18.75" customHeight="1" x14ac:dyDescent="0.25">
      <c r="A78" s="45" t="s">
        <v>1835</v>
      </c>
      <c r="B78" s="46"/>
      <c r="C78" s="46"/>
      <c r="D78" s="46"/>
      <c r="E78" s="46"/>
      <c r="F78" s="46"/>
      <c r="G78" s="46"/>
      <c r="H78" s="47"/>
      <c r="I78" s="186"/>
      <c r="J78" s="186"/>
      <c r="K78" s="186"/>
      <c r="L78" s="186"/>
      <c r="M78" s="186"/>
      <c r="N78" s="186"/>
      <c r="O78" s="320"/>
      <c r="P78" s="320"/>
      <c r="Q78" s="186"/>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row>
    <row r="79" spans="1:80" ht="9" customHeight="1" x14ac:dyDescent="0.3">
      <c r="A79" s="40"/>
      <c r="B79" s="31"/>
      <c r="C79" s="31"/>
      <c r="D79" s="31"/>
      <c r="E79" s="31"/>
      <c r="F79" s="31"/>
      <c r="G79" s="31"/>
      <c r="H79" s="48"/>
    </row>
    <row r="80" spans="1:80" ht="12.75" customHeight="1" x14ac:dyDescent="0.3">
      <c r="A80" s="40"/>
      <c r="B80" s="607" t="s">
        <v>1881</v>
      </c>
      <c r="C80" s="607"/>
      <c r="D80" s="607"/>
      <c r="E80" s="607"/>
      <c r="F80" s="607"/>
      <c r="G80" s="112"/>
      <c r="H80" s="48"/>
      <c r="L80" s="222"/>
    </row>
    <row r="81" spans="1:80" ht="9" customHeight="1" thickBot="1" x14ac:dyDescent="0.35">
      <c r="A81" s="40"/>
      <c r="B81" s="31"/>
      <c r="C81" s="31"/>
      <c r="D81" s="31"/>
      <c r="E81" s="31"/>
      <c r="F81" s="31"/>
      <c r="G81" s="31"/>
      <c r="H81" s="48"/>
      <c r="L81" s="222"/>
    </row>
    <row r="82" spans="1:80" s="6" customFormat="1" ht="39" customHeight="1" thickTop="1" thickBot="1" x14ac:dyDescent="0.35">
      <c r="A82" s="39"/>
      <c r="B82" s="43" t="s">
        <v>1876</v>
      </c>
      <c r="C82" s="187"/>
      <c r="D82" s="29"/>
      <c r="E82" s="43" t="s">
        <v>1877</v>
      </c>
      <c r="F82" s="588"/>
      <c r="G82" s="589"/>
      <c r="H82" s="27"/>
      <c r="I82" s="222"/>
      <c r="J82" s="321" t="s">
        <v>1414</v>
      </c>
      <c r="K82" s="222"/>
      <c r="L82" s="219"/>
      <c r="M82" s="222"/>
      <c r="N82" s="222"/>
      <c r="O82" s="319"/>
      <c r="P82" s="319"/>
      <c r="Q82" s="222"/>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row>
    <row r="83" spans="1:80" ht="9" customHeight="1" thickTop="1" thickBot="1" x14ac:dyDescent="0.35">
      <c r="A83" s="40"/>
      <c r="B83" s="31"/>
      <c r="C83" s="31"/>
      <c r="D83" s="31"/>
      <c r="E83" s="31"/>
      <c r="F83" s="31"/>
      <c r="G83" s="31"/>
      <c r="H83" s="48"/>
      <c r="J83" s="606" t="str">
        <f ca="1">IF($F$8&lt;"0 años, 6 meses, 0 días","SI","NO")</f>
        <v>NO</v>
      </c>
    </row>
    <row r="84" spans="1:80" s="6" customFormat="1" ht="21.75" customHeight="1" thickTop="1" thickBot="1" x14ac:dyDescent="0.3">
      <c r="A84" s="39"/>
      <c r="B84" s="43" t="s">
        <v>2100</v>
      </c>
      <c r="C84" s="590"/>
      <c r="D84" s="591"/>
      <c r="E84" s="591"/>
      <c r="F84" s="591"/>
      <c r="G84" s="592"/>
      <c r="H84" s="27"/>
      <c r="I84" s="222"/>
      <c r="J84" s="606"/>
      <c r="K84" s="222"/>
      <c r="L84" s="222"/>
      <c r="M84" s="222"/>
      <c r="N84" s="222"/>
      <c r="O84" s="319"/>
      <c r="P84" s="319"/>
      <c r="Q84" s="222"/>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c r="CA84" s="10"/>
      <c r="CB84" s="10"/>
    </row>
    <row r="85" spans="1:80" ht="9" customHeight="1" thickTop="1" thickBot="1" x14ac:dyDescent="0.35">
      <c r="A85" s="40"/>
      <c r="B85" s="31"/>
      <c r="C85" s="21"/>
      <c r="D85" s="21"/>
      <c r="E85" s="21"/>
      <c r="F85" s="21"/>
      <c r="G85" s="21"/>
      <c r="H85" s="28"/>
    </row>
    <row r="86" spans="1:80" s="6" customFormat="1" ht="54.75" customHeight="1" thickTop="1" thickBot="1" x14ac:dyDescent="0.3">
      <c r="A86" s="39"/>
      <c r="B86" s="43" t="s">
        <v>1879</v>
      </c>
      <c r="C86" s="188"/>
      <c r="D86" s="29"/>
      <c r="E86" s="43" t="s">
        <v>2103</v>
      </c>
      <c r="F86" s="582"/>
      <c r="G86" s="583"/>
      <c r="H86" s="27"/>
      <c r="I86" s="222"/>
      <c r="J86" s="222"/>
      <c r="K86" s="222"/>
      <c r="L86" s="222"/>
      <c r="M86" s="222"/>
      <c r="N86" s="222"/>
      <c r="O86" s="319"/>
      <c r="P86" s="319"/>
      <c r="Q86" s="222"/>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row>
    <row r="87" spans="1:80" ht="9" customHeight="1" thickTop="1" thickBot="1" x14ac:dyDescent="0.35">
      <c r="A87" s="40"/>
      <c r="B87" s="31"/>
      <c r="C87" s="21"/>
      <c r="D87" s="31"/>
      <c r="E87" s="31"/>
      <c r="F87" s="21"/>
      <c r="G87" s="21"/>
      <c r="H87" s="28"/>
    </row>
    <row r="88" spans="1:80" s="6" customFormat="1" ht="39.75" customHeight="1" thickTop="1" thickBot="1" x14ac:dyDescent="0.3">
      <c r="A88" s="39"/>
      <c r="B88" s="43" t="s">
        <v>2254</v>
      </c>
      <c r="C88" s="590"/>
      <c r="D88" s="591"/>
      <c r="E88" s="591"/>
      <c r="F88" s="591"/>
      <c r="G88" s="592"/>
      <c r="H88" s="27"/>
      <c r="I88" s="222"/>
      <c r="J88" s="222"/>
      <c r="K88" s="222"/>
      <c r="L88" s="222"/>
      <c r="M88" s="222"/>
      <c r="N88" s="222"/>
      <c r="O88" s="312"/>
      <c r="P88" s="216"/>
      <c r="Q88" s="222"/>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row>
    <row r="89" spans="1:80" ht="9" customHeight="1" thickTop="1" thickBot="1" x14ac:dyDescent="0.35">
      <c r="A89" s="44"/>
      <c r="B89" s="41"/>
      <c r="C89" s="41"/>
      <c r="D89" s="41"/>
      <c r="E89" s="41"/>
      <c r="F89" s="41"/>
      <c r="G89" s="41"/>
      <c r="H89" s="49"/>
    </row>
    <row r="90" spans="1:80" s="4" customFormat="1" ht="18.75" customHeight="1" x14ac:dyDescent="0.25">
      <c r="A90" s="45" t="s">
        <v>2099</v>
      </c>
      <c r="B90" s="46"/>
      <c r="C90" s="46"/>
      <c r="D90" s="46"/>
      <c r="E90" s="46"/>
      <c r="F90" s="46"/>
      <c r="G90" s="46"/>
      <c r="H90" s="47"/>
      <c r="I90" s="186"/>
      <c r="J90" s="186"/>
      <c r="K90" s="186"/>
      <c r="L90" s="186"/>
      <c r="M90" s="186"/>
      <c r="N90" s="186"/>
      <c r="O90" s="312"/>
      <c r="P90" s="216"/>
      <c r="Q90" s="186"/>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row>
    <row r="91" spans="1:80" ht="27.75" customHeight="1" thickBot="1" x14ac:dyDescent="0.35">
      <c r="A91" s="40"/>
      <c r="B91" s="31" t="s">
        <v>2258</v>
      </c>
      <c r="C91" s="31"/>
      <c r="D91" s="31"/>
      <c r="E91" s="31"/>
      <c r="F91" s="31"/>
      <c r="G91" s="31"/>
      <c r="H91" s="48"/>
      <c r="J91" s="318" t="s">
        <v>1454</v>
      </c>
      <c r="K91" s="318" t="s">
        <v>2108</v>
      </c>
      <c r="L91" s="318" t="s">
        <v>1455</v>
      </c>
    </row>
    <row r="92" spans="1:80" s="6" customFormat="1" ht="39" customHeight="1" thickTop="1" thickBot="1" x14ac:dyDescent="0.3">
      <c r="A92" s="39"/>
      <c r="B92" s="43" t="s">
        <v>1882</v>
      </c>
      <c r="C92" s="187"/>
      <c r="D92" s="29"/>
      <c r="E92" s="43" t="s">
        <v>1883</v>
      </c>
      <c r="F92" s="582"/>
      <c r="G92" s="583"/>
      <c r="H92" s="27"/>
      <c r="I92" s="222"/>
      <c r="J92" s="606" t="str">
        <f ca="1">IF($F$8&gt;"0 años, 7 meses, 0 días","SI","NO")</f>
        <v>SI</v>
      </c>
      <c r="K92" s="606" t="str">
        <f ca="1">IF($F$8&lt;"2 años, 0 meses, 1 días","SI","NO")</f>
        <v>SI</v>
      </c>
      <c r="L92" s="606" t="str">
        <f ca="1">IF(L94=2,"SI","NO")</f>
        <v>SI</v>
      </c>
      <c r="M92" s="222"/>
      <c r="N92" s="222"/>
      <c r="O92" s="312"/>
      <c r="P92" s="216"/>
      <c r="Q92" s="222"/>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row>
    <row r="93" spans="1:80" ht="9" customHeight="1" thickTop="1" thickBot="1" x14ac:dyDescent="0.35">
      <c r="A93" s="40"/>
      <c r="B93" s="31"/>
      <c r="C93" s="21"/>
      <c r="D93" s="31"/>
      <c r="E93" s="31"/>
      <c r="F93" s="21"/>
      <c r="G93" s="21"/>
      <c r="H93" s="28"/>
      <c r="J93" s="606"/>
      <c r="K93" s="606"/>
      <c r="L93" s="606"/>
    </row>
    <row r="94" spans="1:80" s="6" customFormat="1" ht="21.75" customHeight="1" thickTop="1" thickBot="1" x14ac:dyDescent="0.35">
      <c r="A94" s="39"/>
      <c r="B94" s="43" t="s">
        <v>2110</v>
      </c>
      <c r="C94" s="590"/>
      <c r="D94" s="591"/>
      <c r="E94" s="591"/>
      <c r="F94" s="591"/>
      <c r="G94" s="592"/>
      <c r="H94" s="27"/>
      <c r="I94" s="222"/>
      <c r="J94" s="322" t="str">
        <f ca="1">IF(J92="SI","1","0")</f>
        <v>1</v>
      </c>
      <c r="K94" s="322" t="str">
        <f ca="1">IF(K92="SI","1","0")</f>
        <v>1</v>
      </c>
      <c r="L94" s="322">
        <f ca="1">J94+K94</f>
        <v>2</v>
      </c>
      <c r="M94" s="222"/>
      <c r="N94" s="222"/>
      <c r="O94" s="312"/>
      <c r="P94" s="216"/>
      <c r="Q94" s="222"/>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row>
    <row r="95" spans="1:80" ht="9" customHeight="1" thickTop="1" thickBot="1" x14ac:dyDescent="0.35">
      <c r="A95" s="40"/>
      <c r="B95" s="31"/>
      <c r="C95" s="21"/>
      <c r="D95" s="21"/>
      <c r="E95" s="21"/>
      <c r="F95" s="21"/>
      <c r="G95" s="21"/>
      <c r="H95" s="28"/>
    </row>
    <row r="96" spans="1:80" s="6" customFormat="1" ht="39" customHeight="1" thickTop="1" thickBot="1" x14ac:dyDescent="0.35">
      <c r="A96" s="39"/>
      <c r="B96" s="43" t="s">
        <v>2255</v>
      </c>
      <c r="C96" s="188"/>
      <c r="D96" s="20"/>
      <c r="E96" s="21"/>
      <c r="F96" s="21"/>
      <c r="G96" s="21"/>
      <c r="H96" s="27"/>
      <c r="I96" s="222"/>
      <c r="J96" s="222"/>
      <c r="K96" s="222"/>
      <c r="L96" s="222"/>
      <c r="M96" s="222"/>
      <c r="N96" s="222"/>
      <c r="O96" s="312"/>
      <c r="P96" s="216"/>
      <c r="Q96" s="222"/>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row>
    <row r="97" spans="1:80" ht="9" customHeight="1" thickTop="1" thickBot="1" x14ac:dyDescent="0.35">
      <c r="A97" s="40"/>
      <c r="B97" s="31"/>
      <c r="C97" s="21"/>
      <c r="D97" s="21"/>
      <c r="E97" s="21"/>
      <c r="F97" s="21"/>
      <c r="G97" s="21"/>
      <c r="H97" s="28"/>
    </row>
    <row r="98" spans="1:80" s="6" customFormat="1" ht="21.75" customHeight="1" thickTop="1" thickBot="1" x14ac:dyDescent="0.3">
      <c r="A98" s="39"/>
      <c r="B98" s="43" t="s">
        <v>2256</v>
      </c>
      <c r="C98" s="608"/>
      <c r="D98" s="609"/>
      <c r="E98" s="609"/>
      <c r="F98" s="609"/>
      <c r="G98" s="610"/>
      <c r="H98" s="27"/>
      <c r="I98" s="222"/>
      <c r="J98" s="222"/>
      <c r="K98" s="222"/>
      <c r="L98" s="222"/>
      <c r="M98" s="222"/>
      <c r="N98" s="222"/>
      <c r="O98" s="312"/>
      <c r="P98" s="216"/>
      <c r="Q98" s="222"/>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row>
    <row r="99" spans="1:80" ht="9" customHeight="1" thickTop="1" thickBot="1" x14ac:dyDescent="0.35">
      <c r="A99" s="44"/>
      <c r="B99" s="41"/>
      <c r="C99" s="22"/>
      <c r="D99" s="22"/>
      <c r="E99" s="22"/>
      <c r="F99" s="22"/>
      <c r="G99" s="22"/>
      <c r="H99" s="32"/>
    </row>
    <row r="100" spans="1:80" s="4" customFormat="1" ht="12.75" customHeight="1" thickBot="1" x14ac:dyDescent="0.3">
      <c r="A100" s="579"/>
      <c r="B100" s="580"/>
      <c r="C100" s="580"/>
      <c r="D100" s="580"/>
      <c r="E100" s="580"/>
      <c r="F100" s="580"/>
      <c r="G100" s="580"/>
      <c r="H100" s="581"/>
      <c r="I100" s="186"/>
      <c r="J100" s="186"/>
      <c r="K100" s="186"/>
      <c r="L100" s="186"/>
      <c r="M100" s="186"/>
      <c r="N100" s="186"/>
      <c r="O100" s="312"/>
      <c r="P100" s="216"/>
      <c r="Q100" s="186"/>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row>
    <row r="101" spans="1:80" s="1" customFormat="1" ht="66.75" customHeight="1" thickBot="1" x14ac:dyDescent="0.35">
      <c r="A101" s="150"/>
      <c r="B101" s="159"/>
      <c r="C101" s="159"/>
      <c r="D101" s="159"/>
      <c r="E101" s="159"/>
      <c r="F101" s="159"/>
      <c r="G101" s="159"/>
      <c r="H101" s="152"/>
      <c r="I101" s="219"/>
      <c r="J101" s="323"/>
      <c r="K101" s="219"/>
      <c r="L101" s="219"/>
      <c r="M101" s="219"/>
      <c r="N101" s="219"/>
      <c r="O101" s="237" t="s">
        <v>1537</v>
      </c>
      <c r="P101" s="309"/>
      <c r="Q101" s="219"/>
    </row>
    <row r="102" spans="1:80" s="1" customFormat="1" ht="18" customHeight="1" x14ac:dyDescent="0.3">
      <c r="A102" s="571" t="s">
        <v>2063</v>
      </c>
      <c r="B102" s="572"/>
      <c r="C102" s="572"/>
      <c r="D102" s="572"/>
      <c r="E102" s="572"/>
      <c r="F102" s="572"/>
      <c r="G102" s="572"/>
      <c r="H102" s="573"/>
      <c r="I102" s="324"/>
      <c r="J102" s="324"/>
      <c r="K102" s="324"/>
      <c r="L102" s="324"/>
      <c r="M102" s="219"/>
      <c r="N102" s="219"/>
      <c r="O102" s="311"/>
      <c r="P102" s="309"/>
      <c r="Q102" s="219"/>
    </row>
    <row r="103" spans="1:80" s="1" customFormat="1" ht="12.75" customHeight="1" x14ac:dyDescent="0.3">
      <c r="A103" s="574" t="s">
        <v>2064</v>
      </c>
      <c r="B103" s="456"/>
      <c r="C103" s="456"/>
      <c r="D103" s="456"/>
      <c r="E103" s="456"/>
      <c r="F103" s="456"/>
      <c r="G103" s="456"/>
      <c r="H103" s="575"/>
      <c r="I103" s="325"/>
      <c r="J103" s="325"/>
      <c r="K103" s="325"/>
      <c r="L103" s="325"/>
      <c r="M103" s="219"/>
      <c r="N103" s="219"/>
      <c r="O103" s="311"/>
      <c r="P103" s="309"/>
      <c r="Q103" s="219"/>
    </row>
    <row r="104" spans="1:80" s="1" customFormat="1" ht="12.75" customHeight="1" thickBot="1" x14ac:dyDescent="0.35">
      <c r="A104" s="576" t="s">
        <v>2066</v>
      </c>
      <c r="B104" s="577"/>
      <c r="C104" s="577"/>
      <c r="D104" s="577"/>
      <c r="E104" s="577"/>
      <c r="F104" s="577"/>
      <c r="G104" s="577"/>
      <c r="H104" s="578"/>
      <c r="I104" s="326"/>
      <c r="J104" s="326"/>
      <c r="K104" s="326"/>
      <c r="L104" s="326"/>
      <c r="M104" s="219"/>
      <c r="N104" s="219"/>
      <c r="O104" s="311"/>
      <c r="P104" s="309"/>
      <c r="Q104" s="219"/>
    </row>
    <row r="105" spans="1:80" s="1" customFormat="1" ht="12.75" customHeight="1" x14ac:dyDescent="0.3">
      <c r="I105" s="219"/>
      <c r="J105" s="219"/>
      <c r="K105" s="219"/>
      <c r="L105" s="219"/>
      <c r="M105" s="219"/>
      <c r="N105" s="219"/>
      <c r="O105" s="311"/>
      <c r="P105" s="309"/>
      <c r="Q105" s="219"/>
    </row>
    <row r="106" spans="1:80" s="1" customFormat="1" ht="12.75" customHeight="1" x14ac:dyDescent="0.3">
      <c r="I106" s="219"/>
      <c r="J106" s="219"/>
      <c r="K106" s="219"/>
      <c r="L106" s="219"/>
      <c r="M106" s="219"/>
      <c r="N106" s="219"/>
      <c r="O106" s="311"/>
      <c r="P106" s="309"/>
      <c r="Q106" s="219"/>
    </row>
    <row r="107" spans="1:80" s="1" customFormat="1" ht="12.75" customHeight="1" x14ac:dyDescent="0.3">
      <c r="I107" s="219"/>
      <c r="J107" s="219"/>
      <c r="K107" s="219"/>
      <c r="L107" s="219"/>
      <c r="M107" s="219"/>
      <c r="N107" s="219"/>
      <c r="O107" s="311"/>
      <c r="P107" s="309"/>
      <c r="Q107" s="219"/>
    </row>
    <row r="108" spans="1:80" s="1" customFormat="1" ht="12.75" customHeight="1" x14ac:dyDescent="0.3">
      <c r="I108" s="219"/>
      <c r="J108" s="219"/>
      <c r="K108" s="219"/>
      <c r="L108" s="219"/>
      <c r="M108" s="219"/>
      <c r="N108" s="219"/>
      <c r="O108" s="311"/>
      <c r="P108" s="309"/>
      <c r="Q108" s="219"/>
    </row>
    <row r="109" spans="1:80" s="1" customFormat="1" ht="12.75" customHeight="1" x14ac:dyDescent="0.3">
      <c r="I109" s="219"/>
      <c r="J109" s="219"/>
      <c r="K109" s="219"/>
      <c r="L109" s="219"/>
      <c r="M109" s="219"/>
      <c r="N109" s="219"/>
      <c r="O109" s="311"/>
      <c r="P109" s="309"/>
      <c r="Q109" s="219"/>
    </row>
    <row r="110" spans="1:80" s="1" customFormat="1" ht="12.75" customHeight="1" x14ac:dyDescent="0.3">
      <c r="I110" s="219"/>
      <c r="J110" s="219"/>
      <c r="K110" s="219"/>
      <c r="L110" s="219"/>
      <c r="M110" s="219"/>
      <c r="N110" s="219"/>
      <c r="O110" s="311"/>
      <c r="P110" s="309"/>
      <c r="Q110" s="219"/>
    </row>
    <row r="111" spans="1:80" s="1" customFormat="1" ht="12.75" customHeight="1" x14ac:dyDescent="0.3">
      <c r="I111" s="219"/>
      <c r="J111" s="219"/>
      <c r="K111" s="219"/>
      <c r="L111" s="219"/>
      <c r="M111" s="219"/>
      <c r="N111" s="219"/>
      <c r="O111" s="311"/>
      <c r="P111" s="309"/>
      <c r="Q111" s="219"/>
    </row>
    <row r="112" spans="1:80" s="1" customFormat="1" ht="12.75" customHeight="1" x14ac:dyDescent="0.3">
      <c r="I112" s="219"/>
      <c r="J112" s="219"/>
      <c r="K112" s="219"/>
      <c r="L112" s="219"/>
      <c r="M112" s="219"/>
      <c r="N112" s="219"/>
      <c r="O112" s="311"/>
      <c r="P112" s="309"/>
      <c r="Q112" s="219"/>
    </row>
    <row r="113" spans="9:17" s="1" customFormat="1" ht="12.75" customHeight="1" x14ac:dyDescent="0.3">
      <c r="I113" s="219"/>
      <c r="J113" s="219"/>
      <c r="K113" s="219"/>
      <c r="L113" s="219"/>
      <c r="M113" s="219"/>
      <c r="N113" s="219"/>
      <c r="O113" s="311"/>
      <c r="P113" s="309"/>
      <c r="Q113" s="219"/>
    </row>
    <row r="114" spans="9:17" s="1" customFormat="1" ht="12.75" customHeight="1" x14ac:dyDescent="0.3">
      <c r="I114" s="219"/>
      <c r="J114" s="219"/>
      <c r="K114" s="219"/>
      <c r="L114" s="219"/>
      <c r="M114" s="219"/>
      <c r="N114" s="219"/>
      <c r="O114" s="311"/>
      <c r="P114" s="309"/>
      <c r="Q114" s="219"/>
    </row>
    <row r="115" spans="9:17" s="1" customFormat="1" ht="12.75" customHeight="1" x14ac:dyDescent="0.3">
      <c r="I115" s="219"/>
      <c r="J115" s="219"/>
      <c r="K115" s="219"/>
      <c r="L115" s="219"/>
      <c r="M115" s="219"/>
      <c r="N115" s="219"/>
      <c r="O115" s="311"/>
      <c r="P115" s="309"/>
      <c r="Q115" s="219"/>
    </row>
    <row r="116" spans="9:17" s="1" customFormat="1" ht="12.75" customHeight="1" x14ac:dyDescent="0.3">
      <c r="I116" s="219"/>
      <c r="J116" s="219"/>
      <c r="K116" s="219"/>
      <c r="L116" s="219"/>
      <c r="M116" s="219"/>
      <c r="N116" s="219"/>
      <c r="O116" s="311"/>
      <c r="P116" s="309"/>
      <c r="Q116" s="219"/>
    </row>
    <row r="117" spans="9:17" s="1" customFormat="1" ht="12.75" customHeight="1" x14ac:dyDescent="0.3">
      <c r="I117" s="219"/>
      <c r="J117" s="219"/>
      <c r="K117" s="219"/>
      <c r="L117" s="219"/>
      <c r="M117" s="219"/>
      <c r="N117" s="219"/>
      <c r="O117" s="311"/>
      <c r="P117" s="309"/>
      <c r="Q117" s="219"/>
    </row>
    <row r="118" spans="9:17" s="1" customFormat="1" ht="12.75" customHeight="1" x14ac:dyDescent="0.3">
      <c r="I118" s="219"/>
      <c r="J118" s="219"/>
      <c r="K118" s="219"/>
      <c r="L118" s="219"/>
      <c r="M118" s="219"/>
      <c r="N118" s="219"/>
      <c r="O118" s="311"/>
      <c r="P118" s="309"/>
      <c r="Q118" s="219"/>
    </row>
    <row r="119" spans="9:17" s="1" customFormat="1" ht="12.75" customHeight="1" x14ac:dyDescent="0.3">
      <c r="I119" s="219"/>
      <c r="J119" s="219"/>
      <c r="K119" s="219"/>
      <c r="L119" s="219"/>
      <c r="M119" s="219"/>
      <c r="N119" s="219"/>
      <c r="O119" s="311"/>
      <c r="P119" s="309"/>
      <c r="Q119" s="219"/>
    </row>
    <row r="120" spans="9:17" s="1" customFormat="1" ht="12.75" customHeight="1" x14ac:dyDescent="0.3">
      <c r="I120" s="219"/>
      <c r="J120" s="219"/>
      <c r="K120" s="219"/>
      <c r="L120" s="219"/>
      <c r="M120" s="219"/>
      <c r="N120" s="219"/>
      <c r="O120" s="311"/>
      <c r="P120" s="309"/>
      <c r="Q120" s="219"/>
    </row>
    <row r="121" spans="9:17" s="1" customFormat="1" ht="12.75" customHeight="1" x14ac:dyDescent="0.3">
      <c r="I121" s="219"/>
      <c r="J121" s="219"/>
      <c r="K121" s="219"/>
      <c r="L121" s="219"/>
      <c r="M121" s="219"/>
      <c r="N121" s="219"/>
      <c r="O121" s="311"/>
      <c r="P121" s="309"/>
      <c r="Q121" s="219"/>
    </row>
    <row r="122" spans="9:17" s="1" customFormat="1" ht="12.75" customHeight="1" x14ac:dyDescent="0.3">
      <c r="I122" s="219"/>
      <c r="J122" s="219"/>
      <c r="K122" s="219"/>
      <c r="L122" s="219"/>
      <c r="M122" s="219"/>
      <c r="N122" s="219"/>
      <c r="O122" s="311"/>
      <c r="P122" s="309"/>
      <c r="Q122" s="219"/>
    </row>
    <row r="123" spans="9:17" s="1" customFormat="1" ht="12.75" customHeight="1" x14ac:dyDescent="0.3">
      <c r="I123" s="219"/>
      <c r="J123" s="219"/>
      <c r="K123" s="219"/>
      <c r="L123" s="219"/>
      <c r="M123" s="219"/>
      <c r="N123" s="219"/>
      <c r="O123" s="311"/>
      <c r="P123" s="309"/>
      <c r="Q123" s="219"/>
    </row>
    <row r="124" spans="9:17" s="1" customFormat="1" ht="12.75" customHeight="1" x14ac:dyDescent="0.3">
      <c r="I124" s="219"/>
      <c r="J124" s="219"/>
      <c r="K124" s="219"/>
      <c r="L124" s="219"/>
      <c r="M124" s="219"/>
      <c r="N124" s="219"/>
      <c r="O124" s="311"/>
      <c r="P124" s="309"/>
      <c r="Q124" s="219"/>
    </row>
    <row r="125" spans="9:17" s="1" customFormat="1" ht="12.75" customHeight="1" x14ac:dyDescent="0.3">
      <c r="I125" s="219"/>
      <c r="J125" s="219"/>
      <c r="K125" s="219"/>
      <c r="L125" s="219"/>
      <c r="M125" s="219"/>
      <c r="N125" s="219"/>
      <c r="O125" s="311"/>
      <c r="P125" s="309"/>
      <c r="Q125" s="219"/>
    </row>
    <row r="126" spans="9:17" s="1" customFormat="1" ht="12.75" customHeight="1" x14ac:dyDescent="0.3">
      <c r="I126" s="219"/>
      <c r="J126" s="219"/>
      <c r="K126" s="219"/>
      <c r="L126" s="219"/>
      <c r="M126" s="219"/>
      <c r="N126" s="219"/>
      <c r="O126" s="311"/>
      <c r="P126" s="309"/>
      <c r="Q126" s="219"/>
    </row>
    <row r="127" spans="9:17" s="1" customFormat="1" ht="12.75" customHeight="1" x14ac:dyDescent="0.3">
      <c r="I127" s="219"/>
      <c r="J127" s="219"/>
      <c r="K127" s="219"/>
      <c r="L127" s="219"/>
      <c r="M127" s="219"/>
      <c r="N127" s="219"/>
      <c r="O127" s="311"/>
      <c r="P127" s="309"/>
      <c r="Q127" s="219"/>
    </row>
    <row r="128" spans="9:17" s="1" customFormat="1" ht="12.75" customHeight="1" x14ac:dyDescent="0.3">
      <c r="I128" s="219"/>
      <c r="J128" s="219"/>
      <c r="K128" s="219"/>
      <c r="L128" s="219"/>
      <c r="M128" s="219"/>
      <c r="N128" s="219"/>
      <c r="O128" s="311"/>
      <c r="P128" s="309"/>
      <c r="Q128" s="219"/>
    </row>
    <row r="129" spans="9:17" s="1" customFormat="1" ht="12.75" customHeight="1" x14ac:dyDescent="0.3">
      <c r="I129" s="219"/>
      <c r="J129" s="219"/>
      <c r="K129" s="219"/>
      <c r="L129" s="219"/>
      <c r="M129" s="219"/>
      <c r="N129" s="219"/>
      <c r="O129" s="311"/>
      <c r="P129" s="309"/>
      <c r="Q129" s="219"/>
    </row>
    <row r="130" spans="9:17" s="1" customFormat="1" ht="12.75" customHeight="1" x14ac:dyDescent="0.3">
      <c r="I130" s="219"/>
      <c r="J130" s="219"/>
      <c r="K130" s="219"/>
      <c r="L130" s="219"/>
      <c r="M130" s="219"/>
      <c r="N130" s="219"/>
      <c r="O130" s="311"/>
      <c r="P130" s="309"/>
      <c r="Q130" s="219"/>
    </row>
    <row r="131" spans="9:17" s="1" customFormat="1" ht="12.75" customHeight="1" x14ac:dyDescent="0.3">
      <c r="I131" s="219"/>
      <c r="J131" s="219"/>
      <c r="K131" s="219"/>
      <c r="L131" s="219"/>
      <c r="M131" s="219"/>
      <c r="N131" s="219"/>
      <c r="O131" s="311"/>
      <c r="P131" s="309"/>
      <c r="Q131" s="219"/>
    </row>
    <row r="132" spans="9:17" s="1" customFormat="1" ht="12.75" customHeight="1" x14ac:dyDescent="0.3">
      <c r="I132" s="219"/>
      <c r="J132" s="219"/>
      <c r="K132" s="219"/>
      <c r="L132" s="219"/>
      <c r="M132" s="219"/>
      <c r="N132" s="219"/>
      <c r="O132" s="311"/>
      <c r="P132" s="309"/>
      <c r="Q132" s="219"/>
    </row>
    <row r="133" spans="9:17" s="1" customFormat="1" ht="12.75" customHeight="1" x14ac:dyDescent="0.3">
      <c r="I133" s="219"/>
      <c r="J133" s="219"/>
      <c r="K133" s="219"/>
      <c r="L133" s="219"/>
      <c r="M133" s="219"/>
      <c r="N133" s="219"/>
      <c r="O133" s="311"/>
      <c r="P133" s="309"/>
      <c r="Q133" s="219"/>
    </row>
    <row r="134" spans="9:17" s="1" customFormat="1" ht="12.75" customHeight="1" x14ac:dyDescent="0.3">
      <c r="I134" s="219"/>
      <c r="J134" s="219"/>
      <c r="K134" s="219"/>
      <c r="L134" s="219"/>
      <c r="M134" s="219"/>
      <c r="N134" s="219"/>
      <c r="O134" s="311"/>
      <c r="P134" s="309"/>
      <c r="Q134" s="219"/>
    </row>
    <row r="135" spans="9:17" s="1" customFormat="1" ht="12.75" customHeight="1" x14ac:dyDescent="0.3">
      <c r="I135" s="219"/>
      <c r="J135" s="219"/>
      <c r="K135" s="219"/>
      <c r="L135" s="219"/>
      <c r="M135" s="219"/>
      <c r="N135" s="219"/>
      <c r="O135" s="311"/>
      <c r="P135" s="309"/>
      <c r="Q135" s="219"/>
    </row>
    <row r="136" spans="9:17" s="1" customFormat="1" ht="12.75" customHeight="1" x14ac:dyDescent="0.3">
      <c r="I136" s="219"/>
      <c r="J136" s="219"/>
      <c r="K136" s="219"/>
      <c r="L136" s="219"/>
      <c r="M136" s="219"/>
      <c r="N136" s="219"/>
      <c r="O136" s="311"/>
      <c r="P136" s="309"/>
      <c r="Q136" s="219"/>
    </row>
    <row r="137" spans="9:17" s="1" customFormat="1" ht="12.75" customHeight="1" x14ac:dyDescent="0.3">
      <c r="I137" s="219"/>
      <c r="J137" s="219"/>
      <c r="K137" s="219"/>
      <c r="L137" s="219"/>
      <c r="M137" s="219"/>
      <c r="N137" s="219"/>
      <c r="O137" s="311"/>
      <c r="P137" s="309"/>
      <c r="Q137" s="219"/>
    </row>
    <row r="138" spans="9:17" s="1" customFormat="1" ht="12.75" customHeight="1" x14ac:dyDescent="0.3">
      <c r="I138" s="219"/>
      <c r="J138" s="219"/>
      <c r="K138" s="219"/>
      <c r="L138" s="219"/>
      <c r="M138" s="219"/>
      <c r="N138" s="219"/>
      <c r="O138" s="311"/>
      <c r="P138" s="309"/>
      <c r="Q138" s="219"/>
    </row>
    <row r="139" spans="9:17" s="1" customFormat="1" ht="12.75" customHeight="1" x14ac:dyDescent="0.3">
      <c r="I139" s="219"/>
      <c r="J139" s="219"/>
      <c r="K139" s="219"/>
      <c r="L139" s="219"/>
      <c r="M139" s="219"/>
      <c r="N139" s="219"/>
      <c r="O139" s="311"/>
      <c r="P139" s="309"/>
      <c r="Q139" s="219"/>
    </row>
    <row r="140" spans="9:17" s="1" customFormat="1" ht="12.75" customHeight="1" x14ac:dyDescent="0.3">
      <c r="I140" s="219"/>
      <c r="J140" s="219"/>
      <c r="K140" s="219"/>
      <c r="L140" s="219"/>
      <c r="M140" s="219"/>
      <c r="N140" s="219"/>
      <c r="O140" s="311"/>
      <c r="P140" s="309"/>
      <c r="Q140" s="219"/>
    </row>
    <row r="141" spans="9:17" s="1" customFormat="1" ht="12.75" customHeight="1" x14ac:dyDescent="0.3">
      <c r="I141" s="219"/>
      <c r="J141" s="219"/>
      <c r="K141" s="219"/>
      <c r="L141" s="219"/>
      <c r="M141" s="219"/>
      <c r="N141" s="219"/>
      <c r="O141" s="311"/>
      <c r="P141" s="309"/>
      <c r="Q141" s="219"/>
    </row>
    <row r="142" spans="9:17" s="1" customFormat="1" ht="12.75" customHeight="1" x14ac:dyDescent="0.3">
      <c r="I142" s="219"/>
      <c r="J142" s="219"/>
      <c r="K142" s="219"/>
      <c r="L142" s="219"/>
      <c r="M142" s="219"/>
      <c r="N142" s="219"/>
      <c r="O142" s="311"/>
      <c r="P142" s="309"/>
      <c r="Q142" s="219"/>
    </row>
    <row r="143" spans="9:17" s="1" customFormat="1" ht="12.75" customHeight="1" x14ac:dyDescent="0.3">
      <c r="I143" s="219"/>
      <c r="J143" s="219"/>
      <c r="K143" s="219"/>
      <c r="L143" s="219"/>
      <c r="M143" s="219"/>
      <c r="N143" s="219"/>
      <c r="O143" s="311"/>
      <c r="P143" s="309"/>
      <c r="Q143" s="219"/>
    </row>
    <row r="144" spans="9:17" s="1" customFormat="1" ht="12.75" customHeight="1" x14ac:dyDescent="0.3">
      <c r="I144" s="219"/>
      <c r="J144" s="219"/>
      <c r="K144" s="219"/>
      <c r="L144" s="219"/>
      <c r="M144" s="219"/>
      <c r="N144" s="219"/>
      <c r="O144" s="311"/>
      <c r="P144" s="309"/>
      <c r="Q144" s="219"/>
    </row>
    <row r="145" spans="9:17" s="1" customFormat="1" ht="12.75" customHeight="1" x14ac:dyDescent="0.3">
      <c r="I145" s="219"/>
      <c r="J145" s="219"/>
      <c r="K145" s="219"/>
      <c r="L145" s="219"/>
      <c r="M145" s="219"/>
      <c r="N145" s="219"/>
      <c r="O145" s="311"/>
      <c r="P145" s="309"/>
      <c r="Q145" s="219"/>
    </row>
    <row r="146" spans="9:17" s="1" customFormat="1" ht="12.75" customHeight="1" x14ac:dyDescent="0.3">
      <c r="I146" s="219"/>
      <c r="J146" s="219"/>
      <c r="K146" s="219"/>
      <c r="L146" s="219"/>
      <c r="M146" s="219"/>
      <c r="N146" s="219"/>
      <c r="O146" s="311"/>
      <c r="P146" s="309"/>
      <c r="Q146" s="219"/>
    </row>
    <row r="147" spans="9:17" s="1" customFormat="1" ht="12.75" customHeight="1" x14ac:dyDescent="0.3">
      <c r="I147" s="219"/>
      <c r="J147" s="219"/>
      <c r="K147" s="219"/>
      <c r="L147" s="219"/>
      <c r="M147" s="219"/>
      <c r="N147" s="219"/>
      <c r="O147" s="311"/>
      <c r="P147" s="309"/>
      <c r="Q147" s="219"/>
    </row>
    <row r="148" spans="9:17" s="1" customFormat="1" ht="12.75" customHeight="1" x14ac:dyDescent="0.3">
      <c r="I148" s="219"/>
      <c r="J148" s="219"/>
      <c r="K148" s="219"/>
      <c r="L148" s="219"/>
      <c r="M148" s="219"/>
      <c r="N148" s="219"/>
      <c r="O148" s="311"/>
      <c r="P148" s="309"/>
      <c r="Q148" s="219"/>
    </row>
    <row r="149" spans="9:17" s="1" customFormat="1" ht="12.75" customHeight="1" x14ac:dyDescent="0.3">
      <c r="I149" s="219"/>
      <c r="J149" s="219"/>
      <c r="K149" s="219"/>
      <c r="L149" s="219"/>
      <c r="M149" s="219"/>
      <c r="N149" s="219"/>
      <c r="O149" s="311"/>
      <c r="P149" s="309"/>
      <c r="Q149" s="219"/>
    </row>
    <row r="150" spans="9:17" s="1" customFormat="1" ht="12.75" customHeight="1" x14ac:dyDescent="0.3">
      <c r="I150" s="219"/>
      <c r="J150" s="219"/>
      <c r="K150" s="219"/>
      <c r="L150" s="219"/>
      <c r="M150" s="219"/>
      <c r="N150" s="219"/>
      <c r="O150" s="311"/>
      <c r="P150" s="309"/>
      <c r="Q150" s="219"/>
    </row>
    <row r="151" spans="9:17" s="1" customFormat="1" ht="12.75" customHeight="1" x14ac:dyDescent="0.3">
      <c r="I151" s="219"/>
      <c r="J151" s="219"/>
      <c r="K151" s="219"/>
      <c r="L151" s="219"/>
      <c r="M151" s="219"/>
      <c r="N151" s="219"/>
      <c r="O151" s="311"/>
      <c r="P151" s="309"/>
      <c r="Q151" s="219"/>
    </row>
    <row r="152" spans="9:17" s="1" customFormat="1" ht="12.75" customHeight="1" x14ac:dyDescent="0.3">
      <c r="I152" s="219"/>
      <c r="J152" s="219"/>
      <c r="K152" s="219"/>
      <c r="L152" s="219"/>
      <c r="M152" s="219"/>
      <c r="N152" s="219"/>
      <c r="O152" s="311"/>
      <c r="P152" s="309"/>
      <c r="Q152" s="219"/>
    </row>
    <row r="153" spans="9:17" s="1" customFormat="1" ht="12.75" customHeight="1" x14ac:dyDescent="0.3">
      <c r="I153" s="219"/>
      <c r="J153" s="219"/>
      <c r="K153" s="219"/>
      <c r="L153" s="219"/>
      <c r="M153" s="219"/>
      <c r="N153" s="219"/>
      <c r="O153" s="311"/>
      <c r="P153" s="309"/>
      <c r="Q153" s="219"/>
    </row>
    <row r="154" spans="9:17" s="1" customFormat="1" ht="12.75" customHeight="1" x14ac:dyDescent="0.3">
      <c r="I154" s="219"/>
      <c r="J154" s="219"/>
      <c r="K154" s="219"/>
      <c r="L154" s="219"/>
      <c r="M154" s="219"/>
      <c r="N154" s="219"/>
      <c r="O154" s="311"/>
      <c r="P154" s="309"/>
      <c r="Q154" s="219"/>
    </row>
    <row r="155" spans="9:17" s="1" customFormat="1" ht="12.75" customHeight="1" x14ac:dyDescent="0.3">
      <c r="I155" s="219"/>
      <c r="J155" s="219"/>
      <c r="K155" s="219"/>
      <c r="L155" s="219"/>
      <c r="M155" s="219"/>
      <c r="N155" s="219"/>
      <c r="O155" s="311"/>
      <c r="P155" s="309"/>
      <c r="Q155" s="219"/>
    </row>
    <row r="156" spans="9:17" s="1" customFormat="1" ht="12.75" customHeight="1" x14ac:dyDescent="0.3">
      <c r="I156" s="219"/>
      <c r="J156" s="219"/>
      <c r="K156" s="219"/>
      <c r="L156" s="219"/>
      <c r="M156" s="219"/>
      <c r="N156" s="219"/>
      <c r="O156" s="311"/>
      <c r="P156" s="309"/>
      <c r="Q156" s="219"/>
    </row>
    <row r="157" spans="9:17" s="1" customFormat="1" ht="12.75" customHeight="1" x14ac:dyDescent="0.3">
      <c r="I157" s="219"/>
      <c r="J157" s="219"/>
      <c r="K157" s="219"/>
      <c r="L157" s="219"/>
      <c r="M157" s="219"/>
      <c r="N157" s="219"/>
      <c r="O157" s="311"/>
      <c r="P157" s="309"/>
      <c r="Q157" s="219"/>
    </row>
    <row r="158" spans="9:17" s="1" customFormat="1" ht="12.75" customHeight="1" x14ac:dyDescent="0.3">
      <c r="I158" s="219"/>
      <c r="J158" s="219"/>
      <c r="K158" s="219"/>
      <c r="L158" s="219"/>
      <c r="M158" s="219"/>
      <c r="N158" s="219"/>
      <c r="O158" s="311"/>
      <c r="P158" s="309"/>
      <c r="Q158" s="219"/>
    </row>
    <row r="159" spans="9:17" s="1" customFormat="1" ht="12.75" customHeight="1" x14ac:dyDescent="0.3">
      <c r="I159" s="219"/>
      <c r="J159" s="219"/>
      <c r="K159" s="219"/>
      <c r="L159" s="219"/>
      <c r="M159" s="219"/>
      <c r="N159" s="219"/>
      <c r="O159" s="311"/>
      <c r="P159" s="309"/>
      <c r="Q159" s="219"/>
    </row>
    <row r="160" spans="9:17" s="1" customFormat="1" ht="12.75" customHeight="1" x14ac:dyDescent="0.3">
      <c r="I160" s="219"/>
      <c r="J160" s="219"/>
      <c r="K160" s="219"/>
      <c r="L160" s="219"/>
      <c r="M160" s="219"/>
      <c r="N160" s="219"/>
      <c r="O160" s="311"/>
      <c r="P160" s="309"/>
      <c r="Q160" s="219"/>
    </row>
    <row r="161" spans="9:17" s="1" customFormat="1" ht="12.75" customHeight="1" x14ac:dyDescent="0.3">
      <c r="I161" s="219"/>
      <c r="J161" s="219"/>
      <c r="K161" s="219"/>
      <c r="L161" s="219"/>
      <c r="M161" s="219"/>
      <c r="N161" s="219"/>
      <c r="O161" s="311"/>
      <c r="P161" s="309"/>
      <c r="Q161" s="219"/>
    </row>
    <row r="162" spans="9:17" s="1" customFormat="1" ht="12.75" customHeight="1" x14ac:dyDescent="0.3">
      <c r="I162" s="219"/>
      <c r="J162" s="219"/>
      <c r="K162" s="219"/>
      <c r="L162" s="219"/>
      <c r="M162" s="219"/>
      <c r="N162" s="219"/>
      <c r="O162" s="311"/>
      <c r="P162" s="309"/>
      <c r="Q162" s="219"/>
    </row>
    <row r="163" spans="9:17" s="1" customFormat="1" ht="12.75" customHeight="1" x14ac:dyDescent="0.3">
      <c r="I163" s="219"/>
      <c r="J163" s="219"/>
      <c r="K163" s="219"/>
      <c r="L163" s="219"/>
      <c r="M163" s="219"/>
      <c r="N163" s="219"/>
      <c r="O163" s="311"/>
      <c r="P163" s="309"/>
      <c r="Q163" s="219"/>
    </row>
    <row r="164" spans="9:17" s="1" customFormat="1" ht="12.75" customHeight="1" x14ac:dyDescent="0.3">
      <c r="I164" s="219"/>
      <c r="J164" s="219"/>
      <c r="K164" s="219"/>
      <c r="L164" s="219"/>
      <c r="M164" s="219"/>
      <c r="N164" s="219"/>
      <c r="O164" s="311"/>
      <c r="P164" s="309"/>
      <c r="Q164" s="219"/>
    </row>
    <row r="165" spans="9:17" s="1" customFormat="1" ht="12.75" customHeight="1" x14ac:dyDescent="0.3">
      <c r="I165" s="219"/>
      <c r="J165" s="219"/>
      <c r="K165" s="219"/>
      <c r="L165" s="219"/>
      <c r="M165" s="219"/>
      <c r="N165" s="219"/>
      <c r="O165" s="311"/>
      <c r="P165" s="309"/>
      <c r="Q165" s="219"/>
    </row>
    <row r="166" spans="9:17" s="1" customFormat="1" ht="12.75" customHeight="1" x14ac:dyDescent="0.3">
      <c r="I166" s="219"/>
      <c r="J166" s="219"/>
      <c r="K166" s="219"/>
      <c r="L166" s="219"/>
      <c r="M166" s="219"/>
      <c r="N166" s="219"/>
      <c r="O166" s="311"/>
      <c r="P166" s="309"/>
      <c r="Q166" s="219"/>
    </row>
    <row r="167" spans="9:17" s="1" customFormat="1" ht="12.75" customHeight="1" x14ac:dyDescent="0.3">
      <c r="I167" s="219"/>
      <c r="J167" s="219"/>
      <c r="K167" s="219"/>
      <c r="L167" s="219"/>
      <c r="M167" s="219"/>
      <c r="N167" s="219"/>
      <c r="O167" s="311"/>
      <c r="P167" s="309"/>
      <c r="Q167" s="219"/>
    </row>
    <row r="168" spans="9:17" s="1" customFormat="1" ht="12.75" customHeight="1" x14ac:dyDescent="0.3">
      <c r="I168" s="219"/>
      <c r="J168" s="219"/>
      <c r="K168" s="219"/>
      <c r="L168" s="219"/>
      <c r="M168" s="219"/>
      <c r="N168" s="219"/>
      <c r="O168" s="311"/>
      <c r="P168" s="309"/>
      <c r="Q168" s="219"/>
    </row>
    <row r="169" spans="9:17" s="1" customFormat="1" ht="12.75" customHeight="1" x14ac:dyDescent="0.3">
      <c r="I169" s="219"/>
      <c r="J169" s="219"/>
      <c r="K169" s="219"/>
      <c r="L169" s="219"/>
      <c r="M169" s="219"/>
      <c r="N169" s="219"/>
      <c r="O169" s="311"/>
      <c r="P169" s="309"/>
      <c r="Q169" s="219"/>
    </row>
    <row r="170" spans="9:17" s="1" customFormat="1" ht="12.75" customHeight="1" x14ac:dyDescent="0.3">
      <c r="I170" s="219"/>
      <c r="J170" s="219"/>
      <c r="K170" s="219"/>
      <c r="L170" s="219"/>
      <c r="M170" s="219"/>
      <c r="N170" s="219"/>
      <c r="O170" s="311"/>
      <c r="P170" s="309"/>
      <c r="Q170" s="219"/>
    </row>
    <row r="171" spans="9:17" s="1" customFormat="1" ht="12.75" customHeight="1" x14ac:dyDescent="0.3">
      <c r="I171" s="219"/>
      <c r="J171" s="219"/>
      <c r="K171" s="219"/>
      <c r="L171" s="219"/>
      <c r="M171" s="219"/>
      <c r="N171" s="219"/>
      <c r="O171" s="311"/>
      <c r="P171" s="309"/>
      <c r="Q171" s="219"/>
    </row>
    <row r="172" spans="9:17" s="1" customFormat="1" ht="12.75" customHeight="1" x14ac:dyDescent="0.3">
      <c r="I172" s="219"/>
      <c r="J172" s="219"/>
      <c r="K172" s="219"/>
      <c r="L172" s="219"/>
      <c r="M172" s="219"/>
      <c r="N172" s="219"/>
      <c r="O172" s="311"/>
      <c r="P172" s="309"/>
      <c r="Q172" s="219"/>
    </row>
    <row r="173" spans="9:17" s="1" customFormat="1" ht="12.75" customHeight="1" x14ac:dyDescent="0.3">
      <c r="I173" s="219"/>
      <c r="J173" s="219"/>
      <c r="K173" s="219"/>
      <c r="L173" s="219"/>
      <c r="M173" s="219"/>
      <c r="N173" s="219"/>
      <c r="O173" s="311"/>
      <c r="P173" s="309"/>
      <c r="Q173" s="219"/>
    </row>
    <row r="174" spans="9:17" s="1" customFormat="1" ht="12.75" customHeight="1" x14ac:dyDescent="0.3">
      <c r="I174" s="219"/>
      <c r="J174" s="219"/>
      <c r="K174" s="219"/>
      <c r="L174" s="219"/>
      <c r="M174" s="219"/>
      <c r="N174" s="219"/>
      <c r="O174" s="311"/>
      <c r="P174" s="309"/>
      <c r="Q174" s="219"/>
    </row>
    <row r="175" spans="9:17" s="1" customFormat="1" ht="12.75" customHeight="1" x14ac:dyDescent="0.3">
      <c r="I175" s="219"/>
      <c r="J175" s="219"/>
      <c r="K175" s="219"/>
      <c r="L175" s="219"/>
      <c r="M175" s="219"/>
      <c r="N175" s="219"/>
      <c r="O175" s="311"/>
      <c r="P175" s="309"/>
      <c r="Q175" s="219"/>
    </row>
    <row r="176" spans="9:17" s="1" customFormat="1" ht="12.75" customHeight="1" x14ac:dyDescent="0.3">
      <c r="I176" s="219"/>
      <c r="J176" s="219"/>
      <c r="K176" s="219"/>
      <c r="L176" s="219"/>
      <c r="M176" s="219"/>
      <c r="N176" s="219"/>
      <c r="O176" s="311"/>
      <c r="P176" s="309"/>
      <c r="Q176" s="219"/>
    </row>
    <row r="177" spans="9:17" s="1" customFormat="1" ht="12.75" customHeight="1" x14ac:dyDescent="0.3">
      <c r="I177" s="219"/>
      <c r="J177" s="219"/>
      <c r="K177" s="219"/>
      <c r="L177" s="219"/>
      <c r="M177" s="219"/>
      <c r="N177" s="219"/>
      <c r="O177" s="311"/>
      <c r="P177" s="309"/>
      <c r="Q177" s="219"/>
    </row>
    <row r="178" spans="9:17" s="1" customFormat="1" ht="12.75" customHeight="1" x14ac:dyDescent="0.3">
      <c r="I178" s="219"/>
      <c r="J178" s="219"/>
      <c r="K178" s="219"/>
      <c r="L178" s="219"/>
      <c r="M178" s="219"/>
      <c r="N178" s="219"/>
      <c r="O178" s="311"/>
      <c r="P178" s="309"/>
      <c r="Q178" s="219"/>
    </row>
    <row r="179" spans="9:17" s="1" customFormat="1" ht="12.75" customHeight="1" x14ac:dyDescent="0.3">
      <c r="I179" s="219"/>
      <c r="J179" s="219"/>
      <c r="K179" s="219"/>
      <c r="L179" s="219"/>
      <c r="M179" s="219"/>
      <c r="N179" s="219"/>
      <c r="O179" s="311"/>
      <c r="P179" s="309"/>
      <c r="Q179" s="219"/>
    </row>
    <row r="180" spans="9:17" s="1" customFormat="1" ht="12.75" customHeight="1" x14ac:dyDescent="0.3">
      <c r="I180" s="219"/>
      <c r="J180" s="219"/>
      <c r="K180" s="219"/>
      <c r="L180" s="219"/>
      <c r="M180" s="219"/>
      <c r="N180" s="219"/>
      <c r="O180" s="311"/>
      <c r="P180" s="309"/>
      <c r="Q180" s="219"/>
    </row>
    <row r="181" spans="9:17" s="1" customFormat="1" ht="12.75" customHeight="1" x14ac:dyDescent="0.3">
      <c r="I181" s="219"/>
      <c r="J181" s="219"/>
      <c r="K181" s="219"/>
      <c r="L181" s="219"/>
      <c r="M181" s="219"/>
      <c r="N181" s="219"/>
      <c r="O181" s="311"/>
      <c r="P181" s="309"/>
      <c r="Q181" s="219"/>
    </row>
    <row r="182" spans="9:17" s="1" customFormat="1" ht="12.75" customHeight="1" x14ac:dyDescent="0.3">
      <c r="I182" s="219"/>
      <c r="J182" s="219"/>
      <c r="K182" s="219"/>
      <c r="L182" s="219"/>
      <c r="M182" s="219"/>
      <c r="N182" s="219"/>
      <c r="O182" s="311"/>
      <c r="P182" s="309"/>
      <c r="Q182" s="219"/>
    </row>
    <row r="183" spans="9:17" s="1" customFormat="1" ht="12.75" customHeight="1" x14ac:dyDescent="0.3">
      <c r="I183" s="219"/>
      <c r="J183" s="219"/>
      <c r="K183" s="219"/>
      <c r="L183" s="219"/>
      <c r="M183" s="219"/>
      <c r="N183" s="219"/>
      <c r="O183" s="311"/>
      <c r="P183" s="309"/>
      <c r="Q183" s="219"/>
    </row>
    <row r="184" spans="9:17" s="1" customFormat="1" ht="12.75" customHeight="1" x14ac:dyDescent="0.3">
      <c r="I184" s="219"/>
      <c r="J184" s="219"/>
      <c r="K184" s="219"/>
      <c r="L184" s="219"/>
      <c r="M184" s="219"/>
      <c r="N184" s="219"/>
      <c r="O184" s="311"/>
      <c r="P184" s="309"/>
      <c r="Q184" s="219"/>
    </row>
    <row r="185" spans="9:17" s="1" customFormat="1" ht="12.75" customHeight="1" x14ac:dyDescent="0.3">
      <c r="I185" s="219"/>
      <c r="J185" s="219"/>
      <c r="K185" s="219"/>
      <c r="L185" s="219"/>
      <c r="M185" s="219"/>
      <c r="N185" s="219"/>
      <c r="O185" s="311"/>
      <c r="P185" s="309"/>
      <c r="Q185" s="219"/>
    </row>
    <row r="186" spans="9:17" s="1" customFormat="1" ht="12.75" customHeight="1" x14ac:dyDescent="0.3">
      <c r="I186" s="219"/>
      <c r="J186" s="219"/>
      <c r="K186" s="219"/>
      <c r="L186" s="219"/>
      <c r="M186" s="219"/>
      <c r="N186" s="219"/>
      <c r="O186" s="311"/>
      <c r="P186" s="309"/>
      <c r="Q186" s="219"/>
    </row>
    <row r="187" spans="9:17" s="1" customFormat="1" ht="12.75" customHeight="1" x14ac:dyDescent="0.3">
      <c r="I187" s="219"/>
      <c r="J187" s="219"/>
      <c r="K187" s="219"/>
      <c r="L187" s="219"/>
      <c r="M187" s="219"/>
      <c r="N187" s="219"/>
      <c r="O187" s="311"/>
      <c r="P187" s="309"/>
      <c r="Q187" s="219"/>
    </row>
    <row r="188" spans="9:17" s="1" customFormat="1" ht="12.75" customHeight="1" x14ac:dyDescent="0.3">
      <c r="I188" s="219"/>
      <c r="J188" s="219"/>
      <c r="K188" s="219"/>
      <c r="L188" s="219"/>
      <c r="M188" s="219"/>
      <c r="N188" s="219"/>
      <c r="O188" s="311"/>
      <c r="P188" s="309"/>
      <c r="Q188" s="219"/>
    </row>
    <row r="189" spans="9:17" s="1" customFormat="1" ht="12.75" customHeight="1" x14ac:dyDescent="0.3">
      <c r="I189" s="219"/>
      <c r="J189" s="219"/>
      <c r="K189" s="219"/>
      <c r="L189" s="219"/>
      <c r="M189" s="219"/>
      <c r="N189" s="219"/>
      <c r="O189" s="311"/>
      <c r="P189" s="309"/>
      <c r="Q189" s="219"/>
    </row>
    <row r="190" spans="9:17" s="1" customFormat="1" ht="12.75" customHeight="1" x14ac:dyDescent="0.3">
      <c r="I190" s="219"/>
      <c r="J190" s="219"/>
      <c r="K190" s="219"/>
      <c r="L190" s="219"/>
      <c r="M190" s="219"/>
      <c r="N190" s="219"/>
      <c r="O190" s="311"/>
      <c r="P190" s="309"/>
      <c r="Q190" s="219"/>
    </row>
    <row r="191" spans="9:17" s="1" customFormat="1" ht="12.75" customHeight="1" x14ac:dyDescent="0.3">
      <c r="I191" s="219"/>
      <c r="J191" s="219"/>
      <c r="K191" s="219"/>
      <c r="L191" s="219"/>
      <c r="M191" s="219"/>
      <c r="N191" s="219"/>
      <c r="O191" s="311"/>
      <c r="P191" s="309"/>
      <c r="Q191" s="219"/>
    </row>
    <row r="192" spans="9:17" s="1" customFormat="1" ht="12.75" customHeight="1" x14ac:dyDescent="0.3">
      <c r="I192" s="219"/>
      <c r="J192" s="219"/>
      <c r="K192" s="219"/>
      <c r="L192" s="219"/>
      <c r="M192" s="219"/>
      <c r="N192" s="219"/>
      <c r="O192" s="311"/>
      <c r="P192" s="309"/>
      <c r="Q192" s="219"/>
    </row>
    <row r="193" spans="9:17" s="1" customFormat="1" ht="12.75" customHeight="1" x14ac:dyDescent="0.3">
      <c r="I193" s="219"/>
      <c r="J193" s="219"/>
      <c r="K193" s="219"/>
      <c r="L193" s="219"/>
      <c r="M193" s="219"/>
      <c r="N193" s="219"/>
      <c r="O193" s="311"/>
      <c r="P193" s="309"/>
      <c r="Q193" s="219"/>
    </row>
    <row r="194" spans="9:17" s="1" customFormat="1" ht="12.75" customHeight="1" x14ac:dyDescent="0.3">
      <c r="I194" s="219"/>
      <c r="J194" s="219"/>
      <c r="K194" s="219"/>
      <c r="L194" s="219"/>
      <c r="M194" s="219"/>
      <c r="N194" s="219"/>
      <c r="O194" s="311"/>
      <c r="P194" s="309"/>
      <c r="Q194" s="219"/>
    </row>
    <row r="195" spans="9:17" s="1" customFormat="1" ht="12.75" customHeight="1" x14ac:dyDescent="0.3">
      <c r="I195" s="219"/>
      <c r="J195" s="219"/>
      <c r="K195" s="219"/>
      <c r="L195" s="219"/>
      <c r="M195" s="219"/>
      <c r="N195" s="219"/>
      <c r="O195" s="311"/>
      <c r="P195" s="309"/>
      <c r="Q195" s="219"/>
    </row>
    <row r="196" spans="9:17" s="1" customFormat="1" ht="12.75" customHeight="1" x14ac:dyDescent="0.3">
      <c r="I196" s="219"/>
      <c r="J196" s="219"/>
      <c r="K196" s="219"/>
      <c r="L196" s="219"/>
      <c r="M196" s="219"/>
      <c r="N196" s="219"/>
      <c r="O196" s="311"/>
      <c r="P196" s="309"/>
      <c r="Q196" s="219"/>
    </row>
    <row r="197" spans="9:17" s="1" customFormat="1" ht="12.75" customHeight="1" x14ac:dyDescent="0.3">
      <c r="I197" s="219"/>
      <c r="J197" s="219"/>
      <c r="K197" s="219"/>
      <c r="L197" s="219"/>
      <c r="M197" s="219"/>
      <c r="N197" s="219"/>
      <c r="O197" s="311"/>
      <c r="P197" s="309"/>
      <c r="Q197" s="219"/>
    </row>
    <row r="198" spans="9:17" s="1" customFormat="1" ht="12.75" customHeight="1" x14ac:dyDescent="0.3">
      <c r="I198" s="219"/>
      <c r="J198" s="219"/>
      <c r="K198" s="219"/>
      <c r="L198" s="219"/>
      <c r="M198" s="219"/>
      <c r="N198" s="219"/>
      <c r="O198" s="311"/>
      <c r="P198" s="309"/>
      <c r="Q198" s="219"/>
    </row>
    <row r="199" spans="9:17" s="1" customFormat="1" ht="12.75" customHeight="1" x14ac:dyDescent="0.3">
      <c r="I199" s="219"/>
      <c r="J199" s="219"/>
      <c r="K199" s="219"/>
      <c r="L199" s="219"/>
      <c r="M199" s="219"/>
      <c r="N199" s="219"/>
      <c r="O199" s="311"/>
      <c r="P199" s="309"/>
      <c r="Q199" s="219"/>
    </row>
    <row r="200" spans="9:17" s="1" customFormat="1" ht="12.75" customHeight="1" x14ac:dyDescent="0.3">
      <c r="I200" s="219"/>
      <c r="J200" s="219"/>
      <c r="K200" s="219"/>
      <c r="L200" s="219"/>
      <c r="M200" s="219"/>
      <c r="N200" s="219"/>
      <c r="O200" s="311"/>
      <c r="P200" s="309"/>
      <c r="Q200" s="219"/>
    </row>
    <row r="201" spans="9:17" s="1" customFormat="1" ht="12.75" customHeight="1" x14ac:dyDescent="0.3">
      <c r="I201" s="219"/>
      <c r="J201" s="219"/>
      <c r="K201" s="219"/>
      <c r="L201" s="219"/>
      <c r="M201" s="219"/>
      <c r="N201" s="219"/>
      <c r="O201" s="311"/>
      <c r="P201" s="309"/>
      <c r="Q201" s="219"/>
    </row>
    <row r="202" spans="9:17" s="1" customFormat="1" ht="12.75" customHeight="1" x14ac:dyDescent="0.3">
      <c r="I202" s="219"/>
      <c r="J202" s="219"/>
      <c r="K202" s="219"/>
      <c r="L202" s="219"/>
      <c r="M202" s="219"/>
      <c r="N202" s="219"/>
      <c r="O202" s="311"/>
      <c r="P202" s="309"/>
      <c r="Q202" s="219"/>
    </row>
    <row r="203" spans="9:17" s="1" customFormat="1" ht="12.75" customHeight="1" x14ac:dyDescent="0.3">
      <c r="I203" s="219"/>
      <c r="J203" s="219"/>
      <c r="K203" s="219"/>
      <c r="L203" s="219"/>
      <c r="M203" s="219"/>
      <c r="N203" s="219"/>
      <c r="O203" s="311"/>
      <c r="P203" s="309"/>
      <c r="Q203" s="219"/>
    </row>
    <row r="204" spans="9:17" s="1" customFormat="1" ht="12.75" customHeight="1" x14ac:dyDescent="0.3">
      <c r="I204" s="219"/>
      <c r="J204" s="219"/>
      <c r="K204" s="219"/>
      <c r="L204" s="219"/>
      <c r="M204" s="219"/>
      <c r="N204" s="219"/>
      <c r="O204" s="311"/>
      <c r="P204" s="309"/>
      <c r="Q204" s="219"/>
    </row>
    <row r="205" spans="9:17" s="1" customFormat="1" ht="12.75" customHeight="1" x14ac:dyDescent="0.3">
      <c r="I205" s="219"/>
      <c r="J205" s="219"/>
      <c r="K205" s="219"/>
      <c r="L205" s="219"/>
      <c r="M205" s="219"/>
      <c r="N205" s="219"/>
      <c r="O205" s="311"/>
      <c r="P205" s="309"/>
      <c r="Q205" s="219"/>
    </row>
    <row r="206" spans="9:17" s="1" customFormat="1" ht="12.75" customHeight="1" x14ac:dyDescent="0.3">
      <c r="I206" s="219"/>
      <c r="J206" s="219"/>
      <c r="K206" s="219"/>
      <c r="L206" s="219"/>
      <c r="M206" s="219"/>
      <c r="N206" s="219"/>
      <c r="O206" s="311"/>
      <c r="P206" s="309"/>
      <c r="Q206" s="219"/>
    </row>
    <row r="207" spans="9:17" s="1" customFormat="1" ht="12.75" customHeight="1" x14ac:dyDescent="0.3">
      <c r="I207" s="219"/>
      <c r="J207" s="219"/>
      <c r="K207" s="219"/>
      <c r="L207" s="219"/>
      <c r="M207" s="219"/>
      <c r="N207" s="219"/>
      <c r="O207" s="311"/>
      <c r="P207" s="309"/>
      <c r="Q207" s="219"/>
    </row>
    <row r="208" spans="9:17" s="1" customFormat="1" ht="12.75" customHeight="1" x14ac:dyDescent="0.3">
      <c r="I208" s="219"/>
      <c r="J208" s="219"/>
      <c r="K208" s="219"/>
      <c r="L208" s="219"/>
      <c r="M208" s="219"/>
      <c r="N208" s="219"/>
      <c r="O208" s="311"/>
      <c r="P208" s="309"/>
      <c r="Q208" s="219"/>
    </row>
    <row r="209" spans="9:17" s="1" customFormat="1" ht="12.75" customHeight="1" x14ac:dyDescent="0.3">
      <c r="I209" s="219"/>
      <c r="J209" s="219"/>
      <c r="K209" s="219"/>
      <c r="L209" s="219"/>
      <c r="M209" s="219"/>
      <c r="N209" s="219"/>
      <c r="O209" s="311"/>
      <c r="P209" s="309"/>
      <c r="Q209" s="219"/>
    </row>
    <row r="210" spans="9:17" s="1" customFormat="1" ht="12.75" customHeight="1" x14ac:dyDescent="0.3">
      <c r="I210" s="219"/>
      <c r="J210" s="219"/>
      <c r="K210" s="219"/>
      <c r="L210" s="219"/>
      <c r="M210" s="219"/>
      <c r="N210" s="219"/>
      <c r="O210" s="311"/>
      <c r="P210" s="309"/>
      <c r="Q210" s="219"/>
    </row>
    <row r="211" spans="9:17" s="1" customFormat="1" ht="12.75" customHeight="1" x14ac:dyDescent="0.3">
      <c r="I211" s="219"/>
      <c r="J211" s="219"/>
      <c r="K211" s="219"/>
      <c r="L211" s="219"/>
      <c r="M211" s="219"/>
      <c r="N211" s="219"/>
      <c r="O211" s="311"/>
      <c r="P211" s="309"/>
      <c r="Q211" s="219"/>
    </row>
    <row r="212" spans="9:17" s="1" customFormat="1" ht="12.75" customHeight="1" x14ac:dyDescent="0.3">
      <c r="I212" s="219"/>
      <c r="J212" s="219"/>
      <c r="K212" s="219"/>
      <c r="L212" s="219"/>
      <c r="M212" s="219"/>
      <c r="N212" s="219"/>
      <c r="O212" s="311"/>
      <c r="P212" s="309"/>
      <c r="Q212" s="219"/>
    </row>
    <row r="213" spans="9:17" s="1" customFormat="1" ht="12.75" customHeight="1" x14ac:dyDescent="0.3">
      <c r="I213" s="219"/>
      <c r="J213" s="219"/>
      <c r="K213" s="219"/>
      <c r="L213" s="219"/>
      <c r="M213" s="219"/>
      <c r="N213" s="219"/>
      <c r="O213" s="311"/>
      <c r="P213" s="309"/>
      <c r="Q213" s="219"/>
    </row>
    <row r="214" spans="9:17" s="1" customFormat="1" ht="12.75" customHeight="1" x14ac:dyDescent="0.3">
      <c r="I214" s="219"/>
      <c r="J214" s="219"/>
      <c r="K214" s="219"/>
      <c r="L214" s="219"/>
      <c r="M214" s="219"/>
      <c r="N214" s="219"/>
      <c r="O214" s="311"/>
      <c r="P214" s="309"/>
      <c r="Q214" s="219"/>
    </row>
    <row r="215" spans="9:17" s="1" customFormat="1" ht="12.75" customHeight="1" x14ac:dyDescent="0.3">
      <c r="I215" s="219"/>
      <c r="J215" s="219"/>
      <c r="K215" s="219"/>
      <c r="L215" s="219"/>
      <c r="M215" s="219"/>
      <c r="N215" s="219"/>
      <c r="O215" s="311"/>
      <c r="P215" s="309"/>
      <c r="Q215" s="219"/>
    </row>
    <row r="216" spans="9:17" s="1" customFormat="1" ht="12.75" customHeight="1" x14ac:dyDescent="0.3">
      <c r="I216" s="219"/>
      <c r="J216" s="219"/>
      <c r="K216" s="219"/>
      <c r="L216" s="219"/>
      <c r="M216" s="219"/>
      <c r="N216" s="219"/>
      <c r="O216" s="311"/>
      <c r="P216" s="309"/>
      <c r="Q216" s="219"/>
    </row>
    <row r="217" spans="9:17" s="1" customFormat="1" ht="12.75" customHeight="1" x14ac:dyDescent="0.3">
      <c r="I217" s="219"/>
      <c r="J217" s="219"/>
      <c r="K217" s="219"/>
      <c r="L217" s="219"/>
      <c r="M217" s="219"/>
      <c r="N217" s="219"/>
      <c r="O217" s="311"/>
      <c r="P217" s="309"/>
      <c r="Q217" s="219"/>
    </row>
    <row r="218" spans="9:17" s="1" customFormat="1" ht="12.75" customHeight="1" x14ac:dyDescent="0.3">
      <c r="I218" s="219"/>
      <c r="J218" s="219"/>
      <c r="K218" s="219"/>
      <c r="L218" s="219"/>
      <c r="M218" s="219"/>
      <c r="N218" s="219"/>
      <c r="O218" s="311"/>
      <c r="P218" s="309"/>
      <c r="Q218" s="219"/>
    </row>
    <row r="219" spans="9:17" s="1" customFormat="1" ht="12.75" customHeight="1" x14ac:dyDescent="0.3">
      <c r="I219" s="219"/>
      <c r="J219" s="219"/>
      <c r="K219" s="219"/>
      <c r="L219" s="219"/>
      <c r="M219" s="219"/>
      <c r="N219" s="219"/>
      <c r="O219" s="311"/>
      <c r="P219" s="309"/>
      <c r="Q219" s="219"/>
    </row>
    <row r="220" spans="9:17" s="1" customFormat="1" ht="12.75" customHeight="1" x14ac:dyDescent="0.3">
      <c r="I220" s="219"/>
      <c r="J220" s="219"/>
      <c r="K220" s="219"/>
      <c r="L220" s="219"/>
      <c r="M220" s="219"/>
      <c r="N220" s="219"/>
      <c r="O220" s="311"/>
      <c r="P220" s="309"/>
      <c r="Q220" s="219"/>
    </row>
    <row r="221" spans="9:17" s="1" customFormat="1" ht="12.75" customHeight="1" x14ac:dyDescent="0.3">
      <c r="I221" s="219"/>
      <c r="J221" s="219"/>
      <c r="K221" s="219"/>
      <c r="L221" s="219"/>
      <c r="M221" s="219"/>
      <c r="N221" s="219"/>
      <c r="O221" s="311"/>
      <c r="P221" s="309"/>
      <c r="Q221" s="219"/>
    </row>
    <row r="222" spans="9:17" s="1" customFormat="1" ht="12.75" customHeight="1" x14ac:dyDescent="0.3">
      <c r="I222" s="219"/>
      <c r="J222" s="219"/>
      <c r="K222" s="219"/>
      <c r="L222" s="219"/>
      <c r="M222" s="219"/>
      <c r="N222" s="219"/>
      <c r="O222" s="311"/>
      <c r="P222" s="309"/>
      <c r="Q222" s="219"/>
    </row>
    <row r="223" spans="9:17" s="1" customFormat="1" ht="12.75" customHeight="1" x14ac:dyDescent="0.3">
      <c r="I223" s="219"/>
      <c r="J223" s="219"/>
      <c r="K223" s="219"/>
      <c r="L223" s="219"/>
      <c r="M223" s="219"/>
      <c r="N223" s="219"/>
      <c r="O223" s="311"/>
      <c r="P223" s="309"/>
      <c r="Q223" s="219"/>
    </row>
    <row r="224" spans="9:17" s="1" customFormat="1" ht="12.75" customHeight="1" x14ac:dyDescent="0.3">
      <c r="I224" s="219"/>
      <c r="J224" s="219"/>
      <c r="K224" s="219"/>
      <c r="L224" s="219"/>
      <c r="M224" s="219"/>
      <c r="N224" s="219"/>
      <c r="O224" s="311"/>
      <c r="P224" s="309"/>
      <c r="Q224" s="219"/>
    </row>
    <row r="225" spans="9:17" s="1" customFormat="1" ht="12.75" customHeight="1" x14ac:dyDescent="0.3">
      <c r="I225" s="219"/>
      <c r="J225" s="219"/>
      <c r="K225" s="219"/>
      <c r="L225" s="219"/>
      <c r="M225" s="219"/>
      <c r="N225" s="219"/>
      <c r="O225" s="311"/>
      <c r="P225" s="309"/>
      <c r="Q225" s="219"/>
    </row>
    <row r="226" spans="9:17" s="1" customFormat="1" ht="12.75" customHeight="1" x14ac:dyDescent="0.3">
      <c r="I226" s="219"/>
      <c r="J226" s="219"/>
      <c r="K226" s="219"/>
      <c r="L226" s="219"/>
      <c r="M226" s="219"/>
      <c r="N226" s="219"/>
      <c r="O226" s="311"/>
      <c r="P226" s="309"/>
      <c r="Q226" s="219"/>
    </row>
    <row r="227" spans="9:17" s="1" customFormat="1" ht="12.75" customHeight="1" x14ac:dyDescent="0.3">
      <c r="I227" s="219"/>
      <c r="J227" s="219"/>
      <c r="K227" s="219"/>
      <c r="L227" s="219"/>
      <c r="M227" s="219"/>
      <c r="N227" s="219"/>
      <c r="O227" s="311"/>
      <c r="P227" s="309"/>
      <c r="Q227" s="219"/>
    </row>
    <row r="228" spans="9:17" s="1" customFormat="1" ht="12.75" customHeight="1" x14ac:dyDescent="0.3">
      <c r="I228" s="219"/>
      <c r="J228" s="219"/>
      <c r="K228" s="219"/>
      <c r="L228" s="219"/>
      <c r="M228" s="219"/>
      <c r="N228" s="219"/>
      <c r="O228" s="311"/>
      <c r="P228" s="309"/>
      <c r="Q228" s="219"/>
    </row>
    <row r="229" spans="9:17" s="1" customFormat="1" ht="12.75" customHeight="1" x14ac:dyDescent="0.3">
      <c r="I229" s="219"/>
      <c r="J229" s="219"/>
      <c r="K229" s="219"/>
      <c r="L229" s="219"/>
      <c r="M229" s="219"/>
      <c r="N229" s="219"/>
      <c r="O229" s="311"/>
      <c r="P229" s="309"/>
      <c r="Q229" s="219"/>
    </row>
    <row r="230" spans="9:17" s="1" customFormat="1" ht="12.75" customHeight="1" x14ac:dyDescent="0.3">
      <c r="I230" s="219"/>
      <c r="J230" s="219"/>
      <c r="K230" s="219"/>
      <c r="L230" s="219"/>
      <c r="M230" s="219"/>
      <c r="N230" s="219"/>
      <c r="O230" s="311"/>
      <c r="P230" s="309"/>
      <c r="Q230" s="219"/>
    </row>
    <row r="231" spans="9:17" s="1" customFormat="1" ht="12.75" customHeight="1" x14ac:dyDescent="0.3">
      <c r="I231" s="219"/>
      <c r="J231" s="219"/>
      <c r="K231" s="219"/>
      <c r="L231" s="219"/>
      <c r="M231" s="219"/>
      <c r="N231" s="219"/>
      <c r="O231" s="311"/>
      <c r="P231" s="309"/>
      <c r="Q231" s="219"/>
    </row>
    <row r="232" spans="9:17" s="1" customFormat="1" ht="12.75" customHeight="1" x14ac:dyDescent="0.3">
      <c r="I232" s="219"/>
      <c r="J232" s="219"/>
      <c r="K232" s="219"/>
      <c r="L232" s="219"/>
      <c r="M232" s="219"/>
      <c r="N232" s="219"/>
      <c r="O232" s="311"/>
      <c r="P232" s="309"/>
      <c r="Q232" s="219"/>
    </row>
    <row r="233" spans="9:17" s="1" customFormat="1" ht="12.75" customHeight="1" x14ac:dyDescent="0.3">
      <c r="I233" s="219"/>
      <c r="J233" s="219"/>
      <c r="K233" s="219"/>
      <c r="L233" s="219"/>
      <c r="M233" s="219"/>
      <c r="N233" s="219"/>
      <c r="O233" s="311"/>
      <c r="P233" s="309"/>
      <c r="Q233" s="219"/>
    </row>
    <row r="234" spans="9:17" s="1" customFormat="1" ht="12.75" customHeight="1" x14ac:dyDescent="0.3">
      <c r="I234" s="219"/>
      <c r="J234" s="219"/>
      <c r="K234" s="219"/>
      <c r="L234" s="219"/>
      <c r="M234" s="219"/>
      <c r="N234" s="219"/>
      <c r="O234" s="311"/>
      <c r="P234" s="309"/>
      <c r="Q234" s="219"/>
    </row>
    <row r="235" spans="9:17" s="1" customFormat="1" ht="12.75" customHeight="1" x14ac:dyDescent="0.3">
      <c r="I235" s="219"/>
      <c r="J235" s="219"/>
      <c r="K235" s="219"/>
      <c r="L235" s="219"/>
      <c r="M235" s="219"/>
      <c r="N235" s="219"/>
      <c r="O235" s="311"/>
      <c r="P235" s="309"/>
      <c r="Q235" s="219"/>
    </row>
    <row r="236" spans="9:17" s="1" customFormat="1" ht="12.75" customHeight="1" x14ac:dyDescent="0.3">
      <c r="I236" s="219"/>
      <c r="J236" s="219"/>
      <c r="K236" s="219"/>
      <c r="L236" s="219"/>
      <c r="M236" s="219"/>
      <c r="N236" s="219"/>
      <c r="O236" s="311"/>
      <c r="P236" s="309"/>
      <c r="Q236" s="219"/>
    </row>
    <row r="237" spans="9:17" s="1" customFormat="1" ht="12.75" customHeight="1" x14ac:dyDescent="0.3">
      <c r="I237" s="219"/>
      <c r="J237" s="219"/>
      <c r="K237" s="219"/>
      <c r="L237" s="219"/>
      <c r="M237" s="219"/>
      <c r="N237" s="219"/>
      <c r="O237" s="311"/>
      <c r="P237" s="309"/>
      <c r="Q237" s="219"/>
    </row>
    <row r="238" spans="9:17" s="1" customFormat="1" ht="12.75" customHeight="1" x14ac:dyDescent="0.3">
      <c r="I238" s="219"/>
      <c r="J238" s="219"/>
      <c r="K238" s="219"/>
      <c r="L238" s="219"/>
      <c r="M238" s="219"/>
      <c r="N238" s="219"/>
      <c r="O238" s="311"/>
      <c r="P238" s="309"/>
      <c r="Q238" s="219"/>
    </row>
    <row r="239" spans="9:17" s="1" customFormat="1" ht="12.75" customHeight="1" x14ac:dyDescent="0.3">
      <c r="I239" s="219"/>
      <c r="J239" s="219"/>
      <c r="K239" s="219"/>
      <c r="L239" s="219"/>
      <c r="M239" s="219"/>
      <c r="N239" s="219"/>
      <c r="O239" s="311"/>
      <c r="P239" s="309"/>
      <c r="Q239" s="219"/>
    </row>
    <row r="240" spans="9:17" s="1" customFormat="1" ht="12.75" customHeight="1" x14ac:dyDescent="0.3">
      <c r="I240" s="219"/>
      <c r="J240" s="219"/>
      <c r="K240" s="219"/>
      <c r="L240" s="219"/>
      <c r="M240" s="219"/>
      <c r="N240" s="219"/>
      <c r="O240" s="311"/>
      <c r="P240" s="309"/>
      <c r="Q240" s="219"/>
    </row>
    <row r="241" spans="9:17" s="1" customFormat="1" ht="12.75" customHeight="1" x14ac:dyDescent="0.3">
      <c r="I241" s="219"/>
      <c r="J241" s="219"/>
      <c r="K241" s="219"/>
      <c r="L241" s="219"/>
      <c r="M241" s="219"/>
      <c r="N241" s="219"/>
      <c r="O241" s="311"/>
      <c r="P241" s="309"/>
      <c r="Q241" s="219"/>
    </row>
    <row r="242" spans="9:17" s="1" customFormat="1" ht="12.75" customHeight="1" x14ac:dyDescent="0.3">
      <c r="I242" s="219"/>
      <c r="J242" s="219"/>
      <c r="K242" s="219"/>
      <c r="L242" s="219"/>
      <c r="M242" s="219"/>
      <c r="N242" s="219"/>
      <c r="O242" s="311"/>
      <c r="P242" s="309"/>
      <c r="Q242" s="219"/>
    </row>
    <row r="243" spans="9:17" s="1" customFormat="1" ht="12.75" customHeight="1" x14ac:dyDescent="0.3">
      <c r="I243" s="219"/>
      <c r="J243" s="219"/>
      <c r="K243" s="219"/>
      <c r="L243" s="219"/>
      <c r="M243" s="219"/>
      <c r="N243" s="219"/>
      <c r="O243" s="311"/>
      <c r="P243" s="309"/>
      <c r="Q243" s="219"/>
    </row>
    <row r="244" spans="9:17" s="1" customFormat="1" ht="12.75" customHeight="1" x14ac:dyDescent="0.3">
      <c r="I244" s="219"/>
      <c r="J244" s="219"/>
      <c r="K244" s="219"/>
      <c r="L244" s="219"/>
      <c r="M244" s="219"/>
      <c r="N244" s="219"/>
      <c r="O244" s="311"/>
      <c r="P244" s="309"/>
      <c r="Q244" s="219"/>
    </row>
    <row r="245" spans="9:17" s="1" customFormat="1" ht="12.75" customHeight="1" x14ac:dyDescent="0.3">
      <c r="I245" s="219"/>
      <c r="J245" s="219"/>
      <c r="K245" s="219"/>
      <c r="L245" s="219"/>
      <c r="M245" s="219"/>
      <c r="N245" s="219"/>
      <c r="O245" s="311"/>
      <c r="P245" s="309"/>
      <c r="Q245" s="219"/>
    </row>
    <row r="246" spans="9:17" s="1" customFormat="1" ht="12.75" customHeight="1" x14ac:dyDescent="0.3">
      <c r="I246" s="219"/>
      <c r="J246" s="219"/>
      <c r="K246" s="219"/>
      <c r="L246" s="219"/>
      <c r="M246" s="219"/>
      <c r="N246" s="219"/>
      <c r="O246" s="311"/>
      <c r="P246" s="309"/>
      <c r="Q246" s="219"/>
    </row>
    <row r="247" spans="9:17" s="1" customFormat="1" ht="12.75" customHeight="1" x14ac:dyDescent="0.3">
      <c r="I247" s="219"/>
      <c r="J247" s="219"/>
      <c r="K247" s="219"/>
      <c r="L247" s="219"/>
      <c r="M247" s="219"/>
      <c r="N247" s="219"/>
      <c r="O247" s="311"/>
      <c r="P247" s="309"/>
      <c r="Q247" s="219"/>
    </row>
    <row r="248" spans="9:17" s="1" customFormat="1" ht="12.75" customHeight="1" x14ac:dyDescent="0.3">
      <c r="I248" s="219"/>
      <c r="J248" s="219"/>
      <c r="K248" s="219"/>
      <c r="L248" s="219"/>
      <c r="M248" s="219"/>
      <c r="N248" s="219"/>
      <c r="O248" s="311"/>
      <c r="P248" s="309"/>
      <c r="Q248" s="219"/>
    </row>
    <row r="249" spans="9:17" s="1" customFormat="1" ht="12.75" customHeight="1" x14ac:dyDescent="0.3">
      <c r="I249" s="219"/>
      <c r="J249" s="219"/>
      <c r="K249" s="219"/>
      <c r="L249" s="219"/>
      <c r="M249" s="219"/>
      <c r="N249" s="219"/>
      <c r="O249" s="311"/>
      <c r="P249" s="309"/>
      <c r="Q249" s="219"/>
    </row>
    <row r="250" spans="9:17" s="1" customFormat="1" ht="12.75" customHeight="1" x14ac:dyDescent="0.3">
      <c r="I250" s="219"/>
      <c r="J250" s="219"/>
      <c r="K250" s="219"/>
      <c r="L250" s="219"/>
      <c r="M250" s="219"/>
      <c r="N250" s="219"/>
      <c r="O250" s="311"/>
      <c r="P250" s="309"/>
      <c r="Q250" s="219"/>
    </row>
    <row r="251" spans="9:17" s="1" customFormat="1" ht="12.75" customHeight="1" x14ac:dyDescent="0.3">
      <c r="I251" s="219"/>
      <c r="J251" s="219"/>
      <c r="K251" s="219"/>
      <c r="L251" s="219"/>
      <c r="M251" s="219"/>
      <c r="N251" s="219"/>
      <c r="O251" s="311"/>
      <c r="P251" s="309"/>
      <c r="Q251" s="219"/>
    </row>
    <row r="252" spans="9:17" s="1" customFormat="1" ht="12.75" customHeight="1" x14ac:dyDescent="0.3">
      <c r="I252" s="219"/>
      <c r="J252" s="219"/>
      <c r="K252" s="219"/>
      <c r="L252" s="219"/>
      <c r="M252" s="219"/>
      <c r="N252" s="219"/>
      <c r="O252" s="311"/>
      <c r="P252" s="309"/>
      <c r="Q252" s="219"/>
    </row>
    <row r="253" spans="9:17" s="1" customFormat="1" ht="12.75" customHeight="1" x14ac:dyDescent="0.3">
      <c r="I253" s="219"/>
      <c r="J253" s="219"/>
      <c r="K253" s="219"/>
      <c r="L253" s="219"/>
      <c r="M253" s="219"/>
      <c r="N253" s="219"/>
      <c r="O253" s="311"/>
      <c r="P253" s="309"/>
      <c r="Q253" s="219"/>
    </row>
    <row r="254" spans="9:17" s="1" customFormat="1" ht="12.75" customHeight="1" x14ac:dyDescent="0.3">
      <c r="I254" s="219"/>
      <c r="J254" s="219"/>
      <c r="K254" s="219"/>
      <c r="L254" s="219"/>
      <c r="M254" s="219"/>
      <c r="N254" s="219"/>
      <c r="O254" s="311"/>
      <c r="P254" s="309"/>
      <c r="Q254" s="219"/>
    </row>
    <row r="255" spans="9:17" s="1" customFormat="1" ht="12.75" customHeight="1" x14ac:dyDescent="0.3">
      <c r="I255" s="219"/>
      <c r="J255" s="219"/>
      <c r="K255" s="219"/>
      <c r="L255" s="219"/>
      <c r="M255" s="219"/>
      <c r="N255" s="219"/>
      <c r="O255" s="311"/>
      <c r="P255" s="309"/>
      <c r="Q255" s="219"/>
    </row>
    <row r="256" spans="9:17" s="1" customFormat="1" ht="12.75" customHeight="1" x14ac:dyDescent="0.3">
      <c r="I256" s="219"/>
      <c r="J256" s="219"/>
      <c r="K256" s="219"/>
      <c r="L256" s="219"/>
      <c r="M256" s="219"/>
      <c r="N256" s="219"/>
      <c r="O256" s="311"/>
      <c r="P256" s="309"/>
      <c r="Q256" s="219"/>
    </row>
    <row r="257" spans="9:17" s="1" customFormat="1" ht="12.75" customHeight="1" x14ac:dyDescent="0.3">
      <c r="I257" s="219"/>
      <c r="J257" s="219"/>
      <c r="K257" s="219"/>
      <c r="L257" s="219"/>
      <c r="M257" s="219"/>
      <c r="N257" s="219"/>
      <c r="O257" s="311"/>
      <c r="P257" s="309"/>
      <c r="Q257" s="219"/>
    </row>
    <row r="258" spans="9:17" s="1" customFormat="1" ht="12.75" customHeight="1" x14ac:dyDescent="0.3">
      <c r="I258" s="219"/>
      <c r="J258" s="219"/>
      <c r="K258" s="219"/>
      <c r="L258" s="219"/>
      <c r="M258" s="219"/>
      <c r="N258" s="219"/>
      <c r="O258" s="311"/>
      <c r="P258" s="309"/>
      <c r="Q258" s="219"/>
    </row>
    <row r="259" spans="9:17" s="1" customFormat="1" ht="12.75" customHeight="1" x14ac:dyDescent="0.3">
      <c r="I259" s="219"/>
      <c r="J259" s="219"/>
      <c r="K259" s="219"/>
      <c r="L259" s="219"/>
      <c r="M259" s="219"/>
      <c r="N259" s="219"/>
      <c r="O259" s="311"/>
      <c r="P259" s="309"/>
      <c r="Q259" s="219"/>
    </row>
    <row r="260" spans="9:17" s="1" customFormat="1" ht="12.75" customHeight="1" x14ac:dyDescent="0.3">
      <c r="I260" s="219"/>
      <c r="J260" s="219"/>
      <c r="K260" s="219"/>
      <c r="L260" s="219"/>
      <c r="M260" s="219"/>
      <c r="N260" s="219"/>
      <c r="O260" s="311"/>
      <c r="P260" s="309"/>
      <c r="Q260" s="219"/>
    </row>
    <row r="261" spans="9:17" s="1" customFormat="1" ht="12.75" customHeight="1" x14ac:dyDescent="0.3">
      <c r="I261" s="219"/>
      <c r="J261" s="219"/>
      <c r="K261" s="219"/>
      <c r="L261" s="219"/>
      <c r="M261" s="219"/>
      <c r="N261" s="219"/>
      <c r="O261" s="311"/>
      <c r="P261" s="309"/>
      <c r="Q261" s="219"/>
    </row>
    <row r="262" spans="9:17" s="1" customFormat="1" ht="12.75" customHeight="1" x14ac:dyDescent="0.3">
      <c r="I262" s="219"/>
      <c r="J262" s="219"/>
      <c r="K262" s="219"/>
      <c r="L262" s="219"/>
      <c r="M262" s="219"/>
      <c r="N262" s="219"/>
      <c r="O262" s="311"/>
      <c r="P262" s="309"/>
      <c r="Q262" s="219"/>
    </row>
    <row r="263" spans="9:17" s="1" customFormat="1" ht="12.75" customHeight="1" x14ac:dyDescent="0.3">
      <c r="I263" s="219"/>
      <c r="J263" s="219"/>
      <c r="K263" s="219"/>
      <c r="L263" s="219"/>
      <c r="M263" s="219"/>
      <c r="N263" s="219"/>
      <c r="O263" s="311"/>
      <c r="P263" s="309"/>
      <c r="Q263" s="219"/>
    </row>
    <row r="264" spans="9:17" s="1" customFormat="1" ht="12.75" customHeight="1" x14ac:dyDescent="0.3">
      <c r="I264" s="219"/>
      <c r="J264" s="219"/>
      <c r="K264" s="219"/>
      <c r="L264" s="219"/>
      <c r="M264" s="219"/>
      <c r="N264" s="219"/>
      <c r="O264" s="311"/>
      <c r="P264" s="309"/>
      <c r="Q264" s="219"/>
    </row>
    <row r="265" spans="9:17" s="1" customFormat="1" ht="12.75" customHeight="1" x14ac:dyDescent="0.3">
      <c r="I265" s="219"/>
      <c r="J265" s="219"/>
      <c r="K265" s="219"/>
      <c r="L265" s="219"/>
      <c r="M265" s="219"/>
      <c r="N265" s="219"/>
      <c r="O265" s="311"/>
      <c r="P265" s="309"/>
      <c r="Q265" s="219"/>
    </row>
    <row r="266" spans="9:17" s="1" customFormat="1" ht="12.75" customHeight="1" x14ac:dyDescent="0.3">
      <c r="I266" s="219"/>
      <c r="J266" s="219"/>
      <c r="K266" s="219"/>
      <c r="L266" s="219"/>
      <c r="M266" s="219"/>
      <c r="N266" s="219"/>
      <c r="O266" s="311"/>
      <c r="P266" s="309"/>
      <c r="Q266" s="219"/>
    </row>
    <row r="267" spans="9:17" s="1" customFormat="1" ht="12.75" customHeight="1" x14ac:dyDescent="0.3">
      <c r="I267" s="219"/>
      <c r="J267" s="219"/>
      <c r="K267" s="219"/>
      <c r="L267" s="219"/>
      <c r="M267" s="219"/>
      <c r="N267" s="219"/>
      <c r="O267" s="311"/>
      <c r="P267" s="309"/>
      <c r="Q267" s="219"/>
    </row>
    <row r="268" spans="9:17" s="1" customFormat="1" ht="12.75" customHeight="1" x14ac:dyDescent="0.3">
      <c r="I268" s="219"/>
      <c r="J268" s="219"/>
      <c r="K268" s="219"/>
      <c r="L268" s="219"/>
      <c r="M268" s="219"/>
      <c r="N268" s="219"/>
      <c r="O268" s="311"/>
      <c r="P268" s="309"/>
      <c r="Q268" s="219"/>
    </row>
    <row r="269" spans="9:17" s="1" customFormat="1" ht="12.75" customHeight="1" x14ac:dyDescent="0.3">
      <c r="I269" s="219"/>
      <c r="J269" s="219"/>
      <c r="K269" s="219"/>
      <c r="L269" s="219"/>
      <c r="M269" s="219"/>
      <c r="N269" s="219"/>
      <c r="O269" s="311"/>
      <c r="P269" s="309"/>
      <c r="Q269" s="219"/>
    </row>
    <row r="270" spans="9:17" s="1" customFormat="1" ht="12.75" customHeight="1" x14ac:dyDescent="0.3">
      <c r="I270" s="219"/>
      <c r="J270" s="219"/>
      <c r="K270" s="219"/>
      <c r="L270" s="219"/>
      <c r="M270" s="219"/>
      <c r="N270" s="219"/>
      <c r="O270" s="311"/>
      <c r="P270" s="309"/>
      <c r="Q270" s="219"/>
    </row>
    <row r="271" spans="9:17" s="1" customFormat="1" ht="12.75" customHeight="1" x14ac:dyDescent="0.3">
      <c r="I271" s="219"/>
      <c r="J271" s="219"/>
      <c r="K271" s="219"/>
      <c r="L271" s="219"/>
      <c r="M271" s="219"/>
      <c r="N271" s="219"/>
      <c r="O271" s="311"/>
      <c r="P271" s="309"/>
      <c r="Q271" s="219"/>
    </row>
    <row r="272" spans="9:17" s="1" customFormat="1" ht="12.75" customHeight="1" x14ac:dyDescent="0.3">
      <c r="I272" s="219"/>
      <c r="J272" s="219"/>
      <c r="K272" s="219"/>
      <c r="L272" s="219"/>
      <c r="M272" s="219"/>
      <c r="N272" s="219"/>
      <c r="O272" s="311"/>
      <c r="P272" s="309"/>
      <c r="Q272" s="219"/>
    </row>
    <row r="273" spans="9:17" s="1" customFormat="1" ht="12.75" customHeight="1" x14ac:dyDescent="0.3">
      <c r="I273" s="219"/>
      <c r="J273" s="219"/>
      <c r="K273" s="219"/>
      <c r="L273" s="219"/>
      <c r="M273" s="219"/>
      <c r="N273" s="219"/>
      <c r="O273" s="311"/>
      <c r="P273" s="309"/>
      <c r="Q273" s="219"/>
    </row>
    <row r="274" spans="9:17" s="1" customFormat="1" ht="12.75" customHeight="1" x14ac:dyDescent="0.3">
      <c r="I274" s="219"/>
      <c r="J274" s="219"/>
      <c r="K274" s="219"/>
      <c r="L274" s="219"/>
      <c r="M274" s="219"/>
      <c r="N274" s="219"/>
      <c r="O274" s="311"/>
      <c r="P274" s="309"/>
      <c r="Q274" s="219"/>
    </row>
    <row r="275" spans="9:17" s="1" customFormat="1" ht="12.75" customHeight="1" x14ac:dyDescent="0.3">
      <c r="I275" s="219"/>
      <c r="J275" s="219"/>
      <c r="K275" s="219"/>
      <c r="L275" s="219"/>
      <c r="M275" s="219"/>
      <c r="N275" s="219"/>
      <c r="O275" s="311"/>
      <c r="P275" s="309"/>
      <c r="Q275" s="219"/>
    </row>
    <row r="276" spans="9:17" s="1" customFormat="1" ht="12.75" customHeight="1" x14ac:dyDescent="0.3">
      <c r="I276" s="219"/>
      <c r="J276" s="219"/>
      <c r="K276" s="219"/>
      <c r="L276" s="219"/>
      <c r="M276" s="219"/>
      <c r="N276" s="219"/>
      <c r="O276" s="311"/>
      <c r="P276" s="309"/>
      <c r="Q276" s="219"/>
    </row>
    <row r="277" spans="9:17" s="1" customFormat="1" ht="12.75" customHeight="1" x14ac:dyDescent="0.3">
      <c r="I277" s="219"/>
      <c r="J277" s="219"/>
      <c r="K277" s="219"/>
      <c r="L277" s="219"/>
      <c r="M277" s="219"/>
      <c r="N277" s="219"/>
      <c r="O277" s="311"/>
      <c r="P277" s="309"/>
      <c r="Q277" s="219"/>
    </row>
    <row r="278" spans="9:17" s="1" customFormat="1" ht="12.75" customHeight="1" x14ac:dyDescent="0.3">
      <c r="I278" s="219"/>
      <c r="J278" s="219"/>
      <c r="K278" s="219"/>
      <c r="L278" s="219"/>
      <c r="M278" s="219"/>
      <c r="N278" s="219"/>
      <c r="O278" s="311"/>
      <c r="P278" s="309"/>
      <c r="Q278" s="219"/>
    </row>
    <row r="279" spans="9:17" s="1" customFormat="1" ht="12.75" customHeight="1" x14ac:dyDescent="0.3">
      <c r="I279" s="219"/>
      <c r="J279" s="219"/>
      <c r="K279" s="219"/>
      <c r="L279" s="219"/>
      <c r="M279" s="219"/>
      <c r="N279" s="219"/>
      <c r="O279" s="311"/>
      <c r="P279" s="309"/>
      <c r="Q279" s="219"/>
    </row>
    <row r="280" spans="9:17" s="1" customFormat="1" ht="12.75" customHeight="1" x14ac:dyDescent="0.3">
      <c r="I280" s="219"/>
      <c r="J280" s="219"/>
      <c r="K280" s="219"/>
      <c r="L280" s="219"/>
      <c r="M280" s="219"/>
      <c r="N280" s="219"/>
      <c r="O280" s="311"/>
      <c r="P280" s="309"/>
      <c r="Q280" s="219"/>
    </row>
    <row r="281" spans="9:17" s="1" customFormat="1" ht="12.75" customHeight="1" x14ac:dyDescent="0.3">
      <c r="I281" s="219"/>
      <c r="J281" s="219"/>
      <c r="K281" s="219"/>
      <c r="L281" s="219"/>
      <c r="M281" s="219"/>
      <c r="N281" s="219"/>
      <c r="O281" s="311"/>
      <c r="P281" s="309"/>
      <c r="Q281" s="219"/>
    </row>
    <row r="282" spans="9:17" s="1" customFormat="1" ht="12.75" customHeight="1" x14ac:dyDescent="0.3">
      <c r="I282" s="219"/>
      <c r="J282" s="219"/>
      <c r="K282" s="219"/>
      <c r="L282" s="219"/>
      <c r="M282" s="219"/>
      <c r="N282" s="219"/>
      <c r="O282" s="311"/>
      <c r="P282" s="309"/>
      <c r="Q282" s="219"/>
    </row>
    <row r="283" spans="9:17" s="1" customFormat="1" ht="12.75" customHeight="1" x14ac:dyDescent="0.3">
      <c r="I283" s="219"/>
      <c r="J283" s="219"/>
      <c r="K283" s="219"/>
      <c r="L283" s="219"/>
      <c r="M283" s="219"/>
      <c r="N283" s="219"/>
      <c r="O283" s="311"/>
      <c r="P283" s="309"/>
      <c r="Q283" s="219"/>
    </row>
    <row r="284" spans="9:17" s="1" customFormat="1" ht="12.75" customHeight="1" x14ac:dyDescent="0.3">
      <c r="I284" s="219"/>
      <c r="J284" s="219"/>
      <c r="K284" s="219"/>
      <c r="L284" s="219"/>
      <c r="M284" s="219"/>
      <c r="N284" s="219"/>
      <c r="O284" s="311"/>
      <c r="P284" s="309"/>
      <c r="Q284" s="219"/>
    </row>
    <row r="285" spans="9:17" s="1" customFormat="1" ht="12.75" customHeight="1" x14ac:dyDescent="0.3">
      <c r="I285" s="219"/>
      <c r="J285" s="219"/>
      <c r="K285" s="219"/>
      <c r="L285" s="219"/>
      <c r="M285" s="219"/>
      <c r="N285" s="219"/>
      <c r="O285" s="311"/>
      <c r="P285" s="309"/>
      <c r="Q285" s="219"/>
    </row>
    <row r="286" spans="9:17" s="1" customFormat="1" ht="12.75" customHeight="1" x14ac:dyDescent="0.3">
      <c r="I286" s="219"/>
      <c r="J286" s="219"/>
      <c r="K286" s="219"/>
      <c r="L286" s="219"/>
      <c r="M286" s="219"/>
      <c r="N286" s="219"/>
      <c r="O286" s="311"/>
      <c r="P286" s="309"/>
      <c r="Q286" s="219"/>
    </row>
    <row r="287" spans="9:17" s="1" customFormat="1" ht="12.75" customHeight="1" x14ac:dyDescent="0.3">
      <c r="I287" s="219"/>
      <c r="J287" s="219"/>
      <c r="K287" s="219"/>
      <c r="L287" s="219"/>
      <c r="M287" s="219"/>
      <c r="N287" s="219"/>
      <c r="O287" s="311"/>
      <c r="P287" s="309"/>
      <c r="Q287" s="219"/>
    </row>
    <row r="288" spans="9:17" s="1" customFormat="1" ht="12.75" customHeight="1" x14ac:dyDescent="0.3">
      <c r="I288" s="219"/>
      <c r="J288" s="219"/>
      <c r="K288" s="219"/>
      <c r="L288" s="219"/>
      <c r="M288" s="219"/>
      <c r="N288" s="219"/>
      <c r="O288" s="311"/>
      <c r="P288" s="309"/>
      <c r="Q288" s="219"/>
    </row>
    <row r="289" spans="9:17" s="1" customFormat="1" ht="12.75" customHeight="1" x14ac:dyDescent="0.3">
      <c r="I289" s="219"/>
      <c r="J289" s="219"/>
      <c r="K289" s="219"/>
      <c r="L289" s="219"/>
      <c r="M289" s="219"/>
      <c r="N289" s="219"/>
      <c r="O289" s="311"/>
      <c r="P289" s="309"/>
      <c r="Q289" s="219"/>
    </row>
    <row r="290" spans="9:17" s="1" customFormat="1" ht="12.75" customHeight="1" x14ac:dyDescent="0.3">
      <c r="I290" s="219"/>
      <c r="J290" s="219"/>
      <c r="K290" s="219"/>
      <c r="L290" s="219"/>
      <c r="M290" s="219"/>
      <c r="N290" s="219"/>
      <c r="O290" s="311"/>
      <c r="P290" s="309"/>
      <c r="Q290" s="219"/>
    </row>
    <row r="291" spans="9:17" s="1" customFormat="1" ht="12.75" customHeight="1" x14ac:dyDescent="0.3">
      <c r="I291" s="219"/>
      <c r="J291" s="219"/>
      <c r="K291" s="219"/>
      <c r="L291" s="219"/>
      <c r="M291" s="219"/>
      <c r="N291" s="219"/>
      <c r="O291" s="311"/>
      <c r="P291" s="309"/>
      <c r="Q291" s="219"/>
    </row>
    <row r="292" spans="9:17" s="1" customFormat="1" ht="12.75" customHeight="1" x14ac:dyDescent="0.3">
      <c r="I292" s="219"/>
      <c r="J292" s="219"/>
      <c r="K292" s="219"/>
      <c r="L292" s="219"/>
      <c r="M292" s="219"/>
      <c r="N292" s="219"/>
      <c r="O292" s="311"/>
      <c r="P292" s="309"/>
      <c r="Q292" s="219"/>
    </row>
    <row r="293" spans="9:17" s="1" customFormat="1" ht="12.75" customHeight="1" x14ac:dyDescent="0.3">
      <c r="I293" s="219"/>
      <c r="J293" s="219"/>
      <c r="K293" s="219"/>
      <c r="L293" s="219"/>
      <c r="M293" s="219"/>
      <c r="N293" s="219"/>
      <c r="O293" s="311"/>
      <c r="P293" s="309"/>
      <c r="Q293" s="219"/>
    </row>
    <row r="294" spans="9:17" s="1" customFormat="1" ht="12.75" customHeight="1" x14ac:dyDescent="0.3">
      <c r="I294" s="219"/>
      <c r="J294" s="219"/>
      <c r="K294" s="219"/>
      <c r="L294" s="219"/>
      <c r="M294" s="219"/>
      <c r="N294" s="219"/>
      <c r="O294" s="311"/>
      <c r="P294" s="309"/>
      <c r="Q294" s="219"/>
    </row>
    <row r="295" spans="9:17" s="1" customFormat="1" ht="12.75" customHeight="1" x14ac:dyDescent="0.3">
      <c r="I295" s="219"/>
      <c r="J295" s="219"/>
      <c r="K295" s="219"/>
      <c r="L295" s="219"/>
      <c r="M295" s="219"/>
      <c r="N295" s="219"/>
      <c r="O295" s="311"/>
      <c r="P295" s="309"/>
      <c r="Q295" s="219"/>
    </row>
    <row r="296" spans="9:17" s="1" customFormat="1" ht="12.75" customHeight="1" x14ac:dyDescent="0.3">
      <c r="I296" s="219"/>
      <c r="J296" s="219"/>
      <c r="K296" s="219"/>
      <c r="L296" s="219"/>
      <c r="M296" s="219"/>
      <c r="N296" s="219"/>
      <c r="O296" s="311"/>
      <c r="P296" s="309"/>
      <c r="Q296" s="219"/>
    </row>
    <row r="297" spans="9:17" s="1" customFormat="1" ht="12.75" customHeight="1" x14ac:dyDescent="0.3">
      <c r="I297" s="219"/>
      <c r="J297" s="219"/>
      <c r="K297" s="219"/>
      <c r="L297" s="219"/>
      <c r="M297" s="219"/>
      <c r="N297" s="219"/>
      <c r="O297" s="311"/>
      <c r="P297" s="309"/>
      <c r="Q297" s="219"/>
    </row>
    <row r="298" spans="9:17" s="1" customFormat="1" ht="12.75" customHeight="1" x14ac:dyDescent="0.3">
      <c r="I298" s="219"/>
      <c r="J298" s="219"/>
      <c r="K298" s="219"/>
      <c r="L298" s="219"/>
      <c r="M298" s="219"/>
      <c r="N298" s="219"/>
      <c r="O298" s="311"/>
      <c r="P298" s="309"/>
      <c r="Q298" s="219"/>
    </row>
    <row r="299" spans="9:17" s="1" customFormat="1" ht="12.75" customHeight="1" x14ac:dyDescent="0.3">
      <c r="I299" s="219"/>
      <c r="J299" s="219"/>
      <c r="K299" s="219"/>
      <c r="L299" s="219"/>
      <c r="M299" s="219"/>
      <c r="N299" s="219"/>
      <c r="O299" s="311"/>
      <c r="P299" s="309"/>
      <c r="Q299" s="219"/>
    </row>
    <row r="300" spans="9:17" s="1" customFormat="1" ht="12.75" customHeight="1" x14ac:dyDescent="0.3">
      <c r="I300" s="219"/>
      <c r="J300" s="219"/>
      <c r="K300" s="219"/>
      <c r="L300" s="219"/>
      <c r="M300" s="219"/>
      <c r="N300" s="219"/>
      <c r="O300" s="311"/>
      <c r="P300" s="309"/>
      <c r="Q300" s="219"/>
    </row>
    <row r="301" spans="9:17" s="1" customFormat="1" ht="12.75" customHeight="1" x14ac:dyDescent="0.3">
      <c r="I301" s="219"/>
      <c r="J301" s="219"/>
      <c r="K301" s="219"/>
      <c r="L301" s="219"/>
      <c r="M301" s="219"/>
      <c r="N301" s="219"/>
      <c r="O301" s="311"/>
      <c r="P301" s="309"/>
      <c r="Q301" s="219"/>
    </row>
    <row r="302" spans="9:17" s="1" customFormat="1" ht="12.75" customHeight="1" x14ac:dyDescent="0.3">
      <c r="I302" s="219"/>
      <c r="J302" s="219"/>
      <c r="K302" s="219"/>
      <c r="L302" s="219"/>
      <c r="M302" s="219"/>
      <c r="N302" s="219"/>
      <c r="O302" s="311"/>
      <c r="P302" s="309"/>
      <c r="Q302" s="219"/>
    </row>
    <row r="303" spans="9:17" s="1" customFormat="1" ht="12.75" customHeight="1" x14ac:dyDescent="0.3">
      <c r="I303" s="219"/>
      <c r="J303" s="219"/>
      <c r="K303" s="219"/>
      <c r="L303" s="219"/>
      <c r="M303" s="219"/>
      <c r="N303" s="219"/>
      <c r="O303" s="311"/>
      <c r="P303" s="309"/>
      <c r="Q303" s="219"/>
    </row>
    <row r="304" spans="9:17" s="1" customFormat="1" ht="12.75" customHeight="1" x14ac:dyDescent="0.3">
      <c r="I304" s="219"/>
      <c r="J304" s="219"/>
      <c r="K304" s="219"/>
      <c r="L304" s="219"/>
      <c r="M304" s="219"/>
      <c r="N304" s="219"/>
      <c r="O304" s="311"/>
      <c r="P304" s="309"/>
      <c r="Q304" s="219"/>
    </row>
    <row r="305" spans="9:17" s="1" customFormat="1" ht="12.75" customHeight="1" x14ac:dyDescent="0.3">
      <c r="I305" s="219"/>
      <c r="J305" s="219"/>
      <c r="K305" s="219"/>
      <c r="L305" s="219"/>
      <c r="M305" s="219"/>
      <c r="N305" s="219"/>
      <c r="O305" s="311"/>
      <c r="P305" s="309"/>
      <c r="Q305" s="219"/>
    </row>
    <row r="306" spans="9:17" s="1" customFormat="1" ht="12.75" customHeight="1" x14ac:dyDescent="0.3">
      <c r="I306" s="219"/>
      <c r="J306" s="219"/>
      <c r="K306" s="219"/>
      <c r="L306" s="219"/>
      <c r="M306" s="219"/>
      <c r="N306" s="219"/>
      <c r="O306" s="311"/>
      <c r="P306" s="309"/>
      <c r="Q306" s="219"/>
    </row>
    <row r="307" spans="9:17" s="1" customFormat="1" ht="12.75" customHeight="1" x14ac:dyDescent="0.3">
      <c r="I307" s="219"/>
      <c r="J307" s="219"/>
      <c r="K307" s="219"/>
      <c r="L307" s="219"/>
      <c r="M307" s="219"/>
      <c r="N307" s="219"/>
      <c r="O307" s="311"/>
      <c r="P307" s="309"/>
      <c r="Q307" s="219"/>
    </row>
    <row r="308" spans="9:17" s="1" customFormat="1" ht="12.75" customHeight="1" x14ac:dyDescent="0.3">
      <c r="I308" s="219"/>
      <c r="J308" s="219"/>
      <c r="K308" s="219"/>
      <c r="L308" s="219"/>
      <c r="M308" s="219"/>
      <c r="N308" s="219"/>
      <c r="O308" s="311"/>
      <c r="P308" s="309"/>
      <c r="Q308" s="219"/>
    </row>
    <row r="309" spans="9:17" s="1" customFormat="1" ht="12.75" customHeight="1" x14ac:dyDescent="0.3">
      <c r="I309" s="219"/>
      <c r="J309" s="219"/>
      <c r="K309" s="219"/>
      <c r="L309" s="219"/>
      <c r="M309" s="219"/>
      <c r="N309" s="219"/>
      <c r="O309" s="311"/>
      <c r="P309" s="309"/>
      <c r="Q309" s="219"/>
    </row>
    <row r="310" spans="9:17" s="1" customFormat="1" ht="12.75" customHeight="1" x14ac:dyDescent="0.3">
      <c r="I310" s="219"/>
      <c r="J310" s="219"/>
      <c r="K310" s="219"/>
      <c r="L310" s="219"/>
      <c r="M310" s="219"/>
      <c r="N310" s="219"/>
      <c r="O310" s="311"/>
      <c r="P310" s="309"/>
      <c r="Q310" s="219"/>
    </row>
    <row r="311" spans="9:17" s="1" customFormat="1" ht="12.75" customHeight="1" x14ac:dyDescent="0.3">
      <c r="I311" s="219"/>
      <c r="J311" s="219"/>
      <c r="K311" s="219"/>
      <c r="L311" s="219"/>
      <c r="M311" s="219"/>
      <c r="N311" s="219"/>
      <c r="O311" s="311"/>
      <c r="P311" s="309"/>
      <c r="Q311" s="219"/>
    </row>
    <row r="312" spans="9:17" s="1" customFormat="1" ht="12.75" customHeight="1" x14ac:dyDescent="0.3">
      <c r="I312" s="219"/>
      <c r="J312" s="219"/>
      <c r="K312" s="219"/>
      <c r="L312" s="219"/>
      <c r="M312" s="219"/>
      <c r="N312" s="219"/>
      <c r="O312" s="311"/>
      <c r="P312" s="309"/>
      <c r="Q312" s="219"/>
    </row>
    <row r="313" spans="9:17" s="1" customFormat="1" ht="12.75" customHeight="1" x14ac:dyDescent="0.3">
      <c r="I313" s="219"/>
      <c r="J313" s="219"/>
      <c r="K313" s="219"/>
      <c r="L313" s="219"/>
      <c r="M313" s="219"/>
      <c r="N313" s="219"/>
      <c r="O313" s="311"/>
      <c r="P313" s="309"/>
      <c r="Q313" s="219"/>
    </row>
    <row r="314" spans="9:17" s="1" customFormat="1" ht="12.75" customHeight="1" x14ac:dyDescent="0.3">
      <c r="I314" s="219"/>
      <c r="J314" s="219"/>
      <c r="K314" s="219"/>
      <c r="L314" s="219"/>
      <c r="M314" s="219"/>
      <c r="N314" s="219"/>
      <c r="O314" s="311"/>
      <c r="P314" s="309"/>
      <c r="Q314" s="219"/>
    </row>
    <row r="315" spans="9:17" s="1" customFormat="1" ht="12.75" customHeight="1" x14ac:dyDescent="0.3">
      <c r="I315" s="219"/>
      <c r="J315" s="219"/>
      <c r="K315" s="219"/>
      <c r="L315" s="219"/>
      <c r="M315" s="219"/>
      <c r="N315" s="219"/>
      <c r="O315" s="311"/>
      <c r="P315" s="309"/>
      <c r="Q315" s="219"/>
    </row>
    <row r="316" spans="9:17" s="1" customFormat="1" ht="12.75" customHeight="1" x14ac:dyDescent="0.3">
      <c r="I316" s="219"/>
      <c r="J316" s="219"/>
      <c r="K316" s="219"/>
      <c r="L316" s="219"/>
      <c r="M316" s="219"/>
      <c r="N316" s="219"/>
      <c r="O316" s="311"/>
      <c r="P316" s="309"/>
      <c r="Q316" s="219"/>
    </row>
    <row r="317" spans="9:17" s="1" customFormat="1" ht="12.75" customHeight="1" x14ac:dyDescent="0.3">
      <c r="I317" s="219"/>
      <c r="J317" s="219"/>
      <c r="K317" s="219"/>
      <c r="L317" s="219"/>
      <c r="M317" s="219"/>
      <c r="N317" s="219"/>
      <c r="O317" s="311"/>
      <c r="P317" s="309"/>
      <c r="Q317" s="219"/>
    </row>
    <row r="318" spans="9:17" s="1" customFormat="1" ht="12.75" customHeight="1" x14ac:dyDescent="0.3">
      <c r="I318" s="219"/>
      <c r="J318" s="219"/>
      <c r="K318" s="219"/>
      <c r="L318" s="219"/>
      <c r="M318" s="219"/>
      <c r="N318" s="219"/>
      <c r="O318" s="311"/>
      <c r="P318" s="309"/>
      <c r="Q318" s="219"/>
    </row>
    <row r="319" spans="9:17" s="1" customFormat="1" ht="12.75" customHeight="1" x14ac:dyDescent="0.3">
      <c r="I319" s="219"/>
      <c r="J319" s="219"/>
      <c r="K319" s="219"/>
      <c r="L319" s="219"/>
      <c r="M319" s="219"/>
      <c r="N319" s="219"/>
      <c r="O319" s="311"/>
      <c r="P319" s="309"/>
      <c r="Q319" s="219"/>
    </row>
    <row r="320" spans="9:17" s="1" customFormat="1" ht="12.75" customHeight="1" x14ac:dyDescent="0.3">
      <c r="I320" s="219"/>
      <c r="J320" s="219"/>
      <c r="K320" s="219"/>
      <c r="L320" s="219"/>
      <c r="M320" s="219"/>
      <c r="N320" s="219"/>
      <c r="O320" s="311"/>
      <c r="P320" s="309"/>
      <c r="Q320" s="219"/>
    </row>
    <row r="321" spans="9:17" s="1" customFormat="1" ht="12.75" customHeight="1" x14ac:dyDescent="0.3">
      <c r="I321" s="219"/>
      <c r="J321" s="219"/>
      <c r="K321" s="219"/>
      <c r="L321" s="219"/>
      <c r="M321" s="219"/>
      <c r="N321" s="219"/>
      <c r="O321" s="311"/>
      <c r="P321" s="309"/>
      <c r="Q321" s="219"/>
    </row>
    <row r="322" spans="9:17" s="1" customFormat="1" ht="12.75" customHeight="1" x14ac:dyDescent="0.3">
      <c r="I322" s="219"/>
      <c r="J322" s="219"/>
      <c r="K322" s="219"/>
      <c r="L322" s="219"/>
      <c r="M322" s="219"/>
      <c r="N322" s="219"/>
      <c r="O322" s="311"/>
      <c r="P322" s="309"/>
      <c r="Q322" s="219"/>
    </row>
    <row r="323" spans="9:17" s="1" customFormat="1" ht="12.75" customHeight="1" x14ac:dyDescent="0.3">
      <c r="I323" s="219"/>
      <c r="J323" s="219"/>
      <c r="K323" s="219"/>
      <c r="L323" s="219"/>
      <c r="M323" s="219"/>
      <c r="N323" s="219"/>
      <c r="O323" s="311"/>
      <c r="P323" s="309"/>
      <c r="Q323" s="219"/>
    </row>
    <row r="324" spans="9:17" s="1" customFormat="1" ht="12.75" customHeight="1" x14ac:dyDescent="0.3">
      <c r="I324" s="219"/>
      <c r="J324" s="219"/>
      <c r="K324" s="219"/>
      <c r="L324" s="219"/>
      <c r="M324" s="219"/>
      <c r="N324" s="219"/>
      <c r="O324" s="311"/>
      <c r="P324" s="309"/>
      <c r="Q324" s="219"/>
    </row>
    <row r="325" spans="9:17" s="1" customFormat="1" ht="12.75" customHeight="1" x14ac:dyDescent="0.3">
      <c r="I325" s="219"/>
      <c r="J325" s="219"/>
      <c r="K325" s="219"/>
      <c r="L325" s="219"/>
      <c r="M325" s="219"/>
      <c r="N325" s="219"/>
      <c r="O325" s="311"/>
      <c r="P325" s="309"/>
      <c r="Q325" s="219"/>
    </row>
    <row r="326" spans="9:17" s="1" customFormat="1" ht="12.75" customHeight="1" x14ac:dyDescent="0.3">
      <c r="I326" s="219"/>
      <c r="J326" s="219"/>
      <c r="K326" s="219"/>
      <c r="L326" s="219"/>
      <c r="M326" s="219"/>
      <c r="N326" s="219"/>
      <c r="O326" s="311"/>
      <c r="P326" s="309"/>
      <c r="Q326" s="219"/>
    </row>
    <row r="327" spans="9:17" s="1" customFormat="1" ht="12.75" customHeight="1" x14ac:dyDescent="0.3">
      <c r="I327" s="219"/>
      <c r="J327" s="219"/>
      <c r="K327" s="219"/>
      <c r="L327" s="219"/>
      <c r="M327" s="219"/>
      <c r="N327" s="219"/>
      <c r="O327" s="311"/>
      <c r="P327" s="309"/>
      <c r="Q327" s="219"/>
    </row>
    <row r="328" spans="9:17" s="1" customFormat="1" ht="12.75" customHeight="1" x14ac:dyDescent="0.3">
      <c r="I328" s="219"/>
      <c r="J328" s="219"/>
      <c r="K328" s="219"/>
      <c r="L328" s="219"/>
      <c r="M328" s="219"/>
      <c r="N328" s="219"/>
      <c r="O328" s="311"/>
      <c r="P328" s="309"/>
      <c r="Q328" s="219"/>
    </row>
    <row r="329" spans="9:17" s="1" customFormat="1" ht="12.75" customHeight="1" x14ac:dyDescent="0.3">
      <c r="I329" s="219"/>
      <c r="J329" s="219"/>
      <c r="K329" s="219"/>
      <c r="L329" s="219"/>
      <c r="M329" s="219"/>
      <c r="N329" s="219"/>
      <c r="O329" s="311"/>
      <c r="P329" s="309"/>
      <c r="Q329" s="219"/>
    </row>
    <row r="330" spans="9:17" s="1" customFormat="1" ht="12.75" customHeight="1" x14ac:dyDescent="0.3">
      <c r="I330" s="219"/>
      <c r="J330" s="219"/>
      <c r="K330" s="219"/>
      <c r="L330" s="219"/>
      <c r="M330" s="219"/>
      <c r="N330" s="219"/>
      <c r="O330" s="311"/>
      <c r="P330" s="309"/>
      <c r="Q330" s="219"/>
    </row>
    <row r="331" spans="9:17" s="1" customFormat="1" ht="12.75" customHeight="1" x14ac:dyDescent="0.3">
      <c r="I331" s="219"/>
      <c r="J331" s="219"/>
      <c r="K331" s="219"/>
      <c r="L331" s="219"/>
      <c r="M331" s="219"/>
      <c r="N331" s="219"/>
      <c r="O331" s="311"/>
      <c r="P331" s="309"/>
      <c r="Q331" s="219"/>
    </row>
    <row r="332" spans="9:17" s="1" customFormat="1" ht="12.75" customHeight="1" x14ac:dyDescent="0.3">
      <c r="I332" s="219"/>
      <c r="J332" s="219"/>
      <c r="K332" s="219"/>
      <c r="L332" s="219"/>
      <c r="M332" s="219"/>
      <c r="N332" s="219"/>
      <c r="O332" s="311"/>
      <c r="P332" s="309"/>
      <c r="Q332" s="219"/>
    </row>
    <row r="333" spans="9:17" s="1" customFormat="1" ht="12.75" customHeight="1" x14ac:dyDescent="0.3">
      <c r="I333" s="219"/>
      <c r="J333" s="219"/>
      <c r="K333" s="219"/>
      <c r="L333" s="219"/>
      <c r="M333" s="219"/>
      <c r="N333" s="219"/>
      <c r="O333" s="311"/>
      <c r="P333" s="309"/>
      <c r="Q333" s="219"/>
    </row>
    <row r="334" spans="9:17" s="1" customFormat="1" ht="12.75" customHeight="1" x14ac:dyDescent="0.3">
      <c r="I334" s="219"/>
      <c r="J334" s="219"/>
      <c r="K334" s="219"/>
      <c r="L334" s="219"/>
      <c r="M334" s="219"/>
      <c r="N334" s="219"/>
      <c r="O334" s="311"/>
      <c r="P334" s="309"/>
      <c r="Q334" s="219"/>
    </row>
    <row r="335" spans="9:17" s="1" customFormat="1" ht="12.75" customHeight="1" x14ac:dyDescent="0.3">
      <c r="I335" s="219"/>
      <c r="J335" s="219"/>
      <c r="K335" s="219"/>
      <c r="L335" s="219"/>
      <c r="M335" s="219"/>
      <c r="N335" s="219"/>
      <c r="O335" s="311"/>
      <c r="P335" s="309"/>
      <c r="Q335" s="219"/>
    </row>
    <row r="336" spans="9:17" s="1" customFormat="1" ht="12.75" customHeight="1" x14ac:dyDescent="0.3">
      <c r="I336" s="219"/>
      <c r="J336" s="219"/>
      <c r="K336" s="219"/>
      <c r="L336" s="219"/>
      <c r="M336" s="219"/>
      <c r="N336" s="219"/>
      <c r="O336" s="311"/>
      <c r="P336" s="309"/>
      <c r="Q336" s="219"/>
    </row>
    <row r="337" spans="9:17" s="1" customFormat="1" ht="12.75" customHeight="1" x14ac:dyDescent="0.3">
      <c r="I337" s="219"/>
      <c r="J337" s="219"/>
      <c r="K337" s="219"/>
      <c r="L337" s="219"/>
      <c r="M337" s="219"/>
      <c r="N337" s="219"/>
      <c r="O337" s="311"/>
      <c r="P337" s="309"/>
      <c r="Q337" s="219"/>
    </row>
    <row r="338" spans="9:17" s="1" customFormat="1" ht="12.75" customHeight="1" x14ac:dyDescent="0.3">
      <c r="I338" s="219"/>
      <c r="J338" s="219"/>
      <c r="K338" s="219"/>
      <c r="L338" s="219"/>
      <c r="M338" s="219"/>
      <c r="N338" s="219"/>
      <c r="O338" s="311"/>
      <c r="P338" s="309"/>
      <c r="Q338" s="219"/>
    </row>
    <row r="339" spans="9:17" s="1" customFormat="1" ht="12.75" customHeight="1" x14ac:dyDescent="0.3">
      <c r="I339" s="219"/>
      <c r="J339" s="219"/>
      <c r="K339" s="219"/>
      <c r="L339" s="219"/>
      <c r="M339" s="219"/>
      <c r="N339" s="219"/>
      <c r="O339" s="311"/>
      <c r="P339" s="309"/>
      <c r="Q339" s="219"/>
    </row>
    <row r="340" spans="9:17" s="1" customFormat="1" ht="12.75" customHeight="1" x14ac:dyDescent="0.3">
      <c r="I340" s="219"/>
      <c r="J340" s="219"/>
      <c r="K340" s="219"/>
      <c r="L340" s="219"/>
      <c r="M340" s="219"/>
      <c r="N340" s="219"/>
      <c r="O340" s="311"/>
      <c r="P340" s="309"/>
      <c r="Q340" s="219"/>
    </row>
    <row r="341" spans="9:17" s="1" customFormat="1" ht="12.75" customHeight="1" x14ac:dyDescent="0.3">
      <c r="I341" s="219"/>
      <c r="J341" s="219"/>
      <c r="K341" s="219"/>
      <c r="L341" s="219"/>
      <c r="M341" s="219"/>
      <c r="N341" s="219"/>
      <c r="O341" s="311"/>
      <c r="P341" s="309"/>
      <c r="Q341" s="219"/>
    </row>
    <row r="342" spans="9:17" s="1" customFormat="1" ht="12.75" customHeight="1" x14ac:dyDescent="0.3">
      <c r="I342" s="219"/>
      <c r="J342" s="219"/>
      <c r="K342" s="219"/>
      <c r="L342" s="219"/>
      <c r="M342" s="219"/>
      <c r="N342" s="219"/>
      <c r="O342" s="311"/>
      <c r="P342" s="309"/>
      <c r="Q342" s="219"/>
    </row>
    <row r="343" spans="9:17" s="1" customFormat="1" ht="12.75" customHeight="1" x14ac:dyDescent="0.3">
      <c r="I343" s="219"/>
      <c r="J343" s="219"/>
      <c r="K343" s="219"/>
      <c r="L343" s="219"/>
      <c r="M343" s="219"/>
      <c r="N343" s="219"/>
      <c r="O343" s="311"/>
      <c r="P343" s="309"/>
      <c r="Q343" s="219"/>
    </row>
    <row r="344" spans="9:17" s="1" customFormat="1" ht="12.75" customHeight="1" x14ac:dyDescent="0.3">
      <c r="I344" s="219"/>
      <c r="J344" s="219"/>
      <c r="K344" s="219"/>
      <c r="L344" s="219"/>
      <c r="M344" s="219"/>
      <c r="N344" s="219"/>
      <c r="O344" s="311"/>
      <c r="P344" s="309"/>
      <c r="Q344" s="219"/>
    </row>
    <row r="345" spans="9:17" s="1" customFormat="1" ht="12.75" customHeight="1" x14ac:dyDescent="0.3">
      <c r="I345" s="219"/>
      <c r="J345" s="219"/>
      <c r="K345" s="219"/>
      <c r="L345" s="219"/>
      <c r="M345" s="219"/>
      <c r="N345" s="219"/>
      <c r="O345" s="311"/>
      <c r="P345" s="309"/>
      <c r="Q345" s="219"/>
    </row>
    <row r="346" spans="9:17" s="1" customFormat="1" ht="12.75" customHeight="1" x14ac:dyDescent="0.3">
      <c r="I346" s="219"/>
      <c r="J346" s="219"/>
      <c r="K346" s="219"/>
      <c r="L346" s="219"/>
      <c r="M346" s="219"/>
      <c r="N346" s="219"/>
      <c r="O346" s="311"/>
      <c r="P346" s="309"/>
      <c r="Q346" s="219"/>
    </row>
    <row r="347" spans="9:17" s="1" customFormat="1" ht="12.75" customHeight="1" x14ac:dyDescent="0.3">
      <c r="I347" s="219"/>
      <c r="J347" s="219"/>
      <c r="K347" s="219"/>
      <c r="L347" s="219"/>
      <c r="M347" s="219"/>
      <c r="N347" s="219"/>
      <c r="O347" s="311"/>
      <c r="P347" s="309"/>
      <c r="Q347" s="219"/>
    </row>
    <row r="348" spans="9:17" s="1" customFormat="1" ht="12.75" customHeight="1" x14ac:dyDescent="0.3">
      <c r="I348" s="219"/>
      <c r="J348" s="219"/>
      <c r="K348" s="219"/>
      <c r="L348" s="219"/>
      <c r="M348" s="219"/>
      <c r="N348" s="219"/>
      <c r="O348" s="311"/>
      <c r="P348" s="309"/>
      <c r="Q348" s="219"/>
    </row>
    <row r="349" spans="9:17" s="1" customFormat="1" ht="12.75" customHeight="1" x14ac:dyDescent="0.3">
      <c r="I349" s="219"/>
      <c r="J349" s="219"/>
      <c r="K349" s="219"/>
      <c r="L349" s="219"/>
      <c r="M349" s="219"/>
      <c r="N349" s="219"/>
      <c r="O349" s="311"/>
      <c r="P349" s="309"/>
      <c r="Q349" s="219"/>
    </row>
    <row r="350" spans="9:17" s="1" customFormat="1" ht="12.75" customHeight="1" x14ac:dyDescent="0.3">
      <c r="I350" s="219"/>
      <c r="J350" s="219"/>
      <c r="K350" s="219"/>
      <c r="L350" s="219"/>
      <c r="M350" s="219"/>
      <c r="N350" s="219"/>
      <c r="O350" s="311"/>
      <c r="P350" s="309"/>
      <c r="Q350" s="219"/>
    </row>
    <row r="351" spans="9:17" s="1" customFormat="1" ht="12.75" customHeight="1" x14ac:dyDescent="0.3">
      <c r="I351" s="219"/>
      <c r="J351" s="219"/>
      <c r="K351" s="219"/>
      <c r="L351" s="219"/>
      <c r="M351" s="219"/>
      <c r="N351" s="219"/>
      <c r="O351" s="311"/>
      <c r="P351" s="309"/>
      <c r="Q351" s="219"/>
    </row>
    <row r="352" spans="9:17" s="1" customFormat="1" ht="12.75" customHeight="1" x14ac:dyDescent="0.3">
      <c r="I352" s="219"/>
      <c r="J352" s="219"/>
      <c r="K352" s="219"/>
      <c r="L352" s="219"/>
      <c r="M352" s="219"/>
      <c r="N352" s="219"/>
      <c r="O352" s="311"/>
      <c r="P352" s="309"/>
      <c r="Q352" s="219"/>
    </row>
    <row r="353" spans="9:17" s="1" customFormat="1" ht="12.75" customHeight="1" x14ac:dyDescent="0.3">
      <c r="I353" s="219"/>
      <c r="J353" s="219"/>
      <c r="K353" s="219"/>
      <c r="L353" s="219"/>
      <c r="M353" s="219"/>
      <c r="N353" s="219"/>
      <c r="O353" s="311"/>
      <c r="P353" s="309"/>
      <c r="Q353" s="219"/>
    </row>
    <row r="354" spans="9:17" s="1" customFormat="1" ht="12.75" customHeight="1" x14ac:dyDescent="0.3">
      <c r="I354" s="219"/>
      <c r="J354" s="219"/>
      <c r="K354" s="219"/>
      <c r="L354" s="219"/>
      <c r="M354" s="219"/>
      <c r="N354" s="219"/>
      <c r="O354" s="311"/>
      <c r="P354" s="309"/>
      <c r="Q354" s="219"/>
    </row>
    <row r="355" spans="9:17" s="1" customFormat="1" ht="12.75" customHeight="1" x14ac:dyDescent="0.3">
      <c r="I355" s="219"/>
      <c r="J355" s="219"/>
      <c r="K355" s="219"/>
      <c r="L355" s="219"/>
      <c r="M355" s="219"/>
      <c r="N355" s="219"/>
      <c r="O355" s="311"/>
      <c r="P355" s="309"/>
      <c r="Q355" s="219"/>
    </row>
    <row r="356" spans="9:17" s="1" customFormat="1" ht="12.75" customHeight="1" x14ac:dyDescent="0.3">
      <c r="I356" s="219"/>
      <c r="J356" s="219"/>
      <c r="K356" s="219"/>
      <c r="L356" s="219"/>
      <c r="M356" s="219"/>
      <c r="N356" s="219"/>
      <c r="O356" s="311"/>
      <c r="P356" s="309"/>
      <c r="Q356" s="219"/>
    </row>
    <row r="357" spans="9:17" s="1" customFormat="1" ht="12.75" customHeight="1" x14ac:dyDescent="0.3">
      <c r="I357" s="219"/>
      <c r="J357" s="219"/>
      <c r="K357" s="219"/>
      <c r="L357" s="219"/>
      <c r="M357" s="219"/>
      <c r="N357" s="219"/>
      <c r="O357" s="311"/>
      <c r="P357" s="309"/>
      <c r="Q357" s="219"/>
    </row>
    <row r="358" spans="9:17" s="1" customFormat="1" ht="12.75" customHeight="1" x14ac:dyDescent="0.3">
      <c r="I358" s="219"/>
      <c r="J358" s="219"/>
      <c r="K358" s="219"/>
      <c r="L358" s="219"/>
      <c r="M358" s="219"/>
      <c r="N358" s="219"/>
      <c r="O358" s="311"/>
      <c r="P358" s="309"/>
      <c r="Q358" s="219"/>
    </row>
    <row r="359" spans="9:17" s="1" customFormat="1" ht="12.75" customHeight="1" x14ac:dyDescent="0.3">
      <c r="I359" s="219"/>
      <c r="J359" s="219"/>
      <c r="K359" s="219"/>
      <c r="L359" s="219"/>
      <c r="M359" s="219"/>
      <c r="N359" s="219"/>
      <c r="O359" s="311"/>
      <c r="P359" s="309"/>
      <c r="Q359" s="219"/>
    </row>
    <row r="360" spans="9:17" s="1" customFormat="1" ht="12.75" customHeight="1" x14ac:dyDescent="0.3">
      <c r="I360" s="219"/>
      <c r="J360" s="219"/>
      <c r="K360" s="219"/>
      <c r="L360" s="219"/>
      <c r="M360" s="219"/>
      <c r="N360" s="219"/>
      <c r="O360" s="311"/>
      <c r="P360" s="309"/>
      <c r="Q360" s="219"/>
    </row>
    <row r="361" spans="9:17" s="1" customFormat="1" ht="12.75" customHeight="1" x14ac:dyDescent="0.3">
      <c r="I361" s="219"/>
      <c r="J361" s="219"/>
      <c r="K361" s="219"/>
      <c r="L361" s="219"/>
      <c r="M361" s="219"/>
      <c r="N361" s="219"/>
      <c r="O361" s="311"/>
      <c r="P361" s="309"/>
      <c r="Q361" s="219"/>
    </row>
    <row r="362" spans="9:17" s="1" customFormat="1" ht="12.75" customHeight="1" x14ac:dyDescent="0.3">
      <c r="I362" s="219"/>
      <c r="J362" s="219"/>
      <c r="K362" s="219"/>
      <c r="L362" s="219"/>
      <c r="M362" s="219"/>
      <c r="N362" s="219"/>
      <c r="O362" s="311"/>
      <c r="P362" s="309"/>
      <c r="Q362" s="219"/>
    </row>
    <row r="363" spans="9:17" s="1" customFormat="1" ht="12.75" customHeight="1" x14ac:dyDescent="0.3">
      <c r="I363" s="219"/>
      <c r="J363" s="219"/>
      <c r="K363" s="219"/>
      <c r="L363" s="219"/>
      <c r="M363" s="219"/>
      <c r="N363" s="219"/>
      <c r="O363" s="311"/>
      <c r="P363" s="309"/>
      <c r="Q363" s="219"/>
    </row>
    <row r="364" spans="9:17" s="1" customFormat="1" ht="12.75" customHeight="1" x14ac:dyDescent="0.3">
      <c r="I364" s="219"/>
      <c r="J364" s="219"/>
      <c r="K364" s="219"/>
      <c r="L364" s="219"/>
      <c r="M364" s="219"/>
      <c r="N364" s="219"/>
      <c r="O364" s="311"/>
      <c r="P364" s="309"/>
      <c r="Q364" s="219"/>
    </row>
    <row r="365" spans="9:17" s="1" customFormat="1" ht="12.75" customHeight="1" x14ac:dyDescent="0.3">
      <c r="I365" s="219"/>
      <c r="J365" s="219"/>
      <c r="K365" s="219"/>
      <c r="L365" s="219"/>
      <c r="M365" s="219"/>
      <c r="N365" s="219"/>
      <c r="O365" s="311"/>
      <c r="P365" s="309"/>
      <c r="Q365" s="219"/>
    </row>
    <row r="366" spans="9:17" s="1" customFormat="1" ht="12.75" customHeight="1" x14ac:dyDescent="0.3">
      <c r="I366" s="219"/>
      <c r="J366" s="219"/>
      <c r="K366" s="219"/>
      <c r="L366" s="219"/>
      <c r="M366" s="219"/>
      <c r="N366" s="219"/>
      <c r="O366" s="311"/>
      <c r="P366" s="309"/>
      <c r="Q366" s="219"/>
    </row>
    <row r="367" spans="9:17" s="1" customFormat="1" ht="12.75" customHeight="1" x14ac:dyDescent="0.3">
      <c r="I367" s="219"/>
      <c r="J367" s="219"/>
      <c r="K367" s="219"/>
      <c r="L367" s="219"/>
      <c r="M367" s="219"/>
      <c r="N367" s="219"/>
      <c r="O367" s="311"/>
      <c r="P367" s="309"/>
      <c r="Q367" s="219"/>
    </row>
    <row r="368" spans="9:17" s="1" customFormat="1" ht="12.75" customHeight="1" x14ac:dyDescent="0.3">
      <c r="I368" s="219"/>
      <c r="J368" s="219"/>
      <c r="K368" s="219"/>
      <c r="L368" s="219"/>
      <c r="M368" s="219"/>
      <c r="N368" s="219"/>
      <c r="O368" s="311"/>
      <c r="P368" s="309"/>
      <c r="Q368" s="219"/>
    </row>
    <row r="369" spans="9:17" s="1" customFormat="1" ht="12.75" customHeight="1" x14ac:dyDescent="0.3">
      <c r="I369" s="219"/>
      <c r="J369" s="219"/>
      <c r="K369" s="219"/>
      <c r="L369" s="219"/>
      <c r="M369" s="219"/>
      <c r="N369" s="219"/>
      <c r="O369" s="311"/>
      <c r="P369" s="309"/>
      <c r="Q369" s="219"/>
    </row>
    <row r="370" spans="9:17" s="1" customFormat="1" ht="12.75" customHeight="1" x14ac:dyDescent="0.3">
      <c r="I370" s="219"/>
      <c r="J370" s="219"/>
      <c r="K370" s="219"/>
      <c r="L370" s="219"/>
      <c r="M370" s="219"/>
      <c r="N370" s="219"/>
      <c r="O370" s="311"/>
      <c r="P370" s="309"/>
      <c r="Q370" s="219"/>
    </row>
    <row r="371" spans="9:17" s="1" customFormat="1" ht="12.75" customHeight="1" x14ac:dyDescent="0.3">
      <c r="I371" s="219"/>
      <c r="J371" s="219"/>
      <c r="K371" s="219"/>
      <c r="L371" s="219"/>
      <c r="M371" s="219"/>
      <c r="N371" s="219"/>
      <c r="O371" s="311"/>
      <c r="P371" s="309"/>
      <c r="Q371" s="219"/>
    </row>
    <row r="372" spans="9:17" s="1" customFormat="1" ht="12.75" customHeight="1" x14ac:dyDescent="0.3">
      <c r="I372" s="219"/>
      <c r="J372" s="219"/>
      <c r="K372" s="219"/>
      <c r="L372" s="219"/>
      <c r="M372" s="219"/>
      <c r="N372" s="219"/>
      <c r="O372" s="311"/>
      <c r="P372" s="309"/>
      <c r="Q372" s="219"/>
    </row>
    <row r="373" spans="9:17" s="1" customFormat="1" ht="12.75" customHeight="1" x14ac:dyDescent="0.3">
      <c r="I373" s="219"/>
      <c r="J373" s="219"/>
      <c r="K373" s="219"/>
      <c r="L373" s="219"/>
      <c r="M373" s="219"/>
      <c r="N373" s="219"/>
      <c r="O373" s="311"/>
      <c r="P373" s="309"/>
      <c r="Q373" s="219"/>
    </row>
    <row r="374" spans="9:17" s="1" customFormat="1" ht="12.75" customHeight="1" x14ac:dyDescent="0.3">
      <c r="I374" s="219"/>
      <c r="J374" s="219"/>
      <c r="K374" s="219"/>
      <c r="L374" s="219"/>
      <c r="M374" s="219"/>
      <c r="N374" s="219"/>
      <c r="O374" s="311"/>
      <c r="P374" s="309"/>
      <c r="Q374" s="219"/>
    </row>
    <row r="375" spans="9:17" s="1" customFormat="1" ht="12.75" customHeight="1" x14ac:dyDescent="0.3">
      <c r="I375" s="219"/>
      <c r="J375" s="219"/>
      <c r="K375" s="219"/>
      <c r="L375" s="219"/>
      <c r="M375" s="219"/>
      <c r="N375" s="219"/>
      <c r="O375" s="311"/>
      <c r="P375" s="309"/>
      <c r="Q375" s="219"/>
    </row>
    <row r="376" spans="9:17" s="1" customFormat="1" ht="12.75" customHeight="1" x14ac:dyDescent="0.3">
      <c r="I376" s="219"/>
      <c r="J376" s="219"/>
      <c r="K376" s="219"/>
      <c r="L376" s="219"/>
      <c r="M376" s="219"/>
      <c r="N376" s="219"/>
      <c r="O376" s="311"/>
      <c r="P376" s="309"/>
      <c r="Q376" s="219"/>
    </row>
    <row r="377" spans="9:17" s="1" customFormat="1" ht="12.75" customHeight="1" x14ac:dyDescent="0.3">
      <c r="I377" s="219"/>
      <c r="J377" s="219"/>
      <c r="K377" s="219"/>
      <c r="L377" s="219"/>
      <c r="M377" s="219"/>
      <c r="N377" s="219"/>
      <c r="O377" s="311"/>
      <c r="P377" s="309"/>
      <c r="Q377" s="219"/>
    </row>
    <row r="378" spans="9:17" s="1" customFormat="1" ht="12.75" customHeight="1" x14ac:dyDescent="0.3">
      <c r="I378" s="219"/>
      <c r="J378" s="219"/>
      <c r="K378" s="219"/>
      <c r="L378" s="219"/>
      <c r="M378" s="219"/>
      <c r="N378" s="219"/>
      <c r="O378" s="311"/>
      <c r="P378" s="309"/>
      <c r="Q378" s="219"/>
    </row>
    <row r="379" spans="9:17" s="1" customFormat="1" ht="12.75" customHeight="1" x14ac:dyDescent="0.3">
      <c r="I379" s="219"/>
      <c r="J379" s="219"/>
      <c r="K379" s="219"/>
      <c r="L379" s="219"/>
      <c r="M379" s="219"/>
      <c r="N379" s="219"/>
      <c r="O379" s="311"/>
      <c r="P379" s="309"/>
      <c r="Q379" s="219"/>
    </row>
    <row r="380" spans="9:17" s="1" customFormat="1" ht="12.75" customHeight="1" x14ac:dyDescent="0.3">
      <c r="I380" s="219"/>
      <c r="J380" s="219"/>
      <c r="K380" s="219"/>
      <c r="L380" s="219"/>
      <c r="M380" s="219"/>
      <c r="N380" s="219"/>
      <c r="O380" s="311"/>
      <c r="P380" s="309"/>
      <c r="Q380" s="219"/>
    </row>
    <row r="381" spans="9:17" s="1" customFormat="1" ht="12.75" customHeight="1" x14ac:dyDescent="0.3">
      <c r="I381" s="219"/>
      <c r="J381" s="219"/>
      <c r="K381" s="219"/>
      <c r="L381" s="219"/>
      <c r="M381" s="219"/>
      <c r="N381" s="219"/>
      <c r="O381" s="311"/>
      <c r="P381" s="309"/>
      <c r="Q381" s="219"/>
    </row>
    <row r="382" spans="9:17" s="1" customFormat="1" ht="12.75" customHeight="1" x14ac:dyDescent="0.3">
      <c r="I382" s="219"/>
      <c r="J382" s="219"/>
      <c r="K382" s="219"/>
      <c r="L382" s="219"/>
      <c r="M382" s="219"/>
      <c r="N382" s="219"/>
      <c r="O382" s="311"/>
      <c r="P382" s="309"/>
      <c r="Q382" s="219"/>
    </row>
    <row r="383" spans="9:17" s="1" customFormat="1" ht="12.75" customHeight="1" x14ac:dyDescent="0.3">
      <c r="I383" s="219"/>
      <c r="J383" s="219"/>
      <c r="K383" s="219"/>
      <c r="L383" s="219"/>
      <c r="M383" s="219"/>
      <c r="N383" s="219"/>
      <c r="O383" s="311"/>
      <c r="P383" s="309"/>
      <c r="Q383" s="219"/>
    </row>
    <row r="384" spans="9:17" s="1" customFormat="1" ht="12.75" customHeight="1" x14ac:dyDescent="0.3">
      <c r="I384" s="219"/>
      <c r="J384" s="219"/>
      <c r="K384" s="219"/>
      <c r="L384" s="219"/>
      <c r="M384" s="219"/>
      <c r="N384" s="219"/>
      <c r="O384" s="311"/>
      <c r="P384" s="309"/>
      <c r="Q384" s="219"/>
    </row>
    <row r="385" spans="9:17" s="1" customFormat="1" ht="12.75" customHeight="1" x14ac:dyDescent="0.3">
      <c r="I385" s="219"/>
      <c r="J385" s="219"/>
      <c r="K385" s="219"/>
      <c r="L385" s="219"/>
      <c r="M385" s="219"/>
      <c r="N385" s="219"/>
      <c r="O385" s="311"/>
      <c r="P385" s="309"/>
      <c r="Q385" s="219"/>
    </row>
    <row r="386" spans="9:17" s="1" customFormat="1" ht="12.75" customHeight="1" x14ac:dyDescent="0.3">
      <c r="I386" s="219"/>
      <c r="J386" s="219"/>
      <c r="K386" s="219"/>
      <c r="L386" s="219"/>
      <c r="M386" s="219"/>
      <c r="N386" s="219"/>
      <c r="O386" s="311"/>
      <c r="P386" s="309"/>
      <c r="Q386" s="219"/>
    </row>
    <row r="387" spans="9:17" s="1" customFormat="1" ht="12.75" customHeight="1" x14ac:dyDescent="0.3">
      <c r="I387" s="219"/>
      <c r="J387" s="219"/>
      <c r="K387" s="219"/>
      <c r="L387" s="219"/>
      <c r="M387" s="219"/>
      <c r="N387" s="219"/>
      <c r="O387" s="311"/>
      <c r="P387" s="309"/>
      <c r="Q387" s="219"/>
    </row>
    <row r="388" spans="9:17" s="1" customFormat="1" ht="12.75" customHeight="1" x14ac:dyDescent="0.3">
      <c r="I388" s="219"/>
      <c r="J388" s="219"/>
      <c r="K388" s="219"/>
      <c r="L388" s="219"/>
      <c r="M388" s="219"/>
      <c r="N388" s="219"/>
      <c r="O388" s="311"/>
      <c r="P388" s="309"/>
      <c r="Q388" s="219"/>
    </row>
    <row r="389" spans="9:17" s="1" customFormat="1" ht="12.75" customHeight="1" x14ac:dyDescent="0.3">
      <c r="I389" s="219"/>
      <c r="J389" s="219"/>
      <c r="K389" s="219"/>
      <c r="L389" s="219"/>
      <c r="M389" s="219"/>
      <c r="N389" s="219"/>
      <c r="O389" s="311"/>
      <c r="P389" s="309"/>
      <c r="Q389" s="219"/>
    </row>
    <row r="390" spans="9:17" s="1" customFormat="1" ht="12.75" customHeight="1" x14ac:dyDescent="0.3">
      <c r="I390" s="219"/>
      <c r="J390" s="219"/>
      <c r="K390" s="219"/>
      <c r="L390" s="219"/>
      <c r="M390" s="219"/>
      <c r="N390" s="219"/>
      <c r="O390" s="311"/>
      <c r="P390" s="309"/>
      <c r="Q390" s="219"/>
    </row>
    <row r="391" spans="9:17" s="1" customFormat="1" ht="12.75" customHeight="1" x14ac:dyDescent="0.3">
      <c r="I391" s="219"/>
      <c r="J391" s="219"/>
      <c r="K391" s="219"/>
      <c r="L391" s="219"/>
      <c r="M391" s="219"/>
      <c r="N391" s="219"/>
      <c r="O391" s="311"/>
      <c r="P391" s="309"/>
      <c r="Q391" s="219"/>
    </row>
    <row r="392" spans="9:17" s="1" customFormat="1" ht="12.75" customHeight="1" x14ac:dyDescent="0.3">
      <c r="I392" s="219"/>
      <c r="J392" s="219"/>
      <c r="K392" s="219"/>
      <c r="L392" s="219"/>
      <c r="M392" s="219"/>
      <c r="N392" s="219"/>
      <c r="O392" s="311"/>
      <c r="P392" s="309"/>
      <c r="Q392" s="219"/>
    </row>
    <row r="393" spans="9:17" s="1" customFormat="1" ht="12.75" customHeight="1" x14ac:dyDescent="0.3">
      <c r="I393" s="219"/>
      <c r="J393" s="219"/>
      <c r="K393" s="219"/>
      <c r="L393" s="219"/>
      <c r="M393" s="219"/>
      <c r="N393" s="219"/>
      <c r="O393" s="311"/>
      <c r="P393" s="309"/>
      <c r="Q393" s="219"/>
    </row>
    <row r="394" spans="9:17" s="1" customFormat="1" ht="12.75" customHeight="1" x14ac:dyDescent="0.3">
      <c r="I394" s="219"/>
      <c r="J394" s="219"/>
      <c r="K394" s="219"/>
      <c r="L394" s="219"/>
      <c r="M394" s="219"/>
      <c r="N394" s="219"/>
      <c r="O394" s="311"/>
      <c r="P394" s="309"/>
      <c r="Q394" s="219"/>
    </row>
    <row r="395" spans="9:17" s="1" customFormat="1" ht="12.75" customHeight="1" x14ac:dyDescent="0.3">
      <c r="I395" s="219"/>
      <c r="J395" s="219"/>
      <c r="K395" s="219"/>
      <c r="L395" s="219"/>
      <c r="M395" s="219"/>
      <c r="N395" s="219"/>
      <c r="O395" s="311"/>
      <c r="P395" s="309"/>
      <c r="Q395" s="219"/>
    </row>
    <row r="396" spans="9:17" s="1" customFormat="1" ht="12.75" customHeight="1" x14ac:dyDescent="0.3">
      <c r="I396" s="219"/>
      <c r="J396" s="219"/>
      <c r="K396" s="219"/>
      <c r="L396" s="219"/>
      <c r="M396" s="219"/>
      <c r="N396" s="219"/>
      <c r="O396" s="311"/>
      <c r="P396" s="309"/>
      <c r="Q396" s="219"/>
    </row>
    <row r="397" spans="9:17" s="1" customFormat="1" ht="12.75" customHeight="1" x14ac:dyDescent="0.3">
      <c r="I397" s="219"/>
      <c r="J397" s="219"/>
      <c r="K397" s="219"/>
      <c r="L397" s="219"/>
      <c r="M397" s="219"/>
      <c r="N397" s="219"/>
      <c r="O397" s="311"/>
      <c r="P397" s="309"/>
      <c r="Q397" s="219"/>
    </row>
    <row r="398" spans="9:17" s="1" customFormat="1" ht="12.75" customHeight="1" x14ac:dyDescent="0.3">
      <c r="I398" s="219"/>
      <c r="J398" s="219"/>
      <c r="K398" s="219"/>
      <c r="L398" s="219"/>
      <c r="M398" s="219"/>
      <c r="N398" s="219"/>
      <c r="O398" s="311"/>
      <c r="P398" s="309"/>
      <c r="Q398" s="219"/>
    </row>
    <row r="399" spans="9:17" s="1" customFormat="1" ht="12.75" customHeight="1" x14ac:dyDescent="0.3">
      <c r="I399" s="219"/>
      <c r="J399" s="219"/>
      <c r="K399" s="219"/>
      <c r="L399" s="219"/>
      <c r="M399" s="219"/>
      <c r="N399" s="219"/>
      <c r="O399" s="311"/>
      <c r="P399" s="309"/>
      <c r="Q399" s="219"/>
    </row>
    <row r="400" spans="9:17" s="1" customFormat="1" ht="12.75" customHeight="1" x14ac:dyDescent="0.3">
      <c r="I400" s="219"/>
      <c r="J400" s="219"/>
      <c r="K400" s="219"/>
      <c r="L400" s="219"/>
      <c r="M400" s="219"/>
      <c r="N400" s="219"/>
      <c r="O400" s="311"/>
      <c r="P400" s="309"/>
      <c r="Q400" s="219"/>
    </row>
    <row r="401" spans="9:17" s="1" customFormat="1" ht="12.75" customHeight="1" x14ac:dyDescent="0.3">
      <c r="I401" s="219"/>
      <c r="J401" s="219"/>
      <c r="K401" s="219"/>
      <c r="L401" s="219"/>
      <c r="M401" s="219"/>
      <c r="N401" s="219"/>
      <c r="O401" s="311"/>
      <c r="P401" s="309"/>
      <c r="Q401" s="219"/>
    </row>
    <row r="402" spans="9:17" s="1" customFormat="1" ht="12.75" customHeight="1" x14ac:dyDescent="0.3">
      <c r="I402" s="219"/>
      <c r="J402" s="219"/>
      <c r="K402" s="219"/>
      <c r="L402" s="219"/>
      <c r="M402" s="219"/>
      <c r="N402" s="219"/>
      <c r="O402" s="311"/>
      <c r="P402" s="309"/>
      <c r="Q402" s="219"/>
    </row>
    <row r="403" spans="9:17" s="1" customFormat="1" ht="12.75" customHeight="1" x14ac:dyDescent="0.3">
      <c r="I403" s="219"/>
      <c r="J403" s="219"/>
      <c r="K403" s="219"/>
      <c r="L403" s="219"/>
      <c r="M403" s="219"/>
      <c r="N403" s="219"/>
      <c r="O403" s="311"/>
      <c r="P403" s="309"/>
      <c r="Q403" s="219"/>
    </row>
    <row r="404" spans="9:17" s="1" customFormat="1" ht="12.75" customHeight="1" x14ac:dyDescent="0.3">
      <c r="I404" s="219"/>
      <c r="J404" s="219"/>
      <c r="K404" s="219"/>
      <c r="L404" s="219"/>
      <c r="M404" s="219"/>
      <c r="N404" s="219"/>
      <c r="O404" s="311"/>
      <c r="P404" s="309"/>
      <c r="Q404" s="219"/>
    </row>
    <row r="405" spans="9:17" s="1" customFormat="1" ht="12.75" customHeight="1" x14ac:dyDescent="0.3">
      <c r="I405" s="219"/>
      <c r="J405" s="219"/>
      <c r="K405" s="219"/>
      <c r="L405" s="219"/>
      <c r="M405" s="219"/>
      <c r="N405" s="219"/>
      <c r="O405" s="311"/>
      <c r="P405" s="309"/>
      <c r="Q405" s="219"/>
    </row>
    <row r="406" spans="9:17" s="1" customFormat="1" ht="12.75" customHeight="1" x14ac:dyDescent="0.3">
      <c r="I406" s="219"/>
      <c r="J406" s="219"/>
      <c r="K406" s="219"/>
      <c r="L406" s="219"/>
      <c r="M406" s="219"/>
      <c r="N406" s="219"/>
      <c r="O406" s="311"/>
      <c r="P406" s="309"/>
      <c r="Q406" s="219"/>
    </row>
    <row r="407" spans="9:17" s="1" customFormat="1" ht="12.75" customHeight="1" x14ac:dyDescent="0.3">
      <c r="I407" s="219"/>
      <c r="J407" s="219"/>
      <c r="K407" s="219"/>
      <c r="L407" s="219"/>
      <c r="M407" s="219"/>
      <c r="N407" s="219"/>
      <c r="O407" s="311"/>
      <c r="P407" s="309"/>
      <c r="Q407" s="219"/>
    </row>
    <row r="408" spans="9:17" s="1" customFormat="1" ht="12.75" customHeight="1" x14ac:dyDescent="0.3">
      <c r="I408" s="219"/>
      <c r="J408" s="219"/>
      <c r="K408" s="219"/>
      <c r="L408" s="219"/>
      <c r="M408" s="219"/>
      <c r="N408" s="219"/>
      <c r="O408" s="311"/>
      <c r="P408" s="309"/>
      <c r="Q408" s="219"/>
    </row>
    <row r="409" spans="9:17" s="1" customFormat="1" ht="12.75" customHeight="1" x14ac:dyDescent="0.3">
      <c r="I409" s="219"/>
      <c r="J409" s="219"/>
      <c r="K409" s="219"/>
      <c r="L409" s="219"/>
      <c r="M409" s="219"/>
      <c r="N409" s="219"/>
      <c r="O409" s="311"/>
      <c r="P409" s="309"/>
      <c r="Q409" s="219"/>
    </row>
    <row r="410" spans="9:17" s="1" customFormat="1" ht="12.75" customHeight="1" x14ac:dyDescent="0.3">
      <c r="I410" s="219"/>
      <c r="J410" s="219"/>
      <c r="K410" s="219"/>
      <c r="L410" s="219"/>
      <c r="M410" s="219"/>
      <c r="N410" s="219"/>
      <c r="O410" s="311"/>
      <c r="P410" s="309"/>
      <c r="Q410" s="219"/>
    </row>
    <row r="411" spans="9:17" s="1" customFormat="1" ht="12.75" customHeight="1" x14ac:dyDescent="0.3">
      <c r="I411" s="219"/>
      <c r="J411" s="219"/>
      <c r="K411" s="219"/>
      <c r="L411" s="219"/>
      <c r="M411" s="219"/>
      <c r="N411" s="219"/>
      <c r="O411" s="311"/>
      <c r="P411" s="309"/>
      <c r="Q411" s="219"/>
    </row>
    <row r="412" spans="9:17" s="1" customFormat="1" ht="12.75" customHeight="1" x14ac:dyDescent="0.3">
      <c r="I412" s="219"/>
      <c r="J412" s="219"/>
      <c r="K412" s="219"/>
      <c r="L412" s="219"/>
      <c r="M412" s="219"/>
      <c r="N412" s="219"/>
      <c r="O412" s="311"/>
      <c r="P412" s="309"/>
      <c r="Q412" s="219"/>
    </row>
    <row r="413" spans="9:17" s="1" customFormat="1" ht="12.75" customHeight="1" x14ac:dyDescent="0.3">
      <c r="I413" s="219"/>
      <c r="J413" s="219"/>
      <c r="K413" s="219"/>
      <c r="L413" s="219"/>
      <c r="M413" s="219"/>
      <c r="N413" s="219"/>
      <c r="O413" s="311"/>
      <c r="P413" s="309"/>
      <c r="Q413" s="219"/>
    </row>
    <row r="414" spans="9:17" s="1" customFormat="1" ht="12.75" customHeight="1" x14ac:dyDescent="0.3">
      <c r="I414" s="219"/>
      <c r="J414" s="219"/>
      <c r="K414" s="219"/>
      <c r="L414" s="219"/>
      <c r="M414" s="219"/>
      <c r="N414" s="219"/>
      <c r="O414" s="311"/>
      <c r="P414" s="309"/>
      <c r="Q414" s="219"/>
    </row>
    <row r="415" spans="9:17" s="1" customFormat="1" ht="12.75" customHeight="1" x14ac:dyDescent="0.3">
      <c r="I415" s="219"/>
      <c r="J415" s="219"/>
      <c r="K415" s="219"/>
      <c r="L415" s="219"/>
      <c r="M415" s="219"/>
      <c r="N415" s="219"/>
      <c r="O415" s="311"/>
      <c r="P415" s="309"/>
      <c r="Q415" s="219"/>
    </row>
    <row r="416" spans="9:17" s="1" customFormat="1" ht="12.75" customHeight="1" x14ac:dyDescent="0.3">
      <c r="I416" s="219"/>
      <c r="J416" s="219"/>
      <c r="K416" s="219"/>
      <c r="L416" s="219"/>
      <c r="M416" s="219"/>
      <c r="N416" s="219"/>
      <c r="O416" s="311"/>
      <c r="P416" s="309"/>
      <c r="Q416" s="219"/>
    </row>
    <row r="417" spans="9:17" s="1" customFormat="1" ht="12.75" customHeight="1" x14ac:dyDescent="0.3">
      <c r="I417" s="219"/>
      <c r="J417" s="219"/>
      <c r="K417" s="219"/>
      <c r="L417" s="219"/>
      <c r="M417" s="219"/>
      <c r="N417" s="219"/>
      <c r="O417" s="311"/>
      <c r="P417" s="309"/>
      <c r="Q417" s="219"/>
    </row>
    <row r="418" spans="9:17" s="1" customFormat="1" ht="12.75" customHeight="1" x14ac:dyDescent="0.3">
      <c r="I418" s="219"/>
      <c r="J418" s="219"/>
      <c r="K418" s="219"/>
      <c r="L418" s="219"/>
      <c r="M418" s="219"/>
      <c r="N418" s="219"/>
      <c r="O418" s="311"/>
      <c r="P418" s="309"/>
      <c r="Q418" s="219"/>
    </row>
    <row r="419" spans="9:17" s="1" customFormat="1" ht="12.75" customHeight="1" x14ac:dyDescent="0.3">
      <c r="I419" s="219"/>
      <c r="J419" s="219"/>
      <c r="K419" s="219"/>
      <c r="L419" s="219"/>
      <c r="M419" s="219"/>
      <c r="N419" s="219"/>
      <c r="O419" s="311"/>
      <c r="P419" s="309"/>
      <c r="Q419" s="219"/>
    </row>
    <row r="420" spans="9:17" s="1" customFormat="1" ht="12.75" customHeight="1" x14ac:dyDescent="0.3">
      <c r="I420" s="219"/>
      <c r="J420" s="219"/>
      <c r="K420" s="219"/>
      <c r="L420" s="219"/>
      <c r="M420" s="219"/>
      <c r="N420" s="219"/>
      <c r="O420" s="311"/>
      <c r="P420" s="309"/>
      <c r="Q420" s="219"/>
    </row>
    <row r="421" spans="9:17" s="1" customFormat="1" ht="12.75" customHeight="1" x14ac:dyDescent="0.3">
      <c r="I421" s="219"/>
      <c r="J421" s="219"/>
      <c r="K421" s="219"/>
      <c r="L421" s="219"/>
      <c r="M421" s="219"/>
      <c r="N421" s="219"/>
      <c r="O421" s="311"/>
      <c r="P421" s="309"/>
      <c r="Q421" s="219"/>
    </row>
    <row r="422" spans="9:17" s="1" customFormat="1" ht="12.75" customHeight="1" x14ac:dyDescent="0.3">
      <c r="I422" s="219"/>
      <c r="J422" s="219"/>
      <c r="K422" s="219"/>
      <c r="L422" s="219"/>
      <c r="M422" s="219"/>
      <c r="N422" s="219"/>
      <c r="O422" s="311"/>
      <c r="P422" s="309"/>
      <c r="Q422" s="219"/>
    </row>
    <row r="423" spans="9:17" s="1" customFormat="1" ht="12.75" customHeight="1" x14ac:dyDescent="0.3">
      <c r="I423" s="219"/>
      <c r="J423" s="219"/>
      <c r="K423" s="219"/>
      <c r="L423" s="219"/>
      <c r="M423" s="219"/>
      <c r="N423" s="219"/>
      <c r="O423" s="311"/>
      <c r="P423" s="309"/>
      <c r="Q423" s="219"/>
    </row>
    <row r="424" spans="9:17" s="1" customFormat="1" ht="12.75" customHeight="1" x14ac:dyDescent="0.3">
      <c r="I424" s="219"/>
      <c r="J424" s="219"/>
      <c r="K424" s="219"/>
      <c r="L424" s="219"/>
      <c r="M424" s="219"/>
      <c r="N424" s="219"/>
      <c r="O424" s="311"/>
      <c r="P424" s="309"/>
      <c r="Q424" s="219"/>
    </row>
    <row r="425" spans="9:17" s="1" customFormat="1" ht="12.75" customHeight="1" x14ac:dyDescent="0.3">
      <c r="I425" s="219"/>
      <c r="J425" s="219"/>
      <c r="K425" s="219"/>
      <c r="L425" s="219"/>
      <c r="M425" s="219"/>
      <c r="N425" s="219"/>
      <c r="O425" s="311"/>
      <c r="P425" s="309"/>
      <c r="Q425" s="219"/>
    </row>
    <row r="426" spans="9:17" s="1" customFormat="1" ht="12.75" customHeight="1" x14ac:dyDescent="0.3">
      <c r="I426" s="219"/>
      <c r="J426" s="219"/>
      <c r="K426" s="219"/>
      <c r="L426" s="219"/>
      <c r="M426" s="219"/>
      <c r="N426" s="219"/>
      <c r="O426" s="311"/>
      <c r="P426" s="309"/>
      <c r="Q426" s="219"/>
    </row>
    <row r="427" spans="9:17" s="1" customFormat="1" ht="12.75" customHeight="1" x14ac:dyDescent="0.3">
      <c r="I427" s="219"/>
      <c r="J427" s="219"/>
      <c r="K427" s="219"/>
      <c r="L427" s="219"/>
      <c r="M427" s="219"/>
      <c r="N427" s="219"/>
      <c r="O427" s="311"/>
      <c r="P427" s="309"/>
      <c r="Q427" s="219"/>
    </row>
    <row r="428" spans="9:17" s="1" customFormat="1" ht="12.75" customHeight="1" x14ac:dyDescent="0.3">
      <c r="I428" s="219"/>
      <c r="J428" s="219"/>
      <c r="K428" s="219"/>
      <c r="L428" s="219"/>
      <c r="M428" s="219"/>
      <c r="N428" s="219"/>
      <c r="O428" s="311"/>
      <c r="P428" s="309"/>
      <c r="Q428" s="219"/>
    </row>
    <row r="429" spans="9:17" s="1" customFormat="1" ht="12.75" customHeight="1" x14ac:dyDescent="0.3">
      <c r="I429" s="219"/>
      <c r="J429" s="219"/>
      <c r="K429" s="219"/>
      <c r="L429" s="219"/>
      <c r="M429" s="219"/>
      <c r="N429" s="219"/>
      <c r="O429" s="311"/>
      <c r="P429" s="309"/>
      <c r="Q429" s="219"/>
    </row>
    <row r="430" spans="9:17" s="1" customFormat="1" ht="12.75" customHeight="1" x14ac:dyDescent="0.3">
      <c r="I430" s="219"/>
      <c r="J430" s="219"/>
      <c r="K430" s="219"/>
      <c r="L430" s="219"/>
      <c r="M430" s="219"/>
      <c r="N430" s="219"/>
      <c r="O430" s="311"/>
      <c r="P430" s="309"/>
      <c r="Q430" s="219"/>
    </row>
    <row r="431" spans="9:17" s="1" customFormat="1" ht="12.75" customHeight="1" x14ac:dyDescent="0.3">
      <c r="I431" s="219"/>
      <c r="J431" s="219"/>
      <c r="K431" s="219"/>
      <c r="L431" s="219"/>
      <c r="M431" s="219"/>
      <c r="N431" s="219"/>
      <c r="O431" s="311"/>
      <c r="P431" s="309"/>
      <c r="Q431" s="219"/>
    </row>
    <row r="432" spans="9:17" s="1" customFormat="1" ht="12.75" customHeight="1" x14ac:dyDescent="0.3">
      <c r="I432" s="219"/>
      <c r="J432" s="219"/>
      <c r="K432" s="219"/>
      <c r="L432" s="219"/>
      <c r="M432" s="219"/>
      <c r="N432" s="219"/>
      <c r="O432" s="311"/>
      <c r="P432" s="309"/>
      <c r="Q432" s="219"/>
    </row>
    <row r="433" spans="9:17" s="1" customFormat="1" ht="12.75" customHeight="1" x14ac:dyDescent="0.3">
      <c r="I433" s="219"/>
      <c r="J433" s="219"/>
      <c r="K433" s="219"/>
      <c r="L433" s="219"/>
      <c r="M433" s="219"/>
      <c r="N433" s="219"/>
      <c r="O433" s="311"/>
      <c r="P433" s="309"/>
      <c r="Q433" s="219"/>
    </row>
    <row r="434" spans="9:17" s="1" customFormat="1" ht="12.75" customHeight="1" x14ac:dyDescent="0.3">
      <c r="I434" s="219"/>
      <c r="J434" s="219"/>
      <c r="K434" s="219"/>
      <c r="L434" s="219"/>
      <c r="M434" s="219"/>
      <c r="N434" s="219"/>
      <c r="O434" s="311"/>
      <c r="P434" s="309"/>
      <c r="Q434" s="219"/>
    </row>
    <row r="435" spans="9:17" s="1" customFormat="1" ht="12.75" customHeight="1" x14ac:dyDescent="0.3">
      <c r="I435" s="219"/>
      <c r="J435" s="219"/>
      <c r="K435" s="219"/>
      <c r="L435" s="219"/>
      <c r="M435" s="219"/>
      <c r="N435" s="219"/>
      <c r="O435" s="311"/>
      <c r="P435" s="309"/>
      <c r="Q435" s="219"/>
    </row>
    <row r="436" spans="9:17" s="1" customFormat="1" ht="12.75" customHeight="1" x14ac:dyDescent="0.3">
      <c r="I436" s="219"/>
      <c r="J436" s="219"/>
      <c r="K436" s="219"/>
      <c r="L436" s="219"/>
      <c r="M436" s="219"/>
      <c r="N436" s="219"/>
      <c r="O436" s="311"/>
      <c r="P436" s="309"/>
      <c r="Q436" s="219"/>
    </row>
    <row r="437" spans="9:17" s="1" customFormat="1" ht="12.75" customHeight="1" x14ac:dyDescent="0.3">
      <c r="I437" s="219"/>
      <c r="J437" s="219"/>
      <c r="K437" s="219"/>
      <c r="L437" s="219"/>
      <c r="M437" s="219"/>
      <c r="N437" s="219"/>
      <c r="O437" s="311"/>
      <c r="P437" s="309"/>
      <c r="Q437" s="219"/>
    </row>
    <row r="438" spans="9:17" s="1" customFormat="1" ht="12.75" customHeight="1" x14ac:dyDescent="0.3">
      <c r="I438" s="219"/>
      <c r="J438" s="219"/>
      <c r="K438" s="219"/>
      <c r="L438" s="219"/>
      <c r="M438" s="219"/>
      <c r="N438" s="219"/>
      <c r="O438" s="311"/>
      <c r="P438" s="309"/>
      <c r="Q438" s="219"/>
    </row>
    <row r="439" spans="9:17" s="1" customFormat="1" ht="12.75" customHeight="1" x14ac:dyDescent="0.3">
      <c r="I439" s="219"/>
      <c r="J439" s="219"/>
      <c r="K439" s="219"/>
      <c r="L439" s="219"/>
      <c r="M439" s="219"/>
      <c r="N439" s="219"/>
      <c r="O439" s="311"/>
      <c r="P439" s="309"/>
      <c r="Q439" s="219"/>
    </row>
    <row r="440" spans="9:17" s="1" customFormat="1" ht="12.75" customHeight="1" x14ac:dyDescent="0.3">
      <c r="I440" s="219"/>
      <c r="J440" s="219"/>
      <c r="K440" s="219"/>
      <c r="L440" s="219"/>
      <c r="M440" s="219"/>
      <c r="N440" s="219"/>
      <c r="O440" s="311"/>
      <c r="P440" s="309"/>
      <c r="Q440" s="219"/>
    </row>
    <row r="441" spans="9:17" s="1" customFormat="1" ht="12.75" customHeight="1" x14ac:dyDescent="0.3">
      <c r="I441" s="219"/>
      <c r="J441" s="219"/>
      <c r="K441" s="219"/>
      <c r="L441" s="219"/>
      <c r="M441" s="219"/>
      <c r="N441" s="219"/>
      <c r="O441" s="311"/>
      <c r="P441" s="309"/>
      <c r="Q441" s="219"/>
    </row>
    <row r="442" spans="9:17" s="1" customFormat="1" ht="12.75" customHeight="1" x14ac:dyDescent="0.3">
      <c r="I442" s="219"/>
      <c r="J442" s="219"/>
      <c r="K442" s="219"/>
      <c r="L442" s="219"/>
      <c r="M442" s="219"/>
      <c r="N442" s="219"/>
      <c r="O442" s="311"/>
      <c r="P442" s="309"/>
      <c r="Q442" s="219"/>
    </row>
    <row r="443" spans="9:17" s="1" customFormat="1" ht="12.75" customHeight="1" x14ac:dyDescent="0.3">
      <c r="I443" s="219"/>
      <c r="J443" s="219"/>
      <c r="K443" s="219"/>
      <c r="L443" s="219"/>
      <c r="M443" s="219"/>
      <c r="N443" s="219"/>
      <c r="O443" s="311"/>
      <c r="P443" s="309"/>
      <c r="Q443" s="219"/>
    </row>
    <row r="444" spans="9:17" s="1" customFormat="1" ht="12.75" customHeight="1" x14ac:dyDescent="0.3">
      <c r="I444" s="219"/>
      <c r="J444" s="219"/>
      <c r="K444" s="219"/>
      <c r="L444" s="219"/>
      <c r="M444" s="219"/>
      <c r="N444" s="219"/>
      <c r="O444" s="311"/>
      <c r="P444" s="309"/>
      <c r="Q444" s="219"/>
    </row>
    <row r="445" spans="9:17" s="1" customFormat="1" ht="12.75" customHeight="1" x14ac:dyDescent="0.3">
      <c r="I445" s="219"/>
      <c r="J445" s="219"/>
      <c r="K445" s="219"/>
      <c r="L445" s="219"/>
      <c r="M445" s="219"/>
      <c r="N445" s="219"/>
      <c r="O445" s="311"/>
      <c r="P445" s="309"/>
      <c r="Q445" s="219"/>
    </row>
    <row r="446" spans="9:17" s="1" customFormat="1" ht="12.75" customHeight="1" x14ac:dyDescent="0.3">
      <c r="I446" s="219"/>
      <c r="J446" s="219"/>
      <c r="K446" s="219"/>
      <c r="L446" s="219"/>
      <c r="M446" s="219"/>
      <c r="N446" s="219"/>
      <c r="O446" s="311"/>
      <c r="P446" s="309"/>
      <c r="Q446" s="219"/>
    </row>
    <row r="447" spans="9:17" s="1" customFormat="1" ht="12.75" customHeight="1" x14ac:dyDescent="0.3">
      <c r="I447" s="219"/>
      <c r="J447" s="219"/>
      <c r="K447" s="219"/>
      <c r="L447" s="219"/>
      <c r="M447" s="219"/>
      <c r="N447" s="219"/>
      <c r="O447" s="311"/>
      <c r="P447" s="309"/>
      <c r="Q447" s="219"/>
    </row>
    <row r="448" spans="9:17" s="1" customFormat="1" ht="12.75" customHeight="1" x14ac:dyDescent="0.3">
      <c r="I448" s="219"/>
      <c r="J448" s="219"/>
      <c r="K448" s="219"/>
      <c r="L448" s="219"/>
      <c r="M448" s="219"/>
      <c r="N448" s="219"/>
      <c r="O448" s="311"/>
      <c r="P448" s="309"/>
      <c r="Q448" s="219"/>
    </row>
    <row r="449" spans="9:17" s="1" customFormat="1" ht="12.75" customHeight="1" x14ac:dyDescent="0.3">
      <c r="I449" s="219"/>
      <c r="J449" s="219"/>
      <c r="K449" s="219"/>
      <c r="L449" s="219"/>
      <c r="M449" s="219"/>
      <c r="N449" s="219"/>
      <c r="O449" s="311"/>
      <c r="P449" s="309"/>
      <c r="Q449" s="219"/>
    </row>
    <row r="450" spans="9:17" s="1" customFormat="1" ht="12.75" customHeight="1" x14ac:dyDescent="0.3">
      <c r="I450" s="219"/>
      <c r="J450" s="219"/>
      <c r="K450" s="219"/>
      <c r="L450" s="219"/>
      <c r="M450" s="219"/>
      <c r="N450" s="219"/>
      <c r="O450" s="311"/>
      <c r="P450" s="309"/>
      <c r="Q450" s="219"/>
    </row>
    <row r="451" spans="9:17" s="1" customFormat="1" ht="12.75" customHeight="1" x14ac:dyDescent="0.3">
      <c r="I451" s="219"/>
      <c r="J451" s="219"/>
      <c r="K451" s="219"/>
      <c r="L451" s="219"/>
      <c r="M451" s="219"/>
      <c r="N451" s="219"/>
      <c r="O451" s="311"/>
      <c r="P451" s="309"/>
      <c r="Q451" s="219"/>
    </row>
    <row r="452" spans="9:17" s="1" customFormat="1" ht="12.75" customHeight="1" x14ac:dyDescent="0.3">
      <c r="I452" s="219"/>
      <c r="J452" s="219"/>
      <c r="K452" s="219"/>
      <c r="L452" s="219"/>
      <c r="M452" s="219"/>
      <c r="N452" s="219"/>
      <c r="O452" s="311"/>
      <c r="P452" s="309"/>
      <c r="Q452" s="219"/>
    </row>
    <row r="453" spans="9:17" s="1" customFormat="1" ht="12.75" customHeight="1" x14ac:dyDescent="0.3">
      <c r="I453" s="219"/>
      <c r="J453" s="219"/>
      <c r="K453" s="219"/>
      <c r="L453" s="219"/>
      <c r="M453" s="219"/>
      <c r="N453" s="219"/>
      <c r="O453" s="311"/>
      <c r="P453" s="309"/>
      <c r="Q453" s="219"/>
    </row>
    <row r="454" spans="9:17" s="1" customFormat="1" ht="12.75" customHeight="1" x14ac:dyDescent="0.3">
      <c r="I454" s="219"/>
      <c r="J454" s="219"/>
      <c r="K454" s="219"/>
      <c r="L454" s="219"/>
      <c r="M454" s="219"/>
      <c r="N454" s="219"/>
      <c r="O454" s="311"/>
      <c r="P454" s="309"/>
      <c r="Q454" s="219"/>
    </row>
    <row r="455" spans="9:17" s="1" customFormat="1" ht="12.75" customHeight="1" x14ac:dyDescent="0.3">
      <c r="I455" s="219"/>
      <c r="J455" s="219"/>
      <c r="K455" s="219"/>
      <c r="L455" s="219"/>
      <c r="M455" s="219"/>
      <c r="N455" s="219"/>
      <c r="O455" s="311"/>
      <c r="P455" s="309"/>
      <c r="Q455" s="219"/>
    </row>
    <row r="456" spans="9:17" s="1" customFormat="1" ht="12.75" customHeight="1" x14ac:dyDescent="0.3">
      <c r="I456" s="219"/>
      <c r="J456" s="219"/>
      <c r="K456" s="219"/>
      <c r="L456" s="219"/>
      <c r="M456" s="219"/>
      <c r="N456" s="219"/>
      <c r="O456" s="311"/>
      <c r="P456" s="309"/>
      <c r="Q456" s="219"/>
    </row>
    <row r="457" spans="9:17" s="1" customFormat="1" ht="12.75" customHeight="1" x14ac:dyDescent="0.3">
      <c r="I457" s="219"/>
      <c r="J457" s="219"/>
      <c r="K457" s="219"/>
      <c r="L457" s="219"/>
      <c r="M457" s="219"/>
      <c r="N457" s="219"/>
      <c r="O457" s="311"/>
      <c r="P457" s="309"/>
      <c r="Q457" s="219"/>
    </row>
    <row r="458" spans="9:17" s="1" customFormat="1" ht="12.75" customHeight="1" x14ac:dyDescent="0.3">
      <c r="I458" s="219"/>
      <c r="J458" s="219"/>
      <c r="K458" s="219"/>
      <c r="L458" s="219"/>
      <c r="M458" s="219"/>
      <c r="N458" s="219"/>
      <c r="O458" s="311"/>
      <c r="P458" s="309"/>
      <c r="Q458" s="219"/>
    </row>
    <row r="459" spans="9:17" s="1" customFormat="1" ht="12.75" customHeight="1" x14ac:dyDescent="0.3">
      <c r="I459" s="219"/>
      <c r="J459" s="219"/>
      <c r="K459" s="219"/>
      <c r="L459" s="219"/>
      <c r="M459" s="219"/>
      <c r="N459" s="219"/>
      <c r="O459" s="311"/>
      <c r="P459" s="309"/>
      <c r="Q459" s="219"/>
    </row>
    <row r="460" spans="9:17" s="1" customFormat="1" ht="12.75" customHeight="1" x14ac:dyDescent="0.3">
      <c r="I460" s="219"/>
      <c r="J460" s="219"/>
      <c r="K460" s="219"/>
      <c r="L460" s="219"/>
      <c r="M460" s="219"/>
      <c r="N460" s="219"/>
      <c r="O460" s="311"/>
      <c r="P460" s="309"/>
      <c r="Q460" s="219"/>
    </row>
    <row r="461" spans="9:17" s="1" customFormat="1" ht="12.75" customHeight="1" x14ac:dyDescent="0.3">
      <c r="I461" s="219"/>
      <c r="J461" s="219"/>
      <c r="K461" s="219"/>
      <c r="L461" s="219"/>
      <c r="M461" s="219"/>
      <c r="N461" s="219"/>
      <c r="O461" s="311"/>
      <c r="P461" s="309"/>
      <c r="Q461" s="219"/>
    </row>
    <row r="462" spans="9:17" s="1" customFormat="1" ht="12.75" customHeight="1" x14ac:dyDescent="0.3">
      <c r="I462" s="219"/>
      <c r="J462" s="219"/>
      <c r="K462" s="219"/>
      <c r="L462" s="219"/>
      <c r="M462" s="219"/>
      <c r="N462" s="219"/>
      <c r="O462" s="311"/>
      <c r="P462" s="309"/>
      <c r="Q462" s="219"/>
    </row>
    <row r="463" spans="9:17" s="1" customFormat="1" ht="12.75" customHeight="1" x14ac:dyDescent="0.3">
      <c r="I463" s="219"/>
      <c r="J463" s="219"/>
      <c r="K463" s="219"/>
      <c r="L463" s="219"/>
      <c r="M463" s="219"/>
      <c r="N463" s="219"/>
      <c r="O463" s="311"/>
      <c r="P463" s="309"/>
      <c r="Q463" s="219"/>
    </row>
    <row r="464" spans="9:17" s="1" customFormat="1" ht="12.75" customHeight="1" x14ac:dyDescent="0.3">
      <c r="I464" s="219"/>
      <c r="J464" s="219"/>
      <c r="K464" s="219"/>
      <c r="L464" s="219"/>
      <c r="M464" s="219"/>
      <c r="N464" s="219"/>
      <c r="O464" s="311"/>
      <c r="P464" s="309"/>
      <c r="Q464" s="219"/>
    </row>
    <row r="465" spans="9:17" s="1" customFormat="1" ht="12.75" customHeight="1" x14ac:dyDescent="0.3">
      <c r="I465" s="219"/>
      <c r="J465" s="219"/>
      <c r="K465" s="219"/>
      <c r="L465" s="219"/>
      <c r="M465" s="219"/>
      <c r="N465" s="219"/>
      <c r="O465" s="311"/>
      <c r="P465" s="309"/>
      <c r="Q465" s="219"/>
    </row>
  </sheetData>
  <sheetProtection algorithmName="SHA-512" hashValue="7+zRZ9wpUBOvkpWNIGUF8ei1ya2XWjMlpiNzLsTVZqFwO7ovC77Iom65sqXosAJBpJhN4FmGJW1YA6k5fl4NQw==" saltValue="Yeo6JEMt2cU7zEQvadul9w==" spinCount="100000" sheet="1" objects="1" scenarios="1"/>
  <protectedRanges>
    <protectedRange sqref="C8 C10 F10 F12 C14 F14 C16 C18 F18 C20 C22 C24 F24 C26 F26 D30 D32 D34 D36 C40 C42 F40 F42 C47 F47 C49 C51 F51 C53 C57 F57 C59 C61 F61 C63 C67 C69 F69 C73 F73 C75 F75" name="Rango1"/>
    <protectedRange sqref="C82 F82 C84 C86 F86 C88 C92 F92 C94 C96 C98" name="Rango2"/>
  </protectedRanges>
  <mergeCells count="57">
    <mergeCell ref="A1:B3"/>
    <mergeCell ref="F8:G8"/>
    <mergeCell ref="F10:G10"/>
    <mergeCell ref="G1:H1"/>
    <mergeCell ref="G2:H2"/>
    <mergeCell ref="F3:H3"/>
    <mergeCell ref="C1:E3"/>
    <mergeCell ref="B28:C28"/>
    <mergeCell ref="A38:H38"/>
    <mergeCell ref="A5:H5"/>
    <mergeCell ref="A6:H6"/>
    <mergeCell ref="D30:E30"/>
    <mergeCell ref="D32:E32"/>
    <mergeCell ref="D34:E34"/>
    <mergeCell ref="D36:E36"/>
    <mergeCell ref="F12:G12"/>
    <mergeCell ref="F14:G14"/>
    <mergeCell ref="F18:G18"/>
    <mergeCell ref="C20:G20"/>
    <mergeCell ref="C22:G22"/>
    <mergeCell ref="F24:G24"/>
    <mergeCell ref="F26:G26"/>
    <mergeCell ref="B55:F55"/>
    <mergeCell ref="J54:J55"/>
    <mergeCell ref="C53:G53"/>
    <mergeCell ref="A100:H100"/>
    <mergeCell ref="B80:F80"/>
    <mergeCell ref="B65:F65"/>
    <mergeCell ref="F73:G73"/>
    <mergeCell ref="F75:G75"/>
    <mergeCell ref="F82:G82"/>
    <mergeCell ref="C84:G84"/>
    <mergeCell ref="F86:G86"/>
    <mergeCell ref="C88:G88"/>
    <mergeCell ref="F92:G92"/>
    <mergeCell ref="C94:G94"/>
    <mergeCell ref="C98:G98"/>
    <mergeCell ref="L92:L93"/>
    <mergeCell ref="K54:K55"/>
    <mergeCell ref="J83:J84"/>
    <mergeCell ref="J92:J93"/>
    <mergeCell ref="K92:K93"/>
    <mergeCell ref="F40:G40"/>
    <mergeCell ref="F42:G42"/>
    <mergeCell ref="F47:G47"/>
    <mergeCell ref="C49:G49"/>
    <mergeCell ref="F51:G51"/>
    <mergeCell ref="A44:H44"/>
    <mergeCell ref="A102:H102"/>
    <mergeCell ref="A103:H103"/>
    <mergeCell ref="A104:H104"/>
    <mergeCell ref="F57:G57"/>
    <mergeCell ref="C59:G59"/>
    <mergeCell ref="F61:G61"/>
    <mergeCell ref="C63:G63"/>
    <mergeCell ref="F69:G69"/>
    <mergeCell ref="A77:H77"/>
  </mergeCells>
  <conditionalFormatting sqref="F18">
    <cfRule type="cellIs" dxfId="91" priority="157" operator="greaterThan">
      <formula>100000000000</formula>
    </cfRule>
    <cfRule type="cellIs" dxfId="90" priority="158" operator="lessThan">
      <formula>100</formula>
    </cfRule>
  </conditionalFormatting>
  <conditionalFormatting sqref="F73">
    <cfRule type="cellIs" dxfId="89" priority="116" operator="lessThan">
      <formula>$C$8</formula>
    </cfRule>
    <cfRule type="cellIs" dxfId="88" priority="117" operator="greaterThan">
      <formula>TODAY()</formula>
    </cfRule>
  </conditionalFormatting>
  <conditionalFormatting sqref="C8 C10 F10:G10 C14 F14:G14 C16 C18 F18:G18 C20:G20 C22:G22 C24 C26 F24:G24 F26:G26 D30:E30 D32:E32 D34:E34">
    <cfRule type="containsBlanks" dxfId="87" priority="25">
      <formula>LEN(TRIM(C8))=0</formula>
    </cfRule>
  </conditionalFormatting>
  <conditionalFormatting sqref="F12:G12">
    <cfRule type="containsBlanks" dxfId="86" priority="24">
      <formula>LEN(TRIM(F12))=0</formula>
    </cfRule>
  </conditionalFormatting>
  <conditionalFormatting sqref="D36:E36">
    <cfRule type="expression" dxfId="85" priority="21">
      <formula>$D$30="75. Otro"</formula>
    </cfRule>
    <cfRule type="expression" dxfId="84" priority="22">
      <formula>$D$32="75. Otro"</formula>
    </cfRule>
    <cfRule type="expression" dxfId="83" priority="23">
      <formula>$D$34="75. Otro"</formula>
    </cfRule>
  </conditionalFormatting>
  <conditionalFormatting sqref="C40 C42 F42:G42 C47 F47:G47 C51 F51:G51 C57 F57:G57 C61 C67 C69 C73 F73:G73 C82 F82:G82 C86 C92 C96 C98:G98">
    <cfRule type="containsBlanks" dxfId="82" priority="20">
      <formula>LEN(TRIM(C40))=0</formula>
    </cfRule>
  </conditionalFormatting>
  <conditionalFormatting sqref="F40:G40">
    <cfRule type="expression" dxfId="81" priority="19">
      <formula>$C$40="7. Otro"</formula>
    </cfRule>
  </conditionalFormatting>
  <conditionalFormatting sqref="C49:G49">
    <cfRule type="expression" dxfId="80" priority="18">
      <formula>$F$47="6. Otra"</formula>
    </cfRule>
  </conditionalFormatting>
  <conditionalFormatting sqref="C53:G53">
    <cfRule type="expression" dxfId="79" priority="17">
      <formula>$F$51="7. Otra"</formula>
    </cfRule>
  </conditionalFormatting>
  <conditionalFormatting sqref="C59:G59">
    <cfRule type="expression" dxfId="78" priority="16">
      <formula>$F$57="6. Otro "</formula>
    </cfRule>
  </conditionalFormatting>
  <conditionalFormatting sqref="C57 F57:G57 C59:G59 C61 F61:G61 C63:G63">
    <cfRule type="expression" dxfId="77" priority="15">
      <formula>$J$54="NO"</formula>
    </cfRule>
  </conditionalFormatting>
  <conditionalFormatting sqref="C63:G63">
    <cfRule type="expression" dxfId="76" priority="14">
      <formula>$F$61="6. Otro "</formula>
    </cfRule>
  </conditionalFormatting>
  <conditionalFormatting sqref="F69:G69">
    <cfRule type="expression" dxfId="75" priority="13">
      <formula>$C$69="1. Si"</formula>
    </cfRule>
  </conditionalFormatting>
  <conditionalFormatting sqref="C67 C69 F69:G69">
    <cfRule type="expression" dxfId="74" priority="12">
      <formula>$K$54="NO"</formula>
    </cfRule>
  </conditionalFormatting>
  <conditionalFormatting sqref="C75">
    <cfRule type="expression" dxfId="73" priority="11">
      <formula>$C$73="NO"</formula>
    </cfRule>
  </conditionalFormatting>
  <conditionalFormatting sqref="F75:G75">
    <cfRule type="expression" dxfId="72" priority="10">
      <formula>$C$75="5. Otro "</formula>
    </cfRule>
  </conditionalFormatting>
  <conditionalFormatting sqref="C84:G84">
    <cfRule type="expression" dxfId="71" priority="9">
      <formula>$F$82="8. Otro "</formula>
    </cfRule>
  </conditionalFormatting>
  <conditionalFormatting sqref="F86:G86">
    <cfRule type="containsBlanks" dxfId="70" priority="8">
      <formula>LEN(TRIM(F86))=0</formula>
    </cfRule>
  </conditionalFormatting>
  <conditionalFormatting sqref="C88:G88">
    <cfRule type="expression" dxfId="69" priority="7">
      <formula>$C$86="NO_OTROS_ALIMENTOS"</formula>
    </cfRule>
  </conditionalFormatting>
  <conditionalFormatting sqref="C82 F82:G82 C84:G84 C86 F86:G86 C88:G88">
    <cfRule type="expression" dxfId="68" priority="6">
      <formula>$J$83="NO"</formula>
    </cfRule>
  </conditionalFormatting>
  <conditionalFormatting sqref="F92:G92">
    <cfRule type="containsBlanks" dxfId="67" priority="5">
      <formula>LEN(TRIM(F92))=0</formula>
    </cfRule>
  </conditionalFormatting>
  <conditionalFormatting sqref="C94:G94">
    <cfRule type="expression" dxfId="66" priority="4">
      <formula>$F$92="8. Otro "</formula>
    </cfRule>
  </conditionalFormatting>
  <conditionalFormatting sqref="C92 F92:G92 C94:G94 C96 C98:G98">
    <cfRule type="expression" dxfId="65" priority="3">
      <formula>$L$92="NO"</formula>
    </cfRule>
  </conditionalFormatting>
  <conditionalFormatting sqref="F61:G61">
    <cfRule type="expression" dxfId="64" priority="2">
      <formula>$C$61="NO"</formula>
    </cfRule>
  </conditionalFormatting>
  <conditionalFormatting sqref="F82:G82">
    <cfRule type="expression" dxfId="63" priority="1">
      <formula>$C$82="RECIBE_LECHE_MATERNA"</formula>
    </cfRule>
  </conditionalFormatting>
  <dataValidations count="18">
    <dataValidation type="list" allowBlank="1" showInputMessage="1" showErrorMessage="1" sqref="C14" xr:uid="{00000000-0002-0000-0500-000000000000}">
      <formula1>DEPARTAMENTO</formula1>
    </dataValidation>
    <dataValidation type="list" allowBlank="1" showInputMessage="1" showErrorMessage="1" sqref="F14" xr:uid="{00000000-0002-0000-0500-000001000000}">
      <formula1>INDIRECT(Seleccion_Departamento)</formula1>
    </dataValidation>
    <dataValidation type="list" allowBlank="1" showInputMessage="1" showErrorMessage="1" sqref="F24" xr:uid="{00000000-0002-0000-0500-000002000000}">
      <formula1>DISCAPACIDAD</formula1>
    </dataValidation>
    <dataValidation type="list" allowBlank="1" showInputMessage="1" showErrorMessage="1" sqref="C26" xr:uid="{00000000-0002-0000-0500-000003000000}">
      <formula1>INDIRECT(NN_Discapacidad)</formula1>
    </dataValidation>
    <dataValidation type="list" allowBlank="1" showInputMessage="1" showErrorMessage="1" sqref="C42 F66:G66 C73 C66:C67 C61 F42" xr:uid="{00000000-0002-0000-0500-000004000000}">
      <formula1>SI_NO</formula1>
    </dataValidation>
    <dataValidation type="list" allowBlank="1" showInputMessage="1" showErrorMessage="1" sqref="C47" xr:uid="{00000000-0002-0000-0500-000005000000}">
      <formula1>SSSG</formula1>
    </dataValidation>
    <dataValidation type="list" allowBlank="1" showInputMessage="1" showErrorMessage="1" sqref="F47" xr:uid="{00000000-0002-0000-0500-000006000000}">
      <formula1>INDIRECT(Seleccion_SSSG)</formula1>
    </dataValidation>
    <dataValidation type="list" allowBlank="1" showInputMessage="1" showErrorMessage="1" sqref="C51" xr:uid="{00000000-0002-0000-0500-000007000000}">
      <formula1>VACUNACIÓN</formula1>
    </dataValidation>
    <dataValidation type="list" allowBlank="1" showInputMessage="1" showErrorMessage="1" sqref="F51" xr:uid="{00000000-0002-0000-0500-000008000000}">
      <formula1>INDIRECT(Seleccion_Vacunacion)</formula1>
    </dataValidation>
    <dataValidation type="list" allowBlank="1" showInputMessage="1" showErrorMessage="1" sqref="C57" xr:uid="{00000000-0002-0000-0500-000009000000}">
      <formula1>SALUD_BUCAL</formula1>
    </dataValidation>
    <dataValidation type="list" allowBlank="1" showInputMessage="1" showErrorMessage="1" sqref="F57" xr:uid="{00000000-0002-0000-0500-00000A000000}">
      <formula1>INDIRECT(Seleccion_bucal)</formula1>
    </dataValidation>
    <dataValidation type="list" allowBlank="1" showInputMessage="1" showErrorMessage="1" sqref="C82" xr:uid="{00000000-0002-0000-0500-00000B000000}">
      <formula1>LACTANCIA</formula1>
    </dataValidation>
    <dataValidation type="list" allowBlank="1" showInputMessage="1" showErrorMessage="1" sqref="F82" xr:uid="{00000000-0002-0000-0500-00000C000000}">
      <formula1>INDIRECT(Seleccion_leche)</formula1>
    </dataValidation>
    <dataValidation type="list" allowBlank="1" showInputMessage="1" showErrorMessage="1" sqref="C86" xr:uid="{00000000-0002-0000-0500-00000D000000}">
      <formula1>EXCLUSIVA</formula1>
    </dataValidation>
    <dataValidation type="list" allowBlank="1" showInputMessage="1" showErrorMessage="1" sqref="F86" xr:uid="{00000000-0002-0000-0500-00000E000000}">
      <formula1>INDIRECT(Seleccón_exclusiva)</formula1>
    </dataValidation>
    <dataValidation type="list" allowBlank="1" showInputMessage="1" showErrorMessage="1" sqref="C92" xr:uid="{00000000-0002-0000-0500-00000F000000}">
      <formula1>COMPLEMENTARIA</formula1>
    </dataValidation>
    <dataValidation type="list" allowBlank="1" showInputMessage="1" showErrorMessage="1" sqref="F92" xr:uid="{00000000-0002-0000-0500-000010000000}">
      <formula1>INDIRECT(Seleccion_complementaria)</formula1>
    </dataValidation>
    <dataValidation type="list" allowBlank="1" showInputMessage="1" showErrorMessage="1" sqref="F61:G61" xr:uid="{00000000-0002-0000-0500-000011000000}">
      <formula1>SIN_ATENCIÓN_SALUD_BUCAL</formula1>
    </dataValidation>
  </dataValidations>
  <pageMargins left="0.7" right="0.7" top="0.75" bottom="0.75" header="0.3" footer="0.3"/>
  <pageSetup scale="68" fitToHeight="0" orientation="portrait" r:id="rId1"/>
  <rowBreaks count="1" manualBreakCount="1">
    <brk id="70" max="7" man="1"/>
  </rowBreaks>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500-000012000000}">
          <x14:formula1>
            <xm:f>Listados!$B$165:$B$167</xm:f>
          </x14:formula1>
          <xm:sqref>C24</xm:sqref>
        </x14:dataValidation>
        <x14:dataValidation type="list" allowBlank="1" showInputMessage="1" showErrorMessage="1" xr:uid="{00000000-0002-0000-0500-000013000000}">
          <x14:formula1>
            <xm:f>Listados!$F$165:$F$171</xm:f>
          </x14:formula1>
          <xm:sqref>F26</xm:sqref>
        </x14:dataValidation>
        <x14:dataValidation type="list" allowBlank="1" showInputMessage="1" showErrorMessage="1" xr:uid="{00000000-0002-0000-0500-000014000000}">
          <x14:formula1>
            <xm:f>Listados!$G$165:$G$171</xm:f>
          </x14:formula1>
          <xm:sqref>C40</xm:sqref>
        </x14:dataValidation>
        <x14:dataValidation type="list" allowBlank="1" showInputMessage="1" showErrorMessage="1" xr:uid="{00000000-0002-0000-0500-000015000000}">
          <x14:formula1>
            <xm:f>Listados!$Q$165:$Q$167</xm:f>
          </x14:formula1>
          <xm:sqref>C69</xm:sqref>
        </x14:dataValidation>
        <x14:dataValidation type="list" allowBlank="1" showInputMessage="1" showErrorMessage="1" xr:uid="{00000000-0002-0000-0500-000016000000}">
          <x14:formula1>
            <xm:f>Listados!$R$165:$R$169</xm:f>
          </x14:formula1>
          <xm:sqref>C75</xm:sqref>
        </x14:dataValidation>
        <x14:dataValidation type="list" allowBlank="1" showInputMessage="1" showErrorMessage="1" xr:uid="{00000000-0002-0000-0500-000017000000}">
          <x14:formula1>
            <xm:f>Listados!$S$165:$S$238</xm:f>
          </x14:formula1>
          <xm:sqref>D30 D35:E35</xm:sqref>
        </x14:dataValidation>
        <x14:dataValidation type="list" allowBlank="1" showInputMessage="1" showErrorMessage="1" xr:uid="{00000000-0002-0000-0500-000018000000}">
          <x14:formula1>
            <xm:f>Listados!$AD$165:$AD$177</xm:f>
          </x14:formula1>
          <xm:sqref>C96</xm:sqref>
        </x14:dataValidation>
        <x14:dataValidation type="list" allowBlank="1" showInputMessage="1" showErrorMessage="1" xr:uid="{00000000-0002-0000-0500-000019000000}">
          <x14:formula1>
            <xm:f>Listados!$A$165:$A$169</xm:f>
          </x14:formula1>
          <xm:sqref>C18</xm:sqref>
        </x14:dataValidation>
        <x14:dataValidation type="list" allowBlank="1" showInputMessage="1" showErrorMessage="1" xr:uid="{00000000-0002-0000-0500-00001A000000}">
          <x14:formula1>
            <xm:f>Listados!$T$165:$T$240</xm:f>
          </x14:formula1>
          <xm:sqref>D32:E32 D34:E34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pageSetUpPr fitToPage="1"/>
  </sheetPr>
  <dimension ref="A1:CB361"/>
  <sheetViews>
    <sheetView zoomScale="120" zoomScaleNormal="120" workbookViewId="0">
      <pane ySplit="5" topLeftCell="A103" activePane="bottomLeft" state="frozen"/>
      <selection pane="bottomLeft" activeCell="C8" sqref="C8"/>
    </sheetView>
  </sheetViews>
  <sheetFormatPr baseColWidth="10" defaultColWidth="11.42578125" defaultRowHeight="12.75" customHeight="1" x14ac:dyDescent="0.3"/>
  <cols>
    <col min="1" max="1" width="4.42578125" style="5" customWidth="1"/>
    <col min="2" max="2" width="32.140625" style="5" customWidth="1"/>
    <col min="3" max="3" width="27.85546875" style="5" customWidth="1"/>
    <col min="4" max="4" width="4.85546875" style="5" customWidth="1"/>
    <col min="5" max="5" width="32.140625" style="5" customWidth="1"/>
    <col min="6" max="6" width="15.28515625" style="5" customWidth="1"/>
    <col min="7" max="7" width="10.42578125" style="5" customWidth="1"/>
    <col min="8" max="8" width="4.42578125" style="5" customWidth="1"/>
    <col min="9" max="9" width="11.42578125" style="1" hidden="1" customWidth="1"/>
    <col min="10" max="10" width="23" style="186" hidden="1" customWidth="1"/>
    <col min="11" max="11" width="36.5703125" style="222" hidden="1" customWidth="1"/>
    <col min="12" max="13" width="11.42578125" style="1" hidden="1" customWidth="1"/>
    <col min="14" max="20" width="0" style="1" hidden="1" customWidth="1"/>
    <col min="21" max="66" width="11.42578125" style="1"/>
    <col min="67" max="16384" width="11.42578125" style="5"/>
  </cols>
  <sheetData>
    <row r="1" spans="1:80" s="2" customFormat="1" ht="30" customHeight="1" thickBot="1" x14ac:dyDescent="0.3">
      <c r="A1" s="457"/>
      <c r="B1" s="458"/>
      <c r="C1" s="433" t="s">
        <v>2860</v>
      </c>
      <c r="D1" s="434"/>
      <c r="E1" s="435"/>
      <c r="F1" s="417" t="str">
        <f>PORTADA!$K$1</f>
        <v>F23.MO12.PP</v>
      </c>
      <c r="G1" s="463">
        <v>44235</v>
      </c>
      <c r="H1" s="587"/>
      <c r="I1" s="3"/>
      <c r="J1" s="308"/>
      <c r="K1" s="308"/>
      <c r="L1" s="3"/>
      <c r="M1" s="3"/>
      <c r="N1" s="3"/>
      <c r="O1" s="3"/>
      <c r="P1" s="132"/>
    </row>
    <row r="2" spans="1:80" s="2" customFormat="1" ht="30" customHeight="1" thickBot="1" x14ac:dyDescent="0.3">
      <c r="A2" s="459"/>
      <c r="B2" s="460"/>
      <c r="C2" s="436"/>
      <c r="D2" s="437"/>
      <c r="E2" s="438"/>
      <c r="F2" s="416" t="s">
        <v>2867</v>
      </c>
      <c r="G2" s="465" t="s">
        <v>2062</v>
      </c>
      <c r="H2" s="432"/>
      <c r="I2" s="3"/>
      <c r="J2" s="308"/>
      <c r="K2" s="308"/>
      <c r="L2" s="3"/>
      <c r="M2" s="3"/>
      <c r="N2" s="3"/>
      <c r="O2" s="3"/>
      <c r="P2" s="132"/>
    </row>
    <row r="3" spans="1:80" s="2" customFormat="1" ht="30" customHeight="1" thickBot="1" x14ac:dyDescent="0.3">
      <c r="A3" s="461"/>
      <c r="B3" s="462"/>
      <c r="C3" s="439"/>
      <c r="D3" s="440"/>
      <c r="E3" s="441"/>
      <c r="F3" s="439" t="s">
        <v>2065</v>
      </c>
      <c r="G3" s="440"/>
      <c r="H3" s="441"/>
      <c r="I3" s="3"/>
      <c r="J3" s="308"/>
      <c r="K3" s="308"/>
      <c r="L3" s="3"/>
      <c r="M3" s="3"/>
      <c r="N3" s="3"/>
      <c r="O3" s="3"/>
      <c r="P3" s="132"/>
    </row>
    <row r="4" spans="1:80" ht="12.75" customHeight="1" thickBot="1" x14ac:dyDescent="0.35">
      <c r="A4" s="1"/>
      <c r="B4" s="1"/>
      <c r="C4" s="1"/>
      <c r="D4" s="1"/>
      <c r="E4" s="1"/>
      <c r="F4" s="1"/>
      <c r="G4" s="1"/>
      <c r="H4" s="1"/>
    </row>
    <row r="5" spans="1:80" s="4" customFormat="1" ht="36.75" customHeight="1" thickBot="1" x14ac:dyDescent="0.3">
      <c r="A5" s="611" t="s">
        <v>1539</v>
      </c>
      <c r="B5" s="612"/>
      <c r="C5" s="612"/>
      <c r="D5" s="612"/>
      <c r="E5" s="612"/>
      <c r="F5" s="612"/>
      <c r="G5" s="612"/>
      <c r="H5" s="613"/>
      <c r="I5" s="9"/>
      <c r="J5" s="186"/>
      <c r="K5" s="186"/>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row>
    <row r="6" spans="1:80" s="4" customFormat="1" ht="18.75" customHeight="1" thickBot="1" x14ac:dyDescent="0.3">
      <c r="A6" s="597" t="s">
        <v>1836</v>
      </c>
      <c r="B6" s="597"/>
      <c r="C6" s="597"/>
      <c r="D6" s="597"/>
      <c r="E6" s="597"/>
      <c r="F6" s="597"/>
      <c r="G6" s="597"/>
      <c r="H6" s="598"/>
      <c r="I6" s="9"/>
      <c r="J6" s="186"/>
      <c r="K6" s="186"/>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row>
    <row r="7" spans="1:80" ht="9" customHeight="1" thickBot="1" x14ac:dyDescent="0.35">
      <c r="A7" s="37"/>
      <c r="B7" s="38"/>
      <c r="C7" s="18"/>
      <c r="D7" s="17"/>
      <c r="E7" s="17"/>
      <c r="F7" s="17"/>
      <c r="G7" s="17"/>
      <c r="H7" s="19"/>
      <c r="J7" s="312" t="s">
        <v>1808</v>
      </c>
      <c r="K7" s="360" t="s">
        <v>1545</v>
      </c>
    </row>
    <row r="8" spans="1:80" s="6" customFormat="1" ht="31.5" customHeight="1" thickTop="1" thickBot="1" x14ac:dyDescent="0.35">
      <c r="A8" s="39"/>
      <c r="B8" s="59" t="s">
        <v>1544</v>
      </c>
      <c r="C8" s="187"/>
      <c r="D8" s="20"/>
      <c r="E8" s="31"/>
      <c r="F8" s="31"/>
      <c r="G8" s="31"/>
      <c r="H8" s="27"/>
      <c r="I8" s="10"/>
      <c r="J8" s="312" t="s">
        <v>1544</v>
      </c>
      <c r="K8" s="360">
        <f>C8</f>
        <v>0</v>
      </c>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row>
    <row r="9" spans="1:80" ht="9" customHeight="1" thickTop="1" thickBot="1" x14ac:dyDescent="0.35">
      <c r="A9" s="40"/>
      <c r="B9" s="31"/>
      <c r="C9" s="166"/>
      <c r="D9" s="21"/>
      <c r="E9" s="31"/>
      <c r="F9" s="21"/>
      <c r="G9" s="21"/>
      <c r="H9" s="28"/>
      <c r="J9" s="312" t="s">
        <v>1546</v>
      </c>
      <c r="K9" s="360">
        <f>C10</f>
        <v>0</v>
      </c>
    </row>
    <row r="10" spans="1:80" s="6" customFormat="1" ht="21.75" customHeight="1" thickTop="1" thickBot="1" x14ac:dyDescent="0.3">
      <c r="A10" s="39"/>
      <c r="B10" s="30" t="s">
        <v>1546</v>
      </c>
      <c r="C10" s="608"/>
      <c r="D10" s="609"/>
      <c r="E10" s="609"/>
      <c r="F10" s="609"/>
      <c r="G10" s="610"/>
      <c r="H10" s="27"/>
      <c r="I10" s="10"/>
      <c r="J10" s="312" t="s">
        <v>1547</v>
      </c>
      <c r="K10" s="360">
        <f>C12</f>
        <v>0</v>
      </c>
      <c r="L10" s="10"/>
      <c r="M10" s="10"/>
      <c r="N10" s="10"/>
      <c r="O10" s="52"/>
      <c r="P10" s="56"/>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row>
    <row r="11" spans="1:80" ht="9" customHeight="1" thickTop="1" thickBot="1" x14ac:dyDescent="0.35">
      <c r="A11" s="40"/>
      <c r="B11" s="31"/>
      <c r="C11" s="21"/>
      <c r="D11" s="21"/>
      <c r="E11" s="21"/>
      <c r="F11" s="21"/>
      <c r="G11" s="21"/>
      <c r="H11" s="28"/>
      <c r="J11" s="312" t="s">
        <v>1600</v>
      </c>
      <c r="K11" s="360">
        <f>C14</f>
        <v>0</v>
      </c>
      <c r="O11" s="52"/>
      <c r="P11" s="55"/>
      <c r="BO11" s="1"/>
      <c r="BP11" s="1"/>
      <c r="BQ11" s="1"/>
      <c r="BR11" s="1"/>
      <c r="BS11" s="1"/>
      <c r="BT11" s="1"/>
      <c r="BU11" s="1"/>
      <c r="BV11" s="1"/>
      <c r="BW11" s="1"/>
      <c r="BX11" s="1"/>
      <c r="BY11" s="1"/>
      <c r="BZ11" s="1"/>
      <c r="CA11" s="1"/>
      <c r="CB11" s="1"/>
    </row>
    <row r="12" spans="1:80" s="6" customFormat="1" ht="21.75" customHeight="1" thickTop="1" thickBot="1" x14ac:dyDescent="0.3">
      <c r="A12" s="39"/>
      <c r="B12" s="29" t="s">
        <v>1547</v>
      </c>
      <c r="C12" s="608"/>
      <c r="D12" s="609"/>
      <c r="E12" s="609"/>
      <c r="F12" s="609"/>
      <c r="G12" s="610"/>
      <c r="H12" s="27"/>
      <c r="I12" s="10"/>
      <c r="J12" s="312" t="s">
        <v>1818</v>
      </c>
      <c r="K12" s="361">
        <f>F14</f>
        <v>0</v>
      </c>
      <c r="L12" s="10"/>
      <c r="M12" s="10"/>
      <c r="N12" s="10"/>
      <c r="O12" s="52"/>
      <c r="P12" s="56"/>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row>
    <row r="13" spans="1:80" ht="9" customHeight="1" thickTop="1" thickBot="1" x14ac:dyDescent="0.35">
      <c r="A13" s="40"/>
      <c r="B13" s="31"/>
      <c r="C13" s="21"/>
      <c r="D13" s="21"/>
      <c r="E13" s="21"/>
      <c r="F13" s="21"/>
      <c r="G13" s="21"/>
      <c r="H13" s="28"/>
      <c r="J13" s="312" t="s">
        <v>1554</v>
      </c>
      <c r="K13" s="360">
        <f>C16</f>
        <v>0</v>
      </c>
      <c r="O13" s="52"/>
      <c r="P13" s="55"/>
      <c r="BO13" s="1"/>
      <c r="BP13" s="1"/>
      <c r="BQ13" s="1"/>
      <c r="BR13" s="1"/>
      <c r="BS13" s="1"/>
      <c r="BT13" s="1"/>
      <c r="BU13" s="1"/>
      <c r="BV13" s="1"/>
      <c r="BW13" s="1"/>
      <c r="BX13" s="1"/>
      <c r="BY13" s="1"/>
      <c r="BZ13" s="1"/>
      <c r="CA13" s="1"/>
      <c r="CB13" s="1"/>
    </row>
    <row r="14" spans="1:80" s="6" customFormat="1" ht="21.75" customHeight="1" thickTop="1" thickBot="1" x14ac:dyDescent="0.3">
      <c r="A14" s="39"/>
      <c r="B14" s="29" t="s">
        <v>1548</v>
      </c>
      <c r="C14" s="187"/>
      <c r="D14" s="20"/>
      <c r="E14" s="30" t="s">
        <v>1818</v>
      </c>
      <c r="F14" s="618"/>
      <c r="G14" s="619"/>
      <c r="H14" s="27"/>
      <c r="I14" s="10"/>
      <c r="J14" s="312" t="s">
        <v>1555</v>
      </c>
      <c r="K14" s="360" t="str">
        <f ca="1">F16</f>
        <v>126 años, 8 meses, 23 días</v>
      </c>
      <c r="L14" s="10"/>
      <c r="M14" s="10"/>
      <c r="N14" s="10"/>
      <c r="O14" s="52"/>
      <c r="P14" s="55"/>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row>
    <row r="15" spans="1:80" ht="9" customHeight="1" thickTop="1" thickBot="1" x14ac:dyDescent="0.35">
      <c r="A15" s="40"/>
      <c r="B15" s="31"/>
      <c r="C15" s="21"/>
      <c r="D15" s="21"/>
      <c r="E15" s="21"/>
      <c r="F15" s="21"/>
      <c r="G15" s="21"/>
      <c r="H15" s="28"/>
      <c r="J15" s="312" t="s">
        <v>1556</v>
      </c>
      <c r="K15" s="360">
        <f>C18</f>
        <v>0</v>
      </c>
      <c r="O15" s="52"/>
      <c r="P15" s="55"/>
      <c r="BO15" s="1"/>
      <c r="BP15" s="1"/>
      <c r="BQ15" s="1"/>
      <c r="BR15" s="1"/>
      <c r="BS15" s="1"/>
      <c r="BT15" s="1"/>
      <c r="BU15" s="1"/>
      <c r="BV15" s="1"/>
      <c r="BW15" s="1"/>
      <c r="BX15" s="1"/>
      <c r="BY15" s="1"/>
      <c r="BZ15" s="1"/>
      <c r="CA15" s="1"/>
      <c r="CB15" s="1"/>
    </row>
    <row r="16" spans="1:80" s="6" customFormat="1" ht="21.75" customHeight="1" thickTop="1" thickBot="1" x14ac:dyDescent="0.3">
      <c r="A16" s="39"/>
      <c r="B16" s="30" t="s">
        <v>1554</v>
      </c>
      <c r="C16" s="187"/>
      <c r="D16" s="20"/>
      <c r="E16" s="29" t="s">
        <v>1555</v>
      </c>
      <c r="F16" s="620" t="str">
        <f ca="1">DATEDIF(C16,TODAY(),"y") &amp; " años, " &amp; DATEDIF(C16,TODAY(),"ym") &amp; " meses, " &amp;DATEDIF(C16,TODAY(),"md")&amp; " días"</f>
        <v>126 años, 8 meses, 23 días</v>
      </c>
      <c r="G16" s="621"/>
      <c r="H16" s="27"/>
      <c r="I16" s="10"/>
      <c r="J16" s="312" t="s">
        <v>1557</v>
      </c>
      <c r="K16" s="360">
        <f>F18</f>
        <v>0</v>
      </c>
      <c r="L16" s="10"/>
      <c r="M16" s="10"/>
      <c r="N16" s="10"/>
      <c r="O16" s="52"/>
      <c r="P16" s="54"/>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row>
    <row r="17" spans="1:80" ht="9" customHeight="1" thickTop="1" thickBot="1" x14ac:dyDescent="0.35">
      <c r="A17" s="40"/>
      <c r="B17" s="31"/>
      <c r="C17" s="21"/>
      <c r="D17" s="21"/>
      <c r="E17" s="21"/>
      <c r="F17" s="21"/>
      <c r="G17" s="21"/>
      <c r="H17" s="28"/>
      <c r="J17" s="312" t="s">
        <v>1564</v>
      </c>
      <c r="K17" s="360">
        <f>C20</f>
        <v>0</v>
      </c>
      <c r="O17" s="52"/>
      <c r="P17" s="55"/>
      <c r="BO17" s="1"/>
      <c r="BP17" s="1"/>
      <c r="BQ17" s="1"/>
      <c r="BR17" s="1"/>
      <c r="BS17" s="1"/>
      <c r="BT17" s="1"/>
      <c r="BU17" s="1"/>
      <c r="BV17" s="1"/>
      <c r="BW17" s="1"/>
      <c r="BX17" s="1"/>
      <c r="BY17" s="1"/>
      <c r="BZ17" s="1"/>
      <c r="CA17" s="1"/>
      <c r="CB17" s="1"/>
    </row>
    <row r="18" spans="1:80" s="6" customFormat="1" ht="21.75" customHeight="1" thickTop="1" thickBot="1" x14ac:dyDescent="0.3">
      <c r="A18" s="39"/>
      <c r="B18" s="30" t="s">
        <v>1556</v>
      </c>
      <c r="C18" s="187"/>
      <c r="D18" s="20"/>
      <c r="E18" s="29" t="s">
        <v>1816</v>
      </c>
      <c r="F18" s="582"/>
      <c r="G18" s="583"/>
      <c r="H18" s="27"/>
      <c r="I18" s="10"/>
      <c r="J18" s="312" t="s">
        <v>1601</v>
      </c>
      <c r="K18" s="360">
        <f>C22</f>
        <v>0</v>
      </c>
      <c r="L18" s="10"/>
      <c r="M18" s="10"/>
      <c r="N18" s="10"/>
      <c r="O18" s="52"/>
      <c r="P18" s="54"/>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row>
    <row r="19" spans="1:80" ht="9" customHeight="1" thickTop="1" thickBot="1" x14ac:dyDescent="0.35">
      <c r="A19" s="40"/>
      <c r="B19" s="31"/>
      <c r="C19" s="21"/>
      <c r="D19" s="21"/>
      <c r="E19" s="21"/>
      <c r="F19" s="21"/>
      <c r="G19" s="21"/>
      <c r="H19" s="28"/>
      <c r="J19" s="312" t="s">
        <v>1602</v>
      </c>
      <c r="K19" s="360">
        <f>F22</f>
        <v>0</v>
      </c>
      <c r="O19" s="52"/>
      <c r="P19" s="55"/>
      <c r="BO19" s="1"/>
      <c r="BP19" s="1"/>
      <c r="BQ19" s="1"/>
      <c r="BR19" s="1"/>
      <c r="BS19" s="1"/>
      <c r="BT19" s="1"/>
      <c r="BU19" s="1"/>
      <c r="BV19" s="1"/>
      <c r="BW19" s="1"/>
      <c r="BX19" s="1"/>
      <c r="BY19" s="1"/>
      <c r="BZ19" s="1"/>
      <c r="CA19" s="1"/>
      <c r="CB19" s="1"/>
    </row>
    <row r="20" spans="1:80" s="6" customFormat="1" ht="21.75" customHeight="1" thickTop="1" thickBot="1" x14ac:dyDescent="0.35">
      <c r="A20" s="39"/>
      <c r="B20" s="29" t="s">
        <v>1564</v>
      </c>
      <c r="C20" s="187"/>
      <c r="D20" s="20"/>
      <c r="E20" s="21"/>
      <c r="F20" s="21"/>
      <c r="G20" s="21"/>
      <c r="H20" s="27"/>
      <c r="I20" s="10"/>
      <c r="J20" s="312" t="s">
        <v>1603</v>
      </c>
      <c r="K20" s="360">
        <f>F24</f>
        <v>0</v>
      </c>
      <c r="L20" s="10"/>
      <c r="M20" s="10"/>
      <c r="N20" s="10"/>
      <c r="O20" s="52"/>
      <c r="P20" s="54"/>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row>
    <row r="21" spans="1:80" ht="9" customHeight="1" thickTop="1" thickBot="1" x14ac:dyDescent="0.35">
      <c r="A21" s="40"/>
      <c r="B21" s="31"/>
      <c r="C21" s="21"/>
      <c r="D21" s="21"/>
      <c r="E21" s="21"/>
      <c r="F21" s="21"/>
      <c r="G21" s="21"/>
      <c r="H21" s="28"/>
      <c r="J21" s="312" t="s">
        <v>1604</v>
      </c>
      <c r="K21" s="360">
        <f>Seleccion_Dep2</f>
        <v>0</v>
      </c>
      <c r="O21" s="52"/>
      <c r="P21" s="55"/>
      <c r="BO21" s="1"/>
      <c r="BP21" s="1"/>
      <c r="BQ21" s="1"/>
      <c r="BR21" s="1"/>
      <c r="BS21" s="1"/>
      <c r="BT21" s="1"/>
      <c r="BU21" s="1"/>
      <c r="BV21" s="1"/>
      <c r="BW21" s="1"/>
      <c r="BX21" s="1"/>
      <c r="BY21" s="1"/>
      <c r="BZ21" s="1"/>
      <c r="CA21" s="1"/>
      <c r="CB21" s="1"/>
    </row>
    <row r="22" spans="1:80" s="6" customFormat="1" ht="21.75" customHeight="1" thickTop="1" thickBot="1" x14ac:dyDescent="0.3">
      <c r="A22" s="39"/>
      <c r="B22" s="30" t="s">
        <v>1601</v>
      </c>
      <c r="C22" s="187"/>
      <c r="D22" s="20"/>
      <c r="E22" s="29" t="s">
        <v>1602</v>
      </c>
      <c r="F22" s="582"/>
      <c r="G22" s="583"/>
      <c r="H22" s="27"/>
      <c r="I22" s="10"/>
      <c r="J22" s="312" t="s">
        <v>1605</v>
      </c>
      <c r="K22" s="360">
        <f>F26</f>
        <v>0</v>
      </c>
      <c r="L22" s="10"/>
      <c r="M22" s="10"/>
      <c r="N22" s="10"/>
      <c r="O22" s="52"/>
      <c r="P22" s="56"/>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row>
    <row r="23" spans="1:80" ht="9" customHeight="1" thickTop="1" thickBot="1" x14ac:dyDescent="0.35">
      <c r="A23" s="40"/>
      <c r="B23" s="31"/>
      <c r="C23" s="21"/>
      <c r="D23" s="21"/>
      <c r="E23" s="31"/>
      <c r="F23" s="21"/>
      <c r="G23" s="21"/>
      <c r="H23" s="28"/>
      <c r="J23" s="312" t="s">
        <v>1606</v>
      </c>
      <c r="K23" s="360">
        <f>C28</f>
        <v>0</v>
      </c>
      <c r="O23" s="52"/>
      <c r="P23" s="56"/>
      <c r="BO23" s="1"/>
      <c r="BP23" s="1"/>
      <c r="BQ23" s="1"/>
      <c r="BR23" s="1"/>
      <c r="BS23" s="1"/>
      <c r="BT23" s="1"/>
      <c r="BU23" s="1"/>
      <c r="BV23" s="1"/>
      <c r="BW23" s="1"/>
      <c r="BX23" s="1"/>
      <c r="BY23" s="1"/>
      <c r="BZ23" s="1"/>
      <c r="CA23" s="1"/>
      <c r="CB23" s="1"/>
    </row>
    <row r="24" spans="1:80" s="6" customFormat="1" ht="21.75" customHeight="1" thickTop="1" thickBot="1" x14ac:dyDescent="0.3">
      <c r="A24" s="39"/>
      <c r="B24" s="29"/>
      <c r="C24" s="29"/>
      <c r="D24" s="20"/>
      <c r="E24" s="58" t="s">
        <v>1603</v>
      </c>
      <c r="F24" s="582"/>
      <c r="G24" s="583"/>
      <c r="H24" s="27"/>
      <c r="I24" s="10"/>
      <c r="J24" s="312" t="s">
        <v>1607</v>
      </c>
      <c r="K24" s="360">
        <f>Discapacidad_MG</f>
        <v>0</v>
      </c>
      <c r="L24" s="10"/>
      <c r="M24" s="10"/>
      <c r="N24" s="10"/>
      <c r="O24" s="52"/>
      <c r="P24" s="56"/>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row>
    <row r="25" spans="1:80" ht="9" customHeight="1" thickTop="1" thickBot="1" x14ac:dyDescent="0.35">
      <c r="A25" s="40"/>
      <c r="B25" s="31"/>
      <c r="C25" s="21"/>
      <c r="D25" s="21"/>
      <c r="E25" s="31"/>
      <c r="F25" s="21"/>
      <c r="G25" s="21"/>
      <c r="H25" s="28"/>
      <c r="J25" s="312" t="s">
        <v>1608</v>
      </c>
      <c r="K25" s="360">
        <f>C30</f>
        <v>0</v>
      </c>
      <c r="O25" s="52"/>
      <c r="P25" s="55"/>
      <c r="BO25" s="1"/>
      <c r="BP25" s="1"/>
      <c r="BQ25" s="1"/>
      <c r="BR25" s="1"/>
      <c r="BS25" s="1"/>
      <c r="BT25" s="1"/>
      <c r="BU25" s="1"/>
      <c r="BV25" s="1"/>
      <c r="BW25" s="1"/>
      <c r="BX25" s="1"/>
      <c r="BY25" s="1"/>
      <c r="BZ25" s="1"/>
      <c r="CA25" s="1"/>
      <c r="CB25" s="1"/>
    </row>
    <row r="26" spans="1:80" s="6" customFormat="1" ht="21.75" customHeight="1" thickTop="1" thickBot="1" x14ac:dyDescent="0.3">
      <c r="A26" s="39"/>
      <c r="B26" s="29" t="s">
        <v>1604</v>
      </c>
      <c r="C26" s="188"/>
      <c r="D26" s="20"/>
      <c r="E26" s="30" t="s">
        <v>1605</v>
      </c>
      <c r="F26" s="582"/>
      <c r="G26" s="583"/>
      <c r="H26" s="27"/>
      <c r="I26" s="10"/>
      <c r="J26" s="312" t="s">
        <v>1609</v>
      </c>
      <c r="K26" s="360">
        <f>F30</f>
        <v>0</v>
      </c>
      <c r="L26" s="10"/>
      <c r="M26" s="10"/>
      <c r="N26" s="10"/>
      <c r="O26" s="52"/>
      <c r="P26" s="56"/>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row>
    <row r="27" spans="1:80" ht="9" customHeight="1" thickTop="1" thickBot="1" x14ac:dyDescent="0.35">
      <c r="A27" s="40"/>
      <c r="B27" s="31"/>
      <c r="C27" s="21"/>
      <c r="D27" s="21"/>
      <c r="E27" s="31"/>
      <c r="F27" s="21"/>
      <c r="G27" s="21"/>
      <c r="H27" s="28"/>
      <c r="J27" s="312" t="s">
        <v>1610</v>
      </c>
      <c r="K27" s="360">
        <f>C32</f>
        <v>0</v>
      </c>
      <c r="O27" s="52"/>
      <c r="P27" s="57"/>
      <c r="BO27" s="1"/>
      <c r="BP27" s="1"/>
      <c r="BQ27" s="1"/>
      <c r="BR27" s="1"/>
      <c r="BS27" s="1"/>
      <c r="BT27" s="1"/>
      <c r="BU27" s="1"/>
      <c r="BV27" s="1"/>
      <c r="BW27" s="1"/>
      <c r="BX27" s="1"/>
      <c r="BY27" s="1"/>
      <c r="BZ27" s="1"/>
      <c r="CA27" s="1"/>
      <c r="CB27" s="1"/>
    </row>
    <row r="28" spans="1:80" s="6" customFormat="1" ht="21.75" customHeight="1" thickTop="1" thickBot="1" x14ac:dyDescent="0.3">
      <c r="A28" s="39"/>
      <c r="B28" s="29" t="s">
        <v>1606</v>
      </c>
      <c r="C28" s="187"/>
      <c r="D28" s="29"/>
      <c r="E28" s="30" t="s">
        <v>1607</v>
      </c>
      <c r="F28" s="618"/>
      <c r="G28" s="619"/>
      <c r="H28" s="27"/>
      <c r="I28" s="10"/>
      <c r="J28" s="312" t="s">
        <v>1611</v>
      </c>
      <c r="K28" s="360">
        <f>C36</f>
        <v>0</v>
      </c>
      <c r="L28" s="10"/>
      <c r="M28" s="10"/>
      <c r="N28" s="10"/>
      <c r="O28" s="52"/>
      <c r="P28" s="55"/>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row>
    <row r="29" spans="1:80" ht="9" customHeight="1" thickTop="1" thickBot="1" x14ac:dyDescent="0.35">
      <c r="A29" s="40"/>
      <c r="B29" s="31"/>
      <c r="C29" s="21"/>
      <c r="D29" s="31"/>
      <c r="E29" s="31"/>
      <c r="F29" s="21"/>
      <c r="G29" s="21"/>
      <c r="H29" s="28"/>
      <c r="J29" s="312" t="s">
        <v>1612</v>
      </c>
      <c r="K29" s="360">
        <f>F36</f>
        <v>0</v>
      </c>
      <c r="O29" s="52"/>
      <c r="P29" s="55"/>
      <c r="BO29" s="1"/>
      <c r="BP29" s="1"/>
      <c r="BQ29" s="1"/>
      <c r="BR29" s="1"/>
      <c r="BS29" s="1"/>
      <c r="BT29" s="1"/>
      <c r="BU29" s="1"/>
      <c r="BV29" s="1"/>
      <c r="BW29" s="1"/>
      <c r="BX29" s="1"/>
      <c r="BY29" s="1"/>
      <c r="BZ29" s="1"/>
      <c r="CA29" s="1"/>
      <c r="CB29" s="1"/>
    </row>
    <row r="30" spans="1:80" s="6" customFormat="1" ht="27.75" customHeight="1" thickTop="1" thickBot="1" x14ac:dyDescent="0.3">
      <c r="A30" s="39"/>
      <c r="B30" s="29" t="s">
        <v>1608</v>
      </c>
      <c r="C30" s="187"/>
      <c r="D30" s="29"/>
      <c r="E30" s="43" t="s">
        <v>1609</v>
      </c>
      <c r="F30" s="618"/>
      <c r="G30" s="619"/>
      <c r="H30" s="27"/>
      <c r="I30" s="10"/>
      <c r="J30" s="312" t="s">
        <v>1613</v>
      </c>
      <c r="K30" s="360">
        <f>C38</f>
        <v>0</v>
      </c>
      <c r="L30" s="10"/>
      <c r="M30" s="10"/>
      <c r="N30" s="10"/>
      <c r="O30" s="2"/>
      <c r="P30" s="55"/>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row>
    <row r="31" spans="1:80" ht="9" customHeight="1" thickTop="1" thickBot="1" x14ac:dyDescent="0.35">
      <c r="A31" s="40"/>
      <c r="B31" s="31"/>
      <c r="C31" s="21"/>
      <c r="D31" s="31"/>
      <c r="E31" s="31"/>
      <c r="F31" s="21"/>
      <c r="G31" s="21"/>
      <c r="H31" s="28"/>
      <c r="J31" s="312" t="s">
        <v>1614</v>
      </c>
      <c r="K31" s="360">
        <f>F38</f>
        <v>0</v>
      </c>
      <c r="O31" s="52"/>
      <c r="P31" s="55"/>
      <c r="BO31" s="1"/>
      <c r="BP31" s="1"/>
      <c r="BQ31" s="1"/>
      <c r="BR31" s="1"/>
      <c r="BS31" s="1"/>
      <c r="BT31" s="1"/>
      <c r="BU31" s="1"/>
      <c r="BV31" s="1"/>
      <c r="BW31" s="1"/>
      <c r="BX31" s="1"/>
      <c r="BY31" s="1"/>
      <c r="BZ31" s="1"/>
      <c r="CA31" s="1"/>
      <c r="CB31" s="1"/>
    </row>
    <row r="32" spans="1:80" s="6" customFormat="1" ht="27.75" customHeight="1" thickTop="1" thickBot="1" x14ac:dyDescent="0.3">
      <c r="A32" s="39"/>
      <c r="B32" s="60" t="s">
        <v>1610</v>
      </c>
      <c r="C32" s="191"/>
      <c r="D32" s="29"/>
      <c r="E32" s="50"/>
      <c r="F32" s="50"/>
      <c r="G32" s="50"/>
      <c r="H32" s="27"/>
      <c r="I32" s="10"/>
      <c r="J32" s="312" t="s">
        <v>1615</v>
      </c>
      <c r="K32" s="360">
        <f>C40</f>
        <v>0</v>
      </c>
      <c r="L32" s="10"/>
      <c r="M32" s="10"/>
      <c r="N32" s="10"/>
      <c r="O32" s="2"/>
      <c r="P32" s="55"/>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row>
    <row r="33" spans="1:80" ht="9" customHeight="1" thickTop="1" thickBot="1" x14ac:dyDescent="0.35">
      <c r="A33" s="44"/>
      <c r="B33" s="41"/>
      <c r="C33" s="22"/>
      <c r="D33" s="41"/>
      <c r="E33" s="62"/>
      <c r="F33" s="62"/>
      <c r="G33" s="62"/>
      <c r="H33" s="32"/>
      <c r="J33" s="312" t="s">
        <v>1616</v>
      </c>
      <c r="K33" s="362">
        <f>F40</f>
        <v>0</v>
      </c>
      <c r="O33" s="52"/>
      <c r="P33" s="55"/>
      <c r="BO33" s="1"/>
      <c r="BP33" s="1"/>
      <c r="BQ33" s="1"/>
      <c r="BR33" s="1"/>
      <c r="BS33" s="1"/>
      <c r="BT33" s="1"/>
      <c r="BU33" s="1"/>
      <c r="BV33" s="1"/>
      <c r="BW33" s="1"/>
      <c r="BX33" s="1"/>
      <c r="BY33" s="1"/>
      <c r="BZ33" s="1"/>
      <c r="CA33" s="1"/>
      <c r="CB33" s="1"/>
    </row>
    <row r="34" spans="1:80" s="4" customFormat="1" ht="18.75" customHeight="1" thickBot="1" x14ac:dyDescent="0.3">
      <c r="A34" s="597" t="s">
        <v>1837</v>
      </c>
      <c r="B34" s="597"/>
      <c r="C34" s="597"/>
      <c r="D34" s="597"/>
      <c r="E34" s="597"/>
      <c r="F34" s="597"/>
      <c r="G34" s="597"/>
      <c r="H34" s="598"/>
      <c r="I34" s="9"/>
      <c r="J34" s="312" t="s">
        <v>1617</v>
      </c>
      <c r="K34" s="360">
        <f>C44</f>
        <v>0</v>
      </c>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row>
    <row r="35" spans="1:80" ht="9" customHeight="1" thickBot="1" x14ac:dyDescent="0.35">
      <c r="A35" s="37"/>
      <c r="B35" s="38"/>
      <c r="C35" s="18"/>
      <c r="D35" s="17"/>
      <c r="E35" s="17"/>
      <c r="F35" s="17"/>
      <c r="G35" s="17"/>
      <c r="H35" s="19"/>
      <c r="J35" s="312" t="s">
        <v>2249</v>
      </c>
      <c r="K35" s="360">
        <f>F44</f>
        <v>0</v>
      </c>
    </row>
    <row r="36" spans="1:80" s="6" customFormat="1" ht="21.75" customHeight="1" thickTop="1" thickBot="1" x14ac:dyDescent="0.3">
      <c r="A36" s="39"/>
      <c r="B36" s="30" t="s">
        <v>1611</v>
      </c>
      <c r="C36" s="187"/>
      <c r="D36" s="20"/>
      <c r="E36" s="29" t="s">
        <v>1612</v>
      </c>
      <c r="F36" s="582"/>
      <c r="G36" s="583"/>
      <c r="H36" s="27"/>
      <c r="I36" s="10"/>
      <c r="J36" s="312" t="s">
        <v>1980</v>
      </c>
      <c r="K36" s="360" t="b">
        <v>0</v>
      </c>
      <c r="L36" s="10"/>
      <c r="M36" s="10"/>
      <c r="N36" s="10"/>
      <c r="O36" s="52"/>
      <c r="P36" s="54"/>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row>
    <row r="37" spans="1:80" ht="9" customHeight="1" thickTop="1" thickBot="1" x14ac:dyDescent="0.35">
      <c r="A37" s="40"/>
      <c r="B37" s="31"/>
      <c r="C37" s="21"/>
      <c r="D37" s="21"/>
      <c r="E37" s="21"/>
      <c r="F37" s="21"/>
      <c r="G37" s="21"/>
      <c r="H37" s="28"/>
      <c r="J37" s="312" t="s">
        <v>1981</v>
      </c>
      <c r="K37" s="360" t="b">
        <v>0</v>
      </c>
      <c r="O37" s="52"/>
      <c r="P37" s="55"/>
      <c r="BO37" s="1"/>
      <c r="BP37" s="1"/>
      <c r="BQ37" s="1"/>
      <c r="BR37" s="1"/>
      <c r="BS37" s="1"/>
      <c r="BT37" s="1"/>
      <c r="BU37" s="1"/>
      <c r="BV37" s="1"/>
      <c r="BW37" s="1"/>
      <c r="BX37" s="1"/>
      <c r="BY37" s="1"/>
      <c r="BZ37" s="1"/>
      <c r="CA37" s="1"/>
      <c r="CB37" s="1"/>
    </row>
    <row r="38" spans="1:80" s="6" customFormat="1" ht="25.5" customHeight="1" thickTop="1" thickBot="1" x14ac:dyDescent="0.3">
      <c r="A38" s="39"/>
      <c r="B38" s="61" t="s">
        <v>1613</v>
      </c>
      <c r="C38" s="187"/>
      <c r="D38" s="20"/>
      <c r="E38" s="61" t="s">
        <v>1614</v>
      </c>
      <c r="F38" s="582"/>
      <c r="G38" s="583"/>
      <c r="H38" s="27"/>
      <c r="I38" s="10"/>
      <c r="J38" s="312" t="s">
        <v>1982</v>
      </c>
      <c r="K38" s="360" t="b">
        <v>0</v>
      </c>
      <c r="L38" s="10"/>
      <c r="M38" s="10"/>
      <c r="N38" s="10"/>
      <c r="O38" s="52"/>
      <c r="P38" s="54"/>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row>
    <row r="39" spans="1:80" ht="9" customHeight="1" thickTop="1" thickBot="1" x14ac:dyDescent="0.35">
      <c r="A39" s="40"/>
      <c r="B39" s="31"/>
      <c r="C39" s="21"/>
      <c r="D39" s="21"/>
      <c r="E39" s="21"/>
      <c r="F39" s="21"/>
      <c r="G39" s="21"/>
      <c r="H39" s="28"/>
      <c r="J39" s="312" t="s">
        <v>1983</v>
      </c>
      <c r="K39" s="360" t="b">
        <v>0</v>
      </c>
      <c r="O39" s="52"/>
      <c r="P39" s="55"/>
      <c r="BO39" s="1"/>
      <c r="BP39" s="1"/>
      <c r="BQ39" s="1"/>
      <c r="BR39" s="1"/>
      <c r="BS39" s="1"/>
      <c r="BT39" s="1"/>
      <c r="BU39" s="1"/>
      <c r="BV39" s="1"/>
      <c r="BW39" s="1"/>
      <c r="BX39" s="1"/>
      <c r="BY39" s="1"/>
      <c r="BZ39" s="1"/>
      <c r="CA39" s="1"/>
      <c r="CB39" s="1"/>
    </row>
    <row r="40" spans="1:80" s="6" customFormat="1" ht="25.5" customHeight="1" thickTop="1" thickBot="1" x14ac:dyDescent="0.3">
      <c r="A40" s="39"/>
      <c r="B40" s="61" t="s">
        <v>1615</v>
      </c>
      <c r="C40" s="187"/>
      <c r="D40" s="20"/>
      <c r="E40" s="59" t="s">
        <v>1616</v>
      </c>
      <c r="F40" s="631"/>
      <c r="G40" s="632"/>
      <c r="H40" s="27"/>
      <c r="I40" s="10"/>
      <c r="J40" s="312" t="s">
        <v>1984</v>
      </c>
      <c r="K40" s="360" t="b">
        <v>0</v>
      </c>
      <c r="L40" s="10"/>
      <c r="M40" s="10"/>
      <c r="N40" s="10"/>
      <c r="O40" s="52"/>
      <c r="P40" s="54"/>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row>
    <row r="41" spans="1:80" ht="9" customHeight="1" thickTop="1" thickBot="1" x14ac:dyDescent="0.35">
      <c r="A41" s="44"/>
      <c r="B41" s="41"/>
      <c r="C41" s="22"/>
      <c r="D41" s="22"/>
      <c r="E41" s="22"/>
      <c r="F41" s="22"/>
      <c r="G41" s="22"/>
      <c r="H41" s="32"/>
      <c r="J41" s="312" t="s">
        <v>1985</v>
      </c>
      <c r="K41" s="360" t="b">
        <v>1</v>
      </c>
      <c r="O41" s="52"/>
      <c r="P41" s="55"/>
      <c r="BO41" s="1"/>
      <c r="BP41" s="1"/>
      <c r="BQ41" s="1"/>
      <c r="BR41" s="1"/>
      <c r="BS41" s="1"/>
      <c r="BT41" s="1"/>
      <c r="BU41" s="1"/>
      <c r="BV41" s="1"/>
      <c r="BW41" s="1"/>
      <c r="BX41" s="1"/>
      <c r="BY41" s="1"/>
      <c r="BZ41" s="1"/>
      <c r="CA41" s="1"/>
      <c r="CB41" s="1"/>
    </row>
    <row r="42" spans="1:80" s="4" customFormat="1" ht="18.75" customHeight="1" thickBot="1" x14ac:dyDescent="0.3">
      <c r="A42" s="597" t="s">
        <v>1838</v>
      </c>
      <c r="B42" s="597"/>
      <c r="C42" s="597"/>
      <c r="D42" s="597"/>
      <c r="E42" s="597"/>
      <c r="F42" s="597"/>
      <c r="G42" s="597"/>
      <c r="H42" s="598"/>
      <c r="I42" s="9"/>
      <c r="J42" s="312" t="s">
        <v>1887</v>
      </c>
      <c r="K42" s="360">
        <f>C50</f>
        <v>0</v>
      </c>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row>
    <row r="43" spans="1:80" ht="9" customHeight="1" thickBot="1" x14ac:dyDescent="0.35">
      <c r="A43" s="37"/>
      <c r="B43" s="38"/>
      <c r="C43" s="17"/>
      <c r="D43" s="38"/>
      <c r="E43" s="38"/>
      <c r="F43" s="17"/>
      <c r="G43" s="17"/>
      <c r="H43" s="19"/>
      <c r="J43" s="312" t="s">
        <v>1888</v>
      </c>
      <c r="K43" s="360">
        <f>F50</f>
        <v>0</v>
      </c>
      <c r="O43" s="52"/>
      <c r="P43" s="56"/>
      <c r="BO43" s="1"/>
      <c r="BP43" s="1"/>
      <c r="BQ43" s="1"/>
      <c r="BR43" s="1"/>
      <c r="BS43" s="1"/>
      <c r="BT43" s="1"/>
      <c r="BU43" s="1"/>
      <c r="BV43" s="1"/>
      <c r="BW43" s="1"/>
      <c r="BX43" s="1"/>
      <c r="BY43" s="1"/>
      <c r="BZ43" s="1"/>
      <c r="CA43" s="1"/>
      <c r="CB43" s="1"/>
    </row>
    <row r="44" spans="1:80" s="6" customFormat="1" ht="21.75" customHeight="1" thickTop="1" thickBot="1" x14ac:dyDescent="0.3">
      <c r="A44" s="39"/>
      <c r="B44" s="29" t="s">
        <v>1617</v>
      </c>
      <c r="C44" s="187"/>
      <c r="D44" s="29"/>
      <c r="E44" s="59" t="s">
        <v>2240</v>
      </c>
      <c r="F44" s="595"/>
      <c r="G44" s="596"/>
      <c r="H44" s="27"/>
      <c r="I44" s="10"/>
      <c r="J44" s="312" t="s">
        <v>1889</v>
      </c>
      <c r="K44" s="360">
        <f>C52</f>
        <v>0</v>
      </c>
      <c r="L44" s="10"/>
      <c r="M44" s="10"/>
      <c r="N44" s="10"/>
      <c r="O44" s="52"/>
      <c r="P44" s="55"/>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row>
    <row r="45" spans="1:80" ht="9" customHeight="1" thickTop="1" thickBot="1" x14ac:dyDescent="0.35">
      <c r="A45" s="44"/>
      <c r="B45" s="41"/>
      <c r="C45" s="22"/>
      <c r="D45" s="41"/>
      <c r="E45" s="41"/>
      <c r="F45" s="22"/>
      <c r="G45" s="22"/>
      <c r="H45" s="32"/>
      <c r="J45" s="312" t="s">
        <v>2610</v>
      </c>
      <c r="K45" s="360" t="b">
        <v>0</v>
      </c>
      <c r="O45" s="52"/>
      <c r="P45" s="56"/>
      <c r="BO45" s="1"/>
      <c r="BP45" s="1"/>
      <c r="BQ45" s="1"/>
      <c r="BR45" s="1"/>
      <c r="BS45" s="1"/>
      <c r="BT45" s="1"/>
      <c r="BU45" s="1"/>
      <c r="BV45" s="1"/>
      <c r="BW45" s="1"/>
      <c r="BX45" s="1"/>
      <c r="BY45" s="1"/>
      <c r="BZ45" s="1"/>
      <c r="CA45" s="1"/>
      <c r="CB45" s="1"/>
    </row>
    <row r="46" spans="1:80" s="4" customFormat="1" ht="18.75" customHeight="1" thickBot="1" x14ac:dyDescent="0.3">
      <c r="A46" s="597" t="s">
        <v>1839</v>
      </c>
      <c r="B46" s="597"/>
      <c r="C46" s="597"/>
      <c r="D46" s="597"/>
      <c r="E46" s="597"/>
      <c r="F46" s="597"/>
      <c r="G46" s="597"/>
      <c r="H46" s="598"/>
      <c r="I46" s="9"/>
      <c r="J46" s="312" t="s">
        <v>2611</v>
      </c>
      <c r="K46" s="360" t="b">
        <v>0</v>
      </c>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row>
    <row r="47" spans="1:80" ht="13.5" customHeight="1" thickBot="1" x14ac:dyDescent="0.35">
      <c r="A47" s="37"/>
      <c r="B47" s="38"/>
      <c r="C47" s="17"/>
      <c r="D47" s="38"/>
      <c r="E47" s="38"/>
      <c r="F47" s="17"/>
      <c r="G47" s="17"/>
      <c r="H47" s="19"/>
      <c r="J47" s="312" t="s">
        <v>2612</v>
      </c>
      <c r="K47" s="360" t="b">
        <v>0</v>
      </c>
      <c r="O47" s="52"/>
      <c r="P47" s="56"/>
      <c r="BO47" s="1"/>
      <c r="BP47" s="1"/>
      <c r="BQ47" s="1"/>
      <c r="BR47" s="1"/>
      <c r="BS47" s="1"/>
      <c r="BT47" s="1"/>
      <c r="BU47" s="1"/>
      <c r="BV47" s="1"/>
      <c r="BW47" s="1"/>
      <c r="BX47" s="1"/>
      <c r="BY47" s="1"/>
      <c r="BZ47" s="1"/>
      <c r="CA47" s="1"/>
      <c r="CB47" s="1"/>
    </row>
    <row r="48" spans="1:80" s="1" customFormat="1" ht="89.25" customHeight="1" thickTop="1" thickBot="1" x14ac:dyDescent="0.35">
      <c r="A48" s="40"/>
      <c r="B48" s="626" t="s">
        <v>1886</v>
      </c>
      <c r="C48" s="626"/>
      <c r="D48" s="31"/>
      <c r="E48" s="628"/>
      <c r="F48" s="629"/>
      <c r="G48" s="630"/>
      <c r="H48" s="48"/>
      <c r="J48" s="312" t="s">
        <v>2613</v>
      </c>
      <c r="K48" s="360" t="b">
        <v>0</v>
      </c>
      <c r="O48" s="52"/>
      <c r="P48" s="56"/>
    </row>
    <row r="49" spans="1:80" ht="9" customHeight="1" thickTop="1" thickBot="1" x14ac:dyDescent="0.35">
      <c r="A49" s="40"/>
      <c r="B49" s="31"/>
      <c r="C49" s="21"/>
      <c r="D49" s="21"/>
      <c r="E49" s="21"/>
      <c r="F49" s="21"/>
      <c r="G49" s="21"/>
      <c r="H49" s="28"/>
      <c r="J49" s="312" t="s">
        <v>2614</v>
      </c>
      <c r="K49" s="360" t="b">
        <v>1</v>
      </c>
      <c r="O49" s="52"/>
      <c r="P49" s="55"/>
      <c r="BO49" s="1"/>
      <c r="BP49" s="1"/>
      <c r="BQ49" s="1"/>
      <c r="BR49" s="1"/>
      <c r="BS49" s="1"/>
      <c r="BT49" s="1"/>
      <c r="BU49" s="1"/>
      <c r="BV49" s="1"/>
      <c r="BW49" s="1"/>
      <c r="BX49" s="1"/>
      <c r="BY49" s="1"/>
      <c r="BZ49" s="1"/>
      <c r="CA49" s="1"/>
      <c r="CB49" s="1"/>
    </row>
    <row r="50" spans="1:80" s="1" customFormat="1" ht="72.75" customHeight="1" thickTop="1" thickBot="1" x14ac:dyDescent="0.35">
      <c r="A50" s="39"/>
      <c r="B50" s="67" t="s">
        <v>1887</v>
      </c>
      <c r="C50" s="187"/>
      <c r="D50" s="21"/>
      <c r="E50" s="67" t="s">
        <v>1888</v>
      </c>
      <c r="F50" s="582"/>
      <c r="G50" s="583"/>
      <c r="H50" s="28"/>
      <c r="J50" s="312" t="s">
        <v>2241</v>
      </c>
      <c r="K50" s="360">
        <f>E56</f>
        <v>0</v>
      </c>
    </row>
    <row r="51" spans="1:80" ht="9" customHeight="1" thickTop="1" thickBot="1" x14ac:dyDescent="0.35">
      <c r="A51" s="40"/>
      <c r="B51" s="31"/>
      <c r="C51" s="21"/>
      <c r="D51" s="21"/>
      <c r="E51" s="31"/>
      <c r="F51" s="21"/>
      <c r="G51" s="21"/>
      <c r="H51" s="28"/>
      <c r="J51" s="312" t="s">
        <v>1890</v>
      </c>
      <c r="K51" s="363">
        <f>C60</f>
        <v>0</v>
      </c>
    </row>
    <row r="52" spans="1:80" s="6" customFormat="1" ht="29.25" customHeight="1" thickTop="1" thickBot="1" x14ac:dyDescent="0.3">
      <c r="A52" s="39"/>
      <c r="B52" s="58" t="s">
        <v>2204</v>
      </c>
      <c r="C52" s="590"/>
      <c r="D52" s="591"/>
      <c r="E52" s="591"/>
      <c r="F52" s="591"/>
      <c r="G52" s="592"/>
      <c r="H52" s="27"/>
      <c r="I52" s="10"/>
      <c r="J52" s="312" t="s">
        <v>1891</v>
      </c>
      <c r="K52" s="363">
        <f>F60</f>
        <v>0</v>
      </c>
      <c r="L52" s="10"/>
      <c r="M52" s="10"/>
      <c r="N52" s="10"/>
      <c r="O52" s="52"/>
      <c r="P52" s="56"/>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row>
    <row r="53" spans="1:80" ht="9" customHeight="1" thickTop="1" thickBot="1" x14ac:dyDescent="0.35">
      <c r="A53" s="40"/>
      <c r="B53" s="31"/>
      <c r="C53" s="21"/>
      <c r="D53" s="21"/>
      <c r="E53" s="31"/>
      <c r="F53" s="21"/>
      <c r="G53" s="21"/>
      <c r="H53" s="28"/>
      <c r="J53" s="312" t="s">
        <v>1892</v>
      </c>
      <c r="K53" s="360">
        <f>C64</f>
        <v>0</v>
      </c>
    </row>
    <row r="54" spans="1:80" s="1" customFormat="1" ht="77.25" customHeight="1" thickTop="1" thickBot="1" x14ac:dyDescent="0.35">
      <c r="A54" s="40"/>
      <c r="B54" s="626" t="s">
        <v>2609</v>
      </c>
      <c r="C54" s="626"/>
      <c r="D54" s="31"/>
      <c r="E54" s="628"/>
      <c r="F54" s="629"/>
      <c r="G54" s="630"/>
      <c r="H54" s="48"/>
      <c r="J54" s="312" t="s">
        <v>1893</v>
      </c>
      <c r="K54" s="363">
        <f>F64</f>
        <v>0</v>
      </c>
      <c r="O54" s="52"/>
      <c r="P54" s="56"/>
    </row>
    <row r="55" spans="1:80" ht="9" customHeight="1" thickTop="1" thickBot="1" x14ac:dyDescent="0.35">
      <c r="A55" s="40"/>
      <c r="B55" s="31"/>
      <c r="C55" s="21"/>
      <c r="D55" s="21"/>
      <c r="E55" s="21"/>
      <c r="F55" s="21"/>
      <c r="G55" s="21"/>
      <c r="H55" s="28"/>
      <c r="J55" s="312" t="s">
        <v>1894</v>
      </c>
      <c r="K55" s="363">
        <f>C66</f>
        <v>0</v>
      </c>
      <c r="O55" s="52"/>
      <c r="P55" s="55"/>
      <c r="BO55" s="1"/>
      <c r="BP55" s="1"/>
      <c r="BQ55" s="1"/>
      <c r="BR55" s="1"/>
      <c r="BS55" s="1"/>
      <c r="BT55" s="1"/>
      <c r="BU55" s="1"/>
      <c r="BV55" s="1"/>
      <c r="BW55" s="1"/>
      <c r="BX55" s="1"/>
      <c r="BY55" s="1"/>
      <c r="BZ55" s="1"/>
      <c r="CA55" s="1"/>
      <c r="CB55" s="1"/>
    </row>
    <row r="56" spans="1:80" s="1" customFormat="1" ht="30" customHeight="1" thickTop="1" thickBot="1" x14ac:dyDescent="0.35">
      <c r="A56" s="39"/>
      <c r="B56" s="627" t="s">
        <v>2241</v>
      </c>
      <c r="C56" s="627"/>
      <c r="D56" s="21"/>
      <c r="E56" s="192"/>
      <c r="F56" s="21"/>
      <c r="G56" s="21"/>
      <c r="H56" s="28"/>
      <c r="J56" s="312" t="s">
        <v>1895</v>
      </c>
      <c r="K56" s="360">
        <f>F66</f>
        <v>0</v>
      </c>
    </row>
    <row r="57" spans="1:80" ht="9" customHeight="1" thickTop="1" thickBot="1" x14ac:dyDescent="0.35">
      <c r="A57" s="44"/>
      <c r="B57" s="41"/>
      <c r="C57" s="22"/>
      <c r="D57" s="22"/>
      <c r="E57" s="22"/>
      <c r="F57" s="22"/>
      <c r="G57" s="22"/>
      <c r="H57" s="32"/>
      <c r="J57" s="312" t="s">
        <v>1896</v>
      </c>
      <c r="K57" s="360">
        <f>C68</f>
        <v>0</v>
      </c>
      <c r="O57" s="52"/>
      <c r="P57" s="55"/>
      <c r="BO57" s="1"/>
      <c r="BP57" s="1"/>
      <c r="BQ57" s="1"/>
      <c r="BR57" s="1"/>
      <c r="BS57" s="1"/>
      <c r="BT57" s="1"/>
      <c r="BU57" s="1"/>
      <c r="BV57" s="1"/>
      <c r="BW57" s="1"/>
      <c r="BX57" s="1"/>
      <c r="BY57" s="1"/>
      <c r="BZ57" s="1"/>
      <c r="CA57" s="1"/>
      <c r="CB57" s="1"/>
    </row>
    <row r="58" spans="1:80" s="4" customFormat="1" ht="18.75" customHeight="1" thickBot="1" x14ac:dyDescent="0.3">
      <c r="A58" s="597" t="s">
        <v>1840</v>
      </c>
      <c r="B58" s="597"/>
      <c r="C58" s="597"/>
      <c r="D58" s="597"/>
      <c r="E58" s="597"/>
      <c r="F58" s="597"/>
      <c r="G58" s="597"/>
      <c r="H58" s="598"/>
      <c r="I58" s="9"/>
      <c r="J58" s="312" t="s">
        <v>2250</v>
      </c>
      <c r="K58" s="360">
        <f>F68</f>
        <v>0</v>
      </c>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row>
    <row r="59" spans="1:80" ht="9" customHeight="1" thickBot="1" x14ac:dyDescent="0.35">
      <c r="A59" s="37"/>
      <c r="B59" s="38"/>
      <c r="C59" s="17"/>
      <c r="D59" s="17"/>
      <c r="E59" s="17"/>
      <c r="F59" s="17"/>
      <c r="G59" s="17"/>
      <c r="H59" s="19"/>
      <c r="J59" s="308" t="s">
        <v>2265</v>
      </c>
      <c r="K59" s="360">
        <f>E72</f>
        <v>0</v>
      </c>
      <c r="O59" s="52"/>
      <c r="P59" s="55"/>
      <c r="BO59" s="1"/>
      <c r="BP59" s="1"/>
      <c r="BQ59" s="1"/>
      <c r="BR59" s="1"/>
      <c r="BS59" s="1"/>
      <c r="BT59" s="1"/>
      <c r="BU59" s="1"/>
      <c r="BV59" s="1"/>
      <c r="BW59" s="1"/>
      <c r="BX59" s="1"/>
      <c r="BY59" s="1"/>
      <c r="BZ59" s="1"/>
      <c r="CA59" s="1"/>
      <c r="CB59" s="1"/>
    </row>
    <row r="60" spans="1:80" s="6" customFormat="1" ht="21.75" customHeight="1" thickTop="1" thickBot="1" x14ac:dyDescent="0.3">
      <c r="A60" s="39"/>
      <c r="B60" s="61" t="s">
        <v>1890</v>
      </c>
      <c r="C60" s="189"/>
      <c r="D60" s="20"/>
      <c r="E60" s="64" t="s">
        <v>1891</v>
      </c>
      <c r="F60" s="584"/>
      <c r="G60" s="585"/>
      <c r="H60" s="27"/>
      <c r="I60" s="10"/>
      <c r="J60" s="312" t="s">
        <v>1986</v>
      </c>
      <c r="K60" s="360" t="b">
        <v>0</v>
      </c>
      <c r="L60" s="10"/>
      <c r="M60" s="10"/>
      <c r="N60" s="10"/>
      <c r="O60" s="52"/>
      <c r="P60" s="56"/>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c r="BO60" s="10"/>
      <c r="BP60" s="10"/>
      <c r="BQ60" s="10"/>
      <c r="BR60" s="10"/>
      <c r="BS60" s="10"/>
      <c r="BT60" s="10"/>
      <c r="BU60" s="10"/>
      <c r="BV60" s="10"/>
      <c r="BW60" s="10"/>
      <c r="BX60" s="10"/>
      <c r="BY60" s="10"/>
      <c r="BZ60" s="10"/>
      <c r="CA60" s="10"/>
      <c r="CB60" s="10"/>
    </row>
    <row r="61" spans="1:80" ht="9" customHeight="1" thickTop="1" thickBot="1" x14ac:dyDescent="0.35">
      <c r="A61" s="44"/>
      <c r="B61" s="41"/>
      <c r="C61" s="22"/>
      <c r="D61" s="22"/>
      <c r="E61" s="41"/>
      <c r="F61" s="22"/>
      <c r="G61" s="22"/>
      <c r="H61" s="32"/>
      <c r="J61" s="312" t="s">
        <v>1987</v>
      </c>
      <c r="K61" s="360" t="b">
        <v>0</v>
      </c>
      <c r="O61" s="52"/>
      <c r="P61" s="56"/>
      <c r="BO61" s="1"/>
      <c r="BP61" s="1"/>
      <c r="BQ61" s="1"/>
      <c r="BR61" s="1"/>
      <c r="BS61" s="1"/>
      <c r="BT61" s="1"/>
      <c r="BU61" s="1"/>
      <c r="BV61" s="1"/>
      <c r="BW61" s="1"/>
      <c r="BX61" s="1"/>
      <c r="BY61" s="1"/>
      <c r="BZ61" s="1"/>
      <c r="CA61" s="1"/>
      <c r="CB61" s="1"/>
    </row>
    <row r="62" spans="1:80" s="4" customFormat="1" ht="18.75" customHeight="1" thickBot="1" x14ac:dyDescent="0.3">
      <c r="A62" s="597" t="s">
        <v>1841</v>
      </c>
      <c r="B62" s="597"/>
      <c r="C62" s="597"/>
      <c r="D62" s="597"/>
      <c r="E62" s="597"/>
      <c r="F62" s="597"/>
      <c r="G62" s="597"/>
      <c r="H62" s="598"/>
      <c r="I62" s="9"/>
      <c r="J62" s="312" t="s">
        <v>1988</v>
      </c>
      <c r="K62" s="360" t="b">
        <v>0</v>
      </c>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row>
    <row r="63" spans="1:80" ht="9" customHeight="1" thickBot="1" x14ac:dyDescent="0.35">
      <c r="A63" s="37"/>
      <c r="B63" s="38"/>
      <c r="C63" s="17"/>
      <c r="D63" s="17"/>
      <c r="E63" s="17"/>
      <c r="F63" s="17"/>
      <c r="G63" s="17"/>
      <c r="H63" s="19"/>
      <c r="J63" s="312" t="s">
        <v>1899</v>
      </c>
      <c r="K63" s="360">
        <f>C76</f>
        <v>0</v>
      </c>
      <c r="O63" s="52"/>
      <c r="P63" s="55"/>
      <c r="BO63" s="1"/>
      <c r="BP63" s="1"/>
      <c r="BQ63" s="1"/>
      <c r="BR63" s="1"/>
      <c r="BS63" s="1"/>
      <c r="BT63" s="1"/>
      <c r="BU63" s="1"/>
      <c r="BV63" s="1"/>
      <c r="BW63" s="1"/>
      <c r="BX63" s="1"/>
      <c r="BY63" s="1"/>
      <c r="BZ63" s="1"/>
      <c r="CA63" s="1"/>
      <c r="CB63" s="1"/>
    </row>
    <row r="64" spans="1:80" s="6" customFormat="1" ht="21.75" customHeight="1" thickTop="1" thickBot="1" x14ac:dyDescent="0.3">
      <c r="A64" s="39"/>
      <c r="B64" s="61" t="s">
        <v>1892</v>
      </c>
      <c r="C64" s="189"/>
      <c r="D64" s="20"/>
      <c r="E64" s="63" t="s">
        <v>1893</v>
      </c>
      <c r="F64" s="584"/>
      <c r="G64" s="585"/>
      <c r="H64" s="27"/>
      <c r="I64" s="10"/>
      <c r="J64" s="312" t="s">
        <v>1900</v>
      </c>
      <c r="K64" s="360">
        <f>C78</f>
        <v>0</v>
      </c>
      <c r="L64" s="10"/>
      <c r="M64" s="10"/>
      <c r="N64" s="10"/>
      <c r="O64" s="52"/>
      <c r="P64" s="56"/>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c r="CA64" s="10"/>
      <c r="CB64" s="10"/>
    </row>
    <row r="65" spans="1:80" ht="9" customHeight="1" thickTop="1" thickBot="1" x14ac:dyDescent="0.35">
      <c r="A65" s="40"/>
      <c r="B65" s="65"/>
      <c r="C65" s="21"/>
      <c r="D65" s="21"/>
      <c r="E65" s="66"/>
      <c r="F65" s="21"/>
      <c r="G65" s="21"/>
      <c r="H65" s="28"/>
      <c r="J65" s="312" t="s">
        <v>1901</v>
      </c>
      <c r="K65" s="360">
        <f>C80</f>
        <v>0</v>
      </c>
      <c r="O65" s="52"/>
      <c r="P65" s="55"/>
      <c r="BO65" s="1"/>
      <c r="BP65" s="1"/>
      <c r="BQ65" s="1"/>
      <c r="BR65" s="1"/>
      <c r="BS65" s="1"/>
      <c r="BT65" s="1"/>
      <c r="BU65" s="1"/>
      <c r="BV65" s="1"/>
      <c r="BW65" s="1"/>
      <c r="BX65" s="1"/>
      <c r="BY65" s="1"/>
      <c r="BZ65" s="1"/>
      <c r="CA65" s="1"/>
      <c r="CB65" s="1"/>
    </row>
    <row r="66" spans="1:80" s="6" customFormat="1" ht="21.75" customHeight="1" thickTop="1" thickBot="1" x14ac:dyDescent="0.3">
      <c r="A66" s="39"/>
      <c r="B66" s="61" t="s">
        <v>1894</v>
      </c>
      <c r="C66" s="189"/>
      <c r="D66" s="20"/>
      <c r="E66" s="64" t="s">
        <v>1895</v>
      </c>
      <c r="F66" s="584"/>
      <c r="G66" s="585"/>
      <c r="H66" s="27"/>
      <c r="I66" s="10"/>
      <c r="J66" s="312" t="s">
        <v>1989</v>
      </c>
      <c r="K66" s="360">
        <f>F80</f>
        <v>0</v>
      </c>
      <c r="L66" s="10"/>
      <c r="M66" s="10"/>
      <c r="N66" s="10"/>
      <c r="O66" s="52"/>
      <c r="P66" s="56"/>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c r="CA66" s="10"/>
      <c r="CB66" s="10"/>
    </row>
    <row r="67" spans="1:80" ht="9" customHeight="1" thickTop="1" thickBot="1" x14ac:dyDescent="0.35">
      <c r="A67" s="40"/>
      <c r="B67" s="65"/>
      <c r="C67" s="21"/>
      <c r="D67" s="21"/>
      <c r="E67" s="21"/>
      <c r="F67" s="21"/>
      <c r="G67" s="21"/>
      <c r="H67" s="28"/>
      <c r="J67" s="312" t="s">
        <v>1990</v>
      </c>
      <c r="K67" s="360" t="b">
        <v>0</v>
      </c>
      <c r="O67" s="52"/>
      <c r="P67" s="55"/>
      <c r="BO67" s="1"/>
      <c r="BP67" s="1"/>
      <c r="BQ67" s="1"/>
      <c r="BR67" s="1"/>
      <c r="BS67" s="1"/>
      <c r="BT67" s="1"/>
      <c r="BU67" s="1"/>
      <c r="BV67" s="1"/>
      <c r="BW67" s="1"/>
      <c r="BX67" s="1"/>
      <c r="BY67" s="1"/>
      <c r="BZ67" s="1"/>
      <c r="CA67" s="1"/>
      <c r="CB67" s="1"/>
    </row>
    <row r="68" spans="1:80" s="6" customFormat="1" ht="21.75" customHeight="1" thickTop="1" thickBot="1" x14ac:dyDescent="0.3">
      <c r="A68" s="39"/>
      <c r="B68" s="43" t="s">
        <v>1896</v>
      </c>
      <c r="C68" s="189"/>
      <c r="D68" s="20"/>
      <c r="E68" s="50" t="s">
        <v>2242</v>
      </c>
      <c r="F68" s="624"/>
      <c r="G68" s="625"/>
      <c r="H68" s="27"/>
      <c r="I68" s="10"/>
      <c r="J68" s="312" t="s">
        <v>1991</v>
      </c>
      <c r="K68" s="360" t="b">
        <v>0</v>
      </c>
      <c r="L68" s="10"/>
      <c r="M68" s="10"/>
      <c r="N68" s="10"/>
      <c r="O68" s="52"/>
      <c r="P68" s="56"/>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c r="CA68" s="10"/>
      <c r="CB68" s="10"/>
    </row>
    <row r="69" spans="1:80" ht="9" customHeight="1" thickTop="1" thickBot="1" x14ac:dyDescent="0.35">
      <c r="A69" s="40"/>
      <c r="B69" s="31"/>
      <c r="C69" s="21"/>
      <c r="D69" s="21"/>
      <c r="E69" s="21"/>
      <c r="F69" s="21"/>
      <c r="G69" s="21"/>
      <c r="H69" s="28"/>
      <c r="J69" s="312" t="s">
        <v>1992</v>
      </c>
      <c r="K69" s="360" t="b">
        <v>0</v>
      </c>
      <c r="O69" s="52"/>
      <c r="P69" s="55"/>
      <c r="BO69" s="1"/>
      <c r="BP69" s="1"/>
      <c r="BQ69" s="1"/>
      <c r="BR69" s="1"/>
      <c r="BS69" s="1"/>
      <c r="BT69" s="1"/>
      <c r="BU69" s="1"/>
      <c r="BV69" s="1"/>
      <c r="BW69" s="1"/>
      <c r="BX69" s="1"/>
      <c r="BY69" s="1"/>
      <c r="BZ69" s="1"/>
      <c r="CA69" s="1"/>
      <c r="CB69" s="1"/>
    </row>
    <row r="70" spans="1:80" s="4" customFormat="1" ht="18.75" customHeight="1" thickBot="1" x14ac:dyDescent="0.3">
      <c r="A70" s="597" t="s">
        <v>1842</v>
      </c>
      <c r="B70" s="597"/>
      <c r="C70" s="597"/>
      <c r="D70" s="597"/>
      <c r="E70" s="597"/>
      <c r="F70" s="597"/>
      <c r="G70" s="597"/>
      <c r="H70" s="598"/>
      <c r="I70" s="9"/>
      <c r="J70" s="312" t="s">
        <v>1904</v>
      </c>
      <c r="K70" s="360">
        <f>C86</f>
        <v>0</v>
      </c>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row>
    <row r="71" spans="1:80" ht="9" customHeight="1" thickBot="1" x14ac:dyDescent="0.35">
      <c r="A71" s="37"/>
      <c r="B71" s="38"/>
      <c r="C71" s="17"/>
      <c r="D71" s="17"/>
      <c r="E71" s="18"/>
      <c r="F71" s="17"/>
      <c r="G71" s="17"/>
      <c r="H71" s="19"/>
      <c r="J71" s="312" t="s">
        <v>1905</v>
      </c>
      <c r="K71" s="360">
        <f>C88</f>
        <v>0</v>
      </c>
      <c r="O71" s="52"/>
      <c r="P71" s="55"/>
      <c r="BO71" s="1"/>
      <c r="BP71" s="1"/>
      <c r="BQ71" s="1"/>
      <c r="BR71" s="1"/>
      <c r="BS71" s="1"/>
      <c r="BT71" s="1"/>
      <c r="BU71" s="1"/>
      <c r="BV71" s="1"/>
      <c r="BW71" s="1"/>
      <c r="BX71" s="1"/>
      <c r="BY71" s="1"/>
      <c r="BZ71" s="1"/>
      <c r="CA71" s="1"/>
      <c r="CB71" s="1"/>
    </row>
    <row r="72" spans="1:80" s="6" customFormat="1" ht="41.25" customHeight="1" thickTop="1" thickBot="1" x14ac:dyDescent="0.3">
      <c r="A72" s="39"/>
      <c r="B72" s="622" t="s">
        <v>1897</v>
      </c>
      <c r="C72" s="623"/>
      <c r="D72" s="69"/>
      <c r="E72" s="189"/>
      <c r="F72" s="50"/>
      <c r="G72" s="50"/>
      <c r="H72" s="27"/>
      <c r="I72" s="10"/>
      <c r="J72" s="312" t="s">
        <v>1906</v>
      </c>
      <c r="K72" s="360">
        <f>C92</f>
        <v>0</v>
      </c>
      <c r="L72" s="10"/>
      <c r="M72" s="10"/>
      <c r="N72" s="10"/>
      <c r="O72" s="52"/>
      <c r="P72" s="56"/>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c r="CA72" s="10"/>
      <c r="CB72" s="10"/>
    </row>
    <row r="73" spans="1:80" ht="9" customHeight="1" thickTop="1" x14ac:dyDescent="0.3">
      <c r="A73" s="40"/>
      <c r="B73" s="65"/>
      <c r="C73" s="21"/>
      <c r="D73" s="21"/>
      <c r="E73" s="66"/>
      <c r="F73" s="21"/>
      <c r="G73" s="21"/>
      <c r="H73" s="28"/>
      <c r="J73" s="312" t="s">
        <v>1907</v>
      </c>
      <c r="K73" s="360">
        <f>F92</f>
        <v>0</v>
      </c>
      <c r="O73" s="52"/>
      <c r="P73" s="55"/>
      <c r="BO73" s="1"/>
      <c r="BP73" s="1"/>
      <c r="BQ73" s="1"/>
      <c r="BR73" s="1"/>
      <c r="BS73" s="1"/>
      <c r="BT73" s="1"/>
      <c r="BU73" s="1"/>
      <c r="BV73" s="1"/>
      <c r="BW73" s="1"/>
      <c r="BX73" s="1"/>
      <c r="BY73" s="1"/>
      <c r="BZ73" s="1"/>
      <c r="CA73" s="1"/>
      <c r="CB73" s="1"/>
    </row>
    <row r="74" spans="1:80" s="6" customFormat="1" ht="77.25" customHeight="1" x14ac:dyDescent="0.25">
      <c r="A74" s="39"/>
      <c r="B74" s="622" t="s">
        <v>1898</v>
      </c>
      <c r="C74" s="623"/>
      <c r="D74" s="69"/>
      <c r="E74" s="633"/>
      <c r="F74" s="634"/>
      <c r="G74" s="634"/>
      <c r="H74" s="27"/>
      <c r="I74" s="10"/>
      <c r="J74" s="312" t="s">
        <v>1908</v>
      </c>
      <c r="K74" s="360">
        <f>C94</f>
        <v>0</v>
      </c>
      <c r="L74" s="10"/>
      <c r="M74" s="10"/>
      <c r="N74" s="10"/>
      <c r="O74" s="52"/>
      <c r="P74" s="56"/>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c r="CA74" s="10"/>
      <c r="CB74" s="10"/>
    </row>
    <row r="75" spans="1:80" ht="9" customHeight="1" thickBot="1" x14ac:dyDescent="0.35">
      <c r="A75" s="40"/>
      <c r="B75" s="31"/>
      <c r="C75" s="21"/>
      <c r="D75" s="21"/>
      <c r="E75" s="31"/>
      <c r="F75" s="21"/>
      <c r="G75" s="21"/>
      <c r="H75" s="28"/>
      <c r="J75" s="312" t="s">
        <v>1993</v>
      </c>
      <c r="K75" s="363">
        <f>C98</f>
        <v>0</v>
      </c>
    </row>
    <row r="76" spans="1:80" s="6" customFormat="1" ht="36" customHeight="1" thickTop="1" thickBot="1" x14ac:dyDescent="0.3">
      <c r="A76" s="39"/>
      <c r="B76" s="58" t="s">
        <v>1899</v>
      </c>
      <c r="C76" s="590"/>
      <c r="D76" s="591"/>
      <c r="E76" s="591"/>
      <c r="F76" s="591"/>
      <c r="G76" s="592"/>
      <c r="H76" s="27"/>
      <c r="I76" s="10"/>
      <c r="J76" s="312" t="s">
        <v>1910</v>
      </c>
      <c r="K76" s="363">
        <f>F98</f>
        <v>0</v>
      </c>
      <c r="L76" s="10"/>
      <c r="M76" s="10"/>
      <c r="N76" s="10"/>
      <c r="O76" s="52"/>
      <c r="P76" s="56"/>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c r="BS76" s="10"/>
      <c r="BT76" s="10"/>
      <c r="BU76" s="10"/>
      <c r="BV76" s="10"/>
      <c r="BW76" s="10"/>
      <c r="BX76" s="10"/>
      <c r="BY76" s="10"/>
      <c r="BZ76" s="10"/>
      <c r="CA76" s="10"/>
      <c r="CB76" s="10"/>
    </row>
    <row r="77" spans="1:80" ht="9" customHeight="1" thickTop="1" thickBot="1" x14ac:dyDescent="0.35">
      <c r="A77" s="40"/>
      <c r="B77" s="31"/>
      <c r="C77" s="21"/>
      <c r="D77" s="21"/>
      <c r="E77" s="31"/>
      <c r="F77" s="21"/>
      <c r="G77" s="21"/>
      <c r="H77" s="28"/>
      <c r="J77" s="312" t="s">
        <v>2243</v>
      </c>
      <c r="K77" s="360">
        <f>C100</f>
        <v>0</v>
      </c>
    </row>
    <row r="78" spans="1:80" s="6" customFormat="1" ht="36.75" customHeight="1" thickTop="1" thickBot="1" x14ac:dyDescent="0.3">
      <c r="A78" s="39"/>
      <c r="B78" s="58" t="s">
        <v>1900</v>
      </c>
      <c r="C78" s="590"/>
      <c r="D78" s="591"/>
      <c r="E78" s="591"/>
      <c r="F78" s="591"/>
      <c r="G78" s="592"/>
      <c r="H78" s="27"/>
      <c r="I78" s="10"/>
      <c r="J78" s="312" t="s">
        <v>1912</v>
      </c>
      <c r="K78" s="363">
        <f>C102</f>
        <v>0</v>
      </c>
      <c r="L78" s="10"/>
      <c r="M78" s="10"/>
      <c r="N78" s="10"/>
      <c r="O78" s="52"/>
      <c r="P78" s="56"/>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row>
    <row r="79" spans="1:80" ht="9" customHeight="1" thickTop="1" thickBot="1" x14ac:dyDescent="0.35">
      <c r="A79" s="40"/>
      <c r="B79" s="31"/>
      <c r="C79" s="21"/>
      <c r="D79" s="21"/>
      <c r="E79" s="31"/>
      <c r="F79" s="21"/>
      <c r="G79" s="21"/>
      <c r="H79" s="28"/>
      <c r="J79" s="312" t="s">
        <v>1911</v>
      </c>
      <c r="K79" s="360">
        <f>F102</f>
        <v>0</v>
      </c>
    </row>
    <row r="80" spans="1:80" s="6" customFormat="1" ht="27" customHeight="1" thickTop="1" thickBot="1" x14ac:dyDescent="0.3">
      <c r="A80" s="39"/>
      <c r="B80" s="61" t="s">
        <v>1901</v>
      </c>
      <c r="C80" s="189"/>
      <c r="D80" s="20"/>
      <c r="E80" s="61" t="s">
        <v>1902</v>
      </c>
      <c r="F80" s="584"/>
      <c r="G80" s="585"/>
      <c r="H80" s="27"/>
      <c r="I80" s="10"/>
      <c r="J80" s="312" t="s">
        <v>2244</v>
      </c>
      <c r="K80" s="360">
        <f>C104</f>
        <v>0</v>
      </c>
      <c r="L80" s="10"/>
      <c r="M80" s="10"/>
      <c r="N80" s="10"/>
      <c r="O80" s="52"/>
      <c r="P80" s="56"/>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row>
    <row r="81" spans="1:80" ht="9" customHeight="1" thickTop="1" thickBot="1" x14ac:dyDescent="0.35">
      <c r="A81" s="40"/>
      <c r="B81" s="65"/>
      <c r="C81" s="21"/>
      <c r="D81" s="21"/>
      <c r="E81" s="66"/>
      <c r="F81" s="21"/>
      <c r="G81" s="21"/>
      <c r="H81" s="28"/>
      <c r="J81" s="312"/>
      <c r="K81" s="237"/>
      <c r="O81" s="52"/>
      <c r="P81" s="55"/>
      <c r="BO81" s="1"/>
      <c r="BP81" s="1"/>
      <c r="BQ81" s="1"/>
      <c r="BR81" s="1"/>
      <c r="BS81" s="1"/>
      <c r="BT81" s="1"/>
      <c r="BU81" s="1"/>
      <c r="BV81" s="1"/>
      <c r="BW81" s="1"/>
      <c r="BX81" s="1"/>
      <c r="BY81" s="1"/>
      <c r="BZ81" s="1"/>
      <c r="CA81" s="1"/>
      <c r="CB81" s="1"/>
    </row>
    <row r="82" spans="1:80" s="6" customFormat="1" ht="77.25" customHeight="1" thickTop="1" thickBot="1" x14ac:dyDescent="0.3">
      <c r="A82" s="39"/>
      <c r="B82" s="622" t="s">
        <v>1903</v>
      </c>
      <c r="C82" s="623"/>
      <c r="D82" s="69"/>
      <c r="E82" s="624"/>
      <c r="F82" s="635"/>
      <c r="G82" s="625"/>
      <c r="H82" s="27"/>
      <c r="I82" s="10"/>
      <c r="J82" s="312"/>
      <c r="K82" s="237"/>
      <c r="L82" s="10"/>
      <c r="M82" s="10"/>
      <c r="N82" s="10"/>
      <c r="O82" s="52"/>
      <c r="P82" s="56"/>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row>
    <row r="83" spans="1:80" ht="9" customHeight="1" thickTop="1" thickBot="1" x14ac:dyDescent="0.35">
      <c r="A83" s="44"/>
      <c r="B83" s="70"/>
      <c r="C83" s="22"/>
      <c r="D83" s="22"/>
      <c r="E83" s="71"/>
      <c r="F83" s="22"/>
      <c r="G83" s="22"/>
      <c r="H83" s="32"/>
      <c r="J83" s="312"/>
      <c r="K83" s="237"/>
      <c r="O83" s="52"/>
      <c r="P83" s="55"/>
      <c r="BO83" s="1"/>
      <c r="BP83" s="1"/>
      <c r="BQ83" s="1"/>
      <c r="BR83" s="1"/>
      <c r="BS83" s="1"/>
      <c r="BT83" s="1"/>
      <c r="BU83" s="1"/>
      <c r="BV83" s="1"/>
      <c r="BW83" s="1"/>
      <c r="BX83" s="1"/>
      <c r="BY83" s="1"/>
      <c r="BZ83" s="1"/>
      <c r="CA83" s="1"/>
      <c r="CB83" s="1"/>
    </row>
    <row r="84" spans="1:80" s="4" customFormat="1" ht="18.75" customHeight="1" thickBot="1" x14ac:dyDescent="0.3">
      <c r="A84" s="597" t="s">
        <v>1843</v>
      </c>
      <c r="B84" s="597"/>
      <c r="C84" s="597"/>
      <c r="D84" s="597"/>
      <c r="E84" s="597"/>
      <c r="F84" s="597"/>
      <c r="G84" s="597"/>
      <c r="H84" s="598"/>
      <c r="I84" s="9"/>
      <c r="J84" s="312"/>
      <c r="K84" s="237"/>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row>
    <row r="85" spans="1:80" ht="9" customHeight="1" thickBot="1" x14ac:dyDescent="0.35">
      <c r="A85" s="37"/>
      <c r="B85" s="38"/>
      <c r="C85" s="17"/>
      <c r="D85" s="17"/>
      <c r="E85" s="17"/>
      <c r="F85" s="17"/>
      <c r="G85" s="17"/>
      <c r="H85" s="19"/>
      <c r="J85" s="312"/>
      <c r="K85" s="237"/>
      <c r="O85" s="52"/>
      <c r="P85" s="55"/>
      <c r="BO85" s="1"/>
      <c r="BP85" s="1"/>
      <c r="BQ85" s="1"/>
      <c r="BR85" s="1"/>
      <c r="BS85" s="1"/>
      <c r="BT85" s="1"/>
      <c r="BU85" s="1"/>
      <c r="BV85" s="1"/>
      <c r="BW85" s="1"/>
      <c r="BX85" s="1"/>
      <c r="BY85" s="1"/>
      <c r="BZ85" s="1"/>
      <c r="CA85" s="1"/>
      <c r="CB85" s="1"/>
    </row>
    <row r="86" spans="1:80" s="6" customFormat="1" ht="27" customHeight="1" thickTop="1" thickBot="1" x14ac:dyDescent="0.3">
      <c r="A86" s="39"/>
      <c r="B86" s="61" t="s">
        <v>1904</v>
      </c>
      <c r="C86" s="189"/>
      <c r="D86" s="20"/>
      <c r="E86" s="50"/>
      <c r="F86" s="50"/>
      <c r="G86" s="50"/>
      <c r="H86" s="27"/>
      <c r="I86" s="10"/>
      <c r="J86" s="312"/>
      <c r="K86" s="237"/>
      <c r="L86" s="10"/>
      <c r="M86" s="10"/>
      <c r="N86" s="10"/>
      <c r="O86" s="52"/>
      <c r="P86" s="56"/>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row>
    <row r="87" spans="1:80" ht="9" customHeight="1" thickTop="1" thickBot="1" x14ac:dyDescent="0.35">
      <c r="A87" s="40"/>
      <c r="B87" s="65"/>
      <c r="C87" s="21"/>
      <c r="D87" s="21"/>
      <c r="E87" s="66"/>
      <c r="F87" s="21"/>
      <c r="G87" s="21"/>
      <c r="H87" s="28"/>
      <c r="J87" s="312"/>
      <c r="K87" s="237"/>
      <c r="O87" s="52"/>
      <c r="P87" s="55"/>
      <c r="BO87" s="1"/>
      <c r="BP87" s="1"/>
      <c r="BQ87" s="1"/>
      <c r="BR87" s="1"/>
      <c r="BS87" s="1"/>
      <c r="BT87" s="1"/>
      <c r="BU87" s="1"/>
      <c r="BV87" s="1"/>
      <c r="BW87" s="1"/>
      <c r="BX87" s="1"/>
      <c r="BY87" s="1"/>
      <c r="BZ87" s="1"/>
      <c r="CA87" s="1"/>
      <c r="CB87" s="1"/>
    </row>
    <row r="88" spans="1:80" s="6" customFormat="1" ht="48" customHeight="1" thickTop="1" thickBot="1" x14ac:dyDescent="0.3">
      <c r="A88" s="39"/>
      <c r="B88" s="58" t="s">
        <v>1905</v>
      </c>
      <c r="C88" s="590"/>
      <c r="D88" s="591"/>
      <c r="E88" s="591"/>
      <c r="F88" s="591"/>
      <c r="G88" s="592"/>
      <c r="H88" s="27"/>
      <c r="I88" s="10"/>
      <c r="J88" s="312"/>
      <c r="K88" s="364"/>
      <c r="L88" s="10"/>
      <c r="M88" s="10"/>
      <c r="N88" s="10"/>
      <c r="O88" s="52"/>
      <c r="P88" s="56"/>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row>
    <row r="89" spans="1:80" ht="9" customHeight="1" thickTop="1" thickBot="1" x14ac:dyDescent="0.35">
      <c r="A89" s="44"/>
      <c r="B89" s="41"/>
      <c r="C89" s="22"/>
      <c r="D89" s="22"/>
      <c r="E89" s="41"/>
      <c r="F89" s="22"/>
      <c r="G89" s="22"/>
      <c r="H89" s="32"/>
      <c r="J89" s="312"/>
      <c r="K89" s="237"/>
    </row>
    <row r="90" spans="1:80" s="4" customFormat="1" ht="18.75" customHeight="1" thickBot="1" x14ac:dyDescent="0.3">
      <c r="A90" s="597" t="s">
        <v>1844</v>
      </c>
      <c r="B90" s="597"/>
      <c r="C90" s="597"/>
      <c r="D90" s="597"/>
      <c r="E90" s="597"/>
      <c r="F90" s="597"/>
      <c r="G90" s="597"/>
      <c r="H90" s="598"/>
      <c r="I90" s="9"/>
      <c r="J90" s="312"/>
      <c r="K90" s="237"/>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row>
    <row r="91" spans="1:80" ht="9" customHeight="1" thickBot="1" x14ac:dyDescent="0.35">
      <c r="A91" s="37"/>
      <c r="B91" s="38"/>
      <c r="C91" s="17"/>
      <c r="D91" s="17"/>
      <c r="E91" s="17"/>
      <c r="F91" s="17"/>
      <c r="G91" s="17"/>
      <c r="H91" s="19"/>
      <c r="J91" s="312"/>
      <c r="K91" s="237"/>
      <c r="O91" s="52"/>
      <c r="P91" s="55"/>
      <c r="BO91" s="1"/>
      <c r="BP91" s="1"/>
      <c r="BQ91" s="1"/>
      <c r="BR91" s="1"/>
      <c r="BS91" s="1"/>
      <c r="BT91" s="1"/>
      <c r="BU91" s="1"/>
      <c r="BV91" s="1"/>
      <c r="BW91" s="1"/>
      <c r="BX91" s="1"/>
      <c r="BY91" s="1"/>
      <c r="BZ91" s="1"/>
      <c r="CA91" s="1"/>
      <c r="CB91" s="1"/>
    </row>
    <row r="92" spans="1:80" s="6" customFormat="1" ht="57" customHeight="1" thickTop="1" thickBot="1" x14ac:dyDescent="0.3">
      <c r="A92" s="39"/>
      <c r="B92" s="68" t="s">
        <v>1906</v>
      </c>
      <c r="C92" s="189"/>
      <c r="D92" s="20"/>
      <c r="E92" s="61" t="s">
        <v>1907</v>
      </c>
      <c r="F92" s="636"/>
      <c r="G92" s="637"/>
      <c r="H92" s="27"/>
      <c r="I92" s="10"/>
      <c r="J92" s="312"/>
      <c r="K92" s="237"/>
      <c r="L92" s="10"/>
      <c r="M92" s="10"/>
      <c r="N92" s="10"/>
      <c r="O92" s="52"/>
      <c r="P92" s="56"/>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row>
    <row r="93" spans="1:80" ht="9" customHeight="1" thickTop="1" thickBot="1" x14ac:dyDescent="0.35">
      <c r="A93" s="40"/>
      <c r="B93" s="65"/>
      <c r="C93" s="21"/>
      <c r="D93" s="21"/>
      <c r="E93" s="66"/>
      <c r="F93" s="21"/>
      <c r="G93" s="21"/>
      <c r="H93" s="28"/>
      <c r="J93" s="312"/>
      <c r="K93" s="237"/>
      <c r="O93" s="52"/>
      <c r="P93" s="55"/>
      <c r="BO93" s="1"/>
      <c r="BP93" s="1"/>
      <c r="BQ93" s="1"/>
      <c r="BR93" s="1"/>
      <c r="BS93" s="1"/>
      <c r="BT93" s="1"/>
      <c r="BU93" s="1"/>
      <c r="BV93" s="1"/>
      <c r="BW93" s="1"/>
      <c r="BX93" s="1"/>
      <c r="BY93" s="1"/>
      <c r="BZ93" s="1"/>
      <c r="CA93" s="1"/>
      <c r="CB93" s="1"/>
    </row>
    <row r="94" spans="1:80" s="6" customFormat="1" ht="27" customHeight="1" thickTop="1" thickBot="1" x14ac:dyDescent="0.3">
      <c r="A94" s="39"/>
      <c r="B94" s="61" t="s">
        <v>1908</v>
      </c>
      <c r="C94" s="189"/>
      <c r="D94" s="20"/>
      <c r="E94" s="50"/>
      <c r="F94" s="50"/>
      <c r="G94" s="50"/>
      <c r="H94" s="27"/>
      <c r="I94" s="10"/>
      <c r="J94" s="312"/>
      <c r="K94" s="237"/>
      <c r="L94" s="10"/>
      <c r="M94" s="10"/>
      <c r="N94" s="10"/>
      <c r="O94" s="52"/>
      <c r="P94" s="56"/>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row>
    <row r="95" spans="1:80" ht="9" customHeight="1" thickTop="1" thickBot="1" x14ac:dyDescent="0.35">
      <c r="A95" s="40"/>
      <c r="B95" s="65"/>
      <c r="C95" s="21"/>
      <c r="D95" s="21"/>
      <c r="E95" s="66"/>
      <c r="F95" s="21"/>
      <c r="G95" s="21"/>
      <c r="H95" s="28"/>
      <c r="J95" s="312"/>
      <c r="K95" s="237"/>
      <c r="O95" s="52"/>
      <c r="P95" s="55"/>
      <c r="BO95" s="1"/>
      <c r="BP95" s="1"/>
      <c r="BQ95" s="1"/>
      <c r="BR95" s="1"/>
      <c r="BS95" s="1"/>
      <c r="BT95" s="1"/>
      <c r="BU95" s="1"/>
      <c r="BV95" s="1"/>
      <c r="BW95" s="1"/>
      <c r="BX95" s="1"/>
      <c r="BY95" s="1"/>
      <c r="BZ95" s="1"/>
      <c r="CA95" s="1"/>
      <c r="CB95" s="1"/>
    </row>
    <row r="96" spans="1:80" s="4" customFormat="1" ht="18.75" customHeight="1" thickBot="1" x14ac:dyDescent="0.3">
      <c r="A96" s="597" t="s">
        <v>1845</v>
      </c>
      <c r="B96" s="597"/>
      <c r="C96" s="597"/>
      <c r="D96" s="597"/>
      <c r="E96" s="597"/>
      <c r="F96" s="597"/>
      <c r="G96" s="597"/>
      <c r="H96" s="598"/>
      <c r="I96" s="9"/>
      <c r="J96" s="312"/>
      <c r="K96" s="237"/>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row>
    <row r="97" spans="1:80" ht="9" customHeight="1" thickBot="1" x14ac:dyDescent="0.35">
      <c r="A97" s="37"/>
      <c r="B97" s="38"/>
      <c r="C97" s="17"/>
      <c r="D97" s="17"/>
      <c r="E97" s="17"/>
      <c r="F97" s="17"/>
      <c r="G97" s="17"/>
      <c r="H97" s="19"/>
      <c r="J97" s="312"/>
      <c r="K97" s="237"/>
      <c r="O97" s="52"/>
      <c r="P97" s="55"/>
      <c r="BO97" s="1"/>
      <c r="BP97" s="1"/>
      <c r="BQ97" s="1"/>
      <c r="BR97" s="1"/>
      <c r="BS97" s="1"/>
      <c r="BT97" s="1"/>
      <c r="BU97" s="1"/>
      <c r="BV97" s="1"/>
      <c r="BW97" s="1"/>
      <c r="BX97" s="1"/>
      <c r="BY97" s="1"/>
      <c r="BZ97" s="1"/>
      <c r="CA97" s="1"/>
      <c r="CB97" s="1"/>
    </row>
    <row r="98" spans="1:80" s="6" customFormat="1" ht="57" customHeight="1" thickTop="1" thickBot="1" x14ac:dyDescent="0.3">
      <c r="A98" s="39"/>
      <c r="B98" s="68" t="s">
        <v>1909</v>
      </c>
      <c r="C98" s="189"/>
      <c r="D98" s="20"/>
      <c r="E98" s="61" t="s">
        <v>1910</v>
      </c>
      <c r="F98" s="584"/>
      <c r="G98" s="585"/>
      <c r="H98" s="27"/>
      <c r="I98" s="10"/>
      <c r="J98" s="312"/>
      <c r="K98" s="237"/>
      <c r="L98" s="10"/>
      <c r="M98" s="10"/>
      <c r="N98" s="10"/>
      <c r="O98" s="52"/>
      <c r="P98" s="56"/>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row>
    <row r="99" spans="1:80" ht="9" customHeight="1" thickTop="1" thickBot="1" x14ac:dyDescent="0.35">
      <c r="A99" s="40"/>
      <c r="B99" s="65"/>
      <c r="C99" s="21"/>
      <c r="D99" s="21"/>
      <c r="E99" s="66"/>
      <c r="F99" s="21"/>
      <c r="G99" s="21"/>
      <c r="H99" s="28"/>
      <c r="J99" s="312"/>
      <c r="K99" s="237"/>
      <c r="O99" s="52"/>
      <c r="P99" s="55"/>
      <c r="BO99" s="1"/>
      <c r="BP99" s="1"/>
      <c r="BQ99" s="1"/>
      <c r="BR99" s="1"/>
      <c r="BS99" s="1"/>
      <c r="BT99" s="1"/>
      <c r="BU99" s="1"/>
      <c r="BV99" s="1"/>
      <c r="BW99" s="1"/>
      <c r="BX99" s="1"/>
      <c r="BY99" s="1"/>
      <c r="BZ99" s="1"/>
      <c r="CA99" s="1"/>
      <c r="CB99" s="1"/>
    </row>
    <row r="100" spans="1:80" s="6" customFormat="1" ht="29.25" customHeight="1" thickTop="1" thickBot="1" x14ac:dyDescent="0.3">
      <c r="A100" s="39"/>
      <c r="B100" s="58" t="s">
        <v>2243</v>
      </c>
      <c r="C100" s="590"/>
      <c r="D100" s="591"/>
      <c r="E100" s="591"/>
      <c r="F100" s="591"/>
      <c r="G100" s="592"/>
      <c r="H100" s="27"/>
      <c r="I100" s="10"/>
      <c r="J100" s="312"/>
      <c r="K100" s="364"/>
      <c r="L100" s="10"/>
      <c r="M100" s="10"/>
      <c r="N100" s="10"/>
      <c r="O100" s="52"/>
      <c r="P100" s="56"/>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c r="CA100" s="10"/>
      <c r="CB100" s="10"/>
    </row>
    <row r="101" spans="1:80" ht="9" customHeight="1" thickTop="1" thickBot="1" x14ac:dyDescent="0.35">
      <c r="A101" s="40"/>
      <c r="B101" s="31"/>
      <c r="C101" s="21"/>
      <c r="D101" s="21"/>
      <c r="E101" s="31"/>
      <c r="F101" s="21"/>
      <c r="G101" s="21"/>
      <c r="H101" s="28"/>
      <c r="J101" s="312"/>
      <c r="K101" s="237"/>
    </row>
    <row r="102" spans="1:80" s="6" customFormat="1" ht="57" customHeight="1" thickTop="1" thickBot="1" x14ac:dyDescent="0.3">
      <c r="A102" s="39"/>
      <c r="B102" s="68" t="s">
        <v>1912</v>
      </c>
      <c r="C102" s="189"/>
      <c r="D102" s="20"/>
      <c r="E102" s="61" t="s">
        <v>1911</v>
      </c>
      <c r="F102" s="624"/>
      <c r="G102" s="625"/>
      <c r="H102" s="27"/>
      <c r="I102" s="10"/>
      <c r="J102" s="312"/>
      <c r="K102" s="237"/>
      <c r="L102" s="10"/>
      <c r="M102" s="10"/>
      <c r="N102" s="10"/>
      <c r="O102" s="52"/>
      <c r="P102" s="56"/>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c r="CA102" s="10"/>
      <c r="CB102" s="10"/>
    </row>
    <row r="103" spans="1:80" ht="9" customHeight="1" thickTop="1" thickBot="1" x14ac:dyDescent="0.35">
      <c r="A103" s="40"/>
      <c r="B103" s="31"/>
      <c r="C103" s="21"/>
      <c r="D103" s="21"/>
      <c r="E103" s="31"/>
      <c r="F103" s="21"/>
      <c r="G103" s="21"/>
      <c r="H103" s="28"/>
      <c r="J103" s="312"/>
      <c r="K103" s="237"/>
    </row>
    <row r="104" spans="1:80" s="6" customFormat="1" ht="29.25" customHeight="1" thickTop="1" thickBot="1" x14ac:dyDescent="0.3">
      <c r="A104" s="39"/>
      <c r="B104" s="58" t="s">
        <v>2244</v>
      </c>
      <c r="C104" s="590"/>
      <c r="D104" s="591"/>
      <c r="E104" s="591"/>
      <c r="F104" s="591"/>
      <c r="G104" s="592"/>
      <c r="H104" s="27"/>
      <c r="I104" s="10"/>
      <c r="J104" s="312"/>
      <c r="K104" s="364"/>
      <c r="L104" s="10"/>
      <c r="M104" s="10"/>
      <c r="N104" s="10"/>
      <c r="O104" s="52"/>
      <c r="P104" s="56"/>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c r="CA104" s="10"/>
      <c r="CB104" s="10"/>
    </row>
    <row r="105" spans="1:80" ht="9" customHeight="1" thickTop="1" thickBot="1" x14ac:dyDescent="0.35">
      <c r="A105" s="44"/>
      <c r="B105" s="41"/>
      <c r="C105" s="22"/>
      <c r="D105" s="22"/>
      <c r="E105" s="41"/>
      <c r="F105" s="22"/>
      <c r="G105" s="22"/>
      <c r="H105" s="32"/>
      <c r="J105" s="312"/>
      <c r="K105" s="237"/>
    </row>
    <row r="106" spans="1:80" s="4" customFormat="1" ht="12.75" customHeight="1" thickBot="1" x14ac:dyDescent="0.3">
      <c r="A106" s="579"/>
      <c r="B106" s="580"/>
      <c r="C106" s="580"/>
      <c r="D106" s="580"/>
      <c r="E106" s="580"/>
      <c r="F106" s="580"/>
      <c r="G106" s="580"/>
      <c r="H106" s="581"/>
      <c r="I106" s="9"/>
      <c r="J106" s="186"/>
      <c r="K106" s="186"/>
      <c r="L106" s="9"/>
      <c r="M106" s="9"/>
      <c r="N106" s="9"/>
      <c r="O106" s="51"/>
      <c r="P106" s="53"/>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row>
    <row r="107" spans="1:80" s="1" customFormat="1" ht="73.5" customHeight="1" thickBot="1" x14ac:dyDescent="0.35">
      <c r="A107" s="163"/>
      <c r="B107" s="164"/>
      <c r="C107" s="164"/>
      <c r="D107" s="164"/>
      <c r="E107" s="164"/>
      <c r="F107" s="164"/>
      <c r="G107" s="164"/>
      <c r="H107" s="165"/>
      <c r="J107" s="237" t="s">
        <v>1545</v>
      </c>
      <c r="K107" s="222"/>
    </row>
    <row r="108" spans="1:80" s="1" customFormat="1" ht="18" customHeight="1" x14ac:dyDescent="0.3">
      <c r="A108" s="571" t="s">
        <v>2063</v>
      </c>
      <c r="B108" s="572"/>
      <c r="C108" s="572"/>
      <c r="D108" s="572"/>
      <c r="E108" s="572"/>
      <c r="F108" s="572"/>
      <c r="G108" s="572"/>
      <c r="H108" s="573"/>
      <c r="I108" s="155"/>
      <c r="J108" s="324"/>
      <c r="K108" s="324"/>
      <c r="L108" s="155"/>
      <c r="O108" s="131"/>
      <c r="P108" s="132"/>
    </row>
    <row r="109" spans="1:80" s="1" customFormat="1" ht="12.75" customHeight="1" x14ac:dyDescent="0.3">
      <c r="A109" s="574" t="s">
        <v>2064</v>
      </c>
      <c r="B109" s="456"/>
      <c r="C109" s="456"/>
      <c r="D109" s="456"/>
      <c r="E109" s="456"/>
      <c r="F109" s="456"/>
      <c r="G109" s="456"/>
      <c r="H109" s="575"/>
      <c r="I109" s="158"/>
      <c r="J109" s="325"/>
      <c r="K109" s="325"/>
      <c r="L109" s="158"/>
      <c r="O109" s="131"/>
      <c r="P109" s="132"/>
    </row>
    <row r="110" spans="1:80" s="1" customFormat="1" ht="12.75" customHeight="1" thickBot="1" x14ac:dyDescent="0.35">
      <c r="A110" s="576" t="s">
        <v>2066</v>
      </c>
      <c r="B110" s="577"/>
      <c r="C110" s="577"/>
      <c r="D110" s="577"/>
      <c r="E110" s="577"/>
      <c r="F110" s="577"/>
      <c r="G110" s="577"/>
      <c r="H110" s="578"/>
      <c r="I110" s="160"/>
      <c r="J110" s="326"/>
      <c r="K110" s="326"/>
      <c r="L110" s="160"/>
      <c r="O110" s="131"/>
      <c r="P110" s="132"/>
    </row>
    <row r="111" spans="1:80" s="1" customFormat="1" ht="12.75" customHeight="1" x14ac:dyDescent="0.3">
      <c r="J111" s="186"/>
      <c r="K111" s="222"/>
    </row>
    <row r="112" spans="1:80" s="1" customFormat="1" ht="12.75" customHeight="1" x14ac:dyDescent="0.3">
      <c r="J112" s="186"/>
      <c r="K112" s="222"/>
    </row>
    <row r="113" spans="10:11" s="1" customFormat="1" ht="12.75" customHeight="1" x14ac:dyDescent="0.3">
      <c r="J113" s="186"/>
      <c r="K113" s="222"/>
    </row>
    <row r="114" spans="10:11" s="1" customFormat="1" ht="12.75" customHeight="1" x14ac:dyDescent="0.3">
      <c r="J114" s="186"/>
      <c r="K114" s="222"/>
    </row>
    <row r="115" spans="10:11" s="1" customFormat="1" ht="12.75" customHeight="1" x14ac:dyDescent="0.3">
      <c r="J115" s="186"/>
      <c r="K115" s="222"/>
    </row>
    <row r="116" spans="10:11" s="1" customFormat="1" ht="12.75" customHeight="1" x14ac:dyDescent="0.3">
      <c r="J116" s="186"/>
      <c r="K116" s="222"/>
    </row>
    <row r="117" spans="10:11" s="1" customFormat="1" ht="12.75" customHeight="1" x14ac:dyDescent="0.3">
      <c r="J117" s="186"/>
      <c r="K117" s="222"/>
    </row>
    <row r="118" spans="10:11" s="1" customFormat="1" ht="12.75" customHeight="1" x14ac:dyDescent="0.3">
      <c r="J118" s="186"/>
      <c r="K118" s="222"/>
    </row>
    <row r="119" spans="10:11" s="1" customFormat="1" ht="12.75" customHeight="1" x14ac:dyDescent="0.3">
      <c r="J119" s="186"/>
      <c r="K119" s="222"/>
    </row>
    <row r="120" spans="10:11" s="1" customFormat="1" ht="12.75" customHeight="1" x14ac:dyDescent="0.3">
      <c r="J120" s="186"/>
      <c r="K120" s="222"/>
    </row>
    <row r="121" spans="10:11" s="1" customFormat="1" ht="12.75" customHeight="1" x14ac:dyDescent="0.3">
      <c r="J121" s="186"/>
      <c r="K121" s="222"/>
    </row>
    <row r="122" spans="10:11" s="1" customFormat="1" ht="12.75" customHeight="1" x14ac:dyDescent="0.3">
      <c r="J122" s="186"/>
      <c r="K122" s="222"/>
    </row>
    <row r="123" spans="10:11" s="1" customFormat="1" ht="12.75" customHeight="1" x14ac:dyDescent="0.3">
      <c r="J123" s="186"/>
      <c r="K123" s="222"/>
    </row>
    <row r="124" spans="10:11" s="1" customFormat="1" ht="12.75" customHeight="1" x14ac:dyDescent="0.3">
      <c r="J124" s="186"/>
      <c r="K124" s="222"/>
    </row>
    <row r="125" spans="10:11" s="1" customFormat="1" ht="12.75" customHeight="1" x14ac:dyDescent="0.3">
      <c r="J125" s="186"/>
      <c r="K125" s="222"/>
    </row>
    <row r="126" spans="10:11" s="1" customFormat="1" ht="12.75" customHeight="1" x14ac:dyDescent="0.3">
      <c r="J126" s="186"/>
      <c r="K126" s="222"/>
    </row>
    <row r="127" spans="10:11" s="1" customFormat="1" ht="12.75" customHeight="1" x14ac:dyDescent="0.3">
      <c r="J127" s="186"/>
      <c r="K127" s="222"/>
    </row>
    <row r="128" spans="10:11" s="1" customFormat="1" ht="12.75" customHeight="1" x14ac:dyDescent="0.3">
      <c r="J128" s="186"/>
      <c r="K128" s="222"/>
    </row>
    <row r="129" spans="10:11" s="1" customFormat="1" ht="12.75" customHeight="1" x14ac:dyDescent="0.3">
      <c r="J129" s="186"/>
      <c r="K129" s="222"/>
    </row>
    <row r="130" spans="10:11" s="1" customFormat="1" ht="12.75" customHeight="1" x14ac:dyDescent="0.3">
      <c r="J130" s="186"/>
      <c r="K130" s="222"/>
    </row>
    <row r="131" spans="10:11" s="1" customFormat="1" ht="12.75" customHeight="1" x14ac:dyDescent="0.3">
      <c r="J131" s="186"/>
      <c r="K131" s="222"/>
    </row>
    <row r="132" spans="10:11" s="1" customFormat="1" ht="12.75" customHeight="1" x14ac:dyDescent="0.3">
      <c r="J132" s="186"/>
      <c r="K132" s="222"/>
    </row>
    <row r="133" spans="10:11" s="1" customFormat="1" ht="12.75" customHeight="1" x14ac:dyDescent="0.3">
      <c r="J133" s="186"/>
      <c r="K133" s="222"/>
    </row>
    <row r="134" spans="10:11" s="1" customFormat="1" ht="12.75" customHeight="1" x14ac:dyDescent="0.3">
      <c r="J134" s="186"/>
      <c r="K134" s="222"/>
    </row>
    <row r="135" spans="10:11" s="1" customFormat="1" ht="12.75" customHeight="1" x14ac:dyDescent="0.3">
      <c r="J135" s="186"/>
      <c r="K135" s="222"/>
    </row>
    <row r="136" spans="10:11" s="1" customFormat="1" ht="12.75" customHeight="1" x14ac:dyDescent="0.3">
      <c r="J136" s="186"/>
      <c r="K136" s="222"/>
    </row>
    <row r="137" spans="10:11" s="1" customFormat="1" ht="12.75" customHeight="1" x14ac:dyDescent="0.3">
      <c r="J137" s="186"/>
      <c r="K137" s="222"/>
    </row>
    <row r="138" spans="10:11" s="1" customFormat="1" ht="12.75" customHeight="1" x14ac:dyDescent="0.3">
      <c r="J138" s="186"/>
      <c r="K138" s="222"/>
    </row>
    <row r="139" spans="10:11" s="1" customFormat="1" ht="12.75" customHeight="1" x14ac:dyDescent="0.3">
      <c r="J139" s="186"/>
      <c r="K139" s="222"/>
    </row>
    <row r="140" spans="10:11" s="1" customFormat="1" ht="12.75" customHeight="1" x14ac:dyDescent="0.3">
      <c r="J140" s="186"/>
      <c r="K140" s="222"/>
    </row>
    <row r="141" spans="10:11" s="1" customFormat="1" ht="12.75" customHeight="1" x14ac:dyDescent="0.3">
      <c r="J141" s="186"/>
      <c r="K141" s="222"/>
    </row>
    <row r="142" spans="10:11" s="1" customFormat="1" ht="12.75" customHeight="1" x14ac:dyDescent="0.3">
      <c r="J142" s="186"/>
      <c r="K142" s="222"/>
    </row>
    <row r="143" spans="10:11" s="1" customFormat="1" ht="12.75" customHeight="1" x14ac:dyDescent="0.3">
      <c r="J143" s="186"/>
      <c r="K143" s="222"/>
    </row>
    <row r="144" spans="10:11" s="1" customFormat="1" ht="12.75" customHeight="1" x14ac:dyDescent="0.3">
      <c r="J144" s="186"/>
      <c r="K144" s="222"/>
    </row>
    <row r="145" spans="10:11" s="1" customFormat="1" ht="12.75" customHeight="1" x14ac:dyDescent="0.3">
      <c r="J145" s="186"/>
      <c r="K145" s="222"/>
    </row>
    <row r="146" spans="10:11" s="1" customFormat="1" ht="12.75" customHeight="1" x14ac:dyDescent="0.3">
      <c r="J146" s="186"/>
      <c r="K146" s="222"/>
    </row>
    <row r="147" spans="10:11" s="1" customFormat="1" ht="12.75" customHeight="1" x14ac:dyDescent="0.3">
      <c r="J147" s="186"/>
      <c r="K147" s="222"/>
    </row>
    <row r="148" spans="10:11" s="1" customFormat="1" ht="12.75" customHeight="1" x14ac:dyDescent="0.3">
      <c r="J148" s="186"/>
      <c r="K148" s="222"/>
    </row>
    <row r="149" spans="10:11" s="1" customFormat="1" ht="12.75" customHeight="1" x14ac:dyDescent="0.3">
      <c r="J149" s="186"/>
      <c r="K149" s="222"/>
    </row>
    <row r="150" spans="10:11" s="1" customFormat="1" ht="12.75" customHeight="1" x14ac:dyDescent="0.3">
      <c r="J150" s="186"/>
      <c r="K150" s="222"/>
    </row>
    <row r="151" spans="10:11" s="1" customFormat="1" ht="12.75" customHeight="1" x14ac:dyDescent="0.3">
      <c r="J151" s="186"/>
      <c r="K151" s="222"/>
    </row>
    <row r="152" spans="10:11" s="1" customFormat="1" ht="12.75" customHeight="1" x14ac:dyDescent="0.3">
      <c r="J152" s="186"/>
      <c r="K152" s="222"/>
    </row>
    <row r="153" spans="10:11" s="1" customFormat="1" ht="12.75" customHeight="1" x14ac:dyDescent="0.3">
      <c r="J153" s="186"/>
      <c r="K153" s="222"/>
    </row>
    <row r="154" spans="10:11" s="1" customFormat="1" ht="12.75" customHeight="1" x14ac:dyDescent="0.3">
      <c r="J154" s="186"/>
      <c r="K154" s="222"/>
    </row>
    <row r="155" spans="10:11" s="1" customFormat="1" ht="12.75" customHeight="1" x14ac:dyDescent="0.3">
      <c r="J155" s="186"/>
      <c r="K155" s="222"/>
    </row>
    <row r="156" spans="10:11" s="1" customFormat="1" ht="12.75" customHeight="1" x14ac:dyDescent="0.3">
      <c r="J156" s="186"/>
      <c r="K156" s="222"/>
    </row>
    <row r="157" spans="10:11" s="1" customFormat="1" ht="12.75" customHeight="1" x14ac:dyDescent="0.3">
      <c r="J157" s="186"/>
      <c r="K157" s="222"/>
    </row>
    <row r="158" spans="10:11" s="1" customFormat="1" ht="12.75" customHeight="1" x14ac:dyDescent="0.3">
      <c r="J158" s="186"/>
      <c r="K158" s="222"/>
    </row>
    <row r="159" spans="10:11" s="1" customFormat="1" ht="12.75" customHeight="1" x14ac:dyDescent="0.3">
      <c r="J159" s="186"/>
      <c r="K159" s="222"/>
    </row>
    <row r="160" spans="10:11" s="1" customFormat="1" ht="12.75" customHeight="1" x14ac:dyDescent="0.3">
      <c r="J160" s="186"/>
      <c r="K160" s="222"/>
    </row>
    <row r="161" spans="10:11" s="1" customFormat="1" ht="12.75" customHeight="1" x14ac:dyDescent="0.3">
      <c r="J161" s="186"/>
      <c r="K161" s="222"/>
    </row>
    <row r="162" spans="10:11" s="1" customFormat="1" ht="12.75" customHeight="1" x14ac:dyDescent="0.3">
      <c r="J162" s="186"/>
      <c r="K162" s="222"/>
    </row>
    <row r="163" spans="10:11" s="1" customFormat="1" ht="12.75" customHeight="1" x14ac:dyDescent="0.3">
      <c r="J163" s="186"/>
      <c r="K163" s="222"/>
    </row>
    <row r="164" spans="10:11" s="1" customFormat="1" ht="12.75" customHeight="1" x14ac:dyDescent="0.3">
      <c r="J164" s="186"/>
      <c r="K164" s="222"/>
    </row>
    <row r="165" spans="10:11" s="1" customFormat="1" ht="12.75" customHeight="1" x14ac:dyDescent="0.3">
      <c r="J165" s="186"/>
      <c r="K165" s="222"/>
    </row>
    <row r="166" spans="10:11" s="1" customFormat="1" ht="12.75" customHeight="1" x14ac:dyDescent="0.3">
      <c r="J166" s="186"/>
      <c r="K166" s="222"/>
    </row>
    <row r="167" spans="10:11" s="1" customFormat="1" ht="12.75" customHeight="1" x14ac:dyDescent="0.3">
      <c r="J167" s="186"/>
      <c r="K167" s="222"/>
    </row>
    <row r="168" spans="10:11" s="1" customFormat="1" ht="12.75" customHeight="1" x14ac:dyDescent="0.3">
      <c r="J168" s="186"/>
      <c r="K168" s="222"/>
    </row>
    <row r="169" spans="10:11" s="1" customFormat="1" ht="12.75" customHeight="1" x14ac:dyDescent="0.3">
      <c r="J169" s="186"/>
      <c r="K169" s="222"/>
    </row>
    <row r="170" spans="10:11" s="1" customFormat="1" ht="12.75" customHeight="1" x14ac:dyDescent="0.3">
      <c r="J170" s="186"/>
      <c r="K170" s="222"/>
    </row>
    <row r="171" spans="10:11" s="1" customFormat="1" ht="12.75" customHeight="1" x14ac:dyDescent="0.3">
      <c r="J171" s="186"/>
      <c r="K171" s="222"/>
    </row>
    <row r="172" spans="10:11" s="1" customFormat="1" ht="12.75" customHeight="1" x14ac:dyDescent="0.3">
      <c r="J172" s="186"/>
      <c r="K172" s="222"/>
    </row>
    <row r="173" spans="10:11" s="1" customFormat="1" ht="12.75" customHeight="1" x14ac:dyDescent="0.3">
      <c r="J173" s="186"/>
      <c r="K173" s="222"/>
    </row>
    <row r="174" spans="10:11" s="1" customFormat="1" ht="12.75" customHeight="1" x14ac:dyDescent="0.3">
      <c r="J174" s="186"/>
      <c r="K174" s="222"/>
    </row>
    <row r="175" spans="10:11" s="1" customFormat="1" ht="12.75" customHeight="1" x14ac:dyDescent="0.3">
      <c r="J175" s="186"/>
      <c r="K175" s="222"/>
    </row>
    <row r="176" spans="10:11" s="1" customFormat="1" ht="12.75" customHeight="1" x14ac:dyDescent="0.3">
      <c r="J176" s="186"/>
      <c r="K176" s="222"/>
    </row>
    <row r="177" spans="10:11" s="1" customFormat="1" ht="12.75" customHeight="1" x14ac:dyDescent="0.3">
      <c r="J177" s="186"/>
      <c r="K177" s="222"/>
    </row>
    <row r="178" spans="10:11" s="1" customFormat="1" ht="12.75" customHeight="1" x14ac:dyDescent="0.3">
      <c r="J178" s="186"/>
      <c r="K178" s="222"/>
    </row>
    <row r="179" spans="10:11" s="1" customFormat="1" ht="12.75" customHeight="1" x14ac:dyDescent="0.3">
      <c r="J179" s="186"/>
      <c r="K179" s="222"/>
    </row>
    <row r="180" spans="10:11" s="1" customFormat="1" ht="12.75" customHeight="1" x14ac:dyDescent="0.3">
      <c r="J180" s="186"/>
      <c r="K180" s="222"/>
    </row>
    <row r="181" spans="10:11" s="1" customFormat="1" ht="12.75" customHeight="1" x14ac:dyDescent="0.3">
      <c r="J181" s="186"/>
      <c r="K181" s="222"/>
    </row>
    <row r="182" spans="10:11" s="1" customFormat="1" ht="12.75" customHeight="1" x14ac:dyDescent="0.3">
      <c r="J182" s="186"/>
      <c r="K182" s="222"/>
    </row>
    <row r="183" spans="10:11" s="1" customFormat="1" ht="12.75" customHeight="1" x14ac:dyDescent="0.3">
      <c r="J183" s="186"/>
      <c r="K183" s="222"/>
    </row>
    <row r="184" spans="10:11" s="1" customFormat="1" ht="12.75" customHeight="1" x14ac:dyDescent="0.3">
      <c r="J184" s="186"/>
      <c r="K184" s="222"/>
    </row>
    <row r="185" spans="10:11" s="1" customFormat="1" ht="12.75" customHeight="1" x14ac:dyDescent="0.3">
      <c r="J185" s="186"/>
      <c r="K185" s="222"/>
    </row>
    <row r="186" spans="10:11" s="1" customFormat="1" ht="12.75" customHeight="1" x14ac:dyDescent="0.3">
      <c r="J186" s="186"/>
      <c r="K186" s="222"/>
    </row>
    <row r="187" spans="10:11" s="1" customFormat="1" ht="12.75" customHeight="1" x14ac:dyDescent="0.3">
      <c r="J187" s="186"/>
      <c r="K187" s="222"/>
    </row>
    <row r="188" spans="10:11" s="1" customFormat="1" ht="12.75" customHeight="1" x14ac:dyDescent="0.3">
      <c r="J188" s="186"/>
      <c r="K188" s="222"/>
    </row>
    <row r="189" spans="10:11" s="1" customFormat="1" ht="12.75" customHeight="1" x14ac:dyDescent="0.3">
      <c r="J189" s="186"/>
      <c r="K189" s="222"/>
    </row>
    <row r="190" spans="10:11" s="1" customFormat="1" ht="12.75" customHeight="1" x14ac:dyDescent="0.3">
      <c r="J190" s="186"/>
      <c r="K190" s="222"/>
    </row>
    <row r="191" spans="10:11" s="1" customFormat="1" ht="12.75" customHeight="1" x14ac:dyDescent="0.3">
      <c r="J191" s="186"/>
      <c r="K191" s="222"/>
    </row>
    <row r="192" spans="10:11" s="1" customFormat="1" ht="12.75" customHeight="1" x14ac:dyDescent="0.3">
      <c r="J192" s="186"/>
      <c r="K192" s="222"/>
    </row>
    <row r="193" spans="10:11" s="1" customFormat="1" ht="12.75" customHeight="1" x14ac:dyDescent="0.3">
      <c r="J193" s="186"/>
      <c r="K193" s="222"/>
    </row>
    <row r="194" spans="10:11" s="1" customFormat="1" ht="12.75" customHeight="1" x14ac:dyDescent="0.3">
      <c r="J194" s="186"/>
      <c r="K194" s="222"/>
    </row>
    <row r="195" spans="10:11" s="1" customFormat="1" ht="12.75" customHeight="1" x14ac:dyDescent="0.3">
      <c r="J195" s="186"/>
      <c r="K195" s="222"/>
    </row>
    <row r="196" spans="10:11" s="1" customFormat="1" ht="12.75" customHeight="1" x14ac:dyDescent="0.3">
      <c r="J196" s="186"/>
      <c r="K196" s="222"/>
    </row>
    <row r="197" spans="10:11" s="1" customFormat="1" ht="12.75" customHeight="1" x14ac:dyDescent="0.3">
      <c r="J197" s="186"/>
      <c r="K197" s="222"/>
    </row>
    <row r="198" spans="10:11" s="1" customFormat="1" ht="12.75" customHeight="1" x14ac:dyDescent="0.3">
      <c r="J198" s="186"/>
      <c r="K198" s="222"/>
    </row>
    <row r="199" spans="10:11" s="1" customFormat="1" ht="12.75" customHeight="1" x14ac:dyDescent="0.3">
      <c r="J199" s="186"/>
      <c r="K199" s="222"/>
    </row>
    <row r="200" spans="10:11" s="1" customFormat="1" ht="12.75" customHeight="1" x14ac:dyDescent="0.3">
      <c r="J200" s="186"/>
      <c r="K200" s="222"/>
    </row>
    <row r="201" spans="10:11" s="1" customFormat="1" ht="12.75" customHeight="1" x14ac:dyDescent="0.3">
      <c r="J201" s="186"/>
      <c r="K201" s="222"/>
    </row>
    <row r="202" spans="10:11" s="1" customFormat="1" ht="12.75" customHeight="1" x14ac:dyDescent="0.3">
      <c r="J202" s="186"/>
      <c r="K202" s="222"/>
    </row>
    <row r="203" spans="10:11" s="1" customFormat="1" ht="12.75" customHeight="1" x14ac:dyDescent="0.3">
      <c r="J203" s="186"/>
      <c r="K203" s="222"/>
    </row>
    <row r="204" spans="10:11" s="1" customFormat="1" ht="12.75" customHeight="1" x14ac:dyDescent="0.3">
      <c r="J204" s="186"/>
      <c r="K204" s="222"/>
    </row>
    <row r="205" spans="10:11" s="1" customFormat="1" ht="12.75" customHeight="1" x14ac:dyDescent="0.3">
      <c r="J205" s="186"/>
      <c r="K205" s="222"/>
    </row>
    <row r="206" spans="10:11" s="1" customFormat="1" ht="12.75" customHeight="1" x14ac:dyDescent="0.3">
      <c r="J206" s="186"/>
      <c r="K206" s="222"/>
    </row>
    <row r="207" spans="10:11" s="1" customFormat="1" ht="12.75" customHeight="1" x14ac:dyDescent="0.3">
      <c r="J207" s="186"/>
      <c r="K207" s="222"/>
    </row>
    <row r="208" spans="10:11" s="1" customFormat="1" ht="12.75" customHeight="1" x14ac:dyDescent="0.3">
      <c r="J208" s="186"/>
      <c r="K208" s="222"/>
    </row>
    <row r="209" spans="10:11" s="1" customFormat="1" ht="12.75" customHeight="1" x14ac:dyDescent="0.3">
      <c r="J209" s="186"/>
      <c r="K209" s="222"/>
    </row>
    <row r="210" spans="10:11" s="1" customFormat="1" ht="12.75" customHeight="1" x14ac:dyDescent="0.3">
      <c r="J210" s="186"/>
      <c r="K210" s="222"/>
    </row>
    <row r="211" spans="10:11" s="1" customFormat="1" ht="12.75" customHeight="1" x14ac:dyDescent="0.3">
      <c r="J211" s="186"/>
      <c r="K211" s="222"/>
    </row>
    <row r="212" spans="10:11" s="1" customFormat="1" ht="12.75" customHeight="1" x14ac:dyDescent="0.3">
      <c r="J212" s="186"/>
      <c r="K212" s="222"/>
    </row>
    <row r="213" spans="10:11" s="1" customFormat="1" ht="12.75" customHeight="1" x14ac:dyDescent="0.3">
      <c r="J213" s="186"/>
      <c r="K213" s="222"/>
    </row>
    <row r="214" spans="10:11" s="1" customFormat="1" ht="12.75" customHeight="1" x14ac:dyDescent="0.3">
      <c r="J214" s="186"/>
      <c r="K214" s="222"/>
    </row>
    <row r="215" spans="10:11" s="1" customFormat="1" ht="12.75" customHeight="1" x14ac:dyDescent="0.3">
      <c r="J215" s="186"/>
      <c r="K215" s="222"/>
    </row>
    <row r="216" spans="10:11" s="1" customFormat="1" ht="12.75" customHeight="1" x14ac:dyDescent="0.3">
      <c r="J216" s="186"/>
      <c r="K216" s="222"/>
    </row>
    <row r="217" spans="10:11" s="1" customFormat="1" ht="12.75" customHeight="1" x14ac:dyDescent="0.3">
      <c r="J217" s="186"/>
      <c r="K217" s="222"/>
    </row>
    <row r="218" spans="10:11" s="1" customFormat="1" ht="12.75" customHeight="1" x14ac:dyDescent="0.3">
      <c r="J218" s="186"/>
      <c r="K218" s="222"/>
    </row>
    <row r="219" spans="10:11" s="1" customFormat="1" ht="12.75" customHeight="1" x14ac:dyDescent="0.3">
      <c r="J219" s="186"/>
      <c r="K219" s="222"/>
    </row>
    <row r="220" spans="10:11" s="1" customFormat="1" ht="12.75" customHeight="1" x14ac:dyDescent="0.3">
      <c r="J220" s="186"/>
      <c r="K220" s="222"/>
    </row>
    <row r="221" spans="10:11" s="1" customFormat="1" ht="12.75" customHeight="1" x14ac:dyDescent="0.3">
      <c r="J221" s="186"/>
      <c r="K221" s="222"/>
    </row>
    <row r="222" spans="10:11" s="1" customFormat="1" ht="12.75" customHeight="1" x14ac:dyDescent="0.3">
      <c r="J222" s="186"/>
      <c r="K222" s="222"/>
    </row>
    <row r="223" spans="10:11" s="1" customFormat="1" ht="12.75" customHeight="1" x14ac:dyDescent="0.3">
      <c r="J223" s="186"/>
      <c r="K223" s="222"/>
    </row>
    <row r="224" spans="10:11" s="1" customFormat="1" ht="12.75" customHeight="1" x14ac:dyDescent="0.3">
      <c r="J224" s="186"/>
      <c r="K224" s="222"/>
    </row>
    <row r="225" spans="10:11" s="1" customFormat="1" ht="12.75" customHeight="1" x14ac:dyDescent="0.3">
      <c r="J225" s="186"/>
      <c r="K225" s="222"/>
    </row>
    <row r="226" spans="10:11" s="1" customFormat="1" ht="12.75" customHeight="1" x14ac:dyDescent="0.3">
      <c r="J226" s="186"/>
      <c r="K226" s="222"/>
    </row>
    <row r="227" spans="10:11" s="1" customFormat="1" ht="12.75" customHeight="1" x14ac:dyDescent="0.3">
      <c r="J227" s="186"/>
      <c r="K227" s="222"/>
    </row>
    <row r="228" spans="10:11" s="1" customFormat="1" ht="12.75" customHeight="1" x14ac:dyDescent="0.3">
      <c r="J228" s="186"/>
      <c r="K228" s="222"/>
    </row>
    <row r="229" spans="10:11" s="1" customFormat="1" ht="12.75" customHeight="1" x14ac:dyDescent="0.3">
      <c r="J229" s="186"/>
      <c r="K229" s="222"/>
    </row>
    <row r="230" spans="10:11" s="1" customFormat="1" ht="12.75" customHeight="1" x14ac:dyDescent="0.3">
      <c r="J230" s="186"/>
      <c r="K230" s="222"/>
    </row>
    <row r="231" spans="10:11" s="1" customFormat="1" ht="12.75" customHeight="1" x14ac:dyDescent="0.3">
      <c r="J231" s="186"/>
      <c r="K231" s="222"/>
    </row>
    <row r="232" spans="10:11" s="1" customFormat="1" ht="12.75" customHeight="1" x14ac:dyDescent="0.3">
      <c r="J232" s="186"/>
      <c r="K232" s="222"/>
    </row>
    <row r="233" spans="10:11" s="1" customFormat="1" ht="12.75" customHeight="1" x14ac:dyDescent="0.3">
      <c r="J233" s="186"/>
      <c r="K233" s="222"/>
    </row>
    <row r="234" spans="10:11" s="1" customFormat="1" ht="12.75" customHeight="1" x14ac:dyDescent="0.3">
      <c r="J234" s="186"/>
      <c r="K234" s="222"/>
    </row>
    <row r="235" spans="10:11" s="1" customFormat="1" ht="12.75" customHeight="1" x14ac:dyDescent="0.3">
      <c r="J235" s="186"/>
      <c r="K235" s="222"/>
    </row>
    <row r="236" spans="10:11" s="1" customFormat="1" ht="12.75" customHeight="1" x14ac:dyDescent="0.3">
      <c r="J236" s="186"/>
      <c r="K236" s="222"/>
    </row>
    <row r="237" spans="10:11" s="1" customFormat="1" ht="12.75" customHeight="1" x14ac:dyDescent="0.3">
      <c r="J237" s="186"/>
      <c r="K237" s="222"/>
    </row>
    <row r="238" spans="10:11" s="1" customFormat="1" ht="12.75" customHeight="1" x14ac:dyDescent="0.3">
      <c r="J238" s="186"/>
      <c r="K238" s="222"/>
    </row>
    <row r="239" spans="10:11" s="1" customFormat="1" ht="12.75" customHeight="1" x14ac:dyDescent="0.3">
      <c r="J239" s="186"/>
      <c r="K239" s="222"/>
    </row>
    <row r="240" spans="10:11" s="1" customFormat="1" ht="12.75" customHeight="1" x14ac:dyDescent="0.3">
      <c r="J240" s="186"/>
      <c r="K240" s="222"/>
    </row>
    <row r="241" spans="10:11" s="1" customFormat="1" ht="12.75" customHeight="1" x14ac:dyDescent="0.3">
      <c r="J241" s="186"/>
      <c r="K241" s="222"/>
    </row>
    <row r="242" spans="10:11" s="1" customFormat="1" ht="12.75" customHeight="1" x14ac:dyDescent="0.3">
      <c r="J242" s="186"/>
      <c r="K242" s="222"/>
    </row>
    <row r="243" spans="10:11" s="1" customFormat="1" ht="12.75" customHeight="1" x14ac:dyDescent="0.3">
      <c r="J243" s="186"/>
      <c r="K243" s="222"/>
    </row>
    <row r="244" spans="10:11" s="1" customFormat="1" ht="12.75" customHeight="1" x14ac:dyDescent="0.3">
      <c r="J244" s="186"/>
      <c r="K244" s="222"/>
    </row>
    <row r="245" spans="10:11" s="1" customFormat="1" ht="12.75" customHeight="1" x14ac:dyDescent="0.3">
      <c r="J245" s="186"/>
      <c r="K245" s="222"/>
    </row>
    <row r="246" spans="10:11" s="1" customFormat="1" ht="12.75" customHeight="1" x14ac:dyDescent="0.3">
      <c r="J246" s="186"/>
      <c r="K246" s="222"/>
    </row>
    <row r="247" spans="10:11" s="1" customFormat="1" ht="12.75" customHeight="1" x14ac:dyDescent="0.3">
      <c r="J247" s="186"/>
      <c r="K247" s="222"/>
    </row>
    <row r="248" spans="10:11" s="1" customFormat="1" ht="12.75" customHeight="1" x14ac:dyDescent="0.3">
      <c r="J248" s="186"/>
      <c r="K248" s="222"/>
    </row>
    <row r="249" spans="10:11" s="1" customFormat="1" ht="12.75" customHeight="1" x14ac:dyDescent="0.3">
      <c r="J249" s="186"/>
      <c r="K249" s="222"/>
    </row>
    <row r="250" spans="10:11" s="1" customFormat="1" ht="12.75" customHeight="1" x14ac:dyDescent="0.3">
      <c r="J250" s="186"/>
      <c r="K250" s="222"/>
    </row>
    <row r="251" spans="10:11" s="1" customFormat="1" ht="12.75" customHeight="1" x14ac:dyDescent="0.3">
      <c r="J251" s="186"/>
      <c r="K251" s="222"/>
    </row>
    <row r="252" spans="10:11" s="1" customFormat="1" ht="12.75" customHeight="1" x14ac:dyDescent="0.3">
      <c r="J252" s="186"/>
      <c r="K252" s="222"/>
    </row>
    <row r="253" spans="10:11" s="1" customFormat="1" ht="12.75" customHeight="1" x14ac:dyDescent="0.3">
      <c r="J253" s="186"/>
      <c r="K253" s="222"/>
    </row>
    <row r="254" spans="10:11" s="1" customFormat="1" ht="12.75" customHeight="1" x14ac:dyDescent="0.3">
      <c r="J254" s="186"/>
      <c r="K254" s="222"/>
    </row>
    <row r="255" spans="10:11" s="1" customFormat="1" ht="12.75" customHeight="1" x14ac:dyDescent="0.3">
      <c r="J255" s="186"/>
      <c r="K255" s="222"/>
    </row>
    <row r="256" spans="10:11" s="1" customFormat="1" ht="12.75" customHeight="1" x14ac:dyDescent="0.3">
      <c r="J256" s="186"/>
      <c r="K256" s="222"/>
    </row>
    <row r="257" spans="10:11" s="1" customFormat="1" ht="12.75" customHeight="1" x14ac:dyDescent="0.3">
      <c r="J257" s="186"/>
      <c r="K257" s="222"/>
    </row>
    <row r="258" spans="10:11" s="1" customFormat="1" ht="12.75" customHeight="1" x14ac:dyDescent="0.3">
      <c r="J258" s="186"/>
      <c r="K258" s="222"/>
    </row>
    <row r="259" spans="10:11" s="1" customFormat="1" ht="12.75" customHeight="1" x14ac:dyDescent="0.3">
      <c r="J259" s="186"/>
      <c r="K259" s="222"/>
    </row>
    <row r="260" spans="10:11" s="1" customFormat="1" ht="12.75" customHeight="1" x14ac:dyDescent="0.3">
      <c r="J260" s="186"/>
      <c r="K260" s="222"/>
    </row>
    <row r="261" spans="10:11" s="1" customFormat="1" ht="12.75" customHeight="1" x14ac:dyDescent="0.3">
      <c r="J261" s="186"/>
      <c r="K261" s="222"/>
    </row>
    <row r="262" spans="10:11" s="1" customFormat="1" ht="12.75" customHeight="1" x14ac:dyDescent="0.3">
      <c r="J262" s="186"/>
      <c r="K262" s="222"/>
    </row>
    <row r="263" spans="10:11" s="1" customFormat="1" ht="12.75" customHeight="1" x14ac:dyDescent="0.3">
      <c r="J263" s="186"/>
      <c r="K263" s="222"/>
    </row>
    <row r="264" spans="10:11" s="1" customFormat="1" ht="12.75" customHeight="1" x14ac:dyDescent="0.3">
      <c r="J264" s="186"/>
      <c r="K264" s="222"/>
    </row>
    <row r="265" spans="10:11" s="1" customFormat="1" ht="12.75" customHeight="1" x14ac:dyDescent="0.3">
      <c r="J265" s="186"/>
      <c r="K265" s="222"/>
    </row>
    <row r="266" spans="10:11" s="1" customFormat="1" ht="12.75" customHeight="1" x14ac:dyDescent="0.3">
      <c r="J266" s="186"/>
      <c r="K266" s="222"/>
    </row>
    <row r="267" spans="10:11" s="1" customFormat="1" ht="12.75" customHeight="1" x14ac:dyDescent="0.3">
      <c r="J267" s="186"/>
      <c r="K267" s="222"/>
    </row>
    <row r="268" spans="10:11" s="1" customFormat="1" ht="12.75" customHeight="1" x14ac:dyDescent="0.3">
      <c r="J268" s="186"/>
      <c r="K268" s="222"/>
    </row>
    <row r="269" spans="10:11" s="1" customFormat="1" ht="12.75" customHeight="1" x14ac:dyDescent="0.3">
      <c r="J269" s="186"/>
      <c r="K269" s="222"/>
    </row>
    <row r="270" spans="10:11" s="1" customFormat="1" ht="12.75" customHeight="1" x14ac:dyDescent="0.3">
      <c r="J270" s="186"/>
      <c r="K270" s="222"/>
    </row>
    <row r="271" spans="10:11" s="1" customFormat="1" ht="12.75" customHeight="1" x14ac:dyDescent="0.3">
      <c r="J271" s="186"/>
      <c r="K271" s="222"/>
    </row>
    <row r="272" spans="10:11" s="1" customFormat="1" ht="12.75" customHeight="1" x14ac:dyDescent="0.3">
      <c r="J272" s="186"/>
      <c r="K272" s="222"/>
    </row>
    <row r="273" spans="10:11" s="1" customFormat="1" ht="12.75" customHeight="1" x14ac:dyDescent="0.3">
      <c r="J273" s="186"/>
      <c r="K273" s="222"/>
    </row>
    <row r="274" spans="10:11" s="1" customFormat="1" ht="12.75" customHeight="1" x14ac:dyDescent="0.3">
      <c r="J274" s="186"/>
      <c r="K274" s="222"/>
    </row>
    <row r="275" spans="10:11" s="1" customFormat="1" ht="12.75" customHeight="1" x14ac:dyDescent="0.3">
      <c r="J275" s="186"/>
      <c r="K275" s="222"/>
    </row>
    <row r="276" spans="10:11" s="1" customFormat="1" ht="12.75" customHeight="1" x14ac:dyDescent="0.3">
      <c r="J276" s="186"/>
      <c r="K276" s="222"/>
    </row>
    <row r="277" spans="10:11" s="1" customFormat="1" ht="12.75" customHeight="1" x14ac:dyDescent="0.3">
      <c r="J277" s="186"/>
      <c r="K277" s="222"/>
    </row>
    <row r="278" spans="10:11" s="1" customFormat="1" ht="12.75" customHeight="1" x14ac:dyDescent="0.3">
      <c r="J278" s="186"/>
      <c r="K278" s="222"/>
    </row>
    <row r="279" spans="10:11" s="1" customFormat="1" ht="12.75" customHeight="1" x14ac:dyDescent="0.3">
      <c r="J279" s="186"/>
      <c r="K279" s="222"/>
    </row>
    <row r="280" spans="10:11" s="1" customFormat="1" ht="12.75" customHeight="1" x14ac:dyDescent="0.3">
      <c r="J280" s="186"/>
      <c r="K280" s="222"/>
    </row>
    <row r="281" spans="10:11" s="1" customFormat="1" ht="12.75" customHeight="1" x14ac:dyDescent="0.3">
      <c r="J281" s="186"/>
      <c r="K281" s="222"/>
    </row>
    <row r="282" spans="10:11" s="1" customFormat="1" ht="12.75" customHeight="1" x14ac:dyDescent="0.3">
      <c r="J282" s="186"/>
      <c r="K282" s="222"/>
    </row>
    <row r="283" spans="10:11" s="1" customFormat="1" ht="12.75" customHeight="1" x14ac:dyDescent="0.3">
      <c r="J283" s="186"/>
      <c r="K283" s="222"/>
    </row>
    <row r="284" spans="10:11" s="1" customFormat="1" ht="12.75" customHeight="1" x14ac:dyDescent="0.3">
      <c r="J284" s="186"/>
      <c r="K284" s="222"/>
    </row>
    <row r="285" spans="10:11" s="1" customFormat="1" ht="12.75" customHeight="1" x14ac:dyDescent="0.3">
      <c r="J285" s="186"/>
      <c r="K285" s="222"/>
    </row>
    <row r="286" spans="10:11" s="1" customFormat="1" ht="12.75" customHeight="1" x14ac:dyDescent="0.3">
      <c r="J286" s="186"/>
      <c r="K286" s="222"/>
    </row>
    <row r="287" spans="10:11" s="1" customFormat="1" ht="12.75" customHeight="1" x14ac:dyDescent="0.3">
      <c r="J287" s="186"/>
      <c r="K287" s="222"/>
    </row>
    <row r="288" spans="10:11" s="1" customFormat="1" ht="12.75" customHeight="1" x14ac:dyDescent="0.3">
      <c r="J288" s="186"/>
      <c r="K288" s="222"/>
    </row>
    <row r="289" spans="10:11" s="1" customFormat="1" ht="12.75" customHeight="1" x14ac:dyDescent="0.3">
      <c r="J289" s="186"/>
      <c r="K289" s="222"/>
    </row>
    <row r="290" spans="10:11" s="1" customFormat="1" ht="12.75" customHeight="1" x14ac:dyDescent="0.3">
      <c r="J290" s="186"/>
      <c r="K290" s="222"/>
    </row>
    <row r="291" spans="10:11" s="1" customFormat="1" ht="12.75" customHeight="1" x14ac:dyDescent="0.3">
      <c r="J291" s="186"/>
      <c r="K291" s="222"/>
    </row>
    <row r="292" spans="10:11" s="1" customFormat="1" ht="12.75" customHeight="1" x14ac:dyDescent="0.3">
      <c r="J292" s="186"/>
      <c r="K292" s="222"/>
    </row>
    <row r="293" spans="10:11" s="1" customFormat="1" ht="12.75" customHeight="1" x14ac:dyDescent="0.3">
      <c r="J293" s="186"/>
      <c r="K293" s="222"/>
    </row>
    <row r="294" spans="10:11" s="1" customFormat="1" ht="12.75" customHeight="1" x14ac:dyDescent="0.3">
      <c r="J294" s="186"/>
      <c r="K294" s="222"/>
    </row>
    <row r="295" spans="10:11" s="1" customFormat="1" ht="12.75" customHeight="1" x14ac:dyDescent="0.3">
      <c r="J295" s="186"/>
      <c r="K295" s="222"/>
    </row>
    <row r="296" spans="10:11" s="1" customFormat="1" ht="12.75" customHeight="1" x14ac:dyDescent="0.3">
      <c r="J296" s="186"/>
      <c r="K296" s="222"/>
    </row>
    <row r="297" spans="10:11" s="1" customFormat="1" ht="12.75" customHeight="1" x14ac:dyDescent="0.3">
      <c r="J297" s="186"/>
      <c r="K297" s="222"/>
    </row>
    <row r="298" spans="10:11" s="1" customFormat="1" ht="12.75" customHeight="1" x14ac:dyDescent="0.3">
      <c r="J298" s="186"/>
      <c r="K298" s="222"/>
    </row>
    <row r="299" spans="10:11" s="1" customFormat="1" ht="12.75" customHeight="1" x14ac:dyDescent="0.3">
      <c r="J299" s="186"/>
      <c r="K299" s="222"/>
    </row>
    <row r="300" spans="10:11" s="1" customFormat="1" ht="12.75" customHeight="1" x14ac:dyDescent="0.3">
      <c r="J300" s="186"/>
      <c r="K300" s="222"/>
    </row>
    <row r="301" spans="10:11" s="1" customFormat="1" ht="12.75" customHeight="1" x14ac:dyDescent="0.3">
      <c r="J301" s="186"/>
      <c r="K301" s="222"/>
    </row>
    <row r="302" spans="10:11" s="1" customFormat="1" ht="12.75" customHeight="1" x14ac:dyDescent="0.3">
      <c r="J302" s="186"/>
      <c r="K302" s="222"/>
    </row>
    <row r="303" spans="10:11" s="1" customFormat="1" ht="12.75" customHeight="1" x14ac:dyDescent="0.3">
      <c r="J303" s="186"/>
      <c r="K303" s="222"/>
    </row>
    <row r="304" spans="10:11" s="1" customFormat="1" ht="12.75" customHeight="1" x14ac:dyDescent="0.3">
      <c r="J304" s="186"/>
      <c r="K304" s="222"/>
    </row>
    <row r="305" spans="10:11" s="1" customFormat="1" ht="12.75" customHeight="1" x14ac:dyDescent="0.3">
      <c r="J305" s="186"/>
      <c r="K305" s="222"/>
    </row>
    <row r="306" spans="10:11" s="1" customFormat="1" ht="12.75" customHeight="1" x14ac:dyDescent="0.3">
      <c r="J306" s="186"/>
      <c r="K306" s="222"/>
    </row>
    <row r="307" spans="10:11" s="1" customFormat="1" ht="12.75" customHeight="1" x14ac:dyDescent="0.3">
      <c r="J307" s="186"/>
      <c r="K307" s="222"/>
    </row>
    <row r="308" spans="10:11" s="1" customFormat="1" ht="12.75" customHeight="1" x14ac:dyDescent="0.3">
      <c r="J308" s="186"/>
      <c r="K308" s="222"/>
    </row>
    <row r="309" spans="10:11" s="1" customFormat="1" ht="12.75" customHeight="1" x14ac:dyDescent="0.3">
      <c r="J309" s="186"/>
      <c r="K309" s="222"/>
    </row>
    <row r="310" spans="10:11" s="1" customFormat="1" ht="12.75" customHeight="1" x14ac:dyDescent="0.3">
      <c r="J310" s="186"/>
      <c r="K310" s="222"/>
    </row>
    <row r="311" spans="10:11" s="1" customFormat="1" ht="12.75" customHeight="1" x14ac:dyDescent="0.3">
      <c r="J311" s="186"/>
      <c r="K311" s="222"/>
    </row>
    <row r="312" spans="10:11" s="1" customFormat="1" ht="12.75" customHeight="1" x14ac:dyDescent="0.3">
      <c r="J312" s="186"/>
      <c r="K312" s="222"/>
    </row>
    <row r="313" spans="10:11" s="1" customFormat="1" ht="12.75" customHeight="1" x14ac:dyDescent="0.3">
      <c r="J313" s="186"/>
      <c r="K313" s="222"/>
    </row>
    <row r="314" spans="10:11" s="1" customFormat="1" ht="12.75" customHeight="1" x14ac:dyDescent="0.3">
      <c r="J314" s="186"/>
      <c r="K314" s="222"/>
    </row>
    <row r="315" spans="10:11" s="1" customFormat="1" ht="12.75" customHeight="1" x14ac:dyDescent="0.3">
      <c r="J315" s="186"/>
      <c r="K315" s="222"/>
    </row>
    <row r="316" spans="10:11" s="1" customFormat="1" ht="12.75" customHeight="1" x14ac:dyDescent="0.3">
      <c r="J316" s="186"/>
      <c r="K316" s="222"/>
    </row>
    <row r="317" spans="10:11" s="1" customFormat="1" ht="12.75" customHeight="1" x14ac:dyDescent="0.3">
      <c r="J317" s="186"/>
      <c r="K317" s="222"/>
    </row>
    <row r="318" spans="10:11" s="1" customFormat="1" ht="12.75" customHeight="1" x14ac:dyDescent="0.3">
      <c r="J318" s="186"/>
      <c r="K318" s="222"/>
    </row>
    <row r="319" spans="10:11" s="1" customFormat="1" ht="12.75" customHeight="1" x14ac:dyDescent="0.3">
      <c r="J319" s="186"/>
      <c r="K319" s="222"/>
    </row>
    <row r="320" spans="10:11" s="1" customFormat="1" ht="12.75" customHeight="1" x14ac:dyDescent="0.3">
      <c r="J320" s="186"/>
      <c r="K320" s="222"/>
    </row>
    <row r="321" spans="10:11" s="1" customFormat="1" ht="12.75" customHeight="1" x14ac:dyDescent="0.3">
      <c r="J321" s="186"/>
      <c r="K321" s="222"/>
    </row>
    <row r="322" spans="10:11" s="1" customFormat="1" ht="12.75" customHeight="1" x14ac:dyDescent="0.3">
      <c r="J322" s="186"/>
      <c r="K322" s="222"/>
    </row>
    <row r="323" spans="10:11" s="1" customFormat="1" ht="12.75" customHeight="1" x14ac:dyDescent="0.3">
      <c r="J323" s="186"/>
      <c r="K323" s="222"/>
    </row>
    <row r="324" spans="10:11" s="1" customFormat="1" ht="12.75" customHeight="1" x14ac:dyDescent="0.3">
      <c r="J324" s="186"/>
      <c r="K324" s="222"/>
    </row>
    <row r="325" spans="10:11" s="1" customFormat="1" ht="12.75" customHeight="1" x14ac:dyDescent="0.3">
      <c r="J325" s="186"/>
      <c r="K325" s="222"/>
    </row>
    <row r="326" spans="10:11" s="1" customFormat="1" ht="12.75" customHeight="1" x14ac:dyDescent="0.3">
      <c r="J326" s="186"/>
      <c r="K326" s="222"/>
    </row>
    <row r="327" spans="10:11" s="1" customFormat="1" ht="12.75" customHeight="1" x14ac:dyDescent="0.3">
      <c r="J327" s="186"/>
      <c r="K327" s="222"/>
    </row>
    <row r="328" spans="10:11" s="1" customFormat="1" ht="12.75" customHeight="1" x14ac:dyDescent="0.3">
      <c r="J328" s="186"/>
      <c r="K328" s="222"/>
    </row>
    <row r="329" spans="10:11" s="1" customFormat="1" ht="12.75" customHeight="1" x14ac:dyDescent="0.3">
      <c r="J329" s="186"/>
      <c r="K329" s="222"/>
    </row>
    <row r="330" spans="10:11" s="1" customFormat="1" ht="12.75" customHeight="1" x14ac:dyDescent="0.3">
      <c r="J330" s="186"/>
      <c r="K330" s="222"/>
    </row>
    <row r="331" spans="10:11" s="1" customFormat="1" ht="12.75" customHeight="1" x14ac:dyDescent="0.3">
      <c r="J331" s="186"/>
      <c r="K331" s="222"/>
    </row>
    <row r="332" spans="10:11" s="1" customFormat="1" ht="12.75" customHeight="1" x14ac:dyDescent="0.3">
      <c r="J332" s="186"/>
      <c r="K332" s="222"/>
    </row>
    <row r="333" spans="10:11" s="1" customFormat="1" ht="12.75" customHeight="1" x14ac:dyDescent="0.3">
      <c r="J333" s="186"/>
      <c r="K333" s="222"/>
    </row>
    <row r="334" spans="10:11" s="1" customFormat="1" ht="12.75" customHeight="1" x14ac:dyDescent="0.3">
      <c r="J334" s="186"/>
      <c r="K334" s="222"/>
    </row>
    <row r="335" spans="10:11" s="1" customFormat="1" ht="12.75" customHeight="1" x14ac:dyDescent="0.3">
      <c r="J335" s="186"/>
      <c r="K335" s="222"/>
    </row>
    <row r="336" spans="10:11" s="1" customFormat="1" ht="12.75" customHeight="1" x14ac:dyDescent="0.3">
      <c r="J336" s="186"/>
      <c r="K336" s="222"/>
    </row>
    <row r="337" spans="10:11" s="1" customFormat="1" ht="12.75" customHeight="1" x14ac:dyDescent="0.3">
      <c r="J337" s="186"/>
      <c r="K337" s="222"/>
    </row>
    <row r="338" spans="10:11" s="1" customFormat="1" ht="12.75" customHeight="1" x14ac:dyDescent="0.3">
      <c r="J338" s="186"/>
      <c r="K338" s="222"/>
    </row>
    <row r="339" spans="10:11" s="1" customFormat="1" ht="12.75" customHeight="1" x14ac:dyDescent="0.3">
      <c r="J339" s="186"/>
      <c r="K339" s="222"/>
    </row>
    <row r="340" spans="10:11" s="1" customFormat="1" ht="12.75" customHeight="1" x14ac:dyDescent="0.3">
      <c r="J340" s="186"/>
      <c r="K340" s="222"/>
    </row>
    <row r="341" spans="10:11" s="1" customFormat="1" ht="12.75" customHeight="1" x14ac:dyDescent="0.3">
      <c r="J341" s="186"/>
      <c r="K341" s="222"/>
    </row>
    <row r="342" spans="10:11" s="1" customFormat="1" ht="12.75" customHeight="1" x14ac:dyDescent="0.3">
      <c r="J342" s="186"/>
      <c r="K342" s="222"/>
    </row>
    <row r="343" spans="10:11" s="1" customFormat="1" ht="12.75" customHeight="1" x14ac:dyDescent="0.3">
      <c r="J343" s="186"/>
      <c r="K343" s="222"/>
    </row>
    <row r="344" spans="10:11" s="1" customFormat="1" ht="12.75" customHeight="1" x14ac:dyDescent="0.3">
      <c r="J344" s="186"/>
      <c r="K344" s="222"/>
    </row>
    <row r="345" spans="10:11" s="1" customFormat="1" ht="12.75" customHeight="1" x14ac:dyDescent="0.3">
      <c r="J345" s="186"/>
      <c r="K345" s="222"/>
    </row>
    <row r="346" spans="10:11" s="1" customFormat="1" ht="12.75" customHeight="1" x14ac:dyDescent="0.3">
      <c r="J346" s="186"/>
      <c r="K346" s="222"/>
    </row>
    <row r="347" spans="10:11" s="1" customFormat="1" ht="12.75" customHeight="1" x14ac:dyDescent="0.3">
      <c r="J347" s="186"/>
      <c r="K347" s="222"/>
    </row>
    <row r="348" spans="10:11" s="1" customFormat="1" ht="12.75" customHeight="1" x14ac:dyDescent="0.3">
      <c r="J348" s="186"/>
      <c r="K348" s="222"/>
    </row>
    <row r="349" spans="10:11" s="1" customFormat="1" ht="12.75" customHeight="1" x14ac:dyDescent="0.3">
      <c r="J349" s="186"/>
      <c r="K349" s="222"/>
    </row>
    <row r="350" spans="10:11" s="1" customFormat="1" ht="12.75" customHeight="1" x14ac:dyDescent="0.3">
      <c r="J350" s="186"/>
      <c r="K350" s="222"/>
    </row>
    <row r="351" spans="10:11" s="1" customFormat="1" ht="12.75" customHeight="1" x14ac:dyDescent="0.3">
      <c r="J351" s="186"/>
      <c r="K351" s="222"/>
    </row>
    <row r="352" spans="10:11" s="1" customFormat="1" ht="12.75" customHeight="1" x14ac:dyDescent="0.3">
      <c r="J352" s="186"/>
      <c r="K352" s="222"/>
    </row>
    <row r="353" spans="10:11" s="1" customFormat="1" ht="12.75" customHeight="1" x14ac:dyDescent="0.3">
      <c r="J353" s="186"/>
      <c r="K353" s="222"/>
    </row>
    <row r="354" spans="10:11" s="1" customFormat="1" ht="12.75" customHeight="1" x14ac:dyDescent="0.3">
      <c r="J354" s="186"/>
      <c r="K354" s="222"/>
    </row>
    <row r="355" spans="10:11" s="1" customFormat="1" ht="12.75" customHeight="1" x14ac:dyDescent="0.3">
      <c r="J355" s="186"/>
      <c r="K355" s="222"/>
    </row>
    <row r="356" spans="10:11" s="1" customFormat="1" ht="12.75" customHeight="1" x14ac:dyDescent="0.3">
      <c r="J356" s="186"/>
      <c r="K356" s="222"/>
    </row>
    <row r="357" spans="10:11" s="1" customFormat="1" ht="12.75" customHeight="1" x14ac:dyDescent="0.3">
      <c r="J357" s="186"/>
      <c r="K357" s="222"/>
    </row>
    <row r="358" spans="10:11" s="1" customFormat="1" ht="12.75" customHeight="1" x14ac:dyDescent="0.3">
      <c r="J358" s="186"/>
      <c r="K358" s="222"/>
    </row>
    <row r="359" spans="10:11" s="1" customFormat="1" ht="12.75" customHeight="1" x14ac:dyDescent="0.3">
      <c r="J359" s="186"/>
      <c r="K359" s="222"/>
    </row>
    <row r="360" spans="10:11" s="1" customFormat="1" ht="12.75" customHeight="1" x14ac:dyDescent="0.3">
      <c r="J360" s="186"/>
      <c r="K360" s="222"/>
    </row>
    <row r="361" spans="10:11" s="1" customFormat="1" ht="12.75" customHeight="1" x14ac:dyDescent="0.3">
      <c r="J361" s="186"/>
      <c r="K361" s="222"/>
    </row>
  </sheetData>
  <sheetProtection algorithmName="SHA-512" hashValue="L5SyDZu+twgQl5+exjKOJUh7unE3/Mq7y7I806p6XYzU28En6Ih+OouJNHqE/vbnWqClFx8v6+oJxIDiRwc44g==" saltValue="Dw24rk7Dk5HBloAL0uILsQ==" spinCount="100000" sheet="1" objects="1" scenarios="1"/>
  <protectedRanges>
    <protectedRange sqref="C8 C10 C12 C14 F14 C16 C18 F18 C20 C22 F22 F24 C26 F26 C28 F28 C30 F30 C32 C36 F36 C38 F38 C40 F40 C44 F44 E48 C50 F50 C52 E54 E56 C60 F60 C64 F64 C66 F66 C68 F68 E72 E74 C76 C78 C80 F80 E82 C86 C88 C92 F92 C94 C98 F98 C100 C102 F102 C104" name="Rango1"/>
  </protectedRanges>
  <mergeCells count="59">
    <mergeCell ref="F80:G80"/>
    <mergeCell ref="E82:G82"/>
    <mergeCell ref="C88:G88"/>
    <mergeCell ref="F92:G92"/>
    <mergeCell ref="F98:G98"/>
    <mergeCell ref="A96:H96"/>
    <mergeCell ref="F64:G64"/>
    <mergeCell ref="F66:G66"/>
    <mergeCell ref="F68:G68"/>
    <mergeCell ref="E74:G74"/>
    <mergeCell ref="C76:G76"/>
    <mergeCell ref="A108:H108"/>
    <mergeCell ref="A109:H109"/>
    <mergeCell ref="A110:H110"/>
    <mergeCell ref="C10:G10"/>
    <mergeCell ref="C12:G12"/>
    <mergeCell ref="F14:G14"/>
    <mergeCell ref="F16:G16"/>
    <mergeCell ref="F18:G18"/>
    <mergeCell ref="F22:G22"/>
    <mergeCell ref="F24:G24"/>
    <mergeCell ref="F26:G26"/>
    <mergeCell ref="F28:G28"/>
    <mergeCell ref="F30:G30"/>
    <mergeCell ref="F36:G36"/>
    <mergeCell ref="F38:G38"/>
    <mergeCell ref="F40:G40"/>
    <mergeCell ref="A34:H34"/>
    <mergeCell ref="A42:H42"/>
    <mergeCell ref="A5:H5"/>
    <mergeCell ref="A6:H6"/>
    <mergeCell ref="A1:B3"/>
    <mergeCell ref="G1:H1"/>
    <mergeCell ref="G2:H2"/>
    <mergeCell ref="F3:H3"/>
    <mergeCell ref="C1:E3"/>
    <mergeCell ref="F44:G44"/>
    <mergeCell ref="A70:H70"/>
    <mergeCell ref="B72:C72"/>
    <mergeCell ref="B74:C74"/>
    <mergeCell ref="C78:G78"/>
    <mergeCell ref="A62:H62"/>
    <mergeCell ref="B54:C54"/>
    <mergeCell ref="B56:C56"/>
    <mergeCell ref="A46:H46"/>
    <mergeCell ref="B48:C48"/>
    <mergeCell ref="E48:G48"/>
    <mergeCell ref="F50:G50"/>
    <mergeCell ref="C52:G52"/>
    <mergeCell ref="E54:G54"/>
    <mergeCell ref="F60:G60"/>
    <mergeCell ref="A58:H58"/>
    <mergeCell ref="A106:H106"/>
    <mergeCell ref="B82:C82"/>
    <mergeCell ref="A84:H84"/>
    <mergeCell ref="A90:H90"/>
    <mergeCell ref="C100:G100"/>
    <mergeCell ref="F102:G102"/>
    <mergeCell ref="C104:G104"/>
  </mergeCells>
  <conditionalFormatting sqref="C10">
    <cfRule type="containsBlanks" dxfId="62" priority="137">
      <formula>LEN(TRIM(C10))=0</formula>
    </cfRule>
  </conditionalFormatting>
  <conditionalFormatting sqref="C12">
    <cfRule type="containsBlanks" dxfId="61" priority="136">
      <formula>LEN(TRIM(C12))=0</formula>
    </cfRule>
  </conditionalFormatting>
  <conditionalFormatting sqref="C14 F14">
    <cfRule type="containsBlanks" dxfId="60" priority="135">
      <formula>LEN(TRIM(C14))=0</formula>
    </cfRule>
  </conditionalFormatting>
  <conditionalFormatting sqref="F14">
    <cfRule type="cellIs" dxfId="59" priority="133" operator="greaterThan">
      <formula>100000000000</formula>
    </cfRule>
    <cfRule type="cellIs" dxfId="58" priority="134" operator="lessThan">
      <formula>100</formula>
    </cfRule>
  </conditionalFormatting>
  <conditionalFormatting sqref="C8 C16 C18 F18:G18 C20 C22 F22:G22 F24:G24 C26 F26:G26 C28 F28:G28 C30 F30:G30 C32">
    <cfRule type="containsBlanks" dxfId="57" priority="23">
      <formula>LEN(TRIM(C8))=0</formula>
    </cfRule>
  </conditionalFormatting>
  <conditionalFormatting sqref="C36 F36:G36 C38 F38:G38 C40 F40:G40">
    <cfRule type="containsBlanks" dxfId="56" priority="22">
      <formula>LEN(TRIM(C36))=0</formula>
    </cfRule>
  </conditionalFormatting>
  <conditionalFormatting sqref="F44:G44">
    <cfRule type="expression" dxfId="55" priority="21">
      <formula>$C$44="6. Otro"</formula>
    </cfRule>
  </conditionalFormatting>
  <conditionalFormatting sqref="C50 F50:G50">
    <cfRule type="expression" dxfId="54" priority="2">
      <formula>$K$41=TRUE</formula>
    </cfRule>
    <cfRule type="containsBlanks" dxfId="53" priority="20">
      <formula>LEN(TRIM(C50))=0</formula>
    </cfRule>
  </conditionalFormatting>
  <conditionalFormatting sqref="C52:G52">
    <cfRule type="expression" dxfId="52" priority="19">
      <formula>$F$50="1. SI"</formula>
    </cfRule>
  </conditionalFormatting>
  <conditionalFormatting sqref="E56">
    <cfRule type="expression" dxfId="51" priority="18">
      <formula>$K$48=TRUE</formula>
    </cfRule>
  </conditionalFormatting>
  <conditionalFormatting sqref="C60 F60:G60 C64 C66 C68 F64:G64 F66:G66">
    <cfRule type="containsBlanks" dxfId="50" priority="17">
      <formula>LEN(TRIM(C60))=0</formula>
    </cfRule>
  </conditionalFormatting>
  <conditionalFormatting sqref="F68:G68">
    <cfRule type="expression" dxfId="49" priority="16">
      <formula>$C$68="21.Otro"</formula>
    </cfRule>
  </conditionalFormatting>
  <conditionalFormatting sqref="E72 C80 F80:G80">
    <cfRule type="containsBlanks" dxfId="48" priority="15">
      <formula>LEN(TRIM(C72))=0</formula>
    </cfRule>
  </conditionalFormatting>
  <conditionalFormatting sqref="C76:G76">
    <cfRule type="expression" dxfId="47" priority="14">
      <formula>$K$60=TRUE</formula>
    </cfRule>
  </conditionalFormatting>
  <conditionalFormatting sqref="C78:G78">
    <cfRule type="expression" dxfId="46" priority="13">
      <formula>$K$60=FALSE</formula>
    </cfRule>
  </conditionalFormatting>
  <conditionalFormatting sqref="E82:G82">
    <cfRule type="expression" dxfId="45" priority="12">
      <formula>$F$80="SI"</formula>
    </cfRule>
  </conditionalFormatting>
  <conditionalFormatting sqref="C86">
    <cfRule type="containsBlanks" dxfId="44" priority="138">
      <formula>LEN(TRIM(C86))=0</formula>
    </cfRule>
  </conditionalFormatting>
  <conditionalFormatting sqref="C88:G88">
    <cfRule type="expression" dxfId="43" priority="10">
      <formula>$C$86="SI"</formula>
    </cfRule>
  </conditionalFormatting>
  <conditionalFormatting sqref="C92 C98 F98:G98 C102">
    <cfRule type="containsBlanks" dxfId="42" priority="139">
      <formula>LEN(TRIM(C92))=0</formula>
    </cfRule>
  </conditionalFormatting>
  <conditionalFormatting sqref="F92:G92 C94">
    <cfRule type="containsBlanks" dxfId="41" priority="7">
      <formula>LEN(TRIM(C92))=0</formula>
    </cfRule>
  </conditionalFormatting>
  <conditionalFormatting sqref="C100:G100">
    <cfRule type="expression" dxfId="40" priority="6">
      <formula>$F$98="6. Otro "</formula>
    </cfRule>
  </conditionalFormatting>
  <conditionalFormatting sqref="F102:G102">
    <cfRule type="expression" dxfId="39" priority="5">
      <formula>$C$102="NO"</formula>
    </cfRule>
  </conditionalFormatting>
  <conditionalFormatting sqref="C104:G104">
    <cfRule type="expression" dxfId="38" priority="4">
      <formula>$F$102="7. Otro"</formula>
    </cfRule>
  </conditionalFormatting>
  <conditionalFormatting sqref="C44">
    <cfRule type="containsBlanks" dxfId="37" priority="3">
      <formula>LEN(TRIM(C44))=0</formula>
    </cfRule>
  </conditionalFormatting>
  <conditionalFormatting sqref="E74:G74 C76:G76">
    <cfRule type="expression" dxfId="36" priority="1">
      <formula>$E$72="NO"</formula>
    </cfRule>
  </conditionalFormatting>
  <dataValidations count="6">
    <dataValidation type="list" allowBlank="1" showInputMessage="1" showErrorMessage="1" sqref="C8 C36 C102 C64 E72 C80 F36 C86 C92 C98 F80" xr:uid="{00000000-0002-0000-0600-000000000000}">
      <formula1>SI_NO</formula1>
    </dataValidation>
    <dataValidation type="list" allowBlank="1" showInputMessage="1" showErrorMessage="1" sqref="F26" xr:uid="{00000000-0002-0000-0600-000001000000}">
      <formula1>INDIRECT(Seleccion_Dep2)</formula1>
    </dataValidation>
    <dataValidation type="list" allowBlank="1" showInputMessage="1" showErrorMessage="1" sqref="C26" xr:uid="{00000000-0002-0000-0600-000002000000}">
      <formula1>DEPARTAMENTO</formula1>
    </dataValidation>
    <dataValidation type="list" allowBlank="1" showInputMessage="1" showErrorMessage="1" sqref="C30" xr:uid="{00000000-0002-0000-0600-000003000000}">
      <formula1>INDIRECT(Discapacidad_MG)</formula1>
    </dataValidation>
    <dataValidation type="list" allowBlank="1" showInputMessage="1" showErrorMessage="1" sqref="F28" xr:uid="{00000000-0002-0000-0600-000004000000}">
      <formula1>DISCAPACIDAD</formula1>
    </dataValidation>
    <dataValidation type="list" allowBlank="1" showInputMessage="1" showErrorMessage="1" sqref="C50 F50" xr:uid="{00000000-0002-0000-0600-000005000000}">
      <formula1>SI_NO_NO_APLICA</formula1>
    </dataValidation>
  </dataValidations>
  <pageMargins left="0.7" right="0.7" top="0.75" bottom="0.75" header="0.3" footer="0.3"/>
  <pageSetup scale="68" fitToHeight="0" orientation="portrait" r:id="rId1"/>
  <ignoredErrors>
    <ignoredError sqref="K15:K16 K13:K14 K12 K21 K2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46" r:id="rId4" name="Group Box 26">
              <controlPr defaultSize="0" autoFill="0" autoPict="0">
                <anchor moveWithCells="1">
                  <from>
                    <xdr:col>4</xdr:col>
                    <xdr:colOff>57150</xdr:colOff>
                    <xdr:row>47</xdr:row>
                    <xdr:rowOff>47625</xdr:rowOff>
                  </from>
                  <to>
                    <xdr:col>6</xdr:col>
                    <xdr:colOff>647700</xdr:colOff>
                    <xdr:row>47</xdr:row>
                    <xdr:rowOff>1076325</xdr:rowOff>
                  </to>
                </anchor>
              </controlPr>
            </control>
          </mc:Choice>
        </mc:AlternateContent>
        <mc:AlternateContent xmlns:mc="http://schemas.openxmlformats.org/markup-compatibility/2006">
          <mc:Choice Requires="x14">
            <control shapeId="5147" r:id="rId5" name="Check Box 27">
              <controlPr defaultSize="0" autoFill="0" autoLine="0" autoPict="0">
                <anchor moveWithCells="1">
                  <from>
                    <xdr:col>4</xdr:col>
                    <xdr:colOff>76200</xdr:colOff>
                    <xdr:row>47</xdr:row>
                    <xdr:rowOff>219075</xdr:rowOff>
                  </from>
                  <to>
                    <xdr:col>4</xdr:col>
                    <xdr:colOff>1343025</xdr:colOff>
                    <xdr:row>47</xdr:row>
                    <xdr:rowOff>533400</xdr:rowOff>
                  </to>
                </anchor>
              </controlPr>
            </control>
          </mc:Choice>
        </mc:AlternateContent>
        <mc:AlternateContent xmlns:mc="http://schemas.openxmlformats.org/markup-compatibility/2006">
          <mc:Choice Requires="x14">
            <control shapeId="5148" r:id="rId6" name="Check Box 28">
              <controlPr defaultSize="0" autoFill="0" autoLine="0" autoPict="0">
                <anchor moveWithCells="1">
                  <from>
                    <xdr:col>4</xdr:col>
                    <xdr:colOff>66675</xdr:colOff>
                    <xdr:row>47</xdr:row>
                    <xdr:rowOff>466725</xdr:rowOff>
                  </from>
                  <to>
                    <xdr:col>5</xdr:col>
                    <xdr:colOff>257175</xdr:colOff>
                    <xdr:row>47</xdr:row>
                    <xdr:rowOff>685800</xdr:rowOff>
                  </to>
                </anchor>
              </controlPr>
            </control>
          </mc:Choice>
        </mc:AlternateContent>
        <mc:AlternateContent xmlns:mc="http://schemas.openxmlformats.org/markup-compatibility/2006">
          <mc:Choice Requires="x14">
            <control shapeId="5149" r:id="rId7" name="Check Box 29">
              <controlPr defaultSize="0" autoFill="0" autoLine="0" autoPict="0">
                <anchor moveWithCells="1">
                  <from>
                    <xdr:col>4</xdr:col>
                    <xdr:colOff>66675</xdr:colOff>
                    <xdr:row>47</xdr:row>
                    <xdr:rowOff>657225</xdr:rowOff>
                  </from>
                  <to>
                    <xdr:col>4</xdr:col>
                    <xdr:colOff>2000250</xdr:colOff>
                    <xdr:row>47</xdr:row>
                    <xdr:rowOff>885825</xdr:rowOff>
                  </to>
                </anchor>
              </controlPr>
            </control>
          </mc:Choice>
        </mc:AlternateContent>
        <mc:AlternateContent xmlns:mc="http://schemas.openxmlformats.org/markup-compatibility/2006">
          <mc:Choice Requires="x14">
            <control shapeId="5150" r:id="rId8" name="Check Box 30">
              <controlPr defaultSize="0" autoFill="0" autoLine="0" autoPict="0">
                <anchor moveWithCells="1">
                  <from>
                    <xdr:col>4</xdr:col>
                    <xdr:colOff>1924050</xdr:colOff>
                    <xdr:row>47</xdr:row>
                    <xdr:rowOff>295275</xdr:rowOff>
                  </from>
                  <to>
                    <xdr:col>7</xdr:col>
                    <xdr:colOff>66675</xdr:colOff>
                    <xdr:row>47</xdr:row>
                    <xdr:rowOff>514350</xdr:rowOff>
                  </to>
                </anchor>
              </controlPr>
            </control>
          </mc:Choice>
        </mc:AlternateContent>
        <mc:AlternateContent xmlns:mc="http://schemas.openxmlformats.org/markup-compatibility/2006">
          <mc:Choice Requires="x14">
            <control shapeId="5151" r:id="rId9" name="Check Box 31">
              <controlPr defaultSize="0" autoFill="0" autoLine="0" autoPict="0">
                <anchor moveWithCells="1">
                  <from>
                    <xdr:col>4</xdr:col>
                    <xdr:colOff>1933575</xdr:colOff>
                    <xdr:row>47</xdr:row>
                    <xdr:rowOff>485775</xdr:rowOff>
                  </from>
                  <to>
                    <xdr:col>6</xdr:col>
                    <xdr:colOff>609600</xdr:colOff>
                    <xdr:row>47</xdr:row>
                    <xdr:rowOff>704850</xdr:rowOff>
                  </to>
                </anchor>
              </controlPr>
            </control>
          </mc:Choice>
        </mc:AlternateContent>
        <mc:AlternateContent xmlns:mc="http://schemas.openxmlformats.org/markup-compatibility/2006">
          <mc:Choice Requires="x14">
            <control shapeId="5152" r:id="rId10" name="Check Box 32">
              <controlPr defaultSize="0" autoFill="0" autoLine="0" autoPict="0">
                <anchor moveWithCells="1">
                  <from>
                    <xdr:col>4</xdr:col>
                    <xdr:colOff>1924050</xdr:colOff>
                    <xdr:row>47</xdr:row>
                    <xdr:rowOff>685800</xdr:rowOff>
                  </from>
                  <to>
                    <xdr:col>6</xdr:col>
                    <xdr:colOff>314325</xdr:colOff>
                    <xdr:row>47</xdr:row>
                    <xdr:rowOff>904875</xdr:rowOff>
                  </to>
                </anchor>
              </controlPr>
            </control>
          </mc:Choice>
        </mc:AlternateContent>
        <mc:AlternateContent xmlns:mc="http://schemas.openxmlformats.org/markup-compatibility/2006">
          <mc:Choice Requires="x14">
            <control shapeId="5157" r:id="rId11" name="Group Box 37">
              <controlPr defaultSize="0" autoFill="0" autoPict="0">
                <anchor moveWithCells="1">
                  <from>
                    <xdr:col>4</xdr:col>
                    <xdr:colOff>95250</xdr:colOff>
                    <xdr:row>53</xdr:row>
                    <xdr:rowOff>114300</xdr:rowOff>
                  </from>
                  <to>
                    <xdr:col>6</xdr:col>
                    <xdr:colOff>571500</xdr:colOff>
                    <xdr:row>53</xdr:row>
                    <xdr:rowOff>914400</xdr:rowOff>
                  </to>
                </anchor>
              </controlPr>
            </control>
          </mc:Choice>
        </mc:AlternateContent>
        <mc:AlternateContent xmlns:mc="http://schemas.openxmlformats.org/markup-compatibility/2006">
          <mc:Choice Requires="x14">
            <control shapeId="5165" r:id="rId12" name="Check Box 45">
              <controlPr defaultSize="0" autoFill="0" autoLine="0" autoPict="0">
                <anchor moveWithCells="1">
                  <from>
                    <xdr:col>4</xdr:col>
                    <xdr:colOff>142875</xdr:colOff>
                    <xdr:row>53</xdr:row>
                    <xdr:rowOff>209550</xdr:rowOff>
                  </from>
                  <to>
                    <xdr:col>4</xdr:col>
                    <xdr:colOff>1590675</xdr:colOff>
                    <xdr:row>53</xdr:row>
                    <xdr:rowOff>428625</xdr:rowOff>
                  </to>
                </anchor>
              </controlPr>
            </control>
          </mc:Choice>
        </mc:AlternateContent>
        <mc:AlternateContent xmlns:mc="http://schemas.openxmlformats.org/markup-compatibility/2006">
          <mc:Choice Requires="x14">
            <control shapeId="5166" r:id="rId13" name="Check Box 46">
              <controlPr defaultSize="0" autoFill="0" autoLine="0" autoPict="0">
                <anchor moveWithCells="1">
                  <from>
                    <xdr:col>4</xdr:col>
                    <xdr:colOff>133350</xdr:colOff>
                    <xdr:row>53</xdr:row>
                    <xdr:rowOff>409575</xdr:rowOff>
                  </from>
                  <to>
                    <xdr:col>5</xdr:col>
                    <xdr:colOff>19050</xdr:colOff>
                    <xdr:row>53</xdr:row>
                    <xdr:rowOff>628650</xdr:rowOff>
                  </to>
                </anchor>
              </controlPr>
            </control>
          </mc:Choice>
        </mc:AlternateContent>
        <mc:AlternateContent xmlns:mc="http://schemas.openxmlformats.org/markup-compatibility/2006">
          <mc:Choice Requires="x14">
            <control shapeId="5167" r:id="rId14" name="Check Box 47">
              <controlPr defaultSize="0" autoFill="0" autoLine="0" autoPict="0">
                <anchor moveWithCells="1">
                  <from>
                    <xdr:col>4</xdr:col>
                    <xdr:colOff>133350</xdr:colOff>
                    <xdr:row>53</xdr:row>
                    <xdr:rowOff>571500</xdr:rowOff>
                  </from>
                  <to>
                    <xdr:col>5</xdr:col>
                    <xdr:colOff>161925</xdr:colOff>
                    <xdr:row>53</xdr:row>
                    <xdr:rowOff>828675</xdr:rowOff>
                  </to>
                </anchor>
              </controlPr>
            </control>
          </mc:Choice>
        </mc:AlternateContent>
        <mc:AlternateContent xmlns:mc="http://schemas.openxmlformats.org/markup-compatibility/2006">
          <mc:Choice Requires="x14">
            <control shapeId="5168" r:id="rId15" name="Check Box 48">
              <controlPr defaultSize="0" autoFill="0" autoLine="0" autoPict="0">
                <anchor moveWithCells="1">
                  <from>
                    <xdr:col>5</xdr:col>
                    <xdr:colOff>95250</xdr:colOff>
                    <xdr:row>53</xdr:row>
                    <xdr:rowOff>200025</xdr:rowOff>
                  </from>
                  <to>
                    <xdr:col>6</xdr:col>
                    <xdr:colOff>523875</xdr:colOff>
                    <xdr:row>53</xdr:row>
                    <xdr:rowOff>419100</xdr:rowOff>
                  </to>
                </anchor>
              </controlPr>
            </control>
          </mc:Choice>
        </mc:AlternateContent>
        <mc:AlternateContent xmlns:mc="http://schemas.openxmlformats.org/markup-compatibility/2006">
          <mc:Choice Requires="x14">
            <control shapeId="5169" r:id="rId16" name="Check Box 49">
              <controlPr defaultSize="0" autoFill="0" autoLine="0" autoPict="0">
                <anchor moveWithCells="1">
                  <from>
                    <xdr:col>5</xdr:col>
                    <xdr:colOff>95250</xdr:colOff>
                    <xdr:row>53</xdr:row>
                    <xdr:rowOff>352425</xdr:rowOff>
                  </from>
                  <to>
                    <xdr:col>6</xdr:col>
                    <xdr:colOff>95250</xdr:colOff>
                    <xdr:row>53</xdr:row>
                    <xdr:rowOff>628650</xdr:rowOff>
                  </to>
                </anchor>
              </controlPr>
            </control>
          </mc:Choice>
        </mc:AlternateContent>
        <mc:AlternateContent xmlns:mc="http://schemas.openxmlformats.org/markup-compatibility/2006">
          <mc:Choice Requires="x14">
            <control shapeId="5181" r:id="rId17" name="Group Box 61">
              <controlPr defaultSize="0" autoFill="0" autoPict="0">
                <anchor moveWithCells="1">
                  <from>
                    <xdr:col>4</xdr:col>
                    <xdr:colOff>333375</xdr:colOff>
                    <xdr:row>73</xdr:row>
                    <xdr:rowOff>57150</xdr:rowOff>
                  </from>
                  <to>
                    <xdr:col>6</xdr:col>
                    <xdr:colOff>447675</xdr:colOff>
                    <xdr:row>73</xdr:row>
                    <xdr:rowOff>923925</xdr:rowOff>
                  </to>
                </anchor>
              </controlPr>
            </control>
          </mc:Choice>
        </mc:AlternateContent>
        <mc:AlternateContent xmlns:mc="http://schemas.openxmlformats.org/markup-compatibility/2006">
          <mc:Choice Requires="x14">
            <control shapeId="5182" r:id="rId18" name="Check Box 62">
              <controlPr defaultSize="0" autoFill="0" autoLine="0" autoPict="0">
                <anchor moveWithCells="1">
                  <from>
                    <xdr:col>4</xdr:col>
                    <xdr:colOff>390525</xdr:colOff>
                    <xdr:row>73</xdr:row>
                    <xdr:rowOff>123825</xdr:rowOff>
                  </from>
                  <to>
                    <xdr:col>6</xdr:col>
                    <xdr:colOff>466725</xdr:colOff>
                    <xdr:row>73</xdr:row>
                    <xdr:rowOff>419100</xdr:rowOff>
                  </to>
                </anchor>
              </controlPr>
            </control>
          </mc:Choice>
        </mc:AlternateContent>
        <mc:AlternateContent xmlns:mc="http://schemas.openxmlformats.org/markup-compatibility/2006">
          <mc:Choice Requires="x14">
            <control shapeId="5185" r:id="rId19" name="Check Box 65">
              <controlPr defaultSize="0" autoFill="0" autoLine="0" autoPict="0">
                <anchor moveWithCells="1">
                  <from>
                    <xdr:col>4</xdr:col>
                    <xdr:colOff>400050</xdr:colOff>
                    <xdr:row>73</xdr:row>
                    <xdr:rowOff>342900</xdr:rowOff>
                  </from>
                  <to>
                    <xdr:col>6</xdr:col>
                    <xdr:colOff>123825</xdr:colOff>
                    <xdr:row>73</xdr:row>
                    <xdr:rowOff>571500</xdr:rowOff>
                  </to>
                </anchor>
              </controlPr>
            </control>
          </mc:Choice>
        </mc:AlternateContent>
        <mc:AlternateContent xmlns:mc="http://schemas.openxmlformats.org/markup-compatibility/2006">
          <mc:Choice Requires="x14">
            <control shapeId="5186" r:id="rId20" name="Check Box 66">
              <controlPr defaultSize="0" autoFill="0" autoLine="0" autoPict="0">
                <anchor moveWithCells="1">
                  <from>
                    <xdr:col>4</xdr:col>
                    <xdr:colOff>400050</xdr:colOff>
                    <xdr:row>73</xdr:row>
                    <xdr:rowOff>561975</xdr:rowOff>
                  </from>
                  <to>
                    <xdr:col>6</xdr:col>
                    <xdr:colOff>219075</xdr:colOff>
                    <xdr:row>73</xdr:row>
                    <xdr:rowOff>800100</xdr:rowOff>
                  </to>
                </anchor>
              </controlPr>
            </control>
          </mc:Choice>
        </mc:AlternateContent>
        <mc:AlternateContent xmlns:mc="http://schemas.openxmlformats.org/markup-compatibility/2006">
          <mc:Choice Requires="x14">
            <control shapeId="5198" r:id="rId21" name="Group Box 78">
              <controlPr defaultSize="0" autoFill="0" autoPict="0">
                <anchor moveWithCells="1">
                  <from>
                    <xdr:col>4</xdr:col>
                    <xdr:colOff>57150</xdr:colOff>
                    <xdr:row>81</xdr:row>
                    <xdr:rowOff>95250</xdr:rowOff>
                  </from>
                  <to>
                    <xdr:col>6</xdr:col>
                    <xdr:colOff>504825</xdr:colOff>
                    <xdr:row>81</xdr:row>
                    <xdr:rowOff>895350</xdr:rowOff>
                  </to>
                </anchor>
              </controlPr>
            </control>
          </mc:Choice>
        </mc:AlternateContent>
        <mc:AlternateContent xmlns:mc="http://schemas.openxmlformats.org/markup-compatibility/2006">
          <mc:Choice Requires="x14">
            <control shapeId="5199" r:id="rId22" name="Check Box 79">
              <controlPr defaultSize="0" autoFill="0" autoLine="0" autoPict="0">
                <anchor moveWithCells="1">
                  <from>
                    <xdr:col>4</xdr:col>
                    <xdr:colOff>142875</xdr:colOff>
                    <xdr:row>81</xdr:row>
                    <xdr:rowOff>200025</xdr:rowOff>
                  </from>
                  <to>
                    <xdr:col>4</xdr:col>
                    <xdr:colOff>1219200</xdr:colOff>
                    <xdr:row>81</xdr:row>
                    <xdr:rowOff>419100</xdr:rowOff>
                  </to>
                </anchor>
              </controlPr>
            </control>
          </mc:Choice>
        </mc:AlternateContent>
        <mc:AlternateContent xmlns:mc="http://schemas.openxmlformats.org/markup-compatibility/2006">
          <mc:Choice Requires="x14">
            <control shapeId="5200" r:id="rId23" name="Check Box 80">
              <controlPr defaultSize="0" autoFill="0" autoLine="0" autoPict="0">
                <anchor moveWithCells="1">
                  <from>
                    <xdr:col>4</xdr:col>
                    <xdr:colOff>133350</xdr:colOff>
                    <xdr:row>81</xdr:row>
                    <xdr:rowOff>409575</xdr:rowOff>
                  </from>
                  <to>
                    <xdr:col>4</xdr:col>
                    <xdr:colOff>1362075</xdr:colOff>
                    <xdr:row>81</xdr:row>
                    <xdr:rowOff>628650</xdr:rowOff>
                  </to>
                </anchor>
              </controlPr>
            </control>
          </mc:Choice>
        </mc:AlternateContent>
        <mc:AlternateContent xmlns:mc="http://schemas.openxmlformats.org/markup-compatibility/2006">
          <mc:Choice Requires="x14">
            <control shapeId="5201" r:id="rId24" name="Check Box 81">
              <controlPr defaultSize="0" autoFill="0" autoLine="0" autoPict="0">
                <anchor moveWithCells="1">
                  <from>
                    <xdr:col>4</xdr:col>
                    <xdr:colOff>133350</xdr:colOff>
                    <xdr:row>81</xdr:row>
                    <xdr:rowOff>609600</xdr:rowOff>
                  </from>
                  <to>
                    <xdr:col>4</xdr:col>
                    <xdr:colOff>1390650</xdr:colOff>
                    <xdr:row>81</xdr:row>
                    <xdr:rowOff>828675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600-000006000000}">
          <x14:formula1>
            <xm:f>Listados!$A$250:$A$255</xm:f>
          </x14:formula1>
          <xm:sqref>C14</xm:sqref>
        </x14:dataValidation>
        <x14:dataValidation type="list" allowBlank="1" showInputMessage="1" showErrorMessage="1" xr:uid="{00000000-0002-0000-0600-000007000000}">
          <x14:formula1>
            <xm:f>Listados!$B$165:$B$167</xm:f>
          </x14:formula1>
          <xm:sqref>C18</xm:sqref>
        </x14:dataValidation>
        <x14:dataValidation type="list" allowBlank="1" showInputMessage="1" showErrorMessage="1" xr:uid="{00000000-0002-0000-0600-000008000000}">
          <x14:formula1>
            <xm:f>Listados!$B$250:$B$255</xm:f>
          </x14:formula1>
          <xm:sqref>F18</xm:sqref>
        </x14:dataValidation>
        <x14:dataValidation type="list" allowBlank="1" showInputMessage="1" showErrorMessage="1" xr:uid="{00000000-0002-0000-0600-000009000000}">
          <x14:formula1>
            <xm:f>Listados!$C$250:$C$255</xm:f>
          </x14:formula1>
          <xm:sqref>C20</xm:sqref>
        </x14:dataValidation>
        <x14:dataValidation type="list" allowBlank="1" showInputMessage="1" showErrorMessage="1" xr:uid="{00000000-0002-0000-0600-00000A000000}">
          <x14:formula1>
            <xm:f>Listados!$F$165:$F$171</xm:f>
          </x14:formula1>
          <xm:sqref>F30</xm:sqref>
        </x14:dataValidation>
        <x14:dataValidation type="list" allowBlank="1" showInputMessage="1" showErrorMessage="1" xr:uid="{00000000-0002-0000-0600-00000B000000}">
          <x14:formula1>
            <xm:f>Listados!$D$250:$D$254</xm:f>
          </x14:formula1>
          <xm:sqref>C28</xm:sqref>
        </x14:dataValidation>
        <x14:dataValidation type="list" allowBlank="1" showInputMessage="1" showErrorMessage="1" xr:uid="{00000000-0002-0000-0600-00000C000000}">
          <x14:formula1>
            <xm:f>Listados!$S$165:$S$238</xm:f>
          </x14:formula1>
          <xm:sqref>C32</xm:sqref>
        </x14:dataValidation>
        <x14:dataValidation type="list" allowBlank="1" showInputMessage="1" showErrorMessage="1" xr:uid="{00000000-0002-0000-0600-00000D000000}">
          <x14:formula1>
            <xm:f>Listados!$E$250:$E$258</xm:f>
          </x14:formula1>
          <xm:sqref>C38</xm:sqref>
        </x14:dataValidation>
        <x14:dataValidation type="list" allowBlank="1" showInputMessage="1" showErrorMessage="1" xr:uid="{00000000-0002-0000-0600-00000E000000}">
          <x14:formula1>
            <xm:f>Listados!$F$250:$F$259</xm:f>
          </x14:formula1>
          <xm:sqref>F38</xm:sqref>
        </x14:dataValidation>
        <x14:dataValidation type="list" allowBlank="1" showInputMessage="1" showErrorMessage="1" xr:uid="{00000000-0002-0000-0600-00000F000000}">
          <x14:formula1>
            <xm:f>Listados!$G$250:$G$252</xm:f>
          </x14:formula1>
          <xm:sqref>C40</xm:sqref>
        </x14:dataValidation>
        <x14:dataValidation type="list" allowBlank="1" showInputMessage="1" showErrorMessage="1" xr:uid="{00000000-0002-0000-0600-000010000000}">
          <x14:formula1>
            <xm:f>Listados!$H$250:$H$255</xm:f>
          </x14:formula1>
          <xm:sqref>C44</xm:sqref>
        </x14:dataValidation>
        <x14:dataValidation type="list" allowBlank="1" showInputMessage="1" showErrorMessage="1" xr:uid="{00000000-0002-0000-0600-000011000000}">
          <x14:formula1>
            <xm:f>Listados!$J$250:$J$270</xm:f>
          </x14:formula1>
          <xm:sqref>C68</xm:sqref>
        </x14:dataValidation>
        <x14:dataValidation type="list" allowBlank="1" showInputMessage="1" showErrorMessage="1" xr:uid="{00000000-0002-0000-0600-000012000000}">
          <x14:formula1>
            <xm:f>Listados!$L$250:$L$259</xm:f>
          </x14:formula1>
          <xm:sqref>F92</xm:sqref>
        </x14:dataValidation>
        <x14:dataValidation type="list" allowBlank="1" showInputMessage="1" showErrorMessage="1" xr:uid="{00000000-0002-0000-0600-000013000000}">
          <x14:formula1>
            <xm:f>Listados!$M$250:$M$253</xm:f>
          </x14:formula1>
          <xm:sqref>C94</xm:sqref>
        </x14:dataValidation>
        <x14:dataValidation type="list" allowBlank="1" showInputMessage="1" showErrorMessage="1" xr:uid="{00000000-0002-0000-0600-000014000000}">
          <x14:formula1>
            <xm:f>Listados!$N$250:$N$255</xm:f>
          </x14:formula1>
          <xm:sqref>F98</xm:sqref>
        </x14:dataValidation>
        <x14:dataValidation type="list" allowBlank="1" showInputMessage="1" showErrorMessage="1" xr:uid="{00000000-0002-0000-0600-000015000000}">
          <x14:formula1>
            <xm:f>Listados!$O$250:$O$256</xm:f>
          </x14:formula1>
          <xm:sqref>F102</xm:sqref>
        </x14:dataValidation>
        <x14:dataValidation type="list" allowBlank="1" showInputMessage="1" showErrorMessage="1" xr:uid="{00000000-0002-0000-0600-000016000000}">
          <x14:formula1>
            <xm:f>Listados!$I$250:$I$255</xm:f>
          </x14:formula1>
          <xm:sqref>F66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CS183"/>
  <sheetViews>
    <sheetView topLeftCell="B1" zoomScale="90" zoomScaleNormal="90" workbookViewId="0">
      <pane ySplit="5" topLeftCell="A98" activePane="bottomLeft" state="frozen"/>
      <selection activeCell="B1" sqref="B1"/>
      <selection pane="bottomLeft" activeCell="G103" sqref="G103:H103"/>
    </sheetView>
  </sheetViews>
  <sheetFormatPr baseColWidth="10" defaultColWidth="11.42578125" defaultRowHeight="12.75" customHeight="1" x14ac:dyDescent="0.3"/>
  <cols>
    <col min="1" max="1" width="3.42578125" style="5" hidden="1" customWidth="1"/>
    <col min="2" max="2" width="5.140625" style="5" customWidth="1"/>
    <col min="3" max="3" width="5.28515625" style="5" customWidth="1"/>
    <col min="4" max="4" width="21.42578125" style="5" customWidth="1"/>
    <col min="5" max="5" width="23.140625" style="5" customWidth="1"/>
    <col min="6" max="6" width="5.140625" style="5" customWidth="1"/>
    <col min="7" max="7" width="33.140625" style="5" customWidth="1"/>
    <col min="8" max="8" width="27.28515625" style="5" customWidth="1"/>
    <col min="9" max="9" width="5.140625" style="5" customWidth="1"/>
    <col min="10" max="10" width="18.5703125" style="5" customWidth="1"/>
    <col min="11" max="11" width="13" style="1" customWidth="1"/>
    <col min="12" max="12" width="23" style="1" customWidth="1"/>
    <col min="13" max="13" width="5.140625" style="1" customWidth="1"/>
    <col min="14" max="14" width="18.5703125" style="1" customWidth="1"/>
    <col min="15" max="15" width="14" style="1" customWidth="1"/>
    <col min="16" max="16" width="20.5703125" style="1" customWidth="1"/>
    <col min="17" max="17" width="18" style="1" customWidth="1"/>
    <col min="18" max="18" width="18.7109375" style="1" customWidth="1"/>
    <col min="19" max="21" width="13.140625" style="1" customWidth="1"/>
    <col min="22" max="23" width="19.28515625" style="1" customWidth="1"/>
    <col min="24" max="24" width="15.140625" style="1" customWidth="1"/>
    <col min="25" max="25" width="27.85546875" style="1" customWidth="1"/>
    <col min="26" max="26" width="2" style="1" customWidth="1"/>
    <col min="27" max="27" width="11.42578125" style="1"/>
    <col min="28" max="28" width="37.5703125" style="217" hidden="1" customWidth="1"/>
    <col min="29" max="29" width="40.28515625" style="216" hidden="1" customWidth="1"/>
    <col min="30" max="52" width="11.42578125" style="218" hidden="1" customWidth="1"/>
    <col min="53" max="62" width="11.42578125" style="218"/>
    <col min="63" max="65" width="11.42578125" style="219"/>
    <col min="66" max="83" width="11.42578125" style="1"/>
    <col min="84" max="16384" width="11.42578125" style="5"/>
  </cols>
  <sheetData>
    <row r="1" spans="1:83" s="55" customFormat="1" ht="29.25" customHeight="1" thickBot="1" x14ac:dyDescent="0.3">
      <c r="B1" s="167"/>
      <c r="C1" s="168"/>
      <c r="D1" s="169"/>
      <c r="E1" s="433" t="s">
        <v>2860</v>
      </c>
      <c r="F1" s="434"/>
      <c r="G1" s="434"/>
      <c r="H1" s="434"/>
      <c r="I1" s="434"/>
      <c r="J1" s="434"/>
      <c r="K1" s="434"/>
      <c r="L1" s="434"/>
      <c r="M1" s="434"/>
      <c r="N1" s="434"/>
      <c r="O1" s="434"/>
      <c r="P1" s="434"/>
      <c r="Q1" s="434"/>
      <c r="R1" s="434"/>
      <c r="S1" s="434"/>
      <c r="T1" s="434"/>
      <c r="U1" s="434"/>
      <c r="V1" s="435"/>
      <c r="W1" s="682" t="str">
        <f>PORTADA!$K$1</f>
        <v>F23.MO12.PP</v>
      </c>
      <c r="X1" s="683"/>
      <c r="Y1" s="684">
        <v>44235</v>
      </c>
      <c r="Z1" s="683"/>
      <c r="AB1" s="215"/>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row>
    <row r="2" spans="1:83" s="55" customFormat="1" ht="29.25" customHeight="1" thickBot="1" x14ac:dyDescent="0.3">
      <c r="B2" s="170"/>
      <c r="D2" s="171"/>
      <c r="E2" s="436"/>
      <c r="F2" s="437"/>
      <c r="G2" s="437"/>
      <c r="H2" s="437"/>
      <c r="I2" s="437"/>
      <c r="J2" s="437"/>
      <c r="K2" s="437"/>
      <c r="L2" s="437"/>
      <c r="M2" s="437"/>
      <c r="N2" s="437"/>
      <c r="O2" s="437"/>
      <c r="P2" s="437"/>
      <c r="Q2" s="437"/>
      <c r="R2" s="437"/>
      <c r="S2" s="437"/>
      <c r="T2" s="437"/>
      <c r="U2" s="437"/>
      <c r="V2" s="438"/>
      <c r="W2" s="682" t="s">
        <v>2867</v>
      </c>
      <c r="X2" s="683"/>
      <c r="Y2" s="682" t="s">
        <v>2062</v>
      </c>
      <c r="Z2" s="683"/>
      <c r="AB2" s="215"/>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c r="BJ2" s="216"/>
      <c r="BK2" s="216"/>
      <c r="BL2" s="216"/>
      <c r="BM2" s="216"/>
    </row>
    <row r="3" spans="1:83" s="55" customFormat="1" ht="29.25" customHeight="1" thickBot="1" x14ac:dyDescent="0.3">
      <c r="B3" s="172"/>
      <c r="C3" s="173"/>
      <c r="D3" s="174"/>
      <c r="E3" s="439"/>
      <c r="F3" s="440"/>
      <c r="G3" s="440"/>
      <c r="H3" s="440"/>
      <c r="I3" s="440"/>
      <c r="J3" s="440"/>
      <c r="K3" s="440"/>
      <c r="L3" s="440"/>
      <c r="M3" s="440"/>
      <c r="N3" s="440"/>
      <c r="O3" s="440"/>
      <c r="P3" s="440"/>
      <c r="Q3" s="440"/>
      <c r="R3" s="440"/>
      <c r="S3" s="440"/>
      <c r="T3" s="440"/>
      <c r="U3" s="440"/>
      <c r="V3" s="441"/>
      <c r="W3" s="685" t="s">
        <v>2065</v>
      </c>
      <c r="X3" s="686"/>
      <c r="Y3" s="686"/>
      <c r="Z3" s="683"/>
      <c r="AB3" s="215"/>
      <c r="AC3" s="216"/>
      <c r="AD3" s="216"/>
      <c r="AE3" s="216"/>
      <c r="AF3" s="216"/>
      <c r="AG3" s="216"/>
      <c r="AH3" s="216"/>
      <c r="AI3" s="216"/>
      <c r="AJ3" s="216"/>
      <c r="AK3" s="216"/>
      <c r="AL3" s="216"/>
      <c r="AM3" s="216"/>
      <c r="AN3" s="216"/>
      <c r="AO3" s="216"/>
      <c r="AP3" s="216"/>
      <c r="AQ3" s="216"/>
      <c r="AR3" s="216"/>
      <c r="AS3" s="216"/>
      <c r="AT3" s="216"/>
      <c r="AU3" s="216"/>
      <c r="AV3" s="216"/>
      <c r="AW3" s="216"/>
      <c r="AX3" s="216"/>
      <c r="AY3" s="216"/>
      <c r="AZ3" s="216"/>
      <c r="BA3" s="216"/>
      <c r="BB3" s="216"/>
      <c r="BC3" s="216"/>
      <c r="BD3" s="216"/>
      <c r="BE3" s="216"/>
      <c r="BF3" s="216"/>
      <c r="BG3" s="216"/>
      <c r="BH3" s="216"/>
      <c r="BI3" s="216"/>
      <c r="BJ3" s="216"/>
      <c r="BK3" s="216"/>
      <c r="BL3" s="216"/>
      <c r="BM3" s="216"/>
    </row>
    <row r="4" spans="1:83" ht="15.75" customHeight="1" thickBot="1" x14ac:dyDescent="0.35">
      <c r="C4" s="1"/>
      <c r="D4" s="1"/>
      <c r="E4" s="1"/>
      <c r="F4" s="1"/>
      <c r="G4" s="1"/>
      <c r="H4" s="1"/>
      <c r="I4" s="1"/>
      <c r="J4" s="1"/>
    </row>
    <row r="5" spans="1:83" s="4" customFormat="1" ht="36.75" customHeight="1" thickBot="1" x14ac:dyDescent="0.3">
      <c r="B5" s="611" t="s">
        <v>1543</v>
      </c>
      <c r="C5" s="612"/>
      <c r="D5" s="612"/>
      <c r="E5" s="612"/>
      <c r="F5" s="612"/>
      <c r="G5" s="612"/>
      <c r="H5" s="612"/>
      <c r="I5" s="612"/>
      <c r="J5" s="612"/>
      <c r="K5" s="612"/>
      <c r="L5" s="612"/>
      <c r="M5" s="612"/>
      <c r="N5" s="612"/>
      <c r="O5" s="612"/>
      <c r="P5" s="612"/>
      <c r="Q5" s="612"/>
      <c r="R5" s="612"/>
      <c r="S5" s="612"/>
      <c r="T5" s="612"/>
      <c r="U5" s="612"/>
      <c r="V5" s="612"/>
      <c r="W5" s="612"/>
      <c r="X5" s="612"/>
      <c r="Y5" s="612"/>
      <c r="Z5" s="613"/>
      <c r="AA5" s="9"/>
      <c r="AB5" s="220"/>
      <c r="AC5" s="215"/>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21"/>
      <c r="BI5" s="221"/>
      <c r="BJ5" s="221"/>
      <c r="BK5" s="186"/>
      <c r="BL5" s="186"/>
      <c r="BM5" s="186"/>
      <c r="BN5" s="9"/>
      <c r="BO5" s="9"/>
      <c r="BP5" s="9"/>
      <c r="BQ5" s="9"/>
      <c r="BR5" s="9"/>
      <c r="BS5" s="9"/>
      <c r="BT5" s="9"/>
      <c r="BU5" s="9"/>
      <c r="BV5" s="9"/>
      <c r="BW5" s="9"/>
      <c r="BX5" s="9"/>
      <c r="BY5" s="9"/>
      <c r="BZ5" s="9"/>
      <c r="CA5" s="9"/>
      <c r="CB5" s="9"/>
      <c r="CC5" s="9"/>
      <c r="CD5" s="9"/>
      <c r="CE5" s="9"/>
    </row>
    <row r="6" spans="1:83" s="4" customFormat="1" ht="18.75" customHeight="1" thickBot="1" x14ac:dyDescent="0.3">
      <c r="B6" s="641" t="s">
        <v>1846</v>
      </c>
      <c r="C6" s="642"/>
      <c r="D6" s="642"/>
      <c r="E6" s="642"/>
      <c r="F6" s="642"/>
      <c r="G6" s="642"/>
      <c r="H6" s="642"/>
      <c r="I6" s="642"/>
      <c r="J6" s="642"/>
      <c r="K6" s="642"/>
      <c r="L6" s="642"/>
      <c r="M6" s="642"/>
      <c r="N6" s="642"/>
      <c r="O6" s="642"/>
      <c r="P6" s="642"/>
      <c r="Q6" s="642"/>
      <c r="R6" s="642"/>
      <c r="S6" s="642"/>
      <c r="T6" s="642"/>
      <c r="U6" s="642"/>
      <c r="V6" s="642"/>
      <c r="W6" s="642"/>
      <c r="X6" s="642"/>
      <c r="Y6" s="642"/>
      <c r="Z6" s="643"/>
      <c r="AA6" s="9"/>
      <c r="AB6" s="220"/>
      <c r="AC6" s="215"/>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1"/>
      <c r="BH6" s="221"/>
      <c r="BI6" s="221"/>
      <c r="BJ6" s="221"/>
      <c r="BK6" s="186"/>
      <c r="BL6" s="186"/>
      <c r="BM6" s="186"/>
      <c r="BN6" s="9"/>
      <c r="BO6" s="9"/>
      <c r="BP6" s="9"/>
      <c r="BQ6" s="9"/>
      <c r="BR6" s="9"/>
      <c r="BS6" s="9"/>
      <c r="BT6" s="9"/>
      <c r="BU6" s="9"/>
      <c r="BV6" s="9"/>
      <c r="BW6" s="9"/>
      <c r="BX6" s="9"/>
      <c r="BY6" s="9"/>
      <c r="BZ6" s="9"/>
      <c r="CA6" s="9"/>
      <c r="CB6" s="9"/>
      <c r="CC6" s="9"/>
      <c r="CD6" s="9"/>
      <c r="CE6" s="9"/>
    </row>
    <row r="7" spans="1:83" ht="9" customHeight="1" thickBot="1" x14ac:dyDescent="0.35">
      <c r="B7" s="95"/>
      <c r="C7" s="38"/>
      <c r="D7" s="38"/>
      <c r="E7" s="18"/>
      <c r="F7" s="17"/>
      <c r="G7" s="17"/>
      <c r="H7" s="17"/>
      <c r="I7" s="17"/>
      <c r="J7" s="17"/>
      <c r="K7" s="17"/>
      <c r="L7" s="17"/>
      <c r="M7" s="17"/>
      <c r="N7" s="17"/>
      <c r="O7" s="17"/>
      <c r="P7" s="17"/>
      <c r="Q7" s="17"/>
      <c r="R7" s="17"/>
      <c r="S7" s="17"/>
      <c r="T7" s="17"/>
      <c r="U7" s="17"/>
      <c r="V7" s="17"/>
      <c r="W7" s="17"/>
      <c r="X7" s="17"/>
      <c r="Y7" s="17"/>
      <c r="Z7" s="19"/>
    </row>
    <row r="8" spans="1:83" s="6" customFormat="1" ht="30" customHeight="1" thickTop="1" thickBot="1" x14ac:dyDescent="0.3">
      <c r="B8" s="35"/>
      <c r="C8" s="627" t="s">
        <v>1808</v>
      </c>
      <c r="D8" s="671"/>
      <c r="E8" s="94" t="s">
        <v>1537</v>
      </c>
      <c r="F8" s="20"/>
      <c r="G8" s="29" t="s">
        <v>1666</v>
      </c>
      <c r="H8" s="72">
        <f>IF(E8="Niño o Niña",'MODULO 1'!$P$16,'MODULO 2'!$K$11)</f>
        <v>0</v>
      </c>
      <c r="I8" s="96"/>
      <c r="J8" s="646" t="s">
        <v>1817</v>
      </c>
      <c r="K8" s="646"/>
      <c r="L8" s="73">
        <f>IF(E8="Niño o Niña",'MODULO 1'!$P$17,'MODULO 2'!$K$12)</f>
        <v>0</v>
      </c>
      <c r="M8" s="20"/>
      <c r="N8" s="627" t="s">
        <v>1667</v>
      </c>
      <c r="O8" s="627"/>
      <c r="P8" s="189"/>
      <c r="Q8" s="20"/>
      <c r="R8" s="58"/>
      <c r="S8" s="20"/>
      <c r="T8" s="20"/>
      <c r="U8" s="20"/>
      <c r="V8" s="20"/>
      <c r="W8" s="20"/>
      <c r="X8" s="20"/>
      <c r="Y8" s="20"/>
      <c r="Z8" s="27"/>
      <c r="AA8" s="10"/>
      <c r="AB8" s="220"/>
      <c r="AC8" s="216"/>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22"/>
      <c r="BL8" s="222"/>
      <c r="BM8" s="222"/>
      <c r="BN8" s="10"/>
      <c r="BO8" s="10"/>
      <c r="BP8" s="10"/>
      <c r="BQ8" s="10"/>
      <c r="BR8" s="10"/>
      <c r="BS8" s="10"/>
      <c r="BT8" s="10"/>
      <c r="BU8" s="10"/>
      <c r="BV8" s="10"/>
      <c r="BW8" s="10"/>
      <c r="BX8" s="10"/>
      <c r="BY8" s="10"/>
      <c r="BZ8" s="10"/>
      <c r="CA8" s="10"/>
      <c r="CB8" s="10"/>
      <c r="CC8" s="10"/>
      <c r="CD8" s="10"/>
      <c r="CE8" s="10"/>
    </row>
    <row r="9" spans="1:83" ht="9" customHeight="1" thickTop="1" thickBot="1" x14ac:dyDescent="0.35">
      <c r="B9" s="42"/>
      <c r="C9" s="41"/>
      <c r="D9" s="41"/>
      <c r="E9" s="22"/>
      <c r="F9" s="22"/>
      <c r="G9" s="22"/>
      <c r="H9" s="22"/>
      <c r="I9" s="22"/>
      <c r="J9" s="22"/>
      <c r="K9" s="22"/>
      <c r="L9" s="22"/>
      <c r="M9" s="22"/>
      <c r="N9" s="22"/>
      <c r="O9" s="22"/>
      <c r="P9" s="22"/>
      <c r="Q9" s="22"/>
      <c r="R9" s="22"/>
      <c r="S9" s="22"/>
      <c r="T9" s="22"/>
      <c r="U9" s="22"/>
      <c r="V9" s="22"/>
      <c r="W9" s="22"/>
      <c r="X9" s="22"/>
      <c r="Y9" s="22"/>
      <c r="Z9" s="32"/>
    </row>
    <row r="10" spans="1:83" s="4" customFormat="1" ht="34.5" customHeight="1" thickBot="1" x14ac:dyDescent="0.35">
      <c r="B10" s="668" t="s">
        <v>1847</v>
      </c>
      <c r="C10" s="642"/>
      <c r="D10" s="642"/>
      <c r="E10" s="642"/>
      <c r="F10" s="642"/>
      <c r="G10" s="642"/>
      <c r="H10" s="642"/>
      <c r="I10" s="642"/>
      <c r="J10" s="642"/>
      <c r="K10" s="642"/>
      <c r="L10" s="642"/>
      <c r="M10" s="642"/>
      <c r="N10" s="642"/>
      <c r="O10" s="642"/>
      <c r="P10" s="642"/>
      <c r="Q10" s="642"/>
      <c r="R10" s="642"/>
      <c r="S10" s="642"/>
      <c r="T10" s="642"/>
      <c r="U10" s="642"/>
      <c r="V10" s="642"/>
      <c r="W10" s="642"/>
      <c r="X10" s="642"/>
      <c r="Y10" s="642"/>
      <c r="Z10" s="643"/>
      <c r="AA10" s="1"/>
      <c r="AB10" s="217"/>
      <c r="AC10" s="216"/>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c r="BA10" s="221"/>
      <c r="BB10" s="221"/>
      <c r="BC10" s="221"/>
      <c r="BD10" s="221"/>
      <c r="BE10" s="221"/>
      <c r="BF10" s="221"/>
      <c r="BG10" s="221"/>
      <c r="BH10" s="221"/>
      <c r="BI10" s="221"/>
      <c r="BJ10" s="221"/>
      <c r="BK10" s="186"/>
      <c r="BL10" s="186"/>
      <c r="BM10" s="186"/>
      <c r="BN10" s="9"/>
      <c r="BO10" s="9"/>
      <c r="BP10" s="9"/>
      <c r="BQ10" s="9"/>
      <c r="BR10" s="9"/>
      <c r="BS10" s="9"/>
      <c r="BT10" s="9"/>
      <c r="BU10" s="9"/>
      <c r="BV10" s="9"/>
      <c r="BW10" s="9"/>
      <c r="BX10" s="9"/>
      <c r="BY10" s="9"/>
      <c r="BZ10" s="9"/>
      <c r="CA10" s="9"/>
      <c r="CB10" s="9"/>
      <c r="CC10" s="9"/>
      <c r="CD10" s="9"/>
      <c r="CE10" s="9"/>
    </row>
    <row r="11" spans="1:83" ht="9" customHeight="1" thickBot="1" x14ac:dyDescent="0.35">
      <c r="B11" s="95"/>
      <c r="C11" s="38"/>
      <c r="D11" s="38"/>
      <c r="E11" s="17"/>
      <c r="F11" s="17"/>
      <c r="G11" s="17"/>
      <c r="H11" s="17"/>
      <c r="I11" s="17"/>
      <c r="J11" s="17"/>
      <c r="K11" s="17"/>
      <c r="L11" s="17"/>
      <c r="M11" s="17"/>
      <c r="N11" s="17"/>
      <c r="O11" s="17"/>
      <c r="P11" s="17"/>
      <c r="Q11" s="17"/>
      <c r="R11" s="17"/>
      <c r="S11" s="17"/>
      <c r="T11" s="17"/>
      <c r="U11" s="17"/>
      <c r="V11" s="17"/>
      <c r="W11" s="17"/>
      <c r="X11" s="17"/>
      <c r="Y11" s="17"/>
      <c r="Z11" s="19"/>
    </row>
    <row r="12" spans="1:83" s="91" customFormat="1" ht="71.25" customHeight="1" thickTop="1" x14ac:dyDescent="0.3">
      <c r="A12" s="92" t="s">
        <v>1806</v>
      </c>
      <c r="B12" s="99" t="s">
        <v>1807</v>
      </c>
      <c r="C12" s="133" t="s">
        <v>1805</v>
      </c>
      <c r="D12" s="134" t="s">
        <v>1668</v>
      </c>
      <c r="E12" s="134" t="s">
        <v>2225</v>
      </c>
      <c r="F12" s="651" t="s">
        <v>1913</v>
      </c>
      <c r="G12" s="651"/>
      <c r="H12" s="134" t="s">
        <v>1914</v>
      </c>
      <c r="I12" s="647" t="s">
        <v>1915</v>
      </c>
      <c r="J12" s="648"/>
      <c r="K12" s="134" t="s">
        <v>1916</v>
      </c>
      <c r="L12" s="134" t="s">
        <v>1917</v>
      </c>
      <c r="M12" s="647" t="s">
        <v>1918</v>
      </c>
      <c r="N12" s="648"/>
      <c r="O12" s="134" t="s">
        <v>1919</v>
      </c>
      <c r="P12" s="134" t="s">
        <v>1920</v>
      </c>
      <c r="Q12" s="134" t="s">
        <v>1921</v>
      </c>
      <c r="R12" s="134" t="s">
        <v>1922</v>
      </c>
      <c r="S12" s="134" t="s">
        <v>1923</v>
      </c>
      <c r="T12" s="134" t="s">
        <v>1924</v>
      </c>
      <c r="U12" s="134" t="s">
        <v>1925</v>
      </c>
      <c r="V12" s="134" t="s">
        <v>1926</v>
      </c>
      <c r="W12" s="134" t="s">
        <v>1927</v>
      </c>
      <c r="X12" s="134" t="s">
        <v>1928</v>
      </c>
      <c r="Y12" s="135" t="s">
        <v>1929</v>
      </c>
      <c r="Z12" s="100"/>
      <c r="AA12" s="98"/>
      <c r="AB12" s="223"/>
      <c r="AC12" s="224"/>
      <c r="AD12" s="225">
        <v>1</v>
      </c>
      <c r="AE12" s="225">
        <v>2</v>
      </c>
      <c r="AF12" s="225">
        <v>3</v>
      </c>
      <c r="AG12" s="225">
        <v>4</v>
      </c>
      <c r="AH12" s="225">
        <v>5</v>
      </c>
      <c r="AI12" s="225">
        <v>6</v>
      </c>
      <c r="AJ12" s="225">
        <v>7</v>
      </c>
      <c r="AK12" s="225">
        <v>8</v>
      </c>
      <c r="AL12" s="225">
        <v>9</v>
      </c>
      <c r="AM12" s="225">
        <v>10</v>
      </c>
      <c r="AN12" s="225">
        <v>11</v>
      </c>
      <c r="AO12" s="225">
        <v>12</v>
      </c>
      <c r="AP12" s="225">
        <v>13</v>
      </c>
      <c r="AQ12" s="225">
        <v>14</v>
      </c>
      <c r="AR12" s="225">
        <v>15</v>
      </c>
      <c r="AS12" s="225">
        <v>16</v>
      </c>
      <c r="AT12" s="225">
        <v>17</v>
      </c>
      <c r="AU12" s="225">
        <v>18</v>
      </c>
      <c r="AV12" s="225">
        <v>19</v>
      </c>
      <c r="AW12" s="225">
        <v>20</v>
      </c>
      <c r="AX12" s="225">
        <v>21</v>
      </c>
      <c r="AY12" s="225">
        <v>22</v>
      </c>
      <c r="AZ12" s="225"/>
      <c r="BA12" s="225"/>
      <c r="BB12" s="225"/>
      <c r="BC12" s="225"/>
      <c r="BD12" s="225"/>
      <c r="BE12" s="226"/>
      <c r="BF12" s="226"/>
      <c r="BG12" s="226"/>
      <c r="BH12" s="226"/>
      <c r="BI12" s="226"/>
      <c r="BJ12" s="226"/>
      <c r="BK12" s="227"/>
      <c r="BL12" s="227"/>
      <c r="BM12" s="227"/>
      <c r="BN12" s="98"/>
      <c r="BO12" s="98"/>
      <c r="BP12" s="98"/>
      <c r="BQ12" s="98"/>
      <c r="BR12" s="98"/>
      <c r="BS12" s="98"/>
      <c r="BT12" s="98"/>
      <c r="BU12" s="98"/>
      <c r="BV12" s="98"/>
      <c r="BW12" s="98"/>
      <c r="BX12" s="98"/>
      <c r="BY12" s="98"/>
      <c r="BZ12" s="98"/>
      <c r="CA12" s="98"/>
      <c r="CB12" s="98"/>
      <c r="CC12" s="98"/>
      <c r="CD12" s="98"/>
      <c r="CE12" s="98"/>
    </row>
    <row r="13" spans="1:83" s="7" customFormat="1" ht="27" customHeight="1" x14ac:dyDescent="0.25">
      <c r="A13" s="93">
        <f>'DATOS UDS'!$F$11</f>
        <v>270011151868</v>
      </c>
      <c r="B13" s="101">
        <f t="shared" ref="B13:B22" si="0">$L$8</f>
        <v>0</v>
      </c>
      <c r="C13" s="136">
        <v>1</v>
      </c>
      <c r="D13" s="193"/>
      <c r="E13" s="194"/>
      <c r="F13" s="640"/>
      <c r="G13" s="640"/>
      <c r="H13" s="195"/>
      <c r="I13" s="652"/>
      <c r="J13" s="653"/>
      <c r="K13" s="196"/>
      <c r="L13" s="87" t="str">
        <f t="shared" ref="L13:L22" ca="1" si="1">DATEDIF(K13,TODAY(),"y") &amp; " años, " &amp; DATEDIF(K13,TODAY(),"ym") &amp; " meses, " &amp;DATEDIF(K13,TODAY(),"md")&amp; " días"</f>
        <v>126 años, 8 meses, 23 días</v>
      </c>
      <c r="M13" s="649"/>
      <c r="N13" s="650"/>
      <c r="O13" s="201"/>
      <c r="P13" s="201"/>
      <c r="Q13" s="201"/>
      <c r="R13" s="202"/>
      <c r="S13" s="201"/>
      <c r="T13" s="201"/>
      <c r="U13" s="201"/>
      <c r="V13" s="201"/>
      <c r="W13" s="201"/>
      <c r="X13" s="203"/>
      <c r="Y13" s="204"/>
      <c r="Z13" s="102"/>
      <c r="AA13" s="88"/>
      <c r="AB13" s="217"/>
      <c r="AC13" s="216"/>
      <c r="AD13" s="228">
        <f t="shared" ref="AD13:AI13" si="2">A13</f>
        <v>270011151868</v>
      </c>
      <c r="AE13" s="229">
        <f t="shared" si="2"/>
        <v>0</v>
      </c>
      <c r="AF13" s="230">
        <f t="shared" si="2"/>
        <v>1</v>
      </c>
      <c r="AG13" s="231">
        <f t="shared" si="2"/>
        <v>0</v>
      </c>
      <c r="AH13" s="230">
        <f t="shared" si="2"/>
        <v>0</v>
      </c>
      <c r="AI13" s="230">
        <f t="shared" si="2"/>
        <v>0</v>
      </c>
      <c r="AJ13" s="231">
        <f>H13</f>
        <v>0</v>
      </c>
      <c r="AK13" s="229">
        <f>I13</f>
        <v>0</v>
      </c>
      <c r="AL13" s="231">
        <f>K13</f>
        <v>0</v>
      </c>
      <c r="AM13" s="228" t="str">
        <f ca="1">L13</f>
        <v>126 años, 8 meses, 23 días</v>
      </c>
      <c r="AN13" s="231">
        <f>M13</f>
        <v>0</v>
      </c>
      <c r="AO13" s="231">
        <f t="shared" ref="AO13:AY13" si="3">O13</f>
        <v>0</v>
      </c>
      <c r="AP13" s="231">
        <f t="shared" si="3"/>
        <v>0</v>
      </c>
      <c r="AQ13" s="229">
        <f t="shared" si="3"/>
        <v>0</v>
      </c>
      <c r="AR13" s="229">
        <f t="shared" si="3"/>
        <v>0</v>
      </c>
      <c r="AS13" s="231">
        <f t="shared" si="3"/>
        <v>0</v>
      </c>
      <c r="AT13" s="231">
        <f t="shared" si="3"/>
        <v>0</v>
      </c>
      <c r="AU13" s="231">
        <f t="shared" si="3"/>
        <v>0</v>
      </c>
      <c r="AV13" s="231">
        <f t="shared" si="3"/>
        <v>0</v>
      </c>
      <c r="AW13" s="231">
        <f t="shared" si="3"/>
        <v>0</v>
      </c>
      <c r="AX13" s="232">
        <f t="shared" si="3"/>
        <v>0</v>
      </c>
      <c r="AY13" s="230">
        <f t="shared" si="3"/>
        <v>0</v>
      </c>
      <c r="AZ13" s="230"/>
      <c r="BA13" s="230"/>
      <c r="BB13" s="230"/>
      <c r="BC13" s="230"/>
      <c r="BD13" s="230"/>
      <c r="BE13" s="230"/>
      <c r="BF13" s="230"/>
      <c r="BG13" s="230"/>
      <c r="BH13" s="230"/>
      <c r="BI13" s="230"/>
      <c r="BJ13" s="230"/>
      <c r="BK13" s="233"/>
      <c r="BL13" s="233"/>
      <c r="BM13" s="233"/>
      <c r="BN13" s="88"/>
      <c r="BO13" s="88"/>
      <c r="BP13" s="88"/>
      <c r="BQ13" s="88"/>
      <c r="BR13" s="88"/>
      <c r="BS13" s="88"/>
      <c r="BT13" s="88"/>
      <c r="BU13" s="88"/>
      <c r="BV13" s="88"/>
      <c r="BW13" s="88"/>
      <c r="BX13" s="88"/>
      <c r="BY13" s="88"/>
      <c r="BZ13" s="88"/>
      <c r="CA13" s="88"/>
      <c r="CB13" s="88"/>
      <c r="CC13" s="88"/>
      <c r="CD13" s="88"/>
      <c r="CE13" s="88"/>
    </row>
    <row r="14" spans="1:83" s="7" customFormat="1" ht="27" customHeight="1" x14ac:dyDescent="0.25">
      <c r="A14" s="93">
        <f>'DATOS UDS'!$F$11</f>
        <v>270011151868</v>
      </c>
      <c r="B14" s="101">
        <f t="shared" si="0"/>
        <v>0</v>
      </c>
      <c r="C14" s="136">
        <v>2</v>
      </c>
      <c r="D14" s="193"/>
      <c r="E14" s="194"/>
      <c r="F14" s="640"/>
      <c r="G14" s="640"/>
      <c r="H14" s="195"/>
      <c r="I14" s="652"/>
      <c r="J14" s="653"/>
      <c r="K14" s="196"/>
      <c r="L14" s="87" t="str">
        <f t="shared" ca="1" si="1"/>
        <v>126 años, 8 meses, 23 días</v>
      </c>
      <c r="M14" s="649"/>
      <c r="N14" s="650"/>
      <c r="O14" s="201"/>
      <c r="P14" s="201"/>
      <c r="Q14" s="201"/>
      <c r="R14" s="202"/>
      <c r="S14" s="201"/>
      <c r="T14" s="201"/>
      <c r="U14" s="201"/>
      <c r="V14" s="201"/>
      <c r="W14" s="201"/>
      <c r="X14" s="203"/>
      <c r="Y14" s="204"/>
      <c r="Z14" s="102"/>
      <c r="AA14" s="88"/>
      <c r="AB14" s="217"/>
      <c r="AC14" s="216"/>
      <c r="AD14" s="228">
        <f t="shared" ref="AD14:AD22" si="4">A14</f>
        <v>270011151868</v>
      </c>
      <c r="AE14" s="229">
        <f t="shared" ref="AE14:AE22" si="5">B14</f>
        <v>0</v>
      </c>
      <c r="AF14" s="230">
        <f t="shared" ref="AF14:AF22" si="6">C14</f>
        <v>2</v>
      </c>
      <c r="AG14" s="231">
        <f t="shared" ref="AG14:AG22" si="7">D14</f>
        <v>0</v>
      </c>
      <c r="AH14" s="230">
        <f t="shared" ref="AH14:AH22" si="8">E14</f>
        <v>0</v>
      </c>
      <c r="AI14" s="230">
        <f t="shared" ref="AI14:AI22" si="9">F14</f>
        <v>0</v>
      </c>
      <c r="AJ14" s="231">
        <f t="shared" ref="AJ14:AJ22" si="10">H14</f>
        <v>0</v>
      </c>
      <c r="AK14" s="229">
        <f t="shared" ref="AK14:AK22" si="11">I14</f>
        <v>0</v>
      </c>
      <c r="AL14" s="231">
        <f t="shared" ref="AL14:AL22" si="12">K14</f>
        <v>0</v>
      </c>
      <c r="AM14" s="228" t="str">
        <f t="shared" ref="AM14:AM22" ca="1" si="13">L14</f>
        <v>126 años, 8 meses, 23 días</v>
      </c>
      <c r="AN14" s="231">
        <f t="shared" ref="AN14:AN22" si="14">M14</f>
        <v>0</v>
      </c>
      <c r="AO14" s="231">
        <f t="shared" ref="AO14:AO22" si="15">O14</f>
        <v>0</v>
      </c>
      <c r="AP14" s="231">
        <f t="shared" ref="AP14:AP22" si="16">P14</f>
        <v>0</v>
      </c>
      <c r="AQ14" s="229">
        <f t="shared" ref="AQ14:AQ22" si="17">Q14</f>
        <v>0</v>
      </c>
      <c r="AR14" s="229">
        <f t="shared" ref="AR14:AR22" si="18">R14</f>
        <v>0</v>
      </c>
      <c r="AS14" s="231">
        <f t="shared" ref="AS14:AS22" si="19">S14</f>
        <v>0</v>
      </c>
      <c r="AT14" s="231">
        <f t="shared" ref="AT14:AT22" si="20">T14</f>
        <v>0</v>
      </c>
      <c r="AU14" s="231">
        <f t="shared" ref="AU14:AU22" si="21">U14</f>
        <v>0</v>
      </c>
      <c r="AV14" s="231">
        <f t="shared" ref="AV14:AV22" si="22">V14</f>
        <v>0</v>
      </c>
      <c r="AW14" s="231">
        <f t="shared" ref="AW14:AW22" si="23">W14</f>
        <v>0</v>
      </c>
      <c r="AX14" s="232">
        <f t="shared" ref="AX14:AX22" si="24">X14</f>
        <v>0</v>
      </c>
      <c r="AY14" s="230">
        <f t="shared" ref="AY14:AY22" si="25">Y14</f>
        <v>0</v>
      </c>
      <c r="AZ14" s="230"/>
      <c r="BA14" s="230"/>
      <c r="BB14" s="230"/>
      <c r="BC14" s="230"/>
      <c r="BD14" s="230"/>
      <c r="BE14" s="230"/>
      <c r="BF14" s="230"/>
      <c r="BG14" s="230"/>
      <c r="BH14" s="230"/>
      <c r="BI14" s="230"/>
      <c r="BJ14" s="230"/>
      <c r="BK14" s="233"/>
      <c r="BL14" s="233"/>
      <c r="BM14" s="233"/>
      <c r="BN14" s="88"/>
      <c r="BO14" s="88"/>
      <c r="BP14" s="88"/>
      <c r="BQ14" s="88"/>
      <c r="BR14" s="88"/>
      <c r="BS14" s="88"/>
      <c r="BT14" s="88"/>
      <c r="BU14" s="88"/>
      <c r="BV14" s="88"/>
      <c r="BW14" s="88"/>
      <c r="BX14" s="88"/>
      <c r="BY14" s="88"/>
      <c r="BZ14" s="88"/>
      <c r="CA14" s="88"/>
      <c r="CB14" s="88"/>
      <c r="CC14" s="88"/>
      <c r="CD14" s="88"/>
      <c r="CE14" s="88"/>
    </row>
    <row r="15" spans="1:83" s="7" customFormat="1" ht="27" customHeight="1" x14ac:dyDescent="0.25">
      <c r="A15" s="93">
        <f>'DATOS UDS'!$F$11</f>
        <v>270011151868</v>
      </c>
      <c r="B15" s="101">
        <f t="shared" si="0"/>
        <v>0</v>
      </c>
      <c r="C15" s="136">
        <v>3</v>
      </c>
      <c r="D15" s="193"/>
      <c r="E15" s="194"/>
      <c r="F15" s="640"/>
      <c r="G15" s="640"/>
      <c r="H15" s="195"/>
      <c r="I15" s="652"/>
      <c r="J15" s="653"/>
      <c r="K15" s="196"/>
      <c r="L15" s="87" t="str">
        <f t="shared" ca="1" si="1"/>
        <v>126 años, 8 meses, 23 días</v>
      </c>
      <c r="M15" s="649"/>
      <c r="N15" s="650"/>
      <c r="O15" s="201"/>
      <c r="P15" s="201"/>
      <c r="Q15" s="201"/>
      <c r="R15" s="202"/>
      <c r="S15" s="201"/>
      <c r="T15" s="201"/>
      <c r="U15" s="201"/>
      <c r="V15" s="201"/>
      <c r="W15" s="201"/>
      <c r="X15" s="203"/>
      <c r="Y15" s="204"/>
      <c r="Z15" s="102"/>
      <c r="AA15" s="88"/>
      <c r="AB15" s="217"/>
      <c r="AC15" s="216"/>
      <c r="AD15" s="228">
        <f t="shared" si="4"/>
        <v>270011151868</v>
      </c>
      <c r="AE15" s="229">
        <f t="shared" si="5"/>
        <v>0</v>
      </c>
      <c r="AF15" s="230">
        <f t="shared" si="6"/>
        <v>3</v>
      </c>
      <c r="AG15" s="231">
        <f t="shared" si="7"/>
        <v>0</v>
      </c>
      <c r="AH15" s="230">
        <f t="shared" si="8"/>
        <v>0</v>
      </c>
      <c r="AI15" s="230">
        <f t="shared" si="9"/>
        <v>0</v>
      </c>
      <c r="AJ15" s="231">
        <f t="shared" si="10"/>
        <v>0</v>
      </c>
      <c r="AK15" s="229">
        <f t="shared" si="11"/>
        <v>0</v>
      </c>
      <c r="AL15" s="231">
        <f t="shared" si="12"/>
        <v>0</v>
      </c>
      <c r="AM15" s="228" t="str">
        <f t="shared" ca="1" si="13"/>
        <v>126 años, 8 meses, 23 días</v>
      </c>
      <c r="AN15" s="231">
        <f t="shared" si="14"/>
        <v>0</v>
      </c>
      <c r="AO15" s="231">
        <f t="shared" si="15"/>
        <v>0</v>
      </c>
      <c r="AP15" s="231">
        <f t="shared" si="16"/>
        <v>0</v>
      </c>
      <c r="AQ15" s="229">
        <f t="shared" si="17"/>
        <v>0</v>
      </c>
      <c r="AR15" s="229">
        <f t="shared" si="18"/>
        <v>0</v>
      </c>
      <c r="AS15" s="231">
        <f t="shared" si="19"/>
        <v>0</v>
      </c>
      <c r="AT15" s="231">
        <f t="shared" si="20"/>
        <v>0</v>
      </c>
      <c r="AU15" s="231">
        <f t="shared" si="21"/>
        <v>0</v>
      </c>
      <c r="AV15" s="231">
        <f t="shared" si="22"/>
        <v>0</v>
      </c>
      <c r="AW15" s="231">
        <f t="shared" si="23"/>
        <v>0</v>
      </c>
      <c r="AX15" s="232">
        <f t="shared" si="24"/>
        <v>0</v>
      </c>
      <c r="AY15" s="230">
        <f t="shared" si="25"/>
        <v>0</v>
      </c>
      <c r="AZ15" s="230"/>
      <c r="BA15" s="230"/>
      <c r="BB15" s="230"/>
      <c r="BC15" s="230"/>
      <c r="BD15" s="230"/>
      <c r="BE15" s="230"/>
      <c r="BF15" s="230"/>
      <c r="BG15" s="230"/>
      <c r="BH15" s="230"/>
      <c r="BI15" s="230"/>
      <c r="BJ15" s="230"/>
      <c r="BK15" s="233"/>
      <c r="BL15" s="233"/>
      <c r="BM15" s="233"/>
      <c r="BN15" s="88"/>
      <c r="BO15" s="88"/>
      <c r="BP15" s="88"/>
      <c r="BQ15" s="88"/>
      <c r="BR15" s="88"/>
      <c r="BS15" s="88"/>
      <c r="BT15" s="88"/>
      <c r="BU15" s="88"/>
      <c r="BV15" s="88"/>
      <c r="BW15" s="88"/>
      <c r="BX15" s="88"/>
      <c r="BY15" s="88"/>
      <c r="BZ15" s="88"/>
      <c r="CA15" s="88"/>
      <c r="CB15" s="88"/>
      <c r="CC15" s="88"/>
      <c r="CD15" s="88"/>
      <c r="CE15" s="88"/>
    </row>
    <row r="16" spans="1:83" s="7" customFormat="1" ht="27" customHeight="1" x14ac:dyDescent="0.25">
      <c r="A16" s="93">
        <f>'DATOS UDS'!$F$11</f>
        <v>270011151868</v>
      </c>
      <c r="B16" s="101">
        <f t="shared" si="0"/>
        <v>0</v>
      </c>
      <c r="C16" s="136">
        <v>4</v>
      </c>
      <c r="D16" s="193"/>
      <c r="E16" s="194"/>
      <c r="F16" s="640"/>
      <c r="G16" s="640"/>
      <c r="H16" s="195"/>
      <c r="I16" s="652"/>
      <c r="J16" s="653"/>
      <c r="K16" s="196"/>
      <c r="L16" s="87" t="str">
        <f t="shared" ca="1" si="1"/>
        <v>126 años, 8 meses, 23 días</v>
      </c>
      <c r="M16" s="649"/>
      <c r="N16" s="650"/>
      <c r="O16" s="201"/>
      <c r="P16" s="201"/>
      <c r="Q16" s="201"/>
      <c r="R16" s="202"/>
      <c r="S16" s="201"/>
      <c r="T16" s="201"/>
      <c r="U16" s="201"/>
      <c r="V16" s="201"/>
      <c r="W16" s="201"/>
      <c r="X16" s="203"/>
      <c r="Y16" s="204"/>
      <c r="Z16" s="102"/>
      <c r="AA16" s="88"/>
      <c r="AB16" s="217"/>
      <c r="AC16" s="216"/>
      <c r="AD16" s="228">
        <f t="shared" si="4"/>
        <v>270011151868</v>
      </c>
      <c r="AE16" s="229">
        <f t="shared" si="5"/>
        <v>0</v>
      </c>
      <c r="AF16" s="230">
        <f t="shared" si="6"/>
        <v>4</v>
      </c>
      <c r="AG16" s="231">
        <f t="shared" si="7"/>
        <v>0</v>
      </c>
      <c r="AH16" s="230">
        <f t="shared" si="8"/>
        <v>0</v>
      </c>
      <c r="AI16" s="230">
        <f t="shared" si="9"/>
        <v>0</v>
      </c>
      <c r="AJ16" s="231">
        <f t="shared" si="10"/>
        <v>0</v>
      </c>
      <c r="AK16" s="229">
        <f t="shared" si="11"/>
        <v>0</v>
      </c>
      <c r="AL16" s="231">
        <f t="shared" si="12"/>
        <v>0</v>
      </c>
      <c r="AM16" s="228" t="str">
        <f t="shared" ca="1" si="13"/>
        <v>126 años, 8 meses, 23 días</v>
      </c>
      <c r="AN16" s="231">
        <f t="shared" si="14"/>
        <v>0</v>
      </c>
      <c r="AO16" s="231">
        <f t="shared" si="15"/>
        <v>0</v>
      </c>
      <c r="AP16" s="231">
        <f t="shared" si="16"/>
        <v>0</v>
      </c>
      <c r="AQ16" s="229">
        <f t="shared" si="17"/>
        <v>0</v>
      </c>
      <c r="AR16" s="229">
        <f t="shared" si="18"/>
        <v>0</v>
      </c>
      <c r="AS16" s="231">
        <f t="shared" si="19"/>
        <v>0</v>
      </c>
      <c r="AT16" s="231">
        <f t="shared" si="20"/>
        <v>0</v>
      </c>
      <c r="AU16" s="231">
        <f t="shared" si="21"/>
        <v>0</v>
      </c>
      <c r="AV16" s="231">
        <f t="shared" si="22"/>
        <v>0</v>
      </c>
      <c r="AW16" s="231">
        <f t="shared" si="23"/>
        <v>0</v>
      </c>
      <c r="AX16" s="232">
        <f t="shared" si="24"/>
        <v>0</v>
      </c>
      <c r="AY16" s="230">
        <f t="shared" si="25"/>
        <v>0</v>
      </c>
      <c r="AZ16" s="230"/>
      <c r="BA16" s="230"/>
      <c r="BB16" s="230"/>
      <c r="BC16" s="230"/>
      <c r="BD16" s="230"/>
      <c r="BE16" s="230"/>
      <c r="BF16" s="230"/>
      <c r="BG16" s="230"/>
      <c r="BH16" s="230"/>
      <c r="BI16" s="230"/>
      <c r="BJ16" s="230"/>
      <c r="BK16" s="233"/>
      <c r="BL16" s="233"/>
      <c r="BM16" s="233"/>
      <c r="BN16" s="88"/>
      <c r="BO16" s="88"/>
      <c r="BP16" s="88"/>
      <c r="BQ16" s="88"/>
      <c r="BR16" s="88"/>
      <c r="BS16" s="88"/>
      <c r="BT16" s="88"/>
      <c r="BU16" s="88"/>
      <c r="BV16" s="88"/>
      <c r="BW16" s="88"/>
      <c r="BX16" s="88"/>
      <c r="BY16" s="88"/>
      <c r="BZ16" s="88"/>
      <c r="CA16" s="88"/>
      <c r="CB16" s="88"/>
      <c r="CC16" s="88"/>
      <c r="CD16" s="88"/>
      <c r="CE16" s="88"/>
    </row>
    <row r="17" spans="1:97" s="7" customFormat="1" ht="27" customHeight="1" x14ac:dyDescent="0.25">
      <c r="A17" s="93">
        <f>'DATOS UDS'!$F$11</f>
        <v>270011151868</v>
      </c>
      <c r="B17" s="101">
        <f t="shared" si="0"/>
        <v>0</v>
      </c>
      <c r="C17" s="136">
        <v>5</v>
      </c>
      <c r="D17" s="193"/>
      <c r="E17" s="194"/>
      <c r="F17" s="640"/>
      <c r="G17" s="640"/>
      <c r="H17" s="195"/>
      <c r="I17" s="652"/>
      <c r="J17" s="653"/>
      <c r="K17" s="196"/>
      <c r="L17" s="87" t="str">
        <f t="shared" ca="1" si="1"/>
        <v>126 años, 8 meses, 23 días</v>
      </c>
      <c r="M17" s="649"/>
      <c r="N17" s="650"/>
      <c r="O17" s="201"/>
      <c r="P17" s="201"/>
      <c r="Q17" s="201"/>
      <c r="R17" s="202"/>
      <c r="S17" s="201"/>
      <c r="T17" s="201"/>
      <c r="U17" s="201"/>
      <c r="V17" s="201"/>
      <c r="W17" s="201"/>
      <c r="X17" s="203"/>
      <c r="Y17" s="204"/>
      <c r="Z17" s="102"/>
      <c r="AA17" s="88"/>
      <c r="AB17" s="217"/>
      <c r="AC17" s="216"/>
      <c r="AD17" s="228">
        <f t="shared" si="4"/>
        <v>270011151868</v>
      </c>
      <c r="AE17" s="229">
        <f t="shared" si="5"/>
        <v>0</v>
      </c>
      <c r="AF17" s="230">
        <f t="shared" si="6"/>
        <v>5</v>
      </c>
      <c r="AG17" s="231">
        <f t="shared" si="7"/>
        <v>0</v>
      </c>
      <c r="AH17" s="230">
        <f t="shared" si="8"/>
        <v>0</v>
      </c>
      <c r="AI17" s="230">
        <f t="shared" si="9"/>
        <v>0</v>
      </c>
      <c r="AJ17" s="231">
        <f t="shared" si="10"/>
        <v>0</v>
      </c>
      <c r="AK17" s="229">
        <f t="shared" si="11"/>
        <v>0</v>
      </c>
      <c r="AL17" s="231">
        <f t="shared" si="12"/>
        <v>0</v>
      </c>
      <c r="AM17" s="228" t="str">
        <f t="shared" ca="1" si="13"/>
        <v>126 años, 8 meses, 23 días</v>
      </c>
      <c r="AN17" s="231">
        <f t="shared" si="14"/>
        <v>0</v>
      </c>
      <c r="AO17" s="231">
        <f t="shared" si="15"/>
        <v>0</v>
      </c>
      <c r="AP17" s="231">
        <f t="shared" si="16"/>
        <v>0</v>
      </c>
      <c r="AQ17" s="229">
        <f t="shared" si="17"/>
        <v>0</v>
      </c>
      <c r="AR17" s="229">
        <f t="shared" si="18"/>
        <v>0</v>
      </c>
      <c r="AS17" s="231">
        <f t="shared" si="19"/>
        <v>0</v>
      </c>
      <c r="AT17" s="231">
        <f t="shared" si="20"/>
        <v>0</v>
      </c>
      <c r="AU17" s="231">
        <f t="shared" si="21"/>
        <v>0</v>
      </c>
      <c r="AV17" s="231">
        <f t="shared" si="22"/>
        <v>0</v>
      </c>
      <c r="AW17" s="231">
        <f t="shared" si="23"/>
        <v>0</v>
      </c>
      <c r="AX17" s="232">
        <f t="shared" si="24"/>
        <v>0</v>
      </c>
      <c r="AY17" s="230">
        <f t="shared" si="25"/>
        <v>0</v>
      </c>
      <c r="AZ17" s="230"/>
      <c r="BA17" s="230"/>
      <c r="BB17" s="230"/>
      <c r="BC17" s="230"/>
      <c r="BD17" s="230"/>
      <c r="BE17" s="230"/>
      <c r="BF17" s="230"/>
      <c r="BG17" s="230"/>
      <c r="BH17" s="230"/>
      <c r="BI17" s="230"/>
      <c r="BJ17" s="230"/>
      <c r="BK17" s="233"/>
      <c r="BL17" s="233"/>
      <c r="BM17" s="233"/>
      <c r="BN17" s="88"/>
      <c r="BO17" s="88"/>
      <c r="BP17" s="88"/>
      <c r="BQ17" s="88"/>
      <c r="BR17" s="88"/>
      <c r="BS17" s="88"/>
      <c r="BT17" s="88"/>
      <c r="BU17" s="88"/>
      <c r="BV17" s="88"/>
      <c r="BW17" s="88"/>
      <c r="BX17" s="88"/>
      <c r="BY17" s="88"/>
      <c r="BZ17" s="88"/>
      <c r="CA17" s="88"/>
      <c r="CB17" s="88"/>
      <c r="CC17" s="88"/>
      <c r="CD17" s="88"/>
      <c r="CE17" s="88"/>
    </row>
    <row r="18" spans="1:97" s="7" customFormat="1" ht="27" customHeight="1" x14ac:dyDescent="0.25">
      <c r="A18" s="93">
        <f>'DATOS UDS'!$F$11</f>
        <v>270011151868</v>
      </c>
      <c r="B18" s="101">
        <f t="shared" si="0"/>
        <v>0</v>
      </c>
      <c r="C18" s="136">
        <v>6</v>
      </c>
      <c r="D18" s="193"/>
      <c r="E18" s="194"/>
      <c r="F18" s="640"/>
      <c r="G18" s="640"/>
      <c r="H18" s="195"/>
      <c r="I18" s="652"/>
      <c r="J18" s="653"/>
      <c r="K18" s="196"/>
      <c r="L18" s="87" t="str">
        <f t="shared" ca="1" si="1"/>
        <v>126 años, 8 meses, 23 días</v>
      </c>
      <c r="M18" s="649"/>
      <c r="N18" s="650"/>
      <c r="O18" s="201"/>
      <c r="P18" s="201"/>
      <c r="Q18" s="201"/>
      <c r="R18" s="202"/>
      <c r="S18" s="201"/>
      <c r="T18" s="201"/>
      <c r="U18" s="201"/>
      <c r="V18" s="201"/>
      <c r="W18" s="201"/>
      <c r="X18" s="203"/>
      <c r="Y18" s="204"/>
      <c r="Z18" s="102"/>
      <c r="AA18" s="88"/>
      <c r="AB18" s="217"/>
      <c r="AC18" s="216"/>
      <c r="AD18" s="228">
        <f t="shared" si="4"/>
        <v>270011151868</v>
      </c>
      <c r="AE18" s="229">
        <f t="shared" si="5"/>
        <v>0</v>
      </c>
      <c r="AF18" s="230">
        <f t="shared" si="6"/>
        <v>6</v>
      </c>
      <c r="AG18" s="231">
        <f t="shared" si="7"/>
        <v>0</v>
      </c>
      <c r="AH18" s="230">
        <f t="shared" si="8"/>
        <v>0</v>
      </c>
      <c r="AI18" s="230">
        <f t="shared" si="9"/>
        <v>0</v>
      </c>
      <c r="AJ18" s="231">
        <f t="shared" si="10"/>
        <v>0</v>
      </c>
      <c r="AK18" s="229">
        <f t="shared" si="11"/>
        <v>0</v>
      </c>
      <c r="AL18" s="231">
        <f t="shared" si="12"/>
        <v>0</v>
      </c>
      <c r="AM18" s="228" t="str">
        <f t="shared" ca="1" si="13"/>
        <v>126 años, 8 meses, 23 días</v>
      </c>
      <c r="AN18" s="231">
        <f t="shared" si="14"/>
        <v>0</v>
      </c>
      <c r="AO18" s="231">
        <f t="shared" si="15"/>
        <v>0</v>
      </c>
      <c r="AP18" s="231">
        <f t="shared" si="16"/>
        <v>0</v>
      </c>
      <c r="AQ18" s="229">
        <f t="shared" si="17"/>
        <v>0</v>
      </c>
      <c r="AR18" s="229">
        <f t="shared" si="18"/>
        <v>0</v>
      </c>
      <c r="AS18" s="231">
        <f t="shared" si="19"/>
        <v>0</v>
      </c>
      <c r="AT18" s="231">
        <f t="shared" si="20"/>
        <v>0</v>
      </c>
      <c r="AU18" s="231">
        <f t="shared" si="21"/>
        <v>0</v>
      </c>
      <c r="AV18" s="231">
        <f t="shared" si="22"/>
        <v>0</v>
      </c>
      <c r="AW18" s="231">
        <f t="shared" si="23"/>
        <v>0</v>
      </c>
      <c r="AX18" s="232">
        <f t="shared" si="24"/>
        <v>0</v>
      </c>
      <c r="AY18" s="230">
        <f t="shared" si="25"/>
        <v>0</v>
      </c>
      <c r="AZ18" s="230"/>
      <c r="BA18" s="230"/>
      <c r="BB18" s="230"/>
      <c r="BC18" s="230"/>
      <c r="BD18" s="230"/>
      <c r="BE18" s="230"/>
      <c r="BF18" s="230"/>
      <c r="BG18" s="230"/>
      <c r="BH18" s="230"/>
      <c r="BI18" s="230"/>
      <c r="BJ18" s="230"/>
      <c r="BK18" s="233"/>
      <c r="BL18" s="233"/>
      <c r="BM18" s="233"/>
      <c r="BN18" s="88"/>
      <c r="BO18" s="88"/>
      <c r="BP18" s="88"/>
      <c r="BQ18" s="88"/>
      <c r="BR18" s="88"/>
      <c r="BS18" s="88"/>
      <c r="BT18" s="88"/>
      <c r="BU18" s="88"/>
      <c r="BV18" s="88"/>
      <c r="BW18" s="88"/>
      <c r="BX18" s="88"/>
      <c r="BY18" s="88"/>
      <c r="BZ18" s="88"/>
      <c r="CA18" s="88"/>
      <c r="CB18" s="88"/>
      <c r="CC18" s="88"/>
      <c r="CD18" s="88"/>
      <c r="CE18" s="88"/>
    </row>
    <row r="19" spans="1:97" s="7" customFormat="1" ht="27" customHeight="1" x14ac:dyDescent="0.25">
      <c r="A19" s="93">
        <f>'DATOS UDS'!$F$11</f>
        <v>270011151868</v>
      </c>
      <c r="B19" s="101">
        <f t="shared" si="0"/>
        <v>0</v>
      </c>
      <c r="C19" s="136">
        <v>7</v>
      </c>
      <c r="D19" s="193"/>
      <c r="E19" s="194"/>
      <c r="F19" s="640"/>
      <c r="G19" s="640"/>
      <c r="H19" s="195"/>
      <c r="I19" s="652"/>
      <c r="J19" s="653"/>
      <c r="K19" s="196"/>
      <c r="L19" s="87" t="str">
        <f t="shared" ca="1" si="1"/>
        <v>126 años, 8 meses, 23 días</v>
      </c>
      <c r="M19" s="649"/>
      <c r="N19" s="650"/>
      <c r="O19" s="201"/>
      <c r="P19" s="201"/>
      <c r="Q19" s="201"/>
      <c r="R19" s="202"/>
      <c r="S19" s="201"/>
      <c r="T19" s="201"/>
      <c r="U19" s="201"/>
      <c r="V19" s="201"/>
      <c r="W19" s="201"/>
      <c r="X19" s="203"/>
      <c r="Y19" s="204"/>
      <c r="Z19" s="102"/>
      <c r="AA19" s="88"/>
      <c r="AB19" s="217"/>
      <c r="AC19" s="216"/>
      <c r="AD19" s="228">
        <f t="shared" si="4"/>
        <v>270011151868</v>
      </c>
      <c r="AE19" s="229">
        <f t="shared" si="5"/>
        <v>0</v>
      </c>
      <c r="AF19" s="230">
        <f t="shared" si="6"/>
        <v>7</v>
      </c>
      <c r="AG19" s="231">
        <f t="shared" si="7"/>
        <v>0</v>
      </c>
      <c r="AH19" s="230">
        <f t="shared" si="8"/>
        <v>0</v>
      </c>
      <c r="AI19" s="230">
        <f t="shared" si="9"/>
        <v>0</v>
      </c>
      <c r="AJ19" s="231">
        <f t="shared" si="10"/>
        <v>0</v>
      </c>
      <c r="AK19" s="229">
        <f t="shared" si="11"/>
        <v>0</v>
      </c>
      <c r="AL19" s="231">
        <f t="shared" si="12"/>
        <v>0</v>
      </c>
      <c r="AM19" s="228" t="str">
        <f t="shared" ca="1" si="13"/>
        <v>126 años, 8 meses, 23 días</v>
      </c>
      <c r="AN19" s="231">
        <f t="shared" si="14"/>
        <v>0</v>
      </c>
      <c r="AO19" s="231">
        <f t="shared" si="15"/>
        <v>0</v>
      </c>
      <c r="AP19" s="231">
        <f t="shared" si="16"/>
        <v>0</v>
      </c>
      <c r="AQ19" s="229">
        <f t="shared" si="17"/>
        <v>0</v>
      </c>
      <c r="AR19" s="229">
        <f t="shared" si="18"/>
        <v>0</v>
      </c>
      <c r="AS19" s="231">
        <f t="shared" si="19"/>
        <v>0</v>
      </c>
      <c r="AT19" s="231">
        <f t="shared" si="20"/>
        <v>0</v>
      </c>
      <c r="AU19" s="231">
        <f t="shared" si="21"/>
        <v>0</v>
      </c>
      <c r="AV19" s="231">
        <f t="shared" si="22"/>
        <v>0</v>
      </c>
      <c r="AW19" s="231">
        <f t="shared" si="23"/>
        <v>0</v>
      </c>
      <c r="AX19" s="232">
        <f t="shared" si="24"/>
        <v>0</v>
      </c>
      <c r="AY19" s="230">
        <f t="shared" si="25"/>
        <v>0</v>
      </c>
      <c r="AZ19" s="230"/>
      <c r="BA19" s="230"/>
      <c r="BB19" s="230"/>
      <c r="BC19" s="230"/>
      <c r="BD19" s="230"/>
      <c r="BE19" s="230"/>
      <c r="BF19" s="230"/>
      <c r="BG19" s="230"/>
      <c r="BH19" s="230"/>
      <c r="BI19" s="230"/>
      <c r="BJ19" s="230"/>
      <c r="BK19" s="233"/>
      <c r="BL19" s="233"/>
      <c r="BM19" s="233"/>
      <c r="BN19" s="88"/>
      <c r="BO19" s="88"/>
      <c r="BP19" s="88"/>
      <c r="BQ19" s="88"/>
      <c r="BR19" s="88"/>
      <c r="BS19" s="88"/>
      <c r="BT19" s="88"/>
      <c r="BU19" s="88"/>
      <c r="BV19" s="88"/>
      <c r="BW19" s="88"/>
      <c r="BX19" s="88"/>
      <c r="BY19" s="88"/>
      <c r="BZ19" s="88"/>
      <c r="CA19" s="88"/>
      <c r="CB19" s="88"/>
      <c r="CC19" s="88"/>
      <c r="CD19" s="88"/>
      <c r="CE19" s="88"/>
    </row>
    <row r="20" spans="1:97" s="7" customFormat="1" ht="27" customHeight="1" x14ac:dyDescent="0.25">
      <c r="A20" s="93">
        <f>'DATOS UDS'!$F$11</f>
        <v>270011151868</v>
      </c>
      <c r="B20" s="101">
        <f t="shared" si="0"/>
        <v>0</v>
      </c>
      <c r="C20" s="136">
        <v>8</v>
      </c>
      <c r="D20" s="193"/>
      <c r="E20" s="194"/>
      <c r="F20" s="640"/>
      <c r="G20" s="640"/>
      <c r="H20" s="195"/>
      <c r="I20" s="652"/>
      <c r="J20" s="653"/>
      <c r="K20" s="196"/>
      <c r="L20" s="87" t="str">
        <f t="shared" ca="1" si="1"/>
        <v>126 años, 8 meses, 23 días</v>
      </c>
      <c r="M20" s="649"/>
      <c r="N20" s="650"/>
      <c r="O20" s="201"/>
      <c r="P20" s="201"/>
      <c r="Q20" s="201"/>
      <c r="R20" s="202"/>
      <c r="S20" s="201"/>
      <c r="T20" s="201"/>
      <c r="U20" s="201"/>
      <c r="V20" s="201"/>
      <c r="W20" s="201"/>
      <c r="X20" s="203"/>
      <c r="Y20" s="204"/>
      <c r="Z20" s="102"/>
      <c r="AA20" s="88"/>
      <c r="AB20" s="217"/>
      <c r="AC20" s="216"/>
      <c r="AD20" s="228">
        <f t="shared" si="4"/>
        <v>270011151868</v>
      </c>
      <c r="AE20" s="229">
        <f t="shared" si="5"/>
        <v>0</v>
      </c>
      <c r="AF20" s="230">
        <f t="shared" si="6"/>
        <v>8</v>
      </c>
      <c r="AG20" s="231">
        <f t="shared" si="7"/>
        <v>0</v>
      </c>
      <c r="AH20" s="230">
        <f t="shared" si="8"/>
        <v>0</v>
      </c>
      <c r="AI20" s="230">
        <f t="shared" si="9"/>
        <v>0</v>
      </c>
      <c r="AJ20" s="231">
        <f t="shared" si="10"/>
        <v>0</v>
      </c>
      <c r="AK20" s="229">
        <f t="shared" si="11"/>
        <v>0</v>
      </c>
      <c r="AL20" s="231">
        <f t="shared" si="12"/>
        <v>0</v>
      </c>
      <c r="AM20" s="228" t="str">
        <f t="shared" ca="1" si="13"/>
        <v>126 años, 8 meses, 23 días</v>
      </c>
      <c r="AN20" s="231">
        <f t="shared" si="14"/>
        <v>0</v>
      </c>
      <c r="AO20" s="231">
        <f t="shared" si="15"/>
        <v>0</v>
      </c>
      <c r="AP20" s="231">
        <f t="shared" si="16"/>
        <v>0</v>
      </c>
      <c r="AQ20" s="229">
        <f t="shared" si="17"/>
        <v>0</v>
      </c>
      <c r="AR20" s="229">
        <f t="shared" si="18"/>
        <v>0</v>
      </c>
      <c r="AS20" s="231">
        <f t="shared" si="19"/>
        <v>0</v>
      </c>
      <c r="AT20" s="231">
        <f t="shared" si="20"/>
        <v>0</v>
      </c>
      <c r="AU20" s="231">
        <f t="shared" si="21"/>
        <v>0</v>
      </c>
      <c r="AV20" s="231">
        <f t="shared" si="22"/>
        <v>0</v>
      </c>
      <c r="AW20" s="231">
        <f t="shared" si="23"/>
        <v>0</v>
      </c>
      <c r="AX20" s="232">
        <f t="shared" si="24"/>
        <v>0</v>
      </c>
      <c r="AY20" s="230">
        <f t="shared" si="25"/>
        <v>0</v>
      </c>
      <c r="AZ20" s="230"/>
      <c r="BA20" s="230"/>
      <c r="BB20" s="230"/>
      <c r="BC20" s="230"/>
      <c r="BD20" s="230"/>
      <c r="BE20" s="230"/>
      <c r="BF20" s="230"/>
      <c r="BG20" s="230"/>
      <c r="BH20" s="230"/>
      <c r="BI20" s="230"/>
      <c r="BJ20" s="230"/>
      <c r="BK20" s="233"/>
      <c r="BL20" s="233"/>
      <c r="BM20" s="233"/>
      <c r="BN20" s="88"/>
      <c r="BO20" s="88"/>
      <c r="BP20" s="88"/>
      <c r="BQ20" s="88"/>
      <c r="BR20" s="88"/>
      <c r="BS20" s="88"/>
      <c r="BT20" s="88"/>
      <c r="BU20" s="88"/>
      <c r="BV20" s="88"/>
      <c r="BW20" s="88"/>
      <c r="BX20" s="88"/>
      <c r="BY20" s="88"/>
      <c r="BZ20" s="88"/>
      <c r="CA20" s="88"/>
      <c r="CB20" s="88"/>
      <c r="CC20" s="88"/>
      <c r="CD20" s="88"/>
      <c r="CE20" s="88"/>
    </row>
    <row r="21" spans="1:97" s="7" customFormat="1" ht="27" customHeight="1" x14ac:dyDescent="0.25">
      <c r="A21" s="93">
        <f>'DATOS UDS'!$F$11</f>
        <v>270011151868</v>
      </c>
      <c r="B21" s="101">
        <f t="shared" si="0"/>
        <v>0</v>
      </c>
      <c r="C21" s="136">
        <v>9</v>
      </c>
      <c r="D21" s="193"/>
      <c r="E21" s="194"/>
      <c r="F21" s="640"/>
      <c r="G21" s="640"/>
      <c r="H21" s="195"/>
      <c r="I21" s="652"/>
      <c r="J21" s="653"/>
      <c r="K21" s="196"/>
      <c r="L21" s="87" t="str">
        <f t="shared" ca="1" si="1"/>
        <v>126 años, 8 meses, 23 días</v>
      </c>
      <c r="M21" s="649"/>
      <c r="N21" s="650"/>
      <c r="O21" s="201"/>
      <c r="P21" s="201"/>
      <c r="Q21" s="201"/>
      <c r="R21" s="202"/>
      <c r="S21" s="201"/>
      <c r="T21" s="201"/>
      <c r="U21" s="201"/>
      <c r="V21" s="201"/>
      <c r="W21" s="201"/>
      <c r="X21" s="203"/>
      <c r="Y21" s="204"/>
      <c r="Z21" s="102"/>
      <c r="AA21" s="88"/>
      <c r="AB21" s="217"/>
      <c r="AC21" s="216"/>
      <c r="AD21" s="228">
        <f t="shared" si="4"/>
        <v>270011151868</v>
      </c>
      <c r="AE21" s="229">
        <f t="shared" si="5"/>
        <v>0</v>
      </c>
      <c r="AF21" s="230">
        <f t="shared" si="6"/>
        <v>9</v>
      </c>
      <c r="AG21" s="231">
        <f t="shared" si="7"/>
        <v>0</v>
      </c>
      <c r="AH21" s="230">
        <f t="shared" si="8"/>
        <v>0</v>
      </c>
      <c r="AI21" s="230">
        <f t="shared" si="9"/>
        <v>0</v>
      </c>
      <c r="AJ21" s="231">
        <f t="shared" si="10"/>
        <v>0</v>
      </c>
      <c r="AK21" s="229">
        <f t="shared" si="11"/>
        <v>0</v>
      </c>
      <c r="AL21" s="231">
        <f t="shared" si="12"/>
        <v>0</v>
      </c>
      <c r="AM21" s="228" t="str">
        <f t="shared" ca="1" si="13"/>
        <v>126 años, 8 meses, 23 días</v>
      </c>
      <c r="AN21" s="231">
        <f t="shared" si="14"/>
        <v>0</v>
      </c>
      <c r="AO21" s="231">
        <f t="shared" si="15"/>
        <v>0</v>
      </c>
      <c r="AP21" s="231">
        <f t="shared" si="16"/>
        <v>0</v>
      </c>
      <c r="AQ21" s="229">
        <f t="shared" si="17"/>
        <v>0</v>
      </c>
      <c r="AR21" s="229">
        <f t="shared" si="18"/>
        <v>0</v>
      </c>
      <c r="AS21" s="231">
        <f t="shared" si="19"/>
        <v>0</v>
      </c>
      <c r="AT21" s="231">
        <f t="shared" si="20"/>
        <v>0</v>
      </c>
      <c r="AU21" s="231">
        <f t="shared" si="21"/>
        <v>0</v>
      </c>
      <c r="AV21" s="231">
        <f t="shared" si="22"/>
        <v>0</v>
      </c>
      <c r="AW21" s="231">
        <f t="shared" si="23"/>
        <v>0</v>
      </c>
      <c r="AX21" s="232">
        <f t="shared" si="24"/>
        <v>0</v>
      </c>
      <c r="AY21" s="230">
        <f t="shared" si="25"/>
        <v>0</v>
      </c>
      <c r="AZ21" s="230"/>
      <c r="BA21" s="230"/>
      <c r="BB21" s="230"/>
      <c r="BC21" s="230"/>
      <c r="BD21" s="230"/>
      <c r="BE21" s="230"/>
      <c r="BF21" s="230"/>
      <c r="BG21" s="230"/>
      <c r="BH21" s="230"/>
      <c r="BI21" s="230"/>
      <c r="BJ21" s="230"/>
      <c r="BK21" s="233"/>
      <c r="BL21" s="233"/>
      <c r="BM21" s="233"/>
      <c r="BN21" s="88"/>
      <c r="BO21" s="88"/>
      <c r="BP21" s="88"/>
      <c r="BQ21" s="88"/>
      <c r="BR21" s="88"/>
      <c r="BS21" s="88"/>
      <c r="BT21" s="88"/>
      <c r="BU21" s="88"/>
      <c r="BV21" s="88"/>
      <c r="BW21" s="88"/>
      <c r="BX21" s="88"/>
      <c r="BY21" s="88"/>
      <c r="BZ21" s="88"/>
      <c r="CA21" s="88"/>
      <c r="CB21" s="88"/>
      <c r="CC21" s="88"/>
      <c r="CD21" s="88"/>
      <c r="CE21" s="88"/>
    </row>
    <row r="22" spans="1:97" s="7" customFormat="1" ht="27" customHeight="1" thickBot="1" x14ac:dyDescent="0.3">
      <c r="A22" s="93">
        <f>'DATOS UDS'!$F$11</f>
        <v>270011151868</v>
      </c>
      <c r="B22" s="101">
        <f t="shared" si="0"/>
        <v>0</v>
      </c>
      <c r="C22" s="137">
        <v>10</v>
      </c>
      <c r="D22" s="197"/>
      <c r="E22" s="198"/>
      <c r="F22" s="640"/>
      <c r="G22" s="640"/>
      <c r="H22" s="199"/>
      <c r="I22" s="644"/>
      <c r="J22" s="645"/>
      <c r="K22" s="200"/>
      <c r="L22" s="138" t="str">
        <f t="shared" ca="1" si="1"/>
        <v>126 años, 8 meses, 23 días</v>
      </c>
      <c r="M22" s="660"/>
      <c r="N22" s="661"/>
      <c r="O22" s="205"/>
      <c r="P22" s="205"/>
      <c r="Q22" s="205"/>
      <c r="R22" s="206"/>
      <c r="S22" s="205"/>
      <c r="T22" s="205"/>
      <c r="U22" s="205"/>
      <c r="V22" s="205"/>
      <c r="W22" s="205"/>
      <c r="X22" s="207"/>
      <c r="Y22" s="208"/>
      <c r="Z22" s="102"/>
      <c r="AA22" s="88"/>
      <c r="AB22" s="217"/>
      <c r="AC22" s="216"/>
      <c r="AD22" s="228">
        <f t="shared" si="4"/>
        <v>270011151868</v>
      </c>
      <c r="AE22" s="229">
        <f t="shared" si="5"/>
        <v>0</v>
      </c>
      <c r="AF22" s="230">
        <f t="shared" si="6"/>
        <v>10</v>
      </c>
      <c r="AG22" s="231">
        <f t="shared" si="7"/>
        <v>0</v>
      </c>
      <c r="AH22" s="230">
        <f t="shared" si="8"/>
        <v>0</v>
      </c>
      <c r="AI22" s="230">
        <f t="shared" si="9"/>
        <v>0</v>
      </c>
      <c r="AJ22" s="231">
        <f t="shared" si="10"/>
        <v>0</v>
      </c>
      <c r="AK22" s="229">
        <f t="shared" si="11"/>
        <v>0</v>
      </c>
      <c r="AL22" s="231">
        <f t="shared" si="12"/>
        <v>0</v>
      </c>
      <c r="AM22" s="228" t="str">
        <f t="shared" ca="1" si="13"/>
        <v>126 años, 8 meses, 23 días</v>
      </c>
      <c r="AN22" s="231">
        <f t="shared" si="14"/>
        <v>0</v>
      </c>
      <c r="AO22" s="231">
        <f t="shared" si="15"/>
        <v>0</v>
      </c>
      <c r="AP22" s="231">
        <f t="shared" si="16"/>
        <v>0</v>
      </c>
      <c r="AQ22" s="229">
        <f t="shared" si="17"/>
        <v>0</v>
      </c>
      <c r="AR22" s="229">
        <f t="shared" si="18"/>
        <v>0</v>
      </c>
      <c r="AS22" s="231">
        <f t="shared" si="19"/>
        <v>0</v>
      </c>
      <c r="AT22" s="231">
        <f t="shared" si="20"/>
        <v>0</v>
      </c>
      <c r="AU22" s="231">
        <f t="shared" si="21"/>
        <v>0</v>
      </c>
      <c r="AV22" s="231">
        <f t="shared" si="22"/>
        <v>0</v>
      </c>
      <c r="AW22" s="231">
        <f t="shared" si="23"/>
        <v>0</v>
      </c>
      <c r="AX22" s="232">
        <f t="shared" si="24"/>
        <v>0</v>
      </c>
      <c r="AY22" s="230">
        <f t="shared" si="25"/>
        <v>0</v>
      </c>
      <c r="AZ22" s="230"/>
      <c r="BA22" s="230"/>
      <c r="BB22" s="230"/>
      <c r="BC22" s="230"/>
      <c r="BD22" s="230"/>
      <c r="BE22" s="230"/>
      <c r="BF22" s="230"/>
      <c r="BG22" s="230"/>
      <c r="BH22" s="230"/>
      <c r="BI22" s="230"/>
      <c r="BJ22" s="230"/>
      <c r="BK22" s="233"/>
      <c r="BL22" s="233"/>
      <c r="BM22" s="233"/>
      <c r="BN22" s="88"/>
      <c r="BO22" s="88"/>
      <c r="BP22" s="88"/>
      <c r="BQ22" s="88"/>
      <c r="BR22" s="88"/>
      <c r="BS22" s="88"/>
      <c r="BT22" s="88"/>
      <c r="BU22" s="88"/>
      <c r="BV22" s="88"/>
      <c r="BW22" s="88"/>
      <c r="BX22" s="88"/>
      <c r="BY22" s="88"/>
      <c r="BZ22" s="88"/>
      <c r="CA22" s="88"/>
      <c r="CB22" s="88"/>
      <c r="CC22" s="88"/>
      <c r="CD22" s="88"/>
      <c r="CE22" s="88"/>
    </row>
    <row r="23" spans="1:97" s="7" customFormat="1" ht="9" customHeight="1" thickTop="1" thickBot="1" x14ac:dyDescent="0.3">
      <c r="A23" s="93"/>
      <c r="B23" s="103"/>
      <c r="C23" s="104"/>
      <c r="D23" s="104"/>
      <c r="E23" s="104"/>
      <c r="F23" s="104"/>
      <c r="G23" s="104"/>
      <c r="H23" s="104"/>
      <c r="I23" s="104"/>
      <c r="J23" s="104"/>
      <c r="K23" s="104"/>
      <c r="L23" s="104"/>
      <c r="M23" s="104"/>
      <c r="N23" s="104"/>
      <c r="O23" s="104"/>
      <c r="P23" s="104"/>
      <c r="Q23" s="104"/>
      <c r="R23" s="104"/>
      <c r="S23" s="104"/>
      <c r="T23" s="104"/>
      <c r="U23" s="104"/>
      <c r="V23" s="104"/>
      <c r="W23" s="104"/>
      <c r="X23" s="104"/>
      <c r="Y23" s="104"/>
      <c r="Z23" s="105"/>
      <c r="AA23" s="88"/>
      <c r="AB23" s="217"/>
      <c r="AC23" s="216"/>
      <c r="AD23" s="230"/>
      <c r="AE23" s="230"/>
      <c r="AF23" s="230"/>
      <c r="AG23" s="230"/>
      <c r="AH23" s="230"/>
      <c r="AI23" s="230"/>
      <c r="AJ23" s="230"/>
      <c r="AK23" s="230"/>
      <c r="AL23" s="230"/>
      <c r="AM23" s="230"/>
      <c r="AN23" s="230"/>
      <c r="AO23" s="230"/>
      <c r="AP23" s="230"/>
      <c r="AQ23" s="230"/>
      <c r="AR23" s="230"/>
      <c r="AS23" s="230"/>
      <c r="AT23" s="230"/>
      <c r="AU23" s="230"/>
      <c r="AV23" s="230"/>
      <c r="AW23" s="230"/>
      <c r="AX23" s="230"/>
      <c r="AY23" s="230"/>
      <c r="AZ23" s="230"/>
      <c r="BA23" s="230"/>
      <c r="BB23" s="230"/>
      <c r="BC23" s="230"/>
      <c r="BD23" s="230"/>
      <c r="BE23" s="230"/>
      <c r="BF23" s="230"/>
      <c r="BG23" s="230"/>
      <c r="BH23" s="230"/>
      <c r="BI23" s="230"/>
      <c r="BJ23" s="230"/>
      <c r="BK23" s="233"/>
      <c r="BL23" s="233"/>
      <c r="BM23" s="233"/>
      <c r="BN23" s="88"/>
      <c r="BO23" s="88"/>
      <c r="BP23" s="88"/>
      <c r="BQ23" s="88"/>
      <c r="BR23" s="88"/>
      <c r="BS23" s="88"/>
      <c r="BT23" s="88"/>
      <c r="BU23" s="88"/>
      <c r="BV23" s="88"/>
      <c r="BW23" s="88"/>
      <c r="BX23" s="88"/>
      <c r="BY23" s="88"/>
      <c r="BZ23" s="88"/>
      <c r="CA23" s="88"/>
      <c r="CB23" s="88"/>
      <c r="CC23" s="88"/>
      <c r="CD23" s="88"/>
      <c r="CE23" s="88"/>
    </row>
    <row r="24" spans="1:97" s="4" customFormat="1" ht="18.75" customHeight="1" thickBot="1" x14ac:dyDescent="0.3">
      <c r="B24" s="641" t="s">
        <v>1848</v>
      </c>
      <c r="C24" s="642"/>
      <c r="D24" s="642"/>
      <c r="E24" s="642"/>
      <c r="F24" s="642"/>
      <c r="G24" s="642"/>
      <c r="H24" s="642"/>
      <c r="I24" s="642"/>
      <c r="J24" s="642"/>
      <c r="K24" s="642"/>
      <c r="L24" s="642"/>
      <c r="M24" s="642"/>
      <c r="N24" s="642"/>
      <c r="O24" s="642"/>
      <c r="P24" s="642"/>
      <c r="Q24" s="642"/>
      <c r="R24" s="642"/>
      <c r="S24" s="642"/>
      <c r="T24" s="642"/>
      <c r="U24" s="642"/>
      <c r="V24" s="642"/>
      <c r="W24" s="642"/>
      <c r="X24" s="642"/>
      <c r="Y24" s="642"/>
      <c r="Z24" s="643"/>
      <c r="AA24" s="9"/>
      <c r="AB24" s="220"/>
      <c r="AC24" s="215"/>
      <c r="AD24" s="221"/>
      <c r="AE24" s="221"/>
      <c r="AF24" s="221"/>
      <c r="AG24" s="221"/>
      <c r="AH24" s="221"/>
      <c r="AI24" s="221"/>
      <c r="AJ24" s="221"/>
      <c r="AK24" s="221"/>
      <c r="AL24" s="221"/>
      <c r="AM24" s="221"/>
      <c r="AN24" s="221"/>
      <c r="AO24" s="221"/>
      <c r="AP24" s="221"/>
      <c r="AQ24" s="221"/>
      <c r="AR24" s="221"/>
      <c r="AS24" s="221"/>
      <c r="AT24" s="221"/>
      <c r="AU24" s="221"/>
      <c r="AV24" s="221"/>
      <c r="AW24" s="221"/>
      <c r="AX24" s="221"/>
      <c r="AY24" s="221"/>
      <c r="AZ24" s="221"/>
      <c r="BA24" s="221"/>
      <c r="BB24" s="221"/>
      <c r="BC24" s="221"/>
      <c r="BD24" s="221"/>
      <c r="BE24" s="221"/>
      <c r="BF24" s="221"/>
      <c r="BG24" s="221"/>
      <c r="BH24" s="221"/>
      <c r="BI24" s="221"/>
      <c r="BJ24" s="221"/>
      <c r="BK24" s="186"/>
      <c r="BL24" s="186"/>
      <c r="BM24" s="186"/>
      <c r="BN24" s="9"/>
      <c r="BO24" s="9"/>
      <c r="BP24" s="9"/>
      <c r="BQ24" s="9"/>
      <c r="BR24" s="9"/>
      <c r="BS24" s="9"/>
      <c r="BT24" s="9"/>
      <c r="BU24" s="9"/>
      <c r="BV24" s="9"/>
      <c r="BW24" s="9"/>
      <c r="BX24" s="9"/>
      <c r="BY24" s="9"/>
      <c r="BZ24" s="9"/>
      <c r="CA24" s="9"/>
      <c r="CB24" s="9"/>
      <c r="CC24" s="9"/>
      <c r="CD24" s="9"/>
      <c r="CE24" s="9"/>
    </row>
    <row r="25" spans="1:97" ht="9" customHeight="1" thickBot="1" x14ac:dyDescent="0.35">
      <c r="B25" s="95"/>
      <c r="C25" s="38"/>
      <c r="D25" s="38"/>
      <c r="E25" s="17"/>
      <c r="F25" s="17"/>
      <c r="G25" s="17"/>
      <c r="H25" s="17"/>
      <c r="I25" s="17"/>
      <c r="J25" s="17"/>
      <c r="K25" s="17"/>
      <c r="L25" s="17"/>
      <c r="M25" s="17"/>
      <c r="N25" s="17"/>
      <c r="O25" s="17"/>
      <c r="P25" s="17"/>
      <c r="Q25" s="17"/>
      <c r="R25" s="17"/>
      <c r="S25" s="17"/>
      <c r="T25" s="17"/>
      <c r="U25" s="17"/>
      <c r="V25" s="17"/>
      <c r="W25" s="17"/>
      <c r="X25" s="17"/>
      <c r="Y25" s="17"/>
      <c r="Z25" s="19"/>
    </row>
    <row r="26" spans="1:97" s="108" customFormat="1" ht="35.25" customHeight="1" thickTop="1" thickBot="1" x14ac:dyDescent="0.35">
      <c r="B26" s="114"/>
      <c r="C26" s="607" t="s">
        <v>1930</v>
      </c>
      <c r="D26" s="638"/>
      <c r="E26" s="209"/>
      <c r="F26" s="107"/>
      <c r="G26" s="60" t="s">
        <v>1931</v>
      </c>
      <c r="H26" s="209"/>
      <c r="I26" s="107"/>
      <c r="J26" s="607" t="s">
        <v>1932</v>
      </c>
      <c r="K26" s="607"/>
      <c r="L26" s="210"/>
      <c r="M26" s="107"/>
      <c r="N26" s="607" t="s">
        <v>1933</v>
      </c>
      <c r="O26" s="607"/>
      <c r="P26" s="210"/>
      <c r="Q26" s="107"/>
      <c r="R26" s="107"/>
      <c r="S26" s="107"/>
      <c r="T26" s="107"/>
      <c r="U26" s="107"/>
      <c r="V26" s="107"/>
      <c r="W26" s="107"/>
      <c r="X26" s="107"/>
      <c r="Y26" s="107"/>
      <c r="Z26" s="115"/>
      <c r="AB26" s="220" t="s">
        <v>1808</v>
      </c>
      <c r="AC26" s="234" t="str">
        <f>E8</f>
        <v>Niño o Niña</v>
      </c>
      <c r="AD26" s="226"/>
      <c r="AE26" s="226"/>
      <c r="AF26" s="226"/>
      <c r="AG26" s="226"/>
      <c r="AH26" s="226"/>
      <c r="AI26" s="226"/>
      <c r="AJ26" s="226"/>
      <c r="AK26" s="226"/>
      <c r="AL26" s="226"/>
      <c r="AM26" s="226"/>
      <c r="AN26" s="226"/>
      <c r="AO26" s="226"/>
      <c r="AP26" s="226"/>
      <c r="AQ26" s="226"/>
      <c r="AR26" s="226"/>
      <c r="AS26" s="226"/>
      <c r="AT26" s="226"/>
      <c r="AU26" s="226"/>
      <c r="AV26" s="226"/>
      <c r="AW26" s="226"/>
      <c r="AX26" s="226"/>
      <c r="AY26" s="226"/>
      <c r="AZ26" s="226"/>
      <c r="BA26" s="226"/>
      <c r="BB26" s="226"/>
      <c r="BC26" s="226"/>
      <c r="BD26" s="226"/>
      <c r="BE26" s="226"/>
      <c r="BF26" s="226"/>
      <c r="BG26" s="226"/>
      <c r="BH26" s="226"/>
      <c r="BI26" s="226"/>
      <c r="BJ26" s="226"/>
      <c r="BK26" s="235"/>
      <c r="BL26" s="235"/>
      <c r="BM26" s="235"/>
    </row>
    <row r="27" spans="1:97" ht="9" customHeight="1" thickTop="1" x14ac:dyDescent="0.3">
      <c r="B27" s="36"/>
      <c r="C27" s="106"/>
      <c r="D27" s="109"/>
      <c r="E27" s="21"/>
      <c r="F27" s="21"/>
      <c r="G27" s="21"/>
      <c r="H27" s="21"/>
      <c r="I27" s="21"/>
      <c r="J27" s="21"/>
      <c r="K27" s="21"/>
      <c r="L27" s="21"/>
      <c r="M27" s="21"/>
      <c r="N27" s="21"/>
      <c r="O27" s="21"/>
      <c r="P27" s="21"/>
      <c r="Q27" s="21"/>
      <c r="R27" s="21"/>
      <c r="S27" s="21"/>
      <c r="T27" s="21"/>
      <c r="U27" s="21"/>
      <c r="V27" s="21"/>
      <c r="W27" s="21"/>
      <c r="X27" s="21"/>
      <c r="Y27" s="21"/>
      <c r="Z27" s="28"/>
      <c r="AB27" s="220" t="s">
        <v>1666</v>
      </c>
      <c r="AC27" s="234">
        <f>H8</f>
        <v>0</v>
      </c>
      <c r="AF27" s="216"/>
      <c r="AG27" s="216"/>
      <c r="CF27" s="1"/>
      <c r="CG27" s="1"/>
      <c r="CH27" s="1"/>
      <c r="CI27" s="1"/>
      <c r="CJ27" s="1"/>
      <c r="CK27" s="1"/>
      <c r="CL27" s="1"/>
      <c r="CM27" s="1"/>
      <c r="CN27" s="1"/>
      <c r="CO27" s="1"/>
      <c r="CP27" s="1"/>
      <c r="CQ27" s="1"/>
      <c r="CR27" s="1"/>
      <c r="CS27" s="1"/>
    </row>
    <row r="28" spans="1:97" ht="9" customHeight="1" thickBot="1" x14ac:dyDescent="0.35">
      <c r="B28" s="36"/>
      <c r="C28" s="106"/>
      <c r="D28" s="109"/>
      <c r="E28" s="21"/>
      <c r="F28" s="21"/>
      <c r="G28" s="21"/>
      <c r="H28" s="21"/>
      <c r="I28" s="21"/>
      <c r="J28" s="21"/>
      <c r="K28" s="21"/>
      <c r="L28" s="21"/>
      <c r="M28" s="21"/>
      <c r="N28" s="21"/>
      <c r="O28" s="21"/>
      <c r="P28" s="21"/>
      <c r="Q28" s="21"/>
      <c r="R28" s="21"/>
      <c r="S28" s="21"/>
      <c r="T28" s="21"/>
      <c r="U28" s="21"/>
      <c r="V28" s="21"/>
      <c r="W28" s="21"/>
      <c r="X28" s="21"/>
      <c r="Y28" s="21"/>
      <c r="Z28" s="28"/>
      <c r="AB28" s="220" t="s">
        <v>1817</v>
      </c>
      <c r="AC28" s="234">
        <f>L8</f>
        <v>0</v>
      </c>
      <c r="AF28" s="216"/>
      <c r="AG28" s="216"/>
      <c r="CF28" s="1"/>
      <c r="CG28" s="1"/>
      <c r="CH28" s="1"/>
      <c r="CI28" s="1"/>
      <c r="CJ28" s="1"/>
      <c r="CK28" s="1"/>
      <c r="CL28" s="1"/>
      <c r="CM28" s="1"/>
      <c r="CN28" s="1"/>
      <c r="CO28" s="1"/>
      <c r="CP28" s="1"/>
      <c r="CQ28" s="1"/>
      <c r="CR28" s="1"/>
      <c r="CS28" s="1"/>
    </row>
    <row r="29" spans="1:97" s="108" customFormat="1" ht="35.25" customHeight="1" thickTop="1" thickBot="1" x14ac:dyDescent="0.35">
      <c r="B29" s="114"/>
      <c r="C29" s="607" t="s">
        <v>1934</v>
      </c>
      <c r="D29" s="607"/>
      <c r="E29" s="209"/>
      <c r="F29" s="107"/>
      <c r="G29" s="60" t="s">
        <v>2226</v>
      </c>
      <c r="H29" s="210"/>
      <c r="I29" s="107"/>
      <c r="J29" s="607" t="s">
        <v>1935</v>
      </c>
      <c r="K29" s="607"/>
      <c r="L29" s="209"/>
      <c r="M29" s="107"/>
      <c r="N29" s="627" t="s">
        <v>2227</v>
      </c>
      <c r="O29" s="627"/>
      <c r="P29" s="210"/>
      <c r="Q29" s="107"/>
      <c r="R29" s="107"/>
      <c r="S29" s="107"/>
      <c r="T29" s="107"/>
      <c r="U29" s="107"/>
      <c r="V29" s="107"/>
      <c r="W29" s="107"/>
      <c r="X29" s="107"/>
      <c r="Y29" s="107"/>
      <c r="Z29" s="115"/>
      <c r="AB29" s="220" t="s">
        <v>1667</v>
      </c>
      <c r="AC29" s="234">
        <f>P8</f>
        <v>0</v>
      </c>
      <c r="AD29" s="226"/>
      <c r="AE29" s="226"/>
      <c r="AF29" s="226"/>
      <c r="AG29" s="226"/>
      <c r="AH29" s="226"/>
      <c r="AI29" s="226"/>
      <c r="AJ29" s="226"/>
      <c r="AK29" s="226"/>
      <c r="AL29" s="226"/>
      <c r="AM29" s="226"/>
      <c r="AN29" s="226"/>
      <c r="AO29" s="226"/>
      <c r="AP29" s="226"/>
      <c r="AQ29" s="226"/>
      <c r="AR29" s="226"/>
      <c r="AS29" s="226"/>
      <c r="AT29" s="226"/>
      <c r="AU29" s="226"/>
      <c r="AV29" s="226"/>
      <c r="AW29" s="226"/>
      <c r="AX29" s="226"/>
      <c r="AY29" s="226"/>
      <c r="AZ29" s="226"/>
      <c r="BA29" s="226"/>
      <c r="BB29" s="226"/>
      <c r="BC29" s="226"/>
      <c r="BD29" s="226"/>
      <c r="BE29" s="226"/>
      <c r="BF29" s="226"/>
      <c r="BG29" s="226"/>
      <c r="BH29" s="226"/>
      <c r="BI29" s="226"/>
      <c r="BJ29" s="226"/>
      <c r="BK29" s="235"/>
      <c r="BL29" s="235"/>
      <c r="BM29" s="235"/>
    </row>
    <row r="30" spans="1:97" ht="6" customHeight="1" thickTop="1" thickBot="1" x14ac:dyDescent="0.35">
      <c r="B30" s="42"/>
      <c r="C30" s="116"/>
      <c r="D30" s="117"/>
      <c r="E30" s="22"/>
      <c r="F30" s="22"/>
      <c r="G30" s="71"/>
      <c r="H30" s="22"/>
      <c r="I30" s="22"/>
      <c r="J30" s="22"/>
      <c r="K30" s="22"/>
      <c r="L30" s="22"/>
      <c r="M30" s="22"/>
      <c r="N30" s="22"/>
      <c r="O30" s="22"/>
      <c r="P30" s="22"/>
      <c r="Q30" s="22"/>
      <c r="R30" s="22"/>
      <c r="S30" s="22"/>
      <c r="T30" s="22"/>
      <c r="U30" s="22"/>
      <c r="V30" s="22"/>
      <c r="W30" s="22"/>
      <c r="X30" s="22"/>
      <c r="Y30" s="22"/>
      <c r="Z30" s="32"/>
      <c r="AB30" s="220" t="s">
        <v>1930</v>
      </c>
      <c r="AC30" s="234">
        <f>E26</f>
        <v>0</v>
      </c>
      <c r="AF30" s="216"/>
      <c r="AG30" s="216"/>
      <c r="CF30" s="1"/>
      <c r="CG30" s="1"/>
      <c r="CH30" s="1"/>
      <c r="CI30" s="1"/>
      <c r="CJ30" s="1"/>
      <c r="CK30" s="1"/>
      <c r="CL30" s="1"/>
      <c r="CM30" s="1"/>
      <c r="CN30" s="1"/>
      <c r="CO30" s="1"/>
      <c r="CP30" s="1"/>
      <c r="CQ30" s="1"/>
      <c r="CR30" s="1"/>
      <c r="CS30" s="1"/>
    </row>
    <row r="31" spans="1:97" s="4" customFormat="1" ht="18.75" customHeight="1" thickBot="1" x14ac:dyDescent="0.3">
      <c r="B31" s="641" t="s">
        <v>1849</v>
      </c>
      <c r="C31" s="642"/>
      <c r="D31" s="642"/>
      <c r="E31" s="642"/>
      <c r="F31" s="642"/>
      <c r="G31" s="642"/>
      <c r="H31" s="642"/>
      <c r="I31" s="642"/>
      <c r="J31" s="642"/>
      <c r="K31" s="642"/>
      <c r="L31" s="642"/>
      <c r="M31" s="642"/>
      <c r="N31" s="642"/>
      <c r="O31" s="642"/>
      <c r="P31" s="642"/>
      <c r="Q31" s="642"/>
      <c r="R31" s="642"/>
      <c r="S31" s="642"/>
      <c r="T31" s="642"/>
      <c r="U31" s="642"/>
      <c r="V31" s="642"/>
      <c r="W31" s="642"/>
      <c r="X31" s="642"/>
      <c r="Y31" s="642"/>
      <c r="Z31" s="643"/>
      <c r="AA31" s="9"/>
      <c r="AB31" s="220" t="s">
        <v>1931</v>
      </c>
      <c r="AC31" s="234">
        <f>H26</f>
        <v>0</v>
      </c>
      <c r="AD31" s="221"/>
      <c r="AE31" s="221"/>
      <c r="AF31" s="215"/>
      <c r="AG31" s="221"/>
      <c r="AH31" s="221"/>
      <c r="AI31" s="221"/>
      <c r="AJ31" s="221"/>
      <c r="AK31" s="221"/>
      <c r="AL31" s="221"/>
      <c r="AM31" s="221"/>
      <c r="AN31" s="221"/>
      <c r="AO31" s="221"/>
      <c r="AP31" s="221"/>
      <c r="AQ31" s="221"/>
      <c r="AR31" s="221"/>
      <c r="AS31" s="221"/>
      <c r="AT31" s="221"/>
      <c r="AU31" s="221"/>
      <c r="AV31" s="221"/>
      <c r="AW31" s="221"/>
      <c r="AX31" s="221"/>
      <c r="AY31" s="221"/>
      <c r="AZ31" s="221"/>
      <c r="BA31" s="221"/>
      <c r="BB31" s="221"/>
      <c r="BC31" s="221"/>
      <c r="BD31" s="221"/>
      <c r="BE31" s="221"/>
      <c r="BF31" s="221"/>
      <c r="BG31" s="221"/>
      <c r="BH31" s="221"/>
      <c r="BI31" s="221"/>
      <c r="BJ31" s="221"/>
      <c r="BK31" s="186"/>
      <c r="BL31" s="186"/>
      <c r="BM31" s="186"/>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row>
    <row r="32" spans="1:97" s="4" customFormat="1" ht="18.75" customHeight="1" x14ac:dyDescent="0.25">
      <c r="B32" s="118" t="s">
        <v>1699</v>
      </c>
      <c r="C32" s="119" t="s">
        <v>1852</v>
      </c>
      <c r="D32" s="120"/>
      <c r="E32" s="120"/>
      <c r="F32" s="120"/>
      <c r="G32" s="120"/>
      <c r="H32" s="120"/>
      <c r="I32" s="121"/>
      <c r="J32" s="119" t="s">
        <v>1853</v>
      </c>
      <c r="K32" s="120"/>
      <c r="L32" s="120"/>
      <c r="M32" s="121"/>
      <c r="N32" s="119" t="s">
        <v>1854</v>
      </c>
      <c r="O32" s="120"/>
      <c r="P32" s="120"/>
      <c r="Q32" s="121"/>
      <c r="R32" s="121"/>
      <c r="S32" s="121"/>
      <c r="T32" s="121"/>
      <c r="U32" s="121"/>
      <c r="V32" s="121"/>
      <c r="W32" s="121"/>
      <c r="X32" s="121"/>
      <c r="Y32" s="121"/>
      <c r="Z32" s="122"/>
      <c r="AA32" s="9"/>
      <c r="AB32" s="220" t="s">
        <v>1932</v>
      </c>
      <c r="AC32" s="234">
        <f>L26</f>
        <v>0</v>
      </c>
      <c r="AD32" s="221"/>
      <c r="AE32" s="221"/>
      <c r="AF32" s="215"/>
      <c r="AG32" s="221"/>
      <c r="AH32" s="221"/>
      <c r="AI32" s="221"/>
      <c r="AJ32" s="221"/>
      <c r="AK32" s="221"/>
      <c r="AL32" s="221"/>
      <c r="AM32" s="221"/>
      <c r="AN32" s="221"/>
      <c r="AO32" s="221"/>
      <c r="AP32" s="221"/>
      <c r="AQ32" s="221"/>
      <c r="AR32" s="221"/>
      <c r="AS32" s="221"/>
      <c r="AT32" s="221"/>
      <c r="AU32" s="221"/>
      <c r="AV32" s="221"/>
      <c r="AW32" s="221"/>
      <c r="AX32" s="221"/>
      <c r="AY32" s="221"/>
      <c r="AZ32" s="221"/>
      <c r="BA32" s="221"/>
      <c r="BB32" s="221"/>
      <c r="BC32" s="221"/>
      <c r="BD32" s="221"/>
      <c r="BE32" s="221"/>
      <c r="BF32" s="221"/>
      <c r="BG32" s="221"/>
      <c r="BH32" s="221"/>
      <c r="BI32" s="221"/>
      <c r="BJ32" s="221"/>
      <c r="BK32" s="186"/>
      <c r="BL32" s="186"/>
      <c r="BM32" s="186"/>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row>
    <row r="33" spans="2:97" ht="9" customHeight="1" thickBot="1" x14ac:dyDescent="0.35">
      <c r="B33" s="36"/>
      <c r="C33" s="31"/>
      <c r="D33" s="31"/>
      <c r="E33" s="31"/>
      <c r="F33" s="31"/>
      <c r="G33" s="31"/>
      <c r="H33" s="31"/>
      <c r="I33" s="31"/>
      <c r="J33" s="31"/>
      <c r="K33" s="21"/>
      <c r="L33" s="21"/>
      <c r="M33" s="21"/>
      <c r="N33" s="21"/>
      <c r="O33" s="21"/>
      <c r="P33" s="21"/>
      <c r="Q33" s="21"/>
      <c r="R33" s="21"/>
      <c r="S33" s="21"/>
      <c r="T33" s="21"/>
      <c r="U33" s="21"/>
      <c r="V33" s="21"/>
      <c r="W33" s="21"/>
      <c r="X33" s="21"/>
      <c r="Y33" s="21"/>
      <c r="Z33" s="28"/>
      <c r="AB33" s="220" t="s">
        <v>1933</v>
      </c>
      <c r="AC33" s="234">
        <f>P26</f>
        <v>0</v>
      </c>
      <c r="AF33" s="216"/>
      <c r="CF33" s="1"/>
      <c r="CG33" s="1"/>
      <c r="CH33" s="1"/>
      <c r="CI33" s="1"/>
      <c r="CJ33" s="1"/>
      <c r="CK33" s="1"/>
      <c r="CL33" s="1"/>
      <c r="CM33" s="1"/>
      <c r="CN33" s="1"/>
      <c r="CO33" s="1"/>
      <c r="CP33" s="1"/>
      <c r="CQ33" s="1"/>
      <c r="CR33" s="1"/>
      <c r="CS33" s="1"/>
    </row>
    <row r="34" spans="2:97" s="1" customFormat="1" ht="42.75" customHeight="1" thickTop="1" thickBot="1" x14ac:dyDescent="0.35">
      <c r="B34" s="36"/>
      <c r="C34" s="627" t="s">
        <v>1937</v>
      </c>
      <c r="D34" s="627"/>
      <c r="E34" s="209"/>
      <c r="F34" s="21"/>
      <c r="G34" s="58" t="s">
        <v>1938</v>
      </c>
      <c r="H34" s="211"/>
      <c r="I34" s="21"/>
      <c r="J34" s="627" t="s">
        <v>1939</v>
      </c>
      <c r="K34" s="627"/>
      <c r="L34" s="209"/>
      <c r="M34" s="21"/>
      <c r="N34" s="627" t="s">
        <v>1940</v>
      </c>
      <c r="O34" s="627"/>
      <c r="P34" s="209"/>
      <c r="Q34" s="21"/>
      <c r="R34" s="21"/>
      <c r="S34" s="21"/>
      <c r="T34" s="21"/>
      <c r="U34" s="21"/>
      <c r="V34" s="21"/>
      <c r="W34" s="21"/>
      <c r="X34" s="21"/>
      <c r="Y34" s="21"/>
      <c r="Z34" s="28"/>
      <c r="AB34" s="220" t="s">
        <v>1934</v>
      </c>
      <c r="AC34" s="234">
        <f>E29</f>
        <v>0</v>
      </c>
      <c r="AD34" s="218"/>
      <c r="AE34" s="218"/>
      <c r="AF34" s="218"/>
      <c r="AG34" s="218"/>
      <c r="AH34" s="218"/>
      <c r="AI34" s="218"/>
      <c r="AJ34" s="218"/>
      <c r="AK34" s="218"/>
      <c r="AL34" s="218"/>
      <c r="AM34" s="218"/>
      <c r="AN34" s="218"/>
      <c r="AO34" s="218"/>
      <c r="AP34" s="218"/>
      <c r="AQ34" s="218"/>
      <c r="AR34" s="218"/>
      <c r="AS34" s="218"/>
      <c r="AT34" s="218"/>
      <c r="AU34" s="218"/>
      <c r="AV34" s="218"/>
      <c r="AW34" s="218"/>
      <c r="AX34" s="218"/>
      <c r="AY34" s="218"/>
      <c r="AZ34" s="218"/>
      <c r="BA34" s="218"/>
      <c r="BB34" s="218"/>
      <c r="BC34" s="218"/>
      <c r="BD34" s="218"/>
      <c r="BE34" s="218"/>
      <c r="BF34" s="218"/>
      <c r="BG34" s="218"/>
      <c r="BH34" s="218"/>
      <c r="BI34" s="218"/>
      <c r="BJ34" s="218"/>
      <c r="BK34" s="219"/>
      <c r="BL34" s="219"/>
      <c r="BM34" s="219"/>
    </row>
    <row r="35" spans="2:97" ht="9" customHeight="1" thickTop="1" x14ac:dyDescent="0.3">
      <c r="B35" s="36"/>
      <c r="C35" s="31"/>
      <c r="D35" s="31"/>
      <c r="E35" s="31"/>
      <c r="F35" s="31"/>
      <c r="G35" s="31"/>
      <c r="H35" s="31"/>
      <c r="I35" s="31"/>
      <c r="J35" s="31"/>
      <c r="K35" s="21"/>
      <c r="L35" s="21"/>
      <c r="M35" s="21"/>
      <c r="N35" s="21"/>
      <c r="O35" s="21"/>
      <c r="P35" s="21"/>
      <c r="Q35" s="21"/>
      <c r="R35" s="21"/>
      <c r="S35" s="21"/>
      <c r="T35" s="21"/>
      <c r="U35" s="21"/>
      <c r="V35" s="21"/>
      <c r="W35" s="21"/>
      <c r="X35" s="21"/>
      <c r="Y35" s="21"/>
      <c r="Z35" s="28"/>
      <c r="AB35" s="220" t="s">
        <v>2226</v>
      </c>
      <c r="AC35" s="234">
        <f>H29</f>
        <v>0</v>
      </c>
      <c r="AF35" s="216"/>
      <c r="CF35" s="1"/>
      <c r="CG35" s="1"/>
      <c r="CH35" s="1"/>
      <c r="CI35" s="1"/>
      <c r="CJ35" s="1"/>
      <c r="CK35" s="1"/>
      <c r="CL35" s="1"/>
      <c r="CM35" s="1"/>
      <c r="CN35" s="1"/>
      <c r="CO35" s="1"/>
      <c r="CP35" s="1"/>
      <c r="CQ35" s="1"/>
      <c r="CR35" s="1"/>
      <c r="CS35" s="1"/>
    </row>
    <row r="36" spans="2:97" s="4" customFormat="1" ht="18.75" customHeight="1" x14ac:dyDescent="0.25">
      <c r="B36" s="123"/>
      <c r="C36" s="110" t="s">
        <v>1855</v>
      </c>
      <c r="D36" s="86"/>
      <c r="E36" s="86"/>
      <c r="F36" s="86"/>
      <c r="G36" s="86"/>
      <c r="H36" s="86"/>
      <c r="I36" s="111"/>
      <c r="J36" s="110" t="s">
        <v>1856</v>
      </c>
      <c r="K36" s="86"/>
      <c r="L36" s="86"/>
      <c r="M36" s="86"/>
      <c r="N36" s="86"/>
      <c r="O36" s="86"/>
      <c r="P36" s="86"/>
      <c r="Q36" s="89"/>
      <c r="R36" s="89"/>
      <c r="S36" s="89"/>
      <c r="T36" s="89"/>
      <c r="U36" s="89"/>
      <c r="V36" s="89"/>
      <c r="W36" s="89"/>
      <c r="X36" s="89"/>
      <c r="Y36" s="89"/>
      <c r="Z36" s="124"/>
      <c r="AA36" s="9"/>
      <c r="AB36" s="220" t="s">
        <v>1935</v>
      </c>
      <c r="AC36" s="234">
        <f>L29</f>
        <v>0</v>
      </c>
      <c r="AD36" s="221"/>
      <c r="AE36" s="221"/>
      <c r="AF36" s="215"/>
      <c r="AG36" s="221"/>
      <c r="AH36" s="221"/>
      <c r="AI36" s="221"/>
      <c r="AJ36" s="221"/>
      <c r="AK36" s="221"/>
      <c r="AL36" s="221"/>
      <c r="AM36" s="221"/>
      <c r="AN36" s="221"/>
      <c r="AO36" s="221"/>
      <c r="AP36" s="221"/>
      <c r="AQ36" s="221"/>
      <c r="AR36" s="221"/>
      <c r="AS36" s="221"/>
      <c r="AT36" s="221"/>
      <c r="AU36" s="221"/>
      <c r="AV36" s="221"/>
      <c r="AW36" s="221"/>
      <c r="AX36" s="221"/>
      <c r="AY36" s="221"/>
      <c r="AZ36" s="221"/>
      <c r="BA36" s="221"/>
      <c r="BB36" s="221"/>
      <c r="BC36" s="221"/>
      <c r="BD36" s="221"/>
      <c r="BE36" s="221"/>
      <c r="BF36" s="221"/>
      <c r="BG36" s="221"/>
      <c r="BH36" s="221"/>
      <c r="BI36" s="221"/>
      <c r="BJ36" s="221"/>
      <c r="BK36" s="186"/>
      <c r="BL36" s="186"/>
      <c r="BM36" s="186"/>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row>
    <row r="37" spans="2:97" ht="9" customHeight="1" thickBot="1" x14ac:dyDescent="0.35">
      <c r="B37" s="36"/>
      <c r="C37" s="31"/>
      <c r="D37" s="31"/>
      <c r="E37" s="31"/>
      <c r="F37" s="31"/>
      <c r="G37" s="31"/>
      <c r="H37" s="31"/>
      <c r="I37" s="31"/>
      <c r="J37" s="31"/>
      <c r="K37" s="21"/>
      <c r="L37" s="21"/>
      <c r="M37" s="21"/>
      <c r="N37" s="21"/>
      <c r="O37" s="21"/>
      <c r="P37" s="21"/>
      <c r="Q37" s="21"/>
      <c r="R37" s="21"/>
      <c r="S37" s="21"/>
      <c r="T37" s="21"/>
      <c r="U37" s="21"/>
      <c r="V37" s="21"/>
      <c r="W37" s="21"/>
      <c r="X37" s="21"/>
      <c r="Y37" s="21"/>
      <c r="Z37" s="28"/>
      <c r="AB37" s="220" t="s">
        <v>2227</v>
      </c>
      <c r="AC37" s="234">
        <f>P29</f>
        <v>0</v>
      </c>
      <c r="AF37" s="216"/>
      <c r="CF37" s="1"/>
      <c r="CG37" s="1"/>
      <c r="CH37" s="1"/>
      <c r="CI37" s="1"/>
      <c r="CJ37" s="1"/>
      <c r="CK37" s="1"/>
      <c r="CL37" s="1"/>
      <c r="CM37" s="1"/>
      <c r="CN37" s="1"/>
      <c r="CO37" s="1"/>
      <c r="CP37" s="1"/>
      <c r="CQ37" s="1"/>
      <c r="CR37" s="1"/>
      <c r="CS37" s="1"/>
    </row>
    <row r="38" spans="2:97" s="1" customFormat="1" ht="73.5" customHeight="1" thickTop="1" thickBot="1" x14ac:dyDescent="0.35">
      <c r="B38" s="36"/>
      <c r="C38" s="626" t="s">
        <v>1941</v>
      </c>
      <c r="D38" s="626"/>
      <c r="E38" s="626"/>
      <c r="F38" s="21"/>
      <c r="G38" s="618"/>
      <c r="H38" s="619"/>
      <c r="I38" s="97"/>
      <c r="J38" s="626" t="s">
        <v>1942</v>
      </c>
      <c r="K38" s="626"/>
      <c r="L38" s="654"/>
      <c r="M38" s="655"/>
      <c r="N38" s="655"/>
      <c r="O38" s="656"/>
      <c r="P38" s="21"/>
      <c r="Q38" s="21"/>
      <c r="R38" s="21"/>
      <c r="S38" s="21"/>
      <c r="T38" s="21"/>
      <c r="U38" s="21"/>
      <c r="V38" s="21"/>
      <c r="W38" s="21"/>
      <c r="X38" s="21"/>
      <c r="Y38" s="21"/>
      <c r="Z38" s="28"/>
      <c r="AB38" s="220" t="s">
        <v>1937</v>
      </c>
      <c r="AC38" s="234">
        <f>E34</f>
        <v>0</v>
      </c>
      <c r="AD38" s="220"/>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9"/>
      <c r="BL38" s="219"/>
      <c r="BM38" s="219"/>
    </row>
    <row r="39" spans="2:97" s="1" customFormat="1" ht="73.5" customHeight="1" thickTop="1" thickBot="1" x14ac:dyDescent="0.35">
      <c r="B39" s="36"/>
      <c r="C39" s="21"/>
      <c r="D39" s="85"/>
      <c r="E39" s="85"/>
      <c r="F39" s="21"/>
      <c r="G39" s="97"/>
      <c r="H39" s="97"/>
      <c r="I39" s="97"/>
      <c r="J39" s="21"/>
      <c r="K39" s="21"/>
      <c r="L39" s="657"/>
      <c r="M39" s="658"/>
      <c r="N39" s="658"/>
      <c r="O39" s="659"/>
      <c r="P39" s="21"/>
      <c r="Q39" s="21"/>
      <c r="R39" s="21"/>
      <c r="S39" s="21"/>
      <c r="T39" s="21"/>
      <c r="U39" s="21"/>
      <c r="V39" s="21"/>
      <c r="W39" s="21"/>
      <c r="X39" s="21"/>
      <c r="Y39" s="21"/>
      <c r="Z39" s="28"/>
      <c r="AB39" s="220" t="s">
        <v>1938</v>
      </c>
      <c r="AC39" s="234">
        <f>H34</f>
        <v>0</v>
      </c>
      <c r="AD39" s="220"/>
      <c r="AE39" s="218"/>
      <c r="AF39" s="218"/>
      <c r="AG39" s="218"/>
      <c r="AH39" s="218"/>
      <c r="AI39" s="218"/>
      <c r="AJ39" s="218"/>
      <c r="AK39" s="218"/>
      <c r="AL39" s="218"/>
      <c r="AM39" s="218"/>
      <c r="AN39" s="218"/>
      <c r="AO39" s="218"/>
      <c r="AP39" s="218"/>
      <c r="AQ39" s="218"/>
      <c r="AR39" s="218"/>
      <c r="AS39" s="218"/>
      <c r="AT39" s="218"/>
      <c r="AU39" s="218"/>
      <c r="AV39" s="218"/>
      <c r="AW39" s="218"/>
      <c r="AX39" s="218"/>
      <c r="AY39" s="218"/>
      <c r="AZ39" s="218"/>
      <c r="BA39" s="218"/>
      <c r="BB39" s="218"/>
      <c r="BC39" s="218"/>
      <c r="BD39" s="218"/>
      <c r="BE39" s="218"/>
      <c r="BF39" s="218"/>
      <c r="BG39" s="218"/>
      <c r="BH39" s="218"/>
      <c r="BI39" s="218"/>
      <c r="BJ39" s="218"/>
      <c r="BK39" s="219"/>
      <c r="BL39" s="219"/>
      <c r="BM39" s="219"/>
    </row>
    <row r="40" spans="2:97" ht="9" customHeight="1" thickTop="1" x14ac:dyDescent="0.3">
      <c r="B40" s="36"/>
      <c r="C40" s="31"/>
      <c r="D40" s="31"/>
      <c r="E40" s="31"/>
      <c r="F40" s="31"/>
      <c r="G40" s="31"/>
      <c r="H40" s="31"/>
      <c r="I40" s="31"/>
      <c r="J40" s="31"/>
      <c r="K40" s="21"/>
      <c r="L40" s="21"/>
      <c r="M40" s="21"/>
      <c r="N40" s="21"/>
      <c r="O40" s="21"/>
      <c r="P40" s="21"/>
      <c r="Q40" s="21"/>
      <c r="R40" s="21"/>
      <c r="S40" s="21"/>
      <c r="T40" s="21"/>
      <c r="U40" s="21"/>
      <c r="V40" s="21"/>
      <c r="W40" s="21"/>
      <c r="X40" s="21"/>
      <c r="Y40" s="21"/>
      <c r="Z40" s="28"/>
      <c r="AB40" s="220" t="s">
        <v>1939</v>
      </c>
      <c r="AC40" s="234">
        <f>L34</f>
        <v>0</v>
      </c>
      <c r="AD40" s="220"/>
      <c r="AF40" s="216"/>
      <c r="CF40" s="1"/>
      <c r="CG40" s="1"/>
      <c r="CH40" s="1"/>
      <c r="CI40" s="1"/>
      <c r="CJ40" s="1"/>
      <c r="CK40" s="1"/>
      <c r="CL40" s="1"/>
      <c r="CM40" s="1"/>
      <c r="CN40" s="1"/>
      <c r="CO40" s="1"/>
      <c r="CP40" s="1"/>
      <c r="CQ40" s="1"/>
      <c r="CR40" s="1"/>
      <c r="CS40" s="1"/>
    </row>
    <row r="41" spans="2:97" s="4" customFormat="1" ht="18.75" customHeight="1" x14ac:dyDescent="0.25">
      <c r="B41" s="123"/>
      <c r="C41" s="110" t="s">
        <v>1857</v>
      </c>
      <c r="D41" s="86"/>
      <c r="E41" s="86"/>
      <c r="F41" s="86"/>
      <c r="G41" s="86"/>
      <c r="H41" s="86"/>
      <c r="I41" s="111"/>
      <c r="J41" s="110" t="s">
        <v>2320</v>
      </c>
      <c r="K41" s="86"/>
      <c r="L41" s="86"/>
      <c r="M41" s="86"/>
      <c r="N41" s="86"/>
      <c r="O41" s="86"/>
      <c r="P41" s="86"/>
      <c r="Q41" s="89"/>
      <c r="R41" s="89"/>
      <c r="S41" s="89"/>
      <c r="T41" s="89"/>
      <c r="U41" s="89"/>
      <c r="V41" s="89"/>
      <c r="W41" s="89"/>
      <c r="X41" s="89"/>
      <c r="Y41" s="89"/>
      <c r="Z41" s="124"/>
      <c r="AA41" s="9"/>
      <c r="AB41" s="220" t="s">
        <v>1940</v>
      </c>
      <c r="AC41" s="234">
        <f>P34</f>
        <v>0</v>
      </c>
      <c r="AD41" s="220"/>
      <c r="AE41" s="221"/>
      <c r="AF41" s="215"/>
      <c r="AG41" s="221"/>
      <c r="AH41" s="221"/>
      <c r="AI41" s="221"/>
      <c r="AJ41" s="221"/>
      <c r="AK41" s="221"/>
      <c r="AL41" s="221"/>
      <c r="AM41" s="221"/>
      <c r="AN41" s="221"/>
      <c r="AO41" s="221"/>
      <c r="AP41" s="221"/>
      <c r="AQ41" s="221"/>
      <c r="AR41" s="221"/>
      <c r="AS41" s="221"/>
      <c r="AT41" s="221"/>
      <c r="AU41" s="221"/>
      <c r="AV41" s="221"/>
      <c r="AW41" s="221"/>
      <c r="AX41" s="221"/>
      <c r="AY41" s="221"/>
      <c r="AZ41" s="221"/>
      <c r="BA41" s="221"/>
      <c r="BB41" s="221"/>
      <c r="BC41" s="221"/>
      <c r="BD41" s="221"/>
      <c r="BE41" s="221"/>
      <c r="BF41" s="221"/>
      <c r="BG41" s="221"/>
      <c r="BH41" s="221"/>
      <c r="BI41" s="221"/>
      <c r="BJ41" s="221"/>
      <c r="BK41" s="186"/>
      <c r="BL41" s="186"/>
      <c r="BM41" s="186"/>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row>
    <row r="42" spans="2:97" ht="9" customHeight="1" thickBot="1" x14ac:dyDescent="0.35">
      <c r="B42" s="36"/>
      <c r="C42" s="31"/>
      <c r="D42" s="31"/>
      <c r="E42" s="31"/>
      <c r="F42" s="31"/>
      <c r="G42" s="31"/>
      <c r="H42" s="31"/>
      <c r="I42" s="31"/>
      <c r="J42" s="31"/>
      <c r="K42" s="21"/>
      <c r="L42" s="21"/>
      <c r="M42" s="21"/>
      <c r="N42" s="21"/>
      <c r="O42" s="21"/>
      <c r="P42" s="21"/>
      <c r="Q42" s="21"/>
      <c r="R42" s="21"/>
      <c r="S42" s="21"/>
      <c r="T42" s="21"/>
      <c r="U42" s="21"/>
      <c r="V42" s="21"/>
      <c r="W42" s="21"/>
      <c r="X42" s="21"/>
      <c r="Y42" s="21"/>
      <c r="Z42" s="28"/>
      <c r="AB42" s="220" t="s">
        <v>1996</v>
      </c>
      <c r="AC42" s="234" t="b">
        <v>1</v>
      </c>
      <c r="AD42" s="220"/>
      <c r="AF42" s="216"/>
      <c r="CF42" s="1"/>
      <c r="CG42" s="1"/>
      <c r="CH42" s="1"/>
      <c r="CI42" s="1"/>
      <c r="CJ42" s="1"/>
      <c r="CK42" s="1"/>
      <c r="CL42" s="1"/>
      <c r="CM42" s="1"/>
      <c r="CN42" s="1"/>
      <c r="CO42" s="1"/>
      <c r="CP42" s="1"/>
      <c r="CQ42" s="1"/>
      <c r="CR42" s="1"/>
      <c r="CS42" s="1"/>
    </row>
    <row r="43" spans="2:97" s="1" customFormat="1" ht="115.5" customHeight="1" thickTop="1" thickBot="1" x14ac:dyDescent="0.35">
      <c r="B43" s="36"/>
      <c r="C43" s="626" t="s">
        <v>1943</v>
      </c>
      <c r="D43" s="626"/>
      <c r="E43" s="626"/>
      <c r="F43" s="21"/>
      <c r="G43" s="601"/>
      <c r="H43" s="602"/>
      <c r="I43" s="97"/>
      <c r="J43" s="626" t="s">
        <v>1944</v>
      </c>
      <c r="K43" s="626"/>
      <c r="L43" s="672"/>
      <c r="M43" s="673"/>
      <c r="N43" s="673"/>
      <c r="O43" s="674"/>
      <c r="P43" s="21"/>
      <c r="Q43" s="21"/>
      <c r="R43" s="21"/>
      <c r="S43" s="21"/>
      <c r="T43" s="21"/>
      <c r="U43" s="21"/>
      <c r="V43" s="21"/>
      <c r="W43" s="21"/>
      <c r="X43" s="21"/>
      <c r="Y43" s="21"/>
      <c r="Z43" s="28"/>
      <c r="AB43" s="220" t="s">
        <v>1997</v>
      </c>
      <c r="AC43" s="236" t="b">
        <v>0</v>
      </c>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9"/>
      <c r="BL43" s="219"/>
      <c r="BM43" s="219"/>
    </row>
    <row r="44" spans="2:97" ht="9" customHeight="1" thickTop="1" thickBot="1" x14ac:dyDescent="0.35">
      <c r="B44" s="36"/>
      <c r="C44" s="31"/>
      <c r="D44" s="31"/>
      <c r="E44" s="21"/>
      <c r="F44" s="21"/>
      <c r="G44" s="21"/>
      <c r="H44" s="21"/>
      <c r="I44" s="21"/>
      <c r="J44" s="21"/>
      <c r="K44" s="21"/>
      <c r="L44" s="675"/>
      <c r="M44" s="676"/>
      <c r="N44" s="676"/>
      <c r="O44" s="677"/>
      <c r="P44" s="21"/>
      <c r="Q44" s="21"/>
      <c r="R44" s="21"/>
      <c r="S44" s="21"/>
      <c r="T44" s="21"/>
      <c r="U44" s="21"/>
      <c r="V44" s="21"/>
      <c r="W44" s="21"/>
      <c r="X44" s="21"/>
      <c r="Y44" s="21"/>
      <c r="Z44" s="28"/>
      <c r="AB44" s="220" t="s">
        <v>1998</v>
      </c>
      <c r="AC44" s="236" t="b">
        <v>0</v>
      </c>
      <c r="AF44" s="216"/>
      <c r="AG44" s="216"/>
      <c r="CF44" s="1"/>
      <c r="CG44" s="1"/>
      <c r="CH44" s="1"/>
      <c r="CI44" s="1"/>
      <c r="CJ44" s="1"/>
      <c r="CK44" s="1"/>
      <c r="CL44" s="1"/>
      <c r="CM44" s="1"/>
      <c r="CN44" s="1"/>
      <c r="CO44" s="1"/>
      <c r="CP44" s="1"/>
      <c r="CQ44" s="1"/>
      <c r="CR44" s="1"/>
      <c r="CS44" s="1"/>
    </row>
    <row r="45" spans="2:97" s="1" customFormat="1" ht="30" customHeight="1" thickTop="1" thickBot="1" x14ac:dyDescent="0.35">
      <c r="B45" s="36"/>
      <c r="C45" s="607" t="s">
        <v>2228</v>
      </c>
      <c r="D45" s="607"/>
      <c r="E45" s="607"/>
      <c r="F45" s="21"/>
      <c r="G45" s="190"/>
      <c r="H45" s="21"/>
      <c r="I45" s="21"/>
      <c r="J45" s="21"/>
      <c r="K45" s="21"/>
      <c r="L45" s="675"/>
      <c r="M45" s="676"/>
      <c r="N45" s="676"/>
      <c r="O45" s="677"/>
      <c r="P45" s="21"/>
      <c r="Q45" s="21"/>
      <c r="R45" s="21"/>
      <c r="S45" s="21"/>
      <c r="T45" s="21"/>
      <c r="U45" s="21"/>
      <c r="V45" s="21"/>
      <c r="W45" s="21"/>
      <c r="X45" s="21"/>
      <c r="Y45" s="21"/>
      <c r="Z45" s="28"/>
      <c r="AB45" s="220" t="s">
        <v>1999</v>
      </c>
      <c r="AC45" s="236" t="b">
        <v>0</v>
      </c>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9"/>
      <c r="BL45" s="219"/>
      <c r="BM45" s="219"/>
    </row>
    <row r="46" spans="2:97" s="1" customFormat="1" ht="49.5" customHeight="1" thickTop="1" thickBot="1" x14ac:dyDescent="0.35">
      <c r="B46" s="36"/>
      <c r="C46" s="29"/>
      <c r="D46" s="50"/>
      <c r="E46" s="50"/>
      <c r="F46" s="21"/>
      <c r="G46" s="21"/>
      <c r="H46" s="21"/>
      <c r="I46" s="21"/>
      <c r="J46" s="21"/>
      <c r="K46" s="21"/>
      <c r="L46" s="678"/>
      <c r="M46" s="679"/>
      <c r="N46" s="679"/>
      <c r="O46" s="680"/>
      <c r="P46" s="21"/>
      <c r="Q46" s="21"/>
      <c r="R46" s="21"/>
      <c r="S46" s="21"/>
      <c r="T46" s="21"/>
      <c r="U46" s="21"/>
      <c r="V46" s="21"/>
      <c r="W46" s="21"/>
      <c r="X46" s="21"/>
      <c r="Y46" s="21"/>
      <c r="Z46" s="28"/>
      <c r="AB46" s="220" t="s">
        <v>2000</v>
      </c>
      <c r="AC46" s="236" t="b">
        <v>0</v>
      </c>
      <c r="AD46" s="218"/>
      <c r="AE46" s="218"/>
      <c r="AF46" s="218"/>
      <c r="AG46" s="218"/>
      <c r="AH46" s="218"/>
      <c r="AI46" s="218"/>
      <c r="AJ46" s="218"/>
      <c r="AK46" s="218"/>
      <c r="AL46" s="218"/>
      <c r="AM46" s="218"/>
      <c r="AN46" s="218"/>
      <c r="AO46" s="218"/>
      <c r="AP46" s="218"/>
      <c r="AQ46" s="218"/>
      <c r="AR46" s="218"/>
      <c r="AS46" s="218"/>
      <c r="AT46" s="218"/>
      <c r="AU46" s="218"/>
      <c r="AV46" s="218"/>
      <c r="AW46" s="218"/>
      <c r="AX46" s="218"/>
      <c r="AY46" s="218"/>
      <c r="AZ46" s="218"/>
      <c r="BA46" s="218"/>
      <c r="BB46" s="218"/>
      <c r="BC46" s="218"/>
      <c r="BD46" s="218"/>
      <c r="BE46" s="218"/>
      <c r="BF46" s="218"/>
      <c r="BG46" s="218"/>
      <c r="BH46" s="218"/>
      <c r="BI46" s="218"/>
      <c r="BJ46" s="218"/>
      <c r="BK46" s="219"/>
      <c r="BL46" s="219"/>
      <c r="BM46" s="219"/>
    </row>
    <row r="47" spans="2:97" s="1" customFormat="1" ht="10.5" customHeight="1" thickTop="1" thickBot="1" x14ac:dyDescent="0.35">
      <c r="B47" s="36"/>
      <c r="C47" s="29"/>
      <c r="D47" s="50"/>
      <c r="E47" s="50"/>
      <c r="F47" s="21"/>
      <c r="G47" s="21"/>
      <c r="H47" s="21"/>
      <c r="I47" s="21"/>
      <c r="J47" s="21"/>
      <c r="K47" s="21"/>
      <c r="L47" s="113"/>
      <c r="M47" s="113"/>
      <c r="N47" s="113"/>
      <c r="O47" s="113"/>
      <c r="P47" s="21"/>
      <c r="Q47" s="21"/>
      <c r="R47" s="21"/>
      <c r="S47" s="21"/>
      <c r="T47" s="21"/>
      <c r="U47" s="21"/>
      <c r="V47" s="21"/>
      <c r="W47" s="21"/>
      <c r="X47" s="21"/>
      <c r="Y47" s="21"/>
      <c r="Z47" s="28"/>
      <c r="AB47" s="220" t="s">
        <v>2001</v>
      </c>
      <c r="AC47" s="236" t="b">
        <v>0</v>
      </c>
      <c r="AD47" s="218"/>
      <c r="AE47" s="218"/>
      <c r="AF47" s="218"/>
      <c r="AG47" s="218"/>
      <c r="AH47" s="218"/>
      <c r="AI47" s="218"/>
      <c r="AJ47" s="218"/>
      <c r="AK47" s="218"/>
      <c r="AL47" s="218"/>
      <c r="AM47" s="218"/>
      <c r="AN47" s="218"/>
      <c r="AO47" s="218"/>
      <c r="AP47" s="218"/>
      <c r="AQ47" s="218"/>
      <c r="AR47" s="218"/>
      <c r="AS47" s="218"/>
      <c r="AT47" s="218"/>
      <c r="AU47" s="218"/>
      <c r="AV47" s="218"/>
      <c r="AW47" s="218"/>
      <c r="AX47" s="218"/>
      <c r="AY47" s="218"/>
      <c r="AZ47" s="218"/>
      <c r="BA47" s="218"/>
      <c r="BB47" s="218"/>
      <c r="BC47" s="218"/>
      <c r="BD47" s="218"/>
      <c r="BE47" s="218"/>
      <c r="BF47" s="218"/>
      <c r="BG47" s="218"/>
      <c r="BH47" s="218"/>
      <c r="BI47" s="218"/>
      <c r="BJ47" s="218"/>
      <c r="BK47" s="219"/>
      <c r="BL47" s="219"/>
      <c r="BM47" s="219"/>
    </row>
    <row r="48" spans="2:97" s="1" customFormat="1" ht="30" customHeight="1" thickTop="1" thickBot="1" x14ac:dyDescent="0.35">
      <c r="B48" s="36"/>
      <c r="C48" s="29"/>
      <c r="D48" s="50"/>
      <c r="E48" s="50"/>
      <c r="F48" s="21"/>
      <c r="G48" s="21"/>
      <c r="H48" s="21"/>
      <c r="I48" s="21"/>
      <c r="J48" s="627" t="s">
        <v>2229</v>
      </c>
      <c r="K48" s="627"/>
      <c r="L48" s="593"/>
      <c r="M48" s="681"/>
      <c r="N48" s="594"/>
      <c r="O48" s="113"/>
      <c r="P48" s="21"/>
      <c r="Q48" s="21"/>
      <c r="R48" s="21"/>
      <c r="S48" s="21"/>
      <c r="T48" s="21"/>
      <c r="U48" s="21"/>
      <c r="V48" s="21"/>
      <c r="W48" s="21"/>
      <c r="X48" s="21"/>
      <c r="Y48" s="21"/>
      <c r="Z48" s="28"/>
      <c r="AB48" s="220" t="s">
        <v>2002</v>
      </c>
      <c r="AC48" s="236" t="b">
        <v>1</v>
      </c>
      <c r="AD48" s="218"/>
      <c r="AE48" s="218"/>
      <c r="AF48" s="218"/>
      <c r="AG48" s="218"/>
      <c r="AH48" s="218"/>
      <c r="AI48" s="218"/>
      <c r="AJ48" s="218"/>
      <c r="AK48" s="218"/>
      <c r="AL48" s="218"/>
      <c r="AM48" s="218"/>
      <c r="AN48" s="218"/>
      <c r="AO48" s="218"/>
      <c r="AP48" s="218"/>
      <c r="AQ48" s="218"/>
      <c r="AR48" s="218"/>
      <c r="AS48" s="218"/>
      <c r="AT48" s="218"/>
      <c r="AU48" s="218"/>
      <c r="AV48" s="218"/>
      <c r="AW48" s="218"/>
      <c r="AX48" s="218"/>
      <c r="AY48" s="218"/>
      <c r="AZ48" s="218"/>
      <c r="BA48" s="218"/>
      <c r="BB48" s="218"/>
      <c r="BC48" s="218"/>
      <c r="BD48" s="218"/>
      <c r="BE48" s="218"/>
      <c r="BF48" s="218"/>
      <c r="BG48" s="218"/>
      <c r="BH48" s="218"/>
      <c r="BI48" s="218"/>
      <c r="BJ48" s="218"/>
      <c r="BK48" s="219"/>
      <c r="BL48" s="219"/>
      <c r="BM48" s="219"/>
    </row>
    <row r="49" spans="1:97" ht="9.75" customHeight="1" thickTop="1" thickBot="1" x14ac:dyDescent="0.35">
      <c r="B49" s="42"/>
      <c r="C49" s="41"/>
      <c r="D49" s="41"/>
      <c r="E49" s="22"/>
      <c r="F49" s="22"/>
      <c r="G49" s="22"/>
      <c r="H49" s="22"/>
      <c r="I49" s="22"/>
      <c r="J49" s="22"/>
      <c r="K49" s="22"/>
      <c r="L49" s="22"/>
      <c r="M49" s="22"/>
      <c r="N49" s="22"/>
      <c r="O49" s="22"/>
      <c r="P49" s="22"/>
      <c r="Q49" s="22"/>
      <c r="R49" s="22"/>
      <c r="S49" s="22"/>
      <c r="T49" s="22"/>
      <c r="U49" s="22"/>
      <c r="V49" s="22"/>
      <c r="W49" s="22"/>
      <c r="X49" s="22"/>
      <c r="Y49" s="22"/>
      <c r="Z49" s="32"/>
      <c r="AB49" s="220" t="s">
        <v>2003</v>
      </c>
      <c r="AC49" s="236" t="b">
        <v>0</v>
      </c>
      <c r="AF49" s="216"/>
      <c r="AG49" s="216"/>
      <c r="CF49" s="1"/>
      <c r="CG49" s="1"/>
      <c r="CH49" s="1"/>
      <c r="CI49" s="1"/>
      <c r="CJ49" s="1"/>
      <c r="CK49" s="1"/>
      <c r="CL49" s="1"/>
      <c r="CM49" s="1"/>
      <c r="CN49" s="1"/>
      <c r="CO49" s="1"/>
      <c r="CP49" s="1"/>
      <c r="CQ49" s="1"/>
      <c r="CR49" s="1"/>
      <c r="CS49" s="1"/>
    </row>
    <row r="50" spans="1:97" s="4" customFormat="1" ht="18.75" customHeight="1" thickBot="1" x14ac:dyDescent="0.3">
      <c r="B50" s="662" t="s">
        <v>1850</v>
      </c>
      <c r="C50" s="663"/>
      <c r="D50" s="663"/>
      <c r="E50" s="663"/>
      <c r="F50" s="663"/>
      <c r="G50" s="663"/>
      <c r="H50" s="663"/>
      <c r="I50" s="663"/>
      <c r="J50" s="663"/>
      <c r="K50" s="663"/>
      <c r="L50" s="663"/>
      <c r="M50" s="663"/>
      <c r="N50" s="663"/>
      <c r="O50" s="663"/>
      <c r="P50" s="663"/>
      <c r="Q50" s="663"/>
      <c r="R50" s="663"/>
      <c r="S50" s="663"/>
      <c r="T50" s="663"/>
      <c r="U50" s="663"/>
      <c r="V50" s="663"/>
      <c r="W50" s="663"/>
      <c r="X50" s="663"/>
      <c r="Y50" s="663"/>
      <c r="Z50" s="664"/>
      <c r="AA50" s="9"/>
      <c r="AB50" s="220" t="s">
        <v>2004</v>
      </c>
      <c r="AC50" s="236" t="b">
        <v>0</v>
      </c>
      <c r="AD50" s="221"/>
      <c r="AE50" s="221"/>
      <c r="AF50" s="215"/>
      <c r="AG50" s="221"/>
      <c r="AH50" s="221"/>
      <c r="AI50" s="221"/>
      <c r="AJ50" s="221"/>
      <c r="AK50" s="221"/>
      <c r="AL50" s="221"/>
      <c r="AM50" s="221"/>
      <c r="AN50" s="221"/>
      <c r="AO50" s="221"/>
      <c r="AP50" s="221"/>
      <c r="AQ50" s="221"/>
      <c r="AR50" s="221"/>
      <c r="AS50" s="221"/>
      <c r="AT50" s="221"/>
      <c r="AU50" s="221"/>
      <c r="AV50" s="221"/>
      <c r="AW50" s="221"/>
      <c r="AX50" s="221"/>
      <c r="AY50" s="221"/>
      <c r="AZ50" s="221"/>
      <c r="BA50" s="221"/>
      <c r="BB50" s="221"/>
      <c r="BC50" s="221"/>
      <c r="BD50" s="221"/>
      <c r="BE50" s="221"/>
      <c r="BF50" s="221"/>
      <c r="BG50" s="221"/>
      <c r="BH50" s="221"/>
      <c r="BI50" s="221"/>
      <c r="BJ50" s="221"/>
      <c r="BK50" s="186"/>
      <c r="BL50" s="186"/>
      <c r="BM50" s="186"/>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row>
    <row r="51" spans="1:97" ht="9" customHeight="1" thickBot="1" x14ac:dyDescent="0.35">
      <c r="A51" s="145"/>
      <c r="B51" s="17"/>
      <c r="C51" s="38"/>
      <c r="D51" s="38"/>
      <c r="E51" s="38"/>
      <c r="F51" s="38"/>
      <c r="G51" s="38"/>
      <c r="H51" s="38"/>
      <c r="I51" s="38"/>
      <c r="J51" s="38"/>
      <c r="K51" s="17"/>
      <c r="L51" s="17"/>
      <c r="M51" s="17"/>
      <c r="N51" s="17"/>
      <c r="O51" s="17"/>
      <c r="P51" s="17"/>
      <c r="Q51" s="17"/>
      <c r="R51" s="17"/>
      <c r="S51" s="17"/>
      <c r="T51" s="17"/>
      <c r="U51" s="17"/>
      <c r="V51" s="17"/>
      <c r="W51" s="17"/>
      <c r="X51" s="17"/>
      <c r="Y51" s="17"/>
      <c r="Z51" s="19"/>
      <c r="AB51" s="220" t="s">
        <v>2005</v>
      </c>
      <c r="AC51" s="236" t="b">
        <v>0</v>
      </c>
      <c r="AF51" s="216"/>
      <c r="CF51" s="1"/>
      <c r="CG51" s="1"/>
      <c r="CH51" s="1"/>
      <c r="CI51" s="1"/>
      <c r="CJ51" s="1"/>
      <c r="CK51" s="1"/>
      <c r="CL51" s="1"/>
      <c r="CM51" s="1"/>
      <c r="CN51" s="1"/>
      <c r="CO51" s="1"/>
      <c r="CP51" s="1"/>
      <c r="CQ51" s="1"/>
      <c r="CR51" s="1"/>
      <c r="CS51" s="1"/>
    </row>
    <row r="52" spans="1:97" s="1" customFormat="1" ht="54" customHeight="1" thickTop="1" thickBot="1" x14ac:dyDescent="0.35">
      <c r="A52" s="146"/>
      <c r="B52" s="21"/>
      <c r="C52" s="623" t="s">
        <v>1945</v>
      </c>
      <c r="D52" s="623"/>
      <c r="E52" s="209"/>
      <c r="F52" s="21"/>
      <c r="G52" s="67" t="s">
        <v>1946</v>
      </c>
      <c r="H52" s="209"/>
      <c r="I52" s="21"/>
      <c r="J52" s="623" t="s">
        <v>1947</v>
      </c>
      <c r="K52" s="623"/>
      <c r="L52" s="209"/>
      <c r="M52" s="21"/>
      <c r="N52" s="623" t="s">
        <v>1948</v>
      </c>
      <c r="O52" s="623"/>
      <c r="P52" s="210"/>
      <c r="Q52" s="21"/>
      <c r="R52" s="21"/>
      <c r="S52" s="21"/>
      <c r="T52" s="21"/>
      <c r="U52" s="21"/>
      <c r="V52" s="21"/>
      <c r="W52" s="21"/>
      <c r="X52" s="21"/>
      <c r="Y52" s="21"/>
      <c r="Z52" s="28"/>
      <c r="AB52" s="220" t="s">
        <v>2006</v>
      </c>
      <c r="AC52" s="236" t="b">
        <v>0</v>
      </c>
      <c r="AD52" s="218"/>
      <c r="AE52" s="218"/>
      <c r="AF52" s="218"/>
      <c r="AG52" s="218"/>
      <c r="AH52" s="218"/>
      <c r="AI52" s="218"/>
      <c r="AJ52" s="218"/>
      <c r="AK52" s="218"/>
      <c r="AL52" s="218"/>
      <c r="AM52" s="218"/>
      <c r="AN52" s="218"/>
      <c r="AO52" s="218"/>
      <c r="AP52" s="218"/>
      <c r="AQ52" s="218"/>
      <c r="AR52" s="218"/>
      <c r="AS52" s="218"/>
      <c r="AT52" s="218"/>
      <c r="AU52" s="218"/>
      <c r="AV52" s="218"/>
      <c r="AW52" s="218"/>
      <c r="AX52" s="218"/>
      <c r="AY52" s="218"/>
      <c r="AZ52" s="218"/>
      <c r="BA52" s="218"/>
      <c r="BB52" s="218"/>
      <c r="BC52" s="218"/>
      <c r="BD52" s="218"/>
      <c r="BE52" s="218"/>
      <c r="BF52" s="218"/>
      <c r="BG52" s="218"/>
      <c r="BH52" s="218"/>
      <c r="BI52" s="218"/>
      <c r="BJ52" s="218"/>
      <c r="BK52" s="219"/>
      <c r="BL52" s="219"/>
      <c r="BM52" s="219"/>
    </row>
    <row r="53" spans="1:97" s="1" customFormat="1" ht="10.5" customHeight="1" thickTop="1" thickBot="1" x14ac:dyDescent="0.35">
      <c r="A53" s="146"/>
      <c r="B53" s="36"/>
      <c r="C53" s="29"/>
      <c r="D53" s="50"/>
      <c r="E53" s="50"/>
      <c r="F53" s="21"/>
      <c r="G53" s="96"/>
      <c r="H53" s="21"/>
      <c r="I53" s="21"/>
      <c r="J53" s="21"/>
      <c r="K53" s="21"/>
      <c r="L53" s="113"/>
      <c r="M53" s="113"/>
      <c r="N53" s="113"/>
      <c r="O53" s="113"/>
      <c r="P53" s="21"/>
      <c r="Q53" s="21"/>
      <c r="R53" s="21"/>
      <c r="S53" s="21"/>
      <c r="T53" s="21"/>
      <c r="U53" s="21"/>
      <c r="V53" s="21"/>
      <c r="W53" s="21"/>
      <c r="X53" s="21"/>
      <c r="Y53" s="21"/>
      <c r="Z53" s="28"/>
      <c r="AB53" s="220" t="s">
        <v>2007</v>
      </c>
      <c r="AC53" s="236" t="b">
        <v>0</v>
      </c>
      <c r="AD53" s="218"/>
      <c r="AE53" s="218"/>
      <c r="AF53" s="218"/>
      <c r="AG53" s="218"/>
      <c r="AH53" s="218"/>
      <c r="AI53" s="218"/>
      <c r="AJ53" s="218"/>
      <c r="AK53" s="218"/>
      <c r="AL53" s="218"/>
      <c r="AM53" s="218"/>
      <c r="AN53" s="218"/>
      <c r="AO53" s="218"/>
      <c r="AP53" s="218"/>
      <c r="AQ53" s="218"/>
      <c r="AR53" s="218"/>
      <c r="AS53" s="218"/>
      <c r="AT53" s="218"/>
      <c r="AU53" s="218"/>
      <c r="AV53" s="218"/>
      <c r="AW53" s="218"/>
      <c r="AX53" s="218"/>
      <c r="AY53" s="218"/>
      <c r="AZ53" s="218"/>
      <c r="BA53" s="218"/>
      <c r="BB53" s="218"/>
      <c r="BC53" s="218"/>
      <c r="BD53" s="218"/>
      <c r="BE53" s="218"/>
      <c r="BF53" s="218"/>
      <c r="BG53" s="218"/>
      <c r="BH53" s="218"/>
      <c r="BI53" s="218"/>
      <c r="BJ53" s="218"/>
      <c r="BK53" s="219"/>
      <c r="BL53" s="219"/>
      <c r="BM53" s="219"/>
    </row>
    <row r="54" spans="1:97" s="1" customFormat="1" ht="30" customHeight="1" thickTop="1" thickBot="1" x14ac:dyDescent="0.35">
      <c r="A54" s="146"/>
      <c r="B54" s="36"/>
      <c r="C54" s="29"/>
      <c r="D54" s="50"/>
      <c r="E54" s="50"/>
      <c r="F54" s="21"/>
      <c r="G54" s="96"/>
      <c r="H54" s="21"/>
      <c r="I54" s="21"/>
      <c r="J54" s="21"/>
      <c r="K54" s="21"/>
      <c r="L54" s="113"/>
      <c r="M54" s="113"/>
      <c r="N54" s="623" t="s">
        <v>2230</v>
      </c>
      <c r="O54" s="623"/>
      <c r="P54" s="213"/>
      <c r="Q54" s="21"/>
      <c r="R54" s="21"/>
      <c r="S54" s="21"/>
      <c r="T54" s="21"/>
      <c r="U54" s="21"/>
      <c r="V54" s="21"/>
      <c r="W54" s="21"/>
      <c r="X54" s="21"/>
      <c r="Y54" s="21"/>
      <c r="Z54" s="28"/>
      <c r="AB54" s="220" t="s">
        <v>2008</v>
      </c>
      <c r="AC54" s="236" t="b">
        <v>0</v>
      </c>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9"/>
      <c r="BL54" s="219"/>
      <c r="BM54" s="219"/>
    </row>
    <row r="55" spans="1:97" ht="9" customHeight="1" thickTop="1" thickBot="1" x14ac:dyDescent="0.35">
      <c r="A55" s="147"/>
      <c r="B55" s="22"/>
      <c r="C55" s="41"/>
      <c r="D55" s="41"/>
      <c r="E55" s="22"/>
      <c r="F55" s="22"/>
      <c r="G55" s="22"/>
      <c r="H55" s="22"/>
      <c r="I55" s="22"/>
      <c r="J55" s="22"/>
      <c r="K55" s="22"/>
      <c r="L55" s="22"/>
      <c r="M55" s="22"/>
      <c r="N55" s="22"/>
      <c r="O55" s="22"/>
      <c r="P55" s="22"/>
      <c r="Q55" s="22"/>
      <c r="R55" s="22"/>
      <c r="S55" s="22"/>
      <c r="T55" s="22"/>
      <c r="U55" s="22"/>
      <c r="V55" s="22"/>
      <c r="W55" s="22"/>
      <c r="X55" s="22"/>
      <c r="Y55" s="22"/>
      <c r="Z55" s="32"/>
      <c r="AB55" s="220" t="s">
        <v>2009</v>
      </c>
      <c r="AC55" s="236" t="b">
        <v>0</v>
      </c>
      <c r="AF55" s="216"/>
      <c r="AG55" s="216"/>
      <c r="CF55" s="1"/>
      <c r="CG55" s="1"/>
      <c r="CH55" s="1"/>
      <c r="CI55" s="1"/>
      <c r="CJ55" s="1"/>
      <c r="CK55" s="1"/>
      <c r="CL55" s="1"/>
      <c r="CM55" s="1"/>
      <c r="CN55" s="1"/>
      <c r="CO55" s="1"/>
      <c r="CP55" s="1"/>
      <c r="CQ55" s="1"/>
      <c r="CR55" s="1"/>
      <c r="CS55" s="1"/>
    </row>
    <row r="56" spans="1:97" s="4" customFormat="1" ht="18.75" customHeight="1" thickBot="1" x14ac:dyDescent="0.3">
      <c r="B56" s="665" t="s">
        <v>1851</v>
      </c>
      <c r="C56" s="666"/>
      <c r="D56" s="666"/>
      <c r="E56" s="666"/>
      <c r="F56" s="666"/>
      <c r="G56" s="666"/>
      <c r="H56" s="666"/>
      <c r="I56" s="666"/>
      <c r="J56" s="666"/>
      <c r="K56" s="666"/>
      <c r="L56" s="666"/>
      <c r="M56" s="666"/>
      <c r="N56" s="666"/>
      <c r="O56" s="666"/>
      <c r="P56" s="666"/>
      <c r="Q56" s="666"/>
      <c r="R56" s="666"/>
      <c r="S56" s="666"/>
      <c r="T56" s="666"/>
      <c r="U56" s="666"/>
      <c r="V56" s="666"/>
      <c r="W56" s="666"/>
      <c r="X56" s="666"/>
      <c r="Y56" s="666"/>
      <c r="Z56" s="667"/>
      <c r="AA56" s="9"/>
      <c r="AB56" s="220" t="s">
        <v>2010</v>
      </c>
      <c r="AC56" s="236" t="b">
        <v>0</v>
      </c>
      <c r="AD56" s="221"/>
      <c r="AE56" s="221"/>
      <c r="AF56" s="215"/>
      <c r="AG56" s="221"/>
      <c r="AH56" s="221"/>
      <c r="AI56" s="221"/>
      <c r="AJ56" s="221"/>
      <c r="AK56" s="221"/>
      <c r="AL56" s="221"/>
      <c r="AM56" s="221"/>
      <c r="AN56" s="221"/>
      <c r="AO56" s="221"/>
      <c r="AP56" s="221"/>
      <c r="AQ56" s="221"/>
      <c r="AR56" s="221"/>
      <c r="AS56" s="221"/>
      <c r="AT56" s="221"/>
      <c r="AU56" s="221"/>
      <c r="AV56" s="221"/>
      <c r="AW56" s="221"/>
      <c r="AX56" s="221"/>
      <c r="AY56" s="221"/>
      <c r="AZ56" s="221"/>
      <c r="BA56" s="221"/>
      <c r="BB56" s="221"/>
      <c r="BC56" s="221"/>
      <c r="BD56" s="221"/>
      <c r="BE56" s="221"/>
      <c r="BF56" s="221"/>
      <c r="BG56" s="221"/>
      <c r="BH56" s="221"/>
      <c r="BI56" s="221"/>
      <c r="BJ56" s="221"/>
      <c r="BK56" s="186"/>
      <c r="BL56" s="186"/>
      <c r="BM56" s="186"/>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row>
    <row r="57" spans="1:97" ht="9" customHeight="1" thickBot="1" x14ac:dyDescent="0.35">
      <c r="B57" s="95"/>
      <c r="C57" s="38"/>
      <c r="D57" s="38"/>
      <c r="E57" s="38"/>
      <c r="F57" s="38"/>
      <c r="G57" s="38"/>
      <c r="H57" s="38"/>
      <c r="I57" s="38"/>
      <c r="J57" s="38"/>
      <c r="K57" s="17"/>
      <c r="L57" s="17"/>
      <c r="M57" s="17"/>
      <c r="N57" s="17"/>
      <c r="O57" s="17"/>
      <c r="P57" s="17"/>
      <c r="Q57" s="17"/>
      <c r="R57" s="17"/>
      <c r="S57" s="17"/>
      <c r="T57" s="17"/>
      <c r="U57" s="17"/>
      <c r="V57" s="17"/>
      <c r="W57" s="17"/>
      <c r="X57" s="17"/>
      <c r="Y57" s="17"/>
      <c r="Z57" s="19"/>
      <c r="AB57" s="220" t="s">
        <v>2011</v>
      </c>
      <c r="AC57" s="236" t="b">
        <v>0</v>
      </c>
      <c r="AF57" s="216"/>
      <c r="CF57" s="1"/>
      <c r="CG57" s="1"/>
      <c r="CH57" s="1"/>
      <c r="CI57" s="1"/>
      <c r="CJ57" s="1"/>
      <c r="CK57" s="1"/>
      <c r="CL57" s="1"/>
      <c r="CM57" s="1"/>
      <c r="CN57" s="1"/>
      <c r="CO57" s="1"/>
      <c r="CP57" s="1"/>
      <c r="CQ57" s="1"/>
      <c r="CR57" s="1"/>
      <c r="CS57" s="1"/>
    </row>
    <row r="58" spans="1:97" s="1" customFormat="1" ht="57" customHeight="1" thickTop="1" thickBot="1" x14ac:dyDescent="0.35">
      <c r="B58" s="36"/>
      <c r="C58" s="623" t="s">
        <v>1949</v>
      </c>
      <c r="D58" s="623"/>
      <c r="E58" s="209"/>
      <c r="F58" s="21"/>
      <c r="G58" s="67" t="s">
        <v>2231</v>
      </c>
      <c r="H58" s="210"/>
      <c r="I58" s="97"/>
      <c r="J58" s="623" t="s">
        <v>1950</v>
      </c>
      <c r="K58" s="623"/>
      <c r="L58" s="209"/>
      <c r="M58" s="21"/>
      <c r="N58" s="623" t="s">
        <v>2232</v>
      </c>
      <c r="O58" s="623"/>
      <c r="P58" s="210"/>
      <c r="Q58" s="21"/>
      <c r="R58" s="21"/>
      <c r="S58" s="21"/>
      <c r="T58" s="21"/>
      <c r="U58" s="21"/>
      <c r="V58" s="21"/>
      <c r="W58" s="21"/>
      <c r="X58" s="21"/>
      <c r="Y58" s="21"/>
      <c r="Z58" s="28"/>
      <c r="AB58" s="220" t="s">
        <v>2012</v>
      </c>
      <c r="AC58" s="236" t="b">
        <v>0</v>
      </c>
      <c r="AD58" s="218"/>
      <c r="AE58" s="218"/>
      <c r="AF58" s="218"/>
      <c r="AG58" s="218"/>
      <c r="AH58" s="218"/>
      <c r="AI58" s="218"/>
      <c r="AJ58" s="218"/>
      <c r="AK58" s="218"/>
      <c r="AL58" s="218"/>
      <c r="AM58" s="218"/>
      <c r="AN58" s="218"/>
      <c r="AO58" s="218"/>
      <c r="AP58" s="218"/>
      <c r="AQ58" s="218"/>
      <c r="AR58" s="218"/>
      <c r="AS58" s="218"/>
      <c r="AT58" s="218"/>
      <c r="AU58" s="218"/>
      <c r="AV58" s="218"/>
      <c r="AW58" s="218"/>
      <c r="AX58" s="218"/>
      <c r="AY58" s="218"/>
      <c r="AZ58" s="218"/>
      <c r="BA58" s="218"/>
      <c r="BB58" s="218"/>
      <c r="BC58" s="218"/>
      <c r="BD58" s="218"/>
      <c r="BE58" s="218"/>
      <c r="BF58" s="218"/>
      <c r="BG58" s="218"/>
      <c r="BH58" s="218"/>
      <c r="BI58" s="218"/>
      <c r="BJ58" s="218"/>
      <c r="BK58" s="219"/>
      <c r="BL58" s="219"/>
      <c r="BM58" s="219"/>
    </row>
    <row r="59" spans="1:97" ht="9" customHeight="1" thickTop="1" thickBot="1" x14ac:dyDescent="0.35">
      <c r="B59" s="36"/>
      <c r="C59" s="31"/>
      <c r="D59" s="31"/>
      <c r="E59" s="21"/>
      <c r="F59" s="21"/>
      <c r="G59" s="21"/>
      <c r="H59" s="21"/>
      <c r="I59" s="21"/>
      <c r="J59" s="21"/>
      <c r="K59" s="21"/>
      <c r="L59" s="21"/>
      <c r="M59" s="21"/>
      <c r="N59" s="21"/>
      <c r="O59" s="21"/>
      <c r="P59" s="21"/>
      <c r="Q59" s="21"/>
      <c r="R59" s="21"/>
      <c r="S59" s="21"/>
      <c r="T59" s="21"/>
      <c r="U59" s="21"/>
      <c r="V59" s="21"/>
      <c r="W59" s="21"/>
      <c r="X59" s="21"/>
      <c r="Y59" s="21"/>
      <c r="Z59" s="28"/>
      <c r="AB59" s="220" t="s">
        <v>2013</v>
      </c>
      <c r="AC59" s="236" t="b">
        <v>0</v>
      </c>
      <c r="AF59" s="216"/>
      <c r="AG59" s="216"/>
      <c r="CF59" s="1"/>
      <c r="CG59" s="1"/>
      <c r="CH59" s="1"/>
      <c r="CI59" s="1"/>
      <c r="CJ59" s="1"/>
      <c r="CK59" s="1"/>
      <c r="CL59" s="1"/>
      <c r="CM59" s="1"/>
      <c r="CN59" s="1"/>
      <c r="CO59" s="1"/>
      <c r="CP59" s="1"/>
      <c r="CQ59" s="1"/>
      <c r="CR59" s="1"/>
      <c r="CS59" s="1"/>
    </row>
    <row r="60" spans="1:97" s="1" customFormat="1" ht="57" customHeight="1" thickTop="1" thickBot="1" x14ac:dyDescent="0.35">
      <c r="B60" s="36"/>
      <c r="C60" s="623" t="s">
        <v>1951</v>
      </c>
      <c r="D60" s="623"/>
      <c r="E60" s="209"/>
      <c r="F60" s="21"/>
      <c r="G60" s="67" t="s">
        <v>2233</v>
      </c>
      <c r="H60" s="210"/>
      <c r="I60" s="97"/>
      <c r="J60" s="623" t="s">
        <v>1952</v>
      </c>
      <c r="K60" s="623"/>
      <c r="L60" s="209"/>
      <c r="M60" s="21"/>
      <c r="N60" s="623" t="s">
        <v>2234</v>
      </c>
      <c r="O60" s="623"/>
      <c r="P60" s="210"/>
      <c r="Q60" s="21"/>
      <c r="R60" s="21"/>
      <c r="S60" s="21"/>
      <c r="T60" s="21"/>
      <c r="U60" s="21"/>
      <c r="V60" s="21"/>
      <c r="W60" s="21"/>
      <c r="X60" s="21"/>
      <c r="Y60" s="21"/>
      <c r="Z60" s="28"/>
      <c r="AB60" s="220" t="s">
        <v>2014</v>
      </c>
      <c r="AC60" s="236" t="b">
        <v>0</v>
      </c>
      <c r="AD60" s="218"/>
      <c r="AE60" s="218"/>
      <c r="AF60" s="218"/>
      <c r="AG60" s="218"/>
      <c r="AH60" s="218"/>
      <c r="AI60" s="218"/>
      <c r="AJ60" s="218"/>
      <c r="AK60" s="218"/>
      <c r="AL60" s="218"/>
      <c r="AM60" s="218"/>
      <c r="AN60" s="218"/>
      <c r="AO60" s="218"/>
      <c r="AP60" s="218"/>
      <c r="AQ60" s="218"/>
      <c r="AR60" s="218"/>
      <c r="AS60" s="218"/>
      <c r="AT60" s="218"/>
      <c r="AU60" s="218"/>
      <c r="AV60" s="218"/>
      <c r="AW60" s="218"/>
      <c r="AX60" s="218"/>
      <c r="AY60" s="218"/>
      <c r="AZ60" s="218"/>
      <c r="BA60" s="218"/>
      <c r="BB60" s="218"/>
      <c r="BC60" s="218"/>
      <c r="BD60" s="218"/>
      <c r="BE60" s="218"/>
      <c r="BF60" s="218"/>
      <c r="BG60" s="218"/>
      <c r="BH60" s="218"/>
      <c r="BI60" s="218"/>
      <c r="BJ60" s="218"/>
      <c r="BK60" s="219"/>
      <c r="BL60" s="219"/>
      <c r="BM60" s="219"/>
    </row>
    <row r="61" spans="1:97" ht="9" customHeight="1" thickTop="1" thickBot="1" x14ac:dyDescent="0.35">
      <c r="B61" s="36"/>
      <c r="C61" s="31"/>
      <c r="D61" s="31"/>
      <c r="E61" s="21"/>
      <c r="F61" s="21"/>
      <c r="G61" s="21"/>
      <c r="H61" s="21"/>
      <c r="I61" s="21"/>
      <c r="J61" s="21"/>
      <c r="K61" s="21"/>
      <c r="L61" s="21"/>
      <c r="M61" s="21"/>
      <c r="N61" s="21"/>
      <c r="O61" s="21"/>
      <c r="P61" s="21"/>
      <c r="Q61" s="21"/>
      <c r="R61" s="21"/>
      <c r="S61" s="21"/>
      <c r="T61" s="21"/>
      <c r="U61" s="21"/>
      <c r="V61" s="21"/>
      <c r="W61" s="21"/>
      <c r="X61" s="21"/>
      <c r="Y61" s="21"/>
      <c r="Z61" s="28"/>
      <c r="AB61" s="220" t="s">
        <v>2015</v>
      </c>
      <c r="AC61" s="236" t="b">
        <v>0</v>
      </c>
      <c r="AF61" s="216"/>
      <c r="AG61" s="216"/>
      <c r="CF61" s="1"/>
      <c r="CG61" s="1"/>
      <c r="CH61" s="1"/>
      <c r="CI61" s="1"/>
      <c r="CJ61" s="1"/>
      <c r="CK61" s="1"/>
      <c r="CL61" s="1"/>
      <c r="CM61" s="1"/>
      <c r="CN61" s="1"/>
      <c r="CO61" s="1"/>
      <c r="CP61" s="1"/>
      <c r="CQ61" s="1"/>
      <c r="CR61" s="1"/>
      <c r="CS61" s="1"/>
    </row>
    <row r="62" spans="1:97" s="6" customFormat="1" ht="57" customHeight="1" thickTop="1" thickBot="1" x14ac:dyDescent="0.3">
      <c r="B62" s="35"/>
      <c r="C62" s="623" t="s">
        <v>1953</v>
      </c>
      <c r="D62" s="623"/>
      <c r="E62" s="690"/>
      <c r="F62" s="691"/>
      <c r="G62" s="691"/>
      <c r="H62" s="692"/>
      <c r="I62" s="20"/>
      <c r="J62" s="623" t="s">
        <v>2261</v>
      </c>
      <c r="K62" s="623"/>
      <c r="L62" s="209"/>
      <c r="M62" s="20"/>
      <c r="N62" s="623" t="s">
        <v>2235</v>
      </c>
      <c r="O62" s="623"/>
      <c r="P62" s="210"/>
      <c r="Q62" s="20"/>
      <c r="R62" s="20"/>
      <c r="S62" s="20"/>
      <c r="T62" s="20"/>
      <c r="U62" s="20"/>
      <c r="V62" s="20"/>
      <c r="W62" s="20"/>
      <c r="X62" s="20"/>
      <c r="Y62" s="20"/>
      <c r="Z62" s="27"/>
      <c r="AA62" s="10"/>
      <c r="AB62" s="220" t="s">
        <v>2016</v>
      </c>
      <c r="AC62" s="236" t="b">
        <v>0</v>
      </c>
      <c r="AD62" s="218"/>
      <c r="AE62" s="218"/>
      <c r="AF62" s="216"/>
      <c r="AG62" s="237"/>
      <c r="AH62" s="218"/>
      <c r="AI62" s="218"/>
      <c r="AJ62" s="218"/>
      <c r="AK62" s="218"/>
      <c r="AL62" s="218"/>
      <c r="AM62" s="218"/>
      <c r="AN62" s="218"/>
      <c r="AO62" s="218"/>
      <c r="AP62" s="218"/>
      <c r="AQ62" s="218"/>
      <c r="AR62" s="218"/>
      <c r="AS62" s="218"/>
      <c r="AT62" s="218"/>
      <c r="AU62" s="218"/>
      <c r="AV62" s="218"/>
      <c r="AW62" s="218"/>
      <c r="AX62" s="218"/>
      <c r="AY62" s="218"/>
      <c r="AZ62" s="218"/>
      <c r="BA62" s="218"/>
      <c r="BB62" s="218"/>
      <c r="BC62" s="218"/>
      <c r="BD62" s="218"/>
      <c r="BE62" s="218"/>
      <c r="BF62" s="218"/>
      <c r="BG62" s="218"/>
      <c r="BH62" s="218"/>
      <c r="BI62" s="218"/>
      <c r="BJ62" s="218"/>
      <c r="BK62" s="222"/>
      <c r="BL62" s="222"/>
      <c r="BM62" s="222"/>
      <c r="BN62" s="10"/>
      <c r="BO62" s="10"/>
      <c r="BP62" s="10"/>
      <c r="BQ62" s="10"/>
      <c r="BR62" s="10"/>
      <c r="BS62" s="10"/>
      <c r="BT62" s="10"/>
      <c r="BU62" s="10"/>
      <c r="BV62" s="10"/>
      <c r="BW62" s="10"/>
      <c r="BX62" s="10"/>
      <c r="BY62" s="10"/>
      <c r="BZ62" s="10"/>
      <c r="CA62" s="10"/>
      <c r="CB62" s="10"/>
      <c r="CC62" s="10"/>
      <c r="CD62" s="10"/>
      <c r="CE62" s="10"/>
      <c r="CF62" s="10"/>
      <c r="CG62" s="10"/>
      <c r="CH62" s="10"/>
      <c r="CI62" s="10"/>
      <c r="CJ62" s="10"/>
      <c r="CK62" s="10"/>
      <c r="CL62" s="10"/>
      <c r="CM62" s="10"/>
      <c r="CN62" s="10"/>
      <c r="CO62" s="10"/>
      <c r="CP62" s="10"/>
      <c r="CQ62" s="10"/>
      <c r="CR62" s="10"/>
      <c r="CS62" s="10"/>
    </row>
    <row r="63" spans="1:97" ht="9" customHeight="1" thickTop="1" thickBot="1" x14ac:dyDescent="0.35">
      <c r="B63" s="36"/>
      <c r="C63" s="31"/>
      <c r="D63" s="31"/>
      <c r="E63" s="21"/>
      <c r="F63" s="21"/>
      <c r="G63" s="21"/>
      <c r="H63" s="21"/>
      <c r="I63" s="21"/>
      <c r="J63" s="21"/>
      <c r="K63" s="21"/>
      <c r="L63" s="21"/>
      <c r="M63" s="21"/>
      <c r="N63" s="21"/>
      <c r="O63" s="21"/>
      <c r="P63" s="21"/>
      <c r="Q63" s="21"/>
      <c r="R63" s="21"/>
      <c r="S63" s="21"/>
      <c r="T63" s="21"/>
      <c r="U63" s="21"/>
      <c r="V63" s="21"/>
      <c r="W63" s="21"/>
      <c r="X63" s="21"/>
      <c r="Y63" s="21"/>
      <c r="Z63" s="28"/>
      <c r="AB63" s="220" t="s">
        <v>2017</v>
      </c>
      <c r="AC63" s="236" t="b">
        <v>0</v>
      </c>
      <c r="AF63" s="216"/>
      <c r="AG63" s="216"/>
      <c r="CF63" s="1"/>
      <c r="CG63" s="1"/>
      <c r="CH63" s="1"/>
      <c r="CI63" s="1"/>
      <c r="CJ63" s="1"/>
      <c r="CK63" s="1"/>
      <c r="CL63" s="1"/>
      <c r="CM63" s="1"/>
      <c r="CN63" s="1"/>
      <c r="CO63" s="1"/>
      <c r="CP63" s="1"/>
      <c r="CQ63" s="1"/>
      <c r="CR63" s="1"/>
      <c r="CS63" s="1"/>
    </row>
    <row r="64" spans="1:97" s="1" customFormat="1" ht="57" customHeight="1" thickTop="1" thickBot="1" x14ac:dyDescent="0.35">
      <c r="B64" s="36"/>
      <c r="C64" s="623" t="s">
        <v>1955</v>
      </c>
      <c r="D64" s="623"/>
      <c r="E64" s="209"/>
      <c r="F64" s="21"/>
      <c r="G64" s="67" t="s">
        <v>2236</v>
      </c>
      <c r="H64" s="210"/>
      <c r="I64" s="97"/>
      <c r="J64" s="623" t="s">
        <v>2156</v>
      </c>
      <c r="K64" s="623"/>
      <c r="L64" s="209"/>
      <c r="M64" s="21"/>
      <c r="N64" s="623" t="s">
        <v>2237</v>
      </c>
      <c r="O64" s="623"/>
      <c r="P64" s="210"/>
      <c r="Q64" s="21"/>
      <c r="R64" s="21"/>
      <c r="S64" s="21"/>
      <c r="T64" s="21"/>
      <c r="U64" s="21"/>
      <c r="V64" s="21"/>
      <c r="W64" s="21"/>
      <c r="X64" s="21"/>
      <c r="Y64" s="21"/>
      <c r="Z64" s="28"/>
      <c r="AB64" s="220" t="s">
        <v>2018</v>
      </c>
      <c r="AC64" s="236" t="b">
        <v>0</v>
      </c>
      <c r="AD64" s="218"/>
      <c r="AE64" s="218"/>
      <c r="AF64" s="218"/>
      <c r="AG64" s="218"/>
      <c r="AH64" s="218"/>
      <c r="AI64" s="218"/>
      <c r="AJ64" s="218"/>
      <c r="AK64" s="218"/>
      <c r="AL64" s="218"/>
      <c r="AM64" s="218"/>
      <c r="AN64" s="218"/>
      <c r="AO64" s="218"/>
      <c r="AP64" s="218"/>
      <c r="AQ64" s="218"/>
      <c r="AR64" s="218"/>
      <c r="AS64" s="218"/>
      <c r="AT64" s="218"/>
      <c r="AU64" s="218"/>
      <c r="AV64" s="218"/>
      <c r="AW64" s="218"/>
      <c r="AX64" s="218"/>
      <c r="AY64" s="218"/>
      <c r="AZ64" s="218"/>
      <c r="BA64" s="218"/>
      <c r="BB64" s="218"/>
      <c r="BC64" s="218"/>
      <c r="BD64" s="218"/>
      <c r="BE64" s="218"/>
      <c r="BF64" s="218"/>
      <c r="BG64" s="218"/>
      <c r="BH64" s="218"/>
      <c r="BI64" s="218"/>
      <c r="BJ64" s="218"/>
      <c r="BK64" s="219"/>
      <c r="BL64" s="219"/>
      <c r="BM64" s="219"/>
    </row>
    <row r="65" spans="2:97" ht="9" customHeight="1" thickTop="1" thickBot="1" x14ac:dyDescent="0.35">
      <c r="B65" s="36"/>
      <c r="C65" s="31"/>
      <c r="D65" s="31"/>
      <c r="E65" s="21"/>
      <c r="F65" s="21"/>
      <c r="G65" s="21"/>
      <c r="H65" s="21"/>
      <c r="I65" s="21"/>
      <c r="J65" s="21"/>
      <c r="K65" s="21"/>
      <c r="L65" s="21"/>
      <c r="M65" s="21"/>
      <c r="N65" s="21"/>
      <c r="O65" s="21"/>
      <c r="P65" s="21"/>
      <c r="Q65" s="21"/>
      <c r="R65" s="21"/>
      <c r="S65" s="21"/>
      <c r="T65" s="21"/>
      <c r="U65" s="21"/>
      <c r="V65" s="21"/>
      <c r="W65" s="21"/>
      <c r="X65" s="21"/>
      <c r="Y65" s="21"/>
      <c r="Z65" s="28"/>
      <c r="AB65" s="220" t="s">
        <v>2019</v>
      </c>
      <c r="AC65" s="236" t="b">
        <v>1</v>
      </c>
      <c r="AF65" s="216"/>
      <c r="AG65" s="216"/>
      <c r="CF65" s="1"/>
      <c r="CG65" s="1"/>
      <c r="CH65" s="1"/>
      <c r="CI65" s="1"/>
      <c r="CJ65" s="1"/>
      <c r="CK65" s="1"/>
      <c r="CL65" s="1"/>
      <c r="CM65" s="1"/>
      <c r="CN65" s="1"/>
      <c r="CO65" s="1"/>
      <c r="CP65" s="1"/>
      <c r="CQ65" s="1"/>
      <c r="CR65" s="1"/>
      <c r="CS65" s="1"/>
    </row>
    <row r="66" spans="2:97" s="1" customFormat="1" ht="57" customHeight="1" thickTop="1" thickBot="1" x14ac:dyDescent="0.35">
      <c r="B66" s="36"/>
      <c r="C66" s="623" t="s">
        <v>1957</v>
      </c>
      <c r="D66" s="623"/>
      <c r="E66" s="209"/>
      <c r="F66" s="21"/>
      <c r="G66" s="21"/>
      <c r="H66" s="21"/>
      <c r="I66" s="21"/>
      <c r="J66" s="21"/>
      <c r="K66" s="21"/>
      <c r="L66" s="21"/>
      <c r="M66" s="21"/>
      <c r="N66" s="21"/>
      <c r="O66" s="21"/>
      <c r="P66" s="21"/>
      <c r="Q66" s="21"/>
      <c r="R66" s="21"/>
      <c r="S66" s="21"/>
      <c r="T66" s="21"/>
      <c r="U66" s="21"/>
      <c r="V66" s="21"/>
      <c r="W66" s="21"/>
      <c r="X66" s="21"/>
      <c r="Y66" s="21"/>
      <c r="Z66" s="28"/>
      <c r="AB66" s="220" t="s">
        <v>2020</v>
      </c>
      <c r="AC66" s="236" t="b">
        <v>0</v>
      </c>
      <c r="AD66" s="218"/>
      <c r="AE66" s="218"/>
      <c r="AF66" s="218"/>
      <c r="AG66" s="218"/>
      <c r="AH66" s="218"/>
      <c r="AI66" s="218"/>
      <c r="AJ66" s="218"/>
      <c r="AK66" s="218"/>
      <c r="AL66" s="218"/>
      <c r="AM66" s="218"/>
      <c r="AN66" s="218"/>
      <c r="AO66" s="218"/>
      <c r="AP66" s="218"/>
      <c r="AQ66" s="218"/>
      <c r="AR66" s="218"/>
      <c r="AS66" s="218"/>
      <c r="AT66" s="218"/>
      <c r="AU66" s="218"/>
      <c r="AV66" s="218"/>
      <c r="AW66" s="218"/>
      <c r="AX66" s="218"/>
      <c r="AY66" s="218"/>
      <c r="AZ66" s="218"/>
      <c r="BA66" s="218"/>
      <c r="BB66" s="218"/>
      <c r="BC66" s="218"/>
      <c r="BD66" s="218"/>
      <c r="BE66" s="218"/>
      <c r="BF66" s="218"/>
      <c r="BG66" s="218"/>
      <c r="BH66" s="218"/>
      <c r="BI66" s="218"/>
      <c r="BJ66" s="218"/>
      <c r="BK66" s="219"/>
      <c r="BL66" s="219"/>
      <c r="BM66" s="219"/>
    </row>
    <row r="67" spans="2:97" ht="9" customHeight="1" thickTop="1" thickBot="1" x14ac:dyDescent="0.35">
      <c r="B67" s="42"/>
      <c r="C67" s="41"/>
      <c r="D67" s="41"/>
      <c r="E67" s="22"/>
      <c r="F67" s="22"/>
      <c r="G67" s="22"/>
      <c r="H67" s="22"/>
      <c r="I67" s="22"/>
      <c r="J67" s="22"/>
      <c r="K67" s="22"/>
      <c r="L67" s="22"/>
      <c r="M67" s="22"/>
      <c r="N67" s="22"/>
      <c r="O67" s="22"/>
      <c r="P67" s="22"/>
      <c r="Q67" s="22"/>
      <c r="R67" s="22"/>
      <c r="S67" s="22"/>
      <c r="T67" s="22"/>
      <c r="U67" s="22"/>
      <c r="V67" s="22"/>
      <c r="W67" s="22"/>
      <c r="X67" s="22"/>
      <c r="Y67" s="22"/>
      <c r="Z67" s="32"/>
      <c r="AB67" s="220" t="s">
        <v>2228</v>
      </c>
      <c r="AC67" s="238">
        <f>G45</f>
        <v>0</v>
      </c>
      <c r="AD67" s="220"/>
      <c r="AF67" s="216"/>
      <c r="AG67" s="216"/>
      <c r="CF67" s="1"/>
      <c r="CG67" s="1"/>
      <c r="CH67" s="1"/>
      <c r="CI67" s="1"/>
      <c r="CJ67" s="1"/>
      <c r="CK67" s="1"/>
      <c r="CL67" s="1"/>
      <c r="CM67" s="1"/>
      <c r="CN67" s="1"/>
      <c r="CO67" s="1"/>
      <c r="CP67" s="1"/>
      <c r="CQ67" s="1"/>
      <c r="CR67" s="1"/>
      <c r="CS67" s="1"/>
    </row>
    <row r="68" spans="2:97" s="4" customFormat="1" ht="18.75" customHeight="1" thickBot="1" x14ac:dyDescent="0.3">
      <c r="B68" s="641" t="s">
        <v>2321</v>
      </c>
      <c r="C68" s="642"/>
      <c r="D68" s="642"/>
      <c r="E68" s="642"/>
      <c r="F68" s="642"/>
      <c r="G68" s="642"/>
      <c r="H68" s="642"/>
      <c r="I68" s="642"/>
      <c r="J68" s="642"/>
      <c r="K68" s="642"/>
      <c r="L68" s="642"/>
      <c r="M68" s="642"/>
      <c r="N68" s="642"/>
      <c r="O68" s="642"/>
      <c r="P68" s="642"/>
      <c r="Q68" s="642"/>
      <c r="R68" s="642"/>
      <c r="S68" s="642"/>
      <c r="T68" s="642"/>
      <c r="U68" s="642"/>
      <c r="V68" s="642"/>
      <c r="W68" s="642"/>
      <c r="X68" s="642"/>
      <c r="Y68" s="642"/>
      <c r="Z68" s="643"/>
      <c r="AA68" s="9"/>
      <c r="AB68" s="220" t="s">
        <v>2021</v>
      </c>
      <c r="AC68" s="239" t="b">
        <v>0</v>
      </c>
      <c r="AD68" s="221"/>
      <c r="AE68" s="221"/>
      <c r="AF68" s="215"/>
      <c r="AG68" s="221"/>
      <c r="AH68" s="221"/>
      <c r="AI68" s="221"/>
      <c r="AJ68" s="221"/>
      <c r="AK68" s="221"/>
      <c r="AL68" s="221"/>
      <c r="AM68" s="221"/>
      <c r="AN68" s="221"/>
      <c r="AO68" s="221"/>
      <c r="AP68" s="221"/>
      <c r="AQ68" s="221"/>
      <c r="AR68" s="221"/>
      <c r="AS68" s="221"/>
      <c r="AT68" s="221"/>
      <c r="AU68" s="221"/>
      <c r="AV68" s="221"/>
      <c r="AW68" s="221"/>
      <c r="AX68" s="221"/>
      <c r="AY68" s="221"/>
      <c r="AZ68" s="221"/>
      <c r="BA68" s="221"/>
      <c r="BB68" s="221"/>
      <c r="BC68" s="221"/>
      <c r="BD68" s="221"/>
      <c r="BE68" s="221"/>
      <c r="BF68" s="221"/>
      <c r="BG68" s="221"/>
      <c r="BH68" s="221"/>
      <c r="BI68" s="221"/>
      <c r="BJ68" s="221"/>
      <c r="BK68" s="186"/>
      <c r="BL68" s="186"/>
      <c r="BM68" s="186"/>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row>
    <row r="69" spans="2:97" ht="9" customHeight="1" thickBot="1" x14ac:dyDescent="0.35">
      <c r="B69" s="95"/>
      <c r="C69" s="38"/>
      <c r="D69" s="38"/>
      <c r="E69" s="38"/>
      <c r="F69" s="38"/>
      <c r="G69" s="38"/>
      <c r="H69" s="38"/>
      <c r="I69" s="38"/>
      <c r="J69" s="38"/>
      <c r="K69" s="17"/>
      <c r="L69" s="17"/>
      <c r="M69" s="17"/>
      <c r="N69" s="17"/>
      <c r="O69" s="17"/>
      <c r="P69" s="17"/>
      <c r="Q69" s="17"/>
      <c r="R69" s="17"/>
      <c r="S69" s="17"/>
      <c r="T69" s="17"/>
      <c r="U69" s="17"/>
      <c r="V69" s="17"/>
      <c r="W69" s="17"/>
      <c r="X69" s="17"/>
      <c r="Y69" s="17"/>
      <c r="Z69" s="19"/>
      <c r="AB69" s="220" t="s">
        <v>2022</v>
      </c>
      <c r="AC69" s="236" t="b">
        <v>0</v>
      </c>
      <c r="AF69" s="216"/>
      <c r="CF69" s="1"/>
      <c r="CG69" s="1"/>
      <c r="CH69" s="1"/>
      <c r="CI69" s="1"/>
      <c r="CJ69" s="1"/>
      <c r="CK69" s="1"/>
      <c r="CL69" s="1"/>
      <c r="CM69" s="1"/>
      <c r="CN69" s="1"/>
      <c r="CO69" s="1"/>
      <c r="CP69" s="1"/>
      <c r="CQ69" s="1"/>
      <c r="CR69" s="1"/>
      <c r="CS69" s="1"/>
    </row>
    <row r="70" spans="2:97" s="1" customFormat="1" ht="57.75" customHeight="1" thickTop="1" thickBot="1" x14ac:dyDescent="0.35">
      <c r="B70" s="36"/>
      <c r="C70" s="623" t="s">
        <v>1958</v>
      </c>
      <c r="D70" s="623"/>
      <c r="E70" s="209"/>
      <c r="F70" s="21"/>
      <c r="G70" s="67" t="s">
        <v>2262</v>
      </c>
      <c r="H70" s="212"/>
      <c r="I70" s="21"/>
      <c r="J70" s="21"/>
      <c r="K70" s="21"/>
      <c r="L70" s="21"/>
      <c r="M70" s="21"/>
      <c r="N70" s="21"/>
      <c r="O70" s="21"/>
      <c r="P70" s="21"/>
      <c r="Q70" s="21"/>
      <c r="R70" s="21"/>
      <c r="S70" s="21"/>
      <c r="T70" s="21"/>
      <c r="U70" s="21"/>
      <c r="V70" s="21"/>
      <c r="W70" s="21"/>
      <c r="X70" s="21"/>
      <c r="Y70" s="21"/>
      <c r="Z70" s="28"/>
      <c r="AB70" s="220" t="s">
        <v>2023</v>
      </c>
      <c r="AC70" s="236" t="b">
        <v>0</v>
      </c>
      <c r="AD70" s="218"/>
      <c r="AE70" s="218"/>
      <c r="AF70" s="218"/>
      <c r="AG70" s="218"/>
      <c r="AH70" s="218"/>
      <c r="AI70" s="218"/>
      <c r="AJ70" s="218"/>
      <c r="AK70" s="218"/>
      <c r="AL70" s="218"/>
      <c r="AM70" s="218"/>
      <c r="AN70" s="218"/>
      <c r="AO70" s="218"/>
      <c r="AP70" s="218"/>
      <c r="AQ70" s="218"/>
      <c r="AR70" s="218"/>
      <c r="AS70" s="218"/>
      <c r="AT70" s="218"/>
      <c r="AU70" s="218"/>
      <c r="AV70" s="218"/>
      <c r="AW70" s="218"/>
      <c r="AX70" s="218"/>
      <c r="AY70" s="218"/>
      <c r="AZ70" s="218"/>
      <c r="BA70" s="218"/>
      <c r="BB70" s="218"/>
      <c r="BC70" s="218"/>
      <c r="BD70" s="218"/>
      <c r="BE70" s="218"/>
      <c r="BF70" s="218"/>
      <c r="BG70" s="218"/>
      <c r="BH70" s="218"/>
      <c r="BI70" s="218"/>
      <c r="BJ70" s="218"/>
      <c r="BK70" s="219"/>
      <c r="BL70" s="219"/>
      <c r="BM70" s="219"/>
    </row>
    <row r="71" spans="2:97" ht="9" customHeight="1" thickTop="1" thickBot="1" x14ac:dyDescent="0.35">
      <c r="B71" s="42"/>
      <c r="C71" s="41"/>
      <c r="D71" s="41"/>
      <c r="E71" s="22"/>
      <c r="F71" s="22"/>
      <c r="G71" s="22"/>
      <c r="H71" s="22"/>
      <c r="I71" s="22"/>
      <c r="J71" s="22"/>
      <c r="K71" s="22"/>
      <c r="L71" s="22"/>
      <c r="M71" s="22"/>
      <c r="N71" s="22"/>
      <c r="O71" s="22"/>
      <c r="P71" s="22"/>
      <c r="Q71" s="22"/>
      <c r="R71" s="22"/>
      <c r="S71" s="22"/>
      <c r="T71" s="22"/>
      <c r="U71" s="22"/>
      <c r="V71" s="22"/>
      <c r="W71" s="22"/>
      <c r="X71" s="22"/>
      <c r="Y71" s="22"/>
      <c r="Z71" s="32"/>
      <c r="AB71" s="220" t="s">
        <v>2024</v>
      </c>
      <c r="AC71" s="236" t="b">
        <v>0</v>
      </c>
      <c r="AF71" s="216"/>
      <c r="AG71" s="216"/>
      <c r="CF71" s="1"/>
      <c r="CG71" s="1"/>
      <c r="CH71" s="1"/>
      <c r="CI71" s="1"/>
      <c r="CJ71" s="1"/>
      <c r="CK71" s="1"/>
      <c r="CL71" s="1"/>
      <c r="CM71" s="1"/>
      <c r="CN71" s="1"/>
      <c r="CO71" s="1"/>
      <c r="CP71" s="1"/>
      <c r="CQ71" s="1"/>
      <c r="CR71" s="1"/>
      <c r="CS71" s="1"/>
    </row>
    <row r="72" spans="2:97" s="4" customFormat="1" ht="36.75" customHeight="1" thickBot="1" x14ac:dyDescent="0.3">
      <c r="B72" s="668" t="s">
        <v>2322</v>
      </c>
      <c r="C72" s="642"/>
      <c r="D72" s="642"/>
      <c r="E72" s="642"/>
      <c r="F72" s="642"/>
      <c r="G72" s="642"/>
      <c r="H72" s="642"/>
      <c r="I72" s="642"/>
      <c r="J72" s="642"/>
      <c r="K72" s="642"/>
      <c r="L72" s="642"/>
      <c r="M72" s="642"/>
      <c r="N72" s="642"/>
      <c r="O72" s="642"/>
      <c r="P72" s="642"/>
      <c r="Q72" s="642"/>
      <c r="R72" s="642"/>
      <c r="S72" s="642"/>
      <c r="T72" s="642"/>
      <c r="U72" s="642"/>
      <c r="V72" s="642"/>
      <c r="W72" s="642"/>
      <c r="X72" s="642"/>
      <c r="Y72" s="642"/>
      <c r="Z72" s="643"/>
      <c r="AA72" s="9"/>
      <c r="AB72" s="220" t="s">
        <v>2025</v>
      </c>
      <c r="AC72" s="236" t="b">
        <v>1</v>
      </c>
      <c r="AD72" s="221"/>
      <c r="AE72" s="221"/>
      <c r="AF72" s="215"/>
      <c r="AG72" s="221"/>
      <c r="AH72" s="221"/>
      <c r="AI72" s="221"/>
      <c r="AJ72" s="221"/>
      <c r="AK72" s="221"/>
      <c r="AL72" s="221"/>
      <c r="AM72" s="221"/>
      <c r="AN72" s="221"/>
      <c r="AO72" s="221"/>
      <c r="AP72" s="221"/>
      <c r="AQ72" s="221"/>
      <c r="AR72" s="221"/>
      <c r="AS72" s="221"/>
      <c r="AT72" s="221"/>
      <c r="AU72" s="221"/>
      <c r="AV72" s="221"/>
      <c r="AW72" s="221"/>
      <c r="AX72" s="221"/>
      <c r="AY72" s="221"/>
      <c r="AZ72" s="221"/>
      <c r="BA72" s="221"/>
      <c r="BB72" s="221"/>
      <c r="BC72" s="221"/>
      <c r="BD72" s="221"/>
      <c r="BE72" s="221"/>
      <c r="BF72" s="221"/>
      <c r="BG72" s="221"/>
      <c r="BH72" s="221"/>
      <c r="BI72" s="221"/>
      <c r="BJ72" s="221"/>
      <c r="BK72" s="186"/>
      <c r="BL72" s="186"/>
      <c r="BM72" s="186"/>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row>
    <row r="73" spans="2:97" s="4" customFormat="1" ht="18.75" customHeight="1" x14ac:dyDescent="0.25">
      <c r="B73" s="125"/>
      <c r="C73" s="126" t="s">
        <v>2323</v>
      </c>
      <c r="D73" s="120"/>
      <c r="E73" s="120"/>
      <c r="F73" s="120"/>
      <c r="G73" s="120"/>
      <c r="H73" s="120"/>
      <c r="I73" s="127"/>
      <c r="J73" s="127"/>
      <c r="K73" s="128"/>
      <c r="L73" s="128"/>
      <c r="M73" s="128"/>
      <c r="N73" s="128"/>
      <c r="O73" s="128"/>
      <c r="P73" s="128"/>
      <c r="Q73" s="128"/>
      <c r="R73" s="128"/>
      <c r="S73" s="128"/>
      <c r="T73" s="128"/>
      <c r="U73" s="128"/>
      <c r="V73" s="128"/>
      <c r="W73" s="128"/>
      <c r="X73" s="128"/>
      <c r="Y73" s="128"/>
      <c r="Z73" s="129"/>
      <c r="AA73" s="9"/>
      <c r="AB73" s="220" t="s">
        <v>2026</v>
      </c>
      <c r="AC73" s="236" t="b">
        <v>0</v>
      </c>
      <c r="AD73" s="221"/>
      <c r="AE73" s="221"/>
      <c r="AF73" s="215"/>
      <c r="AG73" s="221"/>
      <c r="AH73" s="221"/>
      <c r="AI73" s="221"/>
      <c r="AJ73" s="221"/>
      <c r="AK73" s="221"/>
      <c r="AL73" s="221"/>
      <c r="AM73" s="221"/>
      <c r="AN73" s="221"/>
      <c r="AO73" s="221"/>
      <c r="AP73" s="221"/>
      <c r="AQ73" s="221"/>
      <c r="AR73" s="221"/>
      <c r="AS73" s="221"/>
      <c r="AT73" s="221"/>
      <c r="AU73" s="221"/>
      <c r="AV73" s="221"/>
      <c r="AW73" s="221"/>
      <c r="AX73" s="221"/>
      <c r="AY73" s="221"/>
      <c r="AZ73" s="221"/>
      <c r="BA73" s="221"/>
      <c r="BB73" s="221"/>
      <c r="BC73" s="221"/>
      <c r="BD73" s="221"/>
      <c r="BE73" s="221"/>
      <c r="BF73" s="221"/>
      <c r="BG73" s="221"/>
      <c r="BH73" s="221"/>
      <c r="BI73" s="221"/>
      <c r="BJ73" s="221"/>
      <c r="BK73" s="186"/>
      <c r="BL73" s="186"/>
      <c r="BM73" s="186"/>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row>
    <row r="74" spans="2:97" ht="9" customHeight="1" thickBot="1" x14ac:dyDescent="0.35">
      <c r="B74" s="36"/>
      <c r="C74" s="31"/>
      <c r="D74" s="31"/>
      <c r="E74" s="21"/>
      <c r="F74" s="21"/>
      <c r="G74" s="21"/>
      <c r="H74" s="21"/>
      <c r="I74" s="20"/>
      <c r="J74" s="20"/>
      <c r="K74" s="21"/>
      <c r="L74" s="21"/>
      <c r="M74" s="21"/>
      <c r="N74" s="21"/>
      <c r="O74" s="21"/>
      <c r="P74" s="21"/>
      <c r="Q74" s="21"/>
      <c r="R74" s="21"/>
      <c r="S74" s="21"/>
      <c r="T74" s="21"/>
      <c r="U74" s="21"/>
      <c r="V74" s="21"/>
      <c r="W74" s="21"/>
      <c r="X74" s="21"/>
      <c r="Y74" s="21"/>
      <c r="Z74" s="28"/>
      <c r="AB74" s="220" t="s">
        <v>2027</v>
      </c>
      <c r="AC74" s="236" t="b">
        <v>0</v>
      </c>
      <c r="AF74" s="216"/>
      <c r="AG74" s="216"/>
      <c r="CF74" s="1"/>
      <c r="CG74" s="1"/>
      <c r="CH74" s="1"/>
      <c r="CI74" s="1"/>
      <c r="CJ74" s="1"/>
      <c r="CK74" s="1"/>
      <c r="CL74" s="1"/>
      <c r="CM74" s="1"/>
      <c r="CN74" s="1"/>
      <c r="CO74" s="1"/>
      <c r="CP74" s="1"/>
      <c r="CQ74" s="1"/>
      <c r="CR74" s="1"/>
      <c r="CS74" s="1"/>
    </row>
    <row r="75" spans="2:97" s="6" customFormat="1" ht="29.25" customHeight="1" thickTop="1" thickBot="1" x14ac:dyDescent="0.3">
      <c r="B75" s="35"/>
      <c r="C75" s="623" t="s">
        <v>1960</v>
      </c>
      <c r="D75" s="622"/>
      <c r="E75" s="608"/>
      <c r="F75" s="609"/>
      <c r="G75" s="609"/>
      <c r="H75" s="610"/>
      <c r="I75" s="20"/>
      <c r="J75" s="20"/>
      <c r="K75" s="20"/>
      <c r="L75" s="20"/>
      <c r="M75" s="20"/>
      <c r="N75" s="20"/>
      <c r="O75" s="20"/>
      <c r="P75" s="20"/>
      <c r="Q75" s="20"/>
      <c r="R75" s="20"/>
      <c r="S75" s="20"/>
      <c r="T75" s="20"/>
      <c r="U75" s="20"/>
      <c r="V75" s="20"/>
      <c r="W75" s="20"/>
      <c r="X75" s="20"/>
      <c r="Y75" s="20"/>
      <c r="Z75" s="27"/>
      <c r="AA75" s="10"/>
      <c r="AB75" s="220" t="s">
        <v>2028</v>
      </c>
      <c r="AC75" s="236" t="b">
        <v>0</v>
      </c>
      <c r="AD75" s="218"/>
      <c r="AE75" s="218"/>
      <c r="AF75" s="216"/>
      <c r="AG75" s="237"/>
      <c r="AH75" s="218"/>
      <c r="AI75" s="218"/>
      <c r="AJ75" s="218"/>
      <c r="AK75" s="218"/>
      <c r="AL75" s="218"/>
      <c r="AM75" s="218"/>
      <c r="AN75" s="218"/>
      <c r="AO75" s="218"/>
      <c r="AP75" s="218"/>
      <c r="AQ75" s="218"/>
      <c r="AR75" s="218"/>
      <c r="AS75" s="218"/>
      <c r="AT75" s="218"/>
      <c r="AU75" s="218"/>
      <c r="AV75" s="218"/>
      <c r="AW75" s="218"/>
      <c r="AX75" s="218"/>
      <c r="AY75" s="218"/>
      <c r="AZ75" s="218"/>
      <c r="BA75" s="218"/>
      <c r="BB75" s="218"/>
      <c r="BC75" s="218"/>
      <c r="BD75" s="218"/>
      <c r="BE75" s="218"/>
      <c r="BF75" s="218"/>
      <c r="BG75" s="218"/>
      <c r="BH75" s="218"/>
      <c r="BI75" s="218"/>
      <c r="BJ75" s="218"/>
      <c r="BK75" s="222"/>
      <c r="BL75" s="222"/>
      <c r="BM75" s="222"/>
      <c r="BN75" s="10"/>
      <c r="BO75" s="10"/>
      <c r="BP75" s="10"/>
      <c r="BQ75" s="10"/>
      <c r="BR75" s="10"/>
      <c r="BS75" s="10"/>
      <c r="BT75" s="10"/>
      <c r="BU75" s="10"/>
      <c r="BV75" s="10"/>
      <c r="BW75" s="10"/>
      <c r="BX75" s="10"/>
      <c r="BY75" s="10"/>
      <c r="BZ75" s="10"/>
      <c r="CA75" s="10"/>
      <c r="CB75" s="10"/>
      <c r="CC75" s="10"/>
      <c r="CD75" s="10"/>
      <c r="CE75" s="10"/>
      <c r="CF75" s="10"/>
      <c r="CG75" s="10"/>
      <c r="CH75" s="10"/>
      <c r="CI75" s="10"/>
      <c r="CJ75" s="10"/>
      <c r="CK75" s="10"/>
      <c r="CL75" s="10"/>
      <c r="CM75" s="10"/>
      <c r="CN75" s="10"/>
      <c r="CO75" s="10"/>
      <c r="CP75" s="10"/>
      <c r="CQ75" s="10"/>
      <c r="CR75" s="10"/>
      <c r="CS75" s="10"/>
    </row>
    <row r="76" spans="2:97" ht="9" customHeight="1" thickTop="1" thickBot="1" x14ac:dyDescent="0.35">
      <c r="B76" s="36"/>
      <c r="C76" s="639"/>
      <c r="D76" s="639"/>
      <c r="E76" s="21"/>
      <c r="F76" s="21"/>
      <c r="G76" s="21"/>
      <c r="H76" s="21"/>
      <c r="I76" s="20"/>
      <c r="J76" s="20"/>
      <c r="K76" s="21"/>
      <c r="L76" s="21"/>
      <c r="M76" s="21"/>
      <c r="N76" s="21"/>
      <c r="O76" s="21"/>
      <c r="P76" s="21"/>
      <c r="Q76" s="21"/>
      <c r="R76" s="21"/>
      <c r="S76" s="21"/>
      <c r="T76" s="21"/>
      <c r="U76" s="21"/>
      <c r="V76" s="21"/>
      <c r="W76" s="21"/>
      <c r="X76" s="21"/>
      <c r="Y76" s="21"/>
      <c r="Z76" s="28"/>
      <c r="AB76" s="220" t="s">
        <v>2029</v>
      </c>
      <c r="AC76" s="236" t="b">
        <v>1</v>
      </c>
      <c r="AF76" s="216"/>
      <c r="AG76" s="216"/>
      <c r="CF76" s="1"/>
      <c r="CG76" s="1"/>
      <c r="CH76" s="1"/>
      <c r="CI76" s="1"/>
      <c r="CJ76" s="1"/>
      <c r="CK76" s="1"/>
      <c r="CL76" s="1"/>
      <c r="CM76" s="1"/>
      <c r="CN76" s="1"/>
      <c r="CO76" s="1"/>
      <c r="CP76" s="1"/>
      <c r="CQ76" s="1"/>
      <c r="CR76" s="1"/>
      <c r="CS76" s="1"/>
    </row>
    <row r="77" spans="2:97" s="1" customFormat="1" ht="39" customHeight="1" thickTop="1" thickBot="1" x14ac:dyDescent="0.35">
      <c r="B77" s="36"/>
      <c r="C77" s="623" t="s">
        <v>1961</v>
      </c>
      <c r="D77" s="622"/>
      <c r="E77" s="209"/>
      <c r="F77" s="21"/>
      <c r="G77" s="67" t="s">
        <v>1962</v>
      </c>
      <c r="H77" s="209"/>
      <c r="I77" s="20"/>
      <c r="J77" s="20"/>
      <c r="K77" s="21"/>
      <c r="L77" s="21"/>
      <c r="M77" s="21"/>
      <c r="N77" s="21"/>
      <c r="O77" s="21"/>
      <c r="P77" s="21"/>
      <c r="Q77" s="21"/>
      <c r="R77" s="21"/>
      <c r="S77" s="21"/>
      <c r="T77" s="21"/>
      <c r="U77" s="21"/>
      <c r="V77" s="21"/>
      <c r="W77" s="21"/>
      <c r="X77" s="21"/>
      <c r="Y77" s="21"/>
      <c r="Z77" s="28"/>
      <c r="AB77" s="220" t="s">
        <v>2030</v>
      </c>
      <c r="AC77" s="236" t="b">
        <v>0</v>
      </c>
      <c r="AD77" s="218"/>
      <c r="AE77" s="218"/>
      <c r="AF77" s="218"/>
      <c r="AG77" s="218"/>
      <c r="AH77" s="218"/>
      <c r="AI77" s="218"/>
      <c r="AJ77" s="218"/>
      <c r="AK77" s="218"/>
      <c r="AL77" s="218"/>
      <c r="AM77" s="218"/>
      <c r="AN77" s="218"/>
      <c r="AO77" s="218"/>
      <c r="AP77" s="218"/>
      <c r="AQ77" s="218"/>
      <c r="AR77" s="218"/>
      <c r="AS77" s="218"/>
      <c r="AT77" s="218"/>
      <c r="AU77" s="218"/>
      <c r="AV77" s="218"/>
      <c r="AW77" s="218"/>
      <c r="AX77" s="218"/>
      <c r="AY77" s="218"/>
      <c r="AZ77" s="218"/>
      <c r="BA77" s="218"/>
      <c r="BB77" s="218"/>
      <c r="BC77" s="218"/>
      <c r="BD77" s="218"/>
      <c r="BE77" s="218"/>
      <c r="BF77" s="218"/>
      <c r="BG77" s="218"/>
      <c r="BH77" s="218"/>
      <c r="BI77" s="218"/>
      <c r="BJ77" s="218"/>
      <c r="BK77" s="219"/>
      <c r="BL77" s="219"/>
      <c r="BM77" s="219"/>
    </row>
    <row r="78" spans="2:97" ht="9" customHeight="1" thickTop="1" thickBot="1" x14ac:dyDescent="0.35">
      <c r="B78" s="36"/>
      <c r="C78" s="639"/>
      <c r="D78" s="639"/>
      <c r="E78" s="21"/>
      <c r="F78" s="21"/>
      <c r="G78" s="21"/>
      <c r="H78" s="21"/>
      <c r="I78" s="20"/>
      <c r="J78" s="20"/>
      <c r="K78" s="21"/>
      <c r="L78" s="21"/>
      <c r="M78" s="21"/>
      <c r="N78" s="21"/>
      <c r="O78" s="21"/>
      <c r="P78" s="21"/>
      <c r="Q78" s="21"/>
      <c r="R78" s="21"/>
      <c r="S78" s="21"/>
      <c r="T78" s="21"/>
      <c r="U78" s="21"/>
      <c r="V78" s="21"/>
      <c r="W78" s="21"/>
      <c r="X78" s="21"/>
      <c r="Y78" s="21"/>
      <c r="Z78" s="28"/>
      <c r="AB78" s="220" t="s">
        <v>2031</v>
      </c>
      <c r="AC78" s="238" t="b">
        <v>0</v>
      </c>
      <c r="AF78" s="216"/>
      <c r="AG78" s="216"/>
      <c r="CF78" s="1"/>
      <c r="CG78" s="1"/>
      <c r="CH78" s="1"/>
      <c r="CI78" s="1"/>
      <c r="CJ78" s="1"/>
      <c r="CK78" s="1"/>
      <c r="CL78" s="1"/>
      <c r="CM78" s="1"/>
      <c r="CN78" s="1"/>
      <c r="CO78" s="1"/>
      <c r="CP78" s="1"/>
      <c r="CQ78" s="1"/>
      <c r="CR78" s="1"/>
      <c r="CS78" s="1"/>
    </row>
    <row r="79" spans="2:97" s="1" customFormat="1" ht="39" customHeight="1" thickTop="1" thickBot="1" x14ac:dyDescent="0.35">
      <c r="B79" s="36"/>
      <c r="C79" s="623" t="s">
        <v>1963</v>
      </c>
      <c r="D79" s="622"/>
      <c r="E79" s="209"/>
      <c r="F79" s="21"/>
      <c r="G79" s="67" t="s">
        <v>2238</v>
      </c>
      <c r="H79" s="210"/>
      <c r="I79" s="20"/>
      <c r="J79" s="20"/>
      <c r="K79" s="21"/>
      <c r="L79" s="21"/>
      <c r="M79" s="21"/>
      <c r="N79" s="21"/>
      <c r="O79" s="21"/>
      <c r="P79" s="21"/>
      <c r="Q79" s="21"/>
      <c r="R79" s="21"/>
      <c r="S79" s="21"/>
      <c r="T79" s="21"/>
      <c r="U79" s="21"/>
      <c r="V79" s="21"/>
      <c r="W79" s="21"/>
      <c r="X79" s="21"/>
      <c r="Y79" s="21"/>
      <c r="Z79" s="28"/>
      <c r="AB79" s="220" t="s">
        <v>2229</v>
      </c>
      <c r="AC79" s="238">
        <f>L48</f>
        <v>0</v>
      </c>
      <c r="AD79" s="218"/>
      <c r="AE79" s="218"/>
      <c r="AF79" s="218"/>
      <c r="AG79" s="218"/>
      <c r="AH79" s="218"/>
      <c r="AI79" s="218"/>
      <c r="AJ79" s="218"/>
      <c r="AK79" s="218"/>
      <c r="AL79" s="218"/>
      <c r="AM79" s="218"/>
      <c r="AN79" s="218"/>
      <c r="AO79" s="218"/>
      <c r="AP79" s="218"/>
      <c r="AQ79" s="218"/>
      <c r="AR79" s="218"/>
      <c r="AS79" s="218"/>
      <c r="AT79" s="218"/>
      <c r="AU79" s="218"/>
      <c r="AV79" s="218"/>
      <c r="AW79" s="218"/>
      <c r="AX79" s="218"/>
      <c r="AY79" s="218"/>
      <c r="AZ79" s="218"/>
      <c r="BA79" s="218"/>
      <c r="BB79" s="218"/>
      <c r="BC79" s="218"/>
      <c r="BD79" s="218"/>
      <c r="BE79" s="218"/>
      <c r="BF79" s="218"/>
      <c r="BG79" s="218"/>
      <c r="BH79" s="218"/>
      <c r="BI79" s="218"/>
      <c r="BJ79" s="218"/>
      <c r="BK79" s="219"/>
      <c r="BL79" s="219"/>
      <c r="BM79" s="219"/>
    </row>
    <row r="80" spans="2:97" ht="9" customHeight="1" thickTop="1" thickBot="1" x14ac:dyDescent="0.35">
      <c r="B80" s="36"/>
      <c r="C80" s="639"/>
      <c r="D80" s="639"/>
      <c r="E80" s="21"/>
      <c r="F80" s="21"/>
      <c r="G80" s="21"/>
      <c r="H80" s="21"/>
      <c r="I80" s="20"/>
      <c r="J80" s="20"/>
      <c r="K80" s="21"/>
      <c r="L80" s="21"/>
      <c r="M80" s="21"/>
      <c r="N80" s="21"/>
      <c r="O80" s="21"/>
      <c r="P80" s="21"/>
      <c r="Q80" s="21"/>
      <c r="R80" s="21"/>
      <c r="S80" s="21"/>
      <c r="T80" s="21"/>
      <c r="U80" s="21"/>
      <c r="V80" s="21"/>
      <c r="W80" s="21"/>
      <c r="X80" s="21"/>
      <c r="Y80" s="21"/>
      <c r="Z80" s="28"/>
      <c r="AB80" s="220" t="s">
        <v>1945</v>
      </c>
      <c r="AC80" s="238">
        <f>E52</f>
        <v>0</v>
      </c>
      <c r="AF80" s="216"/>
      <c r="AG80" s="216"/>
      <c r="CF80" s="1"/>
      <c r="CG80" s="1"/>
      <c r="CH80" s="1"/>
      <c r="CI80" s="1"/>
      <c r="CJ80" s="1"/>
      <c r="CK80" s="1"/>
      <c r="CL80" s="1"/>
      <c r="CM80" s="1"/>
      <c r="CN80" s="1"/>
      <c r="CO80" s="1"/>
      <c r="CP80" s="1"/>
      <c r="CQ80" s="1"/>
      <c r="CR80" s="1"/>
      <c r="CS80" s="1"/>
    </row>
    <row r="81" spans="2:97" s="1" customFormat="1" ht="39" customHeight="1" thickTop="1" thickBot="1" x14ac:dyDescent="0.35">
      <c r="B81" s="36"/>
      <c r="C81" s="623" t="s">
        <v>1964</v>
      </c>
      <c r="D81" s="622"/>
      <c r="E81" s="209"/>
      <c r="F81" s="21"/>
      <c r="G81" s="67" t="s">
        <v>1965</v>
      </c>
      <c r="H81" s="209"/>
      <c r="I81" s="20"/>
      <c r="J81" s="20"/>
      <c r="K81" s="21"/>
      <c r="L81" s="21"/>
      <c r="M81" s="21"/>
      <c r="N81" s="21"/>
      <c r="O81" s="21"/>
      <c r="P81" s="21"/>
      <c r="Q81" s="21"/>
      <c r="R81" s="21"/>
      <c r="S81" s="21"/>
      <c r="T81" s="21"/>
      <c r="U81" s="21"/>
      <c r="V81" s="21"/>
      <c r="W81" s="21"/>
      <c r="X81" s="21"/>
      <c r="Y81" s="21"/>
      <c r="Z81" s="28"/>
      <c r="AB81" s="220" t="s">
        <v>1946</v>
      </c>
      <c r="AC81" s="238">
        <f>H52</f>
        <v>0</v>
      </c>
      <c r="AD81" s="218"/>
      <c r="AE81" s="218"/>
      <c r="AF81" s="218"/>
      <c r="AG81" s="218"/>
      <c r="AH81" s="218"/>
      <c r="AI81" s="218"/>
      <c r="AJ81" s="218"/>
      <c r="AK81" s="218"/>
      <c r="AL81" s="218"/>
      <c r="AM81" s="218"/>
      <c r="AN81" s="218"/>
      <c r="AO81" s="218"/>
      <c r="AP81" s="218"/>
      <c r="AQ81" s="218"/>
      <c r="AR81" s="218"/>
      <c r="AS81" s="218"/>
      <c r="AT81" s="218"/>
      <c r="AU81" s="218"/>
      <c r="AV81" s="218"/>
      <c r="AW81" s="218"/>
      <c r="AX81" s="218"/>
      <c r="AY81" s="218"/>
      <c r="AZ81" s="218"/>
      <c r="BA81" s="218"/>
      <c r="BB81" s="218"/>
      <c r="BC81" s="218"/>
      <c r="BD81" s="218"/>
      <c r="BE81" s="218"/>
      <c r="BF81" s="218"/>
      <c r="BG81" s="218"/>
      <c r="BH81" s="218"/>
      <c r="BI81" s="218"/>
      <c r="BJ81" s="218"/>
      <c r="BK81" s="219"/>
      <c r="BL81" s="219"/>
      <c r="BM81" s="219"/>
    </row>
    <row r="82" spans="2:97" ht="9" customHeight="1" thickTop="1" thickBot="1" x14ac:dyDescent="0.35">
      <c r="B82" s="36"/>
      <c r="C82" s="639"/>
      <c r="D82" s="639"/>
      <c r="E82" s="21"/>
      <c r="F82" s="21"/>
      <c r="G82" s="21"/>
      <c r="H82" s="21"/>
      <c r="I82" s="20"/>
      <c r="J82" s="20"/>
      <c r="K82" s="21"/>
      <c r="L82" s="21"/>
      <c r="M82" s="21"/>
      <c r="N82" s="21"/>
      <c r="O82" s="21"/>
      <c r="P82" s="21"/>
      <c r="Q82" s="21"/>
      <c r="R82" s="21"/>
      <c r="S82" s="21"/>
      <c r="T82" s="21"/>
      <c r="U82" s="21"/>
      <c r="V82" s="21"/>
      <c r="W82" s="21"/>
      <c r="X82" s="21"/>
      <c r="Y82" s="21"/>
      <c r="Z82" s="28"/>
      <c r="AB82" s="220" t="s">
        <v>1947</v>
      </c>
      <c r="AC82" s="238">
        <f>L52</f>
        <v>0</v>
      </c>
      <c r="AF82" s="216"/>
      <c r="AG82" s="216"/>
      <c r="CF82" s="1"/>
      <c r="CG82" s="1"/>
      <c r="CH82" s="1"/>
      <c r="CI82" s="1"/>
      <c r="CJ82" s="1"/>
      <c r="CK82" s="1"/>
      <c r="CL82" s="1"/>
      <c r="CM82" s="1"/>
      <c r="CN82" s="1"/>
      <c r="CO82" s="1"/>
      <c r="CP82" s="1"/>
      <c r="CQ82" s="1"/>
      <c r="CR82" s="1"/>
      <c r="CS82" s="1"/>
    </row>
    <row r="83" spans="2:97" s="1" customFormat="1" ht="39" customHeight="1" thickTop="1" thickBot="1" x14ac:dyDescent="0.35">
      <c r="B83" s="36"/>
      <c r="C83" s="623" t="s">
        <v>1966</v>
      </c>
      <c r="D83" s="622"/>
      <c r="E83" s="209"/>
      <c r="F83" s="21"/>
      <c r="G83" s="67" t="s">
        <v>1967</v>
      </c>
      <c r="H83" s="210"/>
      <c r="I83" s="20"/>
      <c r="J83" s="20"/>
      <c r="K83" s="21"/>
      <c r="L83" s="21"/>
      <c r="M83" s="21"/>
      <c r="N83" s="21"/>
      <c r="O83" s="21"/>
      <c r="P83" s="21"/>
      <c r="Q83" s="21"/>
      <c r="R83" s="21"/>
      <c r="S83" s="21"/>
      <c r="T83" s="21"/>
      <c r="U83" s="21"/>
      <c r="V83" s="21"/>
      <c r="W83" s="21"/>
      <c r="X83" s="21"/>
      <c r="Y83" s="21"/>
      <c r="Z83" s="28"/>
      <c r="AB83" s="220" t="s">
        <v>1948</v>
      </c>
      <c r="AC83" s="238">
        <f>P52</f>
        <v>0</v>
      </c>
      <c r="AD83" s="218"/>
      <c r="AE83" s="218"/>
      <c r="AF83" s="218"/>
      <c r="AG83" s="218"/>
      <c r="AH83" s="218"/>
      <c r="AI83" s="218"/>
      <c r="AJ83" s="218"/>
      <c r="AK83" s="218"/>
      <c r="AL83" s="218"/>
      <c r="AM83" s="218"/>
      <c r="AN83" s="218"/>
      <c r="AO83" s="218"/>
      <c r="AP83" s="218"/>
      <c r="AQ83" s="218"/>
      <c r="AR83" s="218"/>
      <c r="AS83" s="218"/>
      <c r="AT83" s="218"/>
      <c r="AU83" s="218"/>
      <c r="AV83" s="218"/>
      <c r="AW83" s="218"/>
      <c r="AX83" s="218"/>
      <c r="AY83" s="218"/>
      <c r="AZ83" s="218"/>
      <c r="BA83" s="218"/>
      <c r="BB83" s="218"/>
      <c r="BC83" s="218"/>
      <c r="BD83" s="218"/>
      <c r="BE83" s="218"/>
      <c r="BF83" s="218"/>
      <c r="BG83" s="218"/>
      <c r="BH83" s="218"/>
      <c r="BI83" s="218"/>
      <c r="BJ83" s="218"/>
      <c r="BK83" s="219"/>
      <c r="BL83" s="219"/>
      <c r="BM83" s="219"/>
    </row>
    <row r="84" spans="2:97" ht="9" customHeight="1" thickTop="1" x14ac:dyDescent="0.3">
      <c r="B84" s="36"/>
      <c r="C84" s="31"/>
      <c r="D84" s="31"/>
      <c r="E84" s="21"/>
      <c r="F84" s="21"/>
      <c r="G84" s="21"/>
      <c r="H84" s="21"/>
      <c r="I84" s="20"/>
      <c r="J84" s="20"/>
      <c r="K84" s="21"/>
      <c r="L84" s="21"/>
      <c r="M84" s="21"/>
      <c r="N84" s="21"/>
      <c r="O84" s="21"/>
      <c r="P84" s="21"/>
      <c r="Q84" s="21"/>
      <c r="R84" s="21"/>
      <c r="S84" s="21"/>
      <c r="T84" s="21"/>
      <c r="U84" s="21"/>
      <c r="V84" s="21"/>
      <c r="W84" s="21"/>
      <c r="X84" s="21"/>
      <c r="Y84" s="21"/>
      <c r="Z84" s="28"/>
      <c r="AB84" s="220" t="s">
        <v>2230</v>
      </c>
      <c r="AC84" s="238">
        <f>P54</f>
        <v>0</v>
      </c>
      <c r="AF84" s="216"/>
      <c r="AG84" s="216"/>
      <c r="CF84" s="1"/>
      <c r="CG84" s="1"/>
      <c r="CH84" s="1"/>
      <c r="CI84" s="1"/>
      <c r="CJ84" s="1"/>
      <c r="CK84" s="1"/>
      <c r="CL84" s="1"/>
      <c r="CM84" s="1"/>
      <c r="CN84" s="1"/>
      <c r="CO84" s="1"/>
      <c r="CP84" s="1"/>
      <c r="CQ84" s="1"/>
      <c r="CR84" s="1"/>
      <c r="CS84" s="1"/>
    </row>
    <row r="85" spans="2:97" s="4" customFormat="1" ht="18.75" customHeight="1" x14ac:dyDescent="0.25">
      <c r="B85" s="123"/>
      <c r="C85" s="90" t="s">
        <v>2324</v>
      </c>
      <c r="D85" s="86"/>
      <c r="E85" s="86"/>
      <c r="F85" s="86"/>
      <c r="G85" s="86"/>
      <c r="H85" s="86"/>
      <c r="I85" s="20"/>
      <c r="J85" s="20"/>
      <c r="K85" s="89"/>
      <c r="L85" s="89"/>
      <c r="M85" s="89"/>
      <c r="N85" s="89"/>
      <c r="O85" s="89"/>
      <c r="P85" s="89"/>
      <c r="Q85" s="89"/>
      <c r="R85" s="89"/>
      <c r="S85" s="89"/>
      <c r="T85" s="89"/>
      <c r="U85" s="89"/>
      <c r="V85" s="89"/>
      <c r="W85" s="89"/>
      <c r="X85" s="89"/>
      <c r="Y85" s="89"/>
      <c r="Z85" s="124"/>
      <c r="AA85" s="9"/>
      <c r="AB85" s="220" t="s">
        <v>1949</v>
      </c>
      <c r="AC85" s="238">
        <f>E58</f>
        <v>0</v>
      </c>
      <c r="AD85" s="221"/>
      <c r="AE85" s="221"/>
      <c r="AF85" s="215"/>
      <c r="AG85" s="221"/>
      <c r="AH85" s="221"/>
      <c r="AI85" s="221"/>
      <c r="AJ85" s="221"/>
      <c r="AK85" s="221"/>
      <c r="AL85" s="221"/>
      <c r="AM85" s="221"/>
      <c r="AN85" s="221"/>
      <c r="AO85" s="221"/>
      <c r="AP85" s="221"/>
      <c r="AQ85" s="221"/>
      <c r="AR85" s="221"/>
      <c r="AS85" s="221"/>
      <c r="AT85" s="221"/>
      <c r="AU85" s="221"/>
      <c r="AV85" s="221"/>
      <c r="AW85" s="221"/>
      <c r="AX85" s="221"/>
      <c r="AY85" s="221"/>
      <c r="AZ85" s="221"/>
      <c r="BA85" s="221"/>
      <c r="BB85" s="221"/>
      <c r="BC85" s="221"/>
      <c r="BD85" s="221"/>
      <c r="BE85" s="221"/>
      <c r="BF85" s="221"/>
      <c r="BG85" s="221"/>
      <c r="BH85" s="221"/>
      <c r="BI85" s="221"/>
      <c r="BJ85" s="221"/>
      <c r="BK85" s="186"/>
      <c r="BL85" s="186"/>
      <c r="BM85" s="186"/>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row>
    <row r="86" spans="2:97" ht="9" customHeight="1" thickBot="1" x14ac:dyDescent="0.35">
      <c r="B86" s="36"/>
      <c r="C86" s="31"/>
      <c r="D86" s="31"/>
      <c r="E86" s="21"/>
      <c r="F86" s="21"/>
      <c r="G86" s="21"/>
      <c r="H86" s="21"/>
      <c r="I86" s="20"/>
      <c r="J86" s="20"/>
      <c r="K86" s="21"/>
      <c r="L86" s="21"/>
      <c r="M86" s="21"/>
      <c r="N86" s="21"/>
      <c r="O86" s="21"/>
      <c r="P86" s="21"/>
      <c r="Q86" s="21"/>
      <c r="R86" s="21"/>
      <c r="S86" s="21"/>
      <c r="T86" s="21"/>
      <c r="U86" s="21"/>
      <c r="V86" s="21"/>
      <c r="W86" s="21"/>
      <c r="X86" s="21"/>
      <c r="Y86" s="21"/>
      <c r="Z86" s="28"/>
      <c r="AB86" s="220" t="s">
        <v>2231</v>
      </c>
      <c r="AC86" s="238">
        <f>H58</f>
        <v>0</v>
      </c>
      <c r="AF86" s="216"/>
      <c r="AG86" s="216"/>
      <c r="CF86" s="1"/>
      <c r="CG86" s="1"/>
      <c r="CH86" s="1"/>
      <c r="CI86" s="1"/>
      <c r="CJ86" s="1"/>
      <c r="CK86" s="1"/>
      <c r="CL86" s="1"/>
      <c r="CM86" s="1"/>
      <c r="CN86" s="1"/>
      <c r="CO86" s="1"/>
      <c r="CP86" s="1"/>
      <c r="CQ86" s="1"/>
      <c r="CR86" s="1"/>
      <c r="CS86" s="1"/>
    </row>
    <row r="87" spans="2:97" s="1" customFormat="1" ht="174" customHeight="1" thickTop="1" thickBot="1" x14ac:dyDescent="0.35">
      <c r="B87" s="36"/>
      <c r="C87" s="626" t="s">
        <v>2032</v>
      </c>
      <c r="D87" s="626"/>
      <c r="E87" s="626"/>
      <c r="F87" s="21"/>
      <c r="G87" s="582"/>
      <c r="H87" s="583"/>
      <c r="I87" s="20"/>
      <c r="J87" s="20"/>
      <c r="K87" s="21"/>
      <c r="L87" s="21"/>
      <c r="M87" s="21"/>
      <c r="N87" s="21"/>
      <c r="O87" s="21"/>
      <c r="P87" s="21"/>
      <c r="Q87" s="21"/>
      <c r="R87" s="21"/>
      <c r="S87" s="21"/>
      <c r="T87" s="21"/>
      <c r="U87" s="21"/>
      <c r="V87" s="21"/>
      <c r="W87" s="21"/>
      <c r="X87" s="21"/>
      <c r="Y87" s="21"/>
      <c r="Z87" s="28"/>
      <c r="AB87" s="220" t="s">
        <v>1950</v>
      </c>
      <c r="AC87" s="238">
        <f>L58</f>
        <v>0</v>
      </c>
      <c r="AD87" s="218"/>
      <c r="AE87" s="218"/>
      <c r="AF87" s="218"/>
      <c r="AG87" s="218"/>
      <c r="AH87" s="218"/>
      <c r="AI87" s="218"/>
      <c r="AJ87" s="218"/>
      <c r="AK87" s="218"/>
      <c r="AL87" s="218"/>
      <c r="AM87" s="218"/>
      <c r="AN87" s="218"/>
      <c r="AO87" s="218"/>
      <c r="AP87" s="218"/>
      <c r="AQ87" s="218"/>
      <c r="AR87" s="218"/>
      <c r="AS87" s="218"/>
      <c r="AT87" s="218"/>
      <c r="AU87" s="218"/>
      <c r="AV87" s="218"/>
      <c r="AW87" s="218"/>
      <c r="AX87" s="218"/>
      <c r="AY87" s="218"/>
      <c r="AZ87" s="218"/>
      <c r="BA87" s="218"/>
      <c r="BB87" s="218"/>
      <c r="BC87" s="218"/>
      <c r="BD87" s="218"/>
      <c r="BE87" s="218"/>
      <c r="BF87" s="218"/>
      <c r="BG87" s="218"/>
      <c r="BH87" s="218"/>
      <c r="BI87" s="218"/>
      <c r="BJ87" s="218"/>
      <c r="BK87" s="219"/>
      <c r="BL87" s="219"/>
      <c r="BM87" s="219"/>
    </row>
    <row r="88" spans="2:97" ht="9" customHeight="1" thickTop="1" thickBot="1" x14ac:dyDescent="0.35">
      <c r="B88" s="36"/>
      <c r="C88" s="31"/>
      <c r="D88" s="31"/>
      <c r="E88" s="21"/>
      <c r="F88" s="21"/>
      <c r="G88" s="21"/>
      <c r="H88" s="21"/>
      <c r="I88" s="20"/>
      <c r="J88" s="20"/>
      <c r="K88" s="21"/>
      <c r="L88" s="21"/>
      <c r="M88" s="21"/>
      <c r="N88" s="21"/>
      <c r="O88" s="21"/>
      <c r="P88" s="21"/>
      <c r="Q88" s="21"/>
      <c r="R88" s="21"/>
      <c r="S88" s="21"/>
      <c r="T88" s="21"/>
      <c r="U88" s="21"/>
      <c r="V88" s="21"/>
      <c r="W88" s="21"/>
      <c r="X88" s="21"/>
      <c r="Y88" s="21"/>
      <c r="Z88" s="28"/>
      <c r="AB88" s="220" t="s">
        <v>2232</v>
      </c>
      <c r="AC88" s="238">
        <f>P58</f>
        <v>0</v>
      </c>
      <c r="AF88" s="216"/>
      <c r="AG88" s="216"/>
      <c r="CF88" s="1"/>
      <c r="CG88" s="1"/>
      <c r="CH88" s="1"/>
      <c r="CI88" s="1"/>
      <c r="CJ88" s="1"/>
      <c r="CK88" s="1"/>
      <c r="CL88" s="1"/>
      <c r="CM88" s="1"/>
      <c r="CN88" s="1"/>
      <c r="CO88" s="1"/>
      <c r="CP88" s="1"/>
      <c r="CQ88" s="1"/>
      <c r="CR88" s="1"/>
      <c r="CS88" s="1"/>
    </row>
    <row r="89" spans="2:97" s="1" customFormat="1" ht="147" customHeight="1" thickTop="1" thickBot="1" x14ac:dyDescent="0.35">
      <c r="B89" s="36"/>
      <c r="C89" s="626" t="s">
        <v>1968</v>
      </c>
      <c r="D89" s="626"/>
      <c r="E89" s="626"/>
      <c r="F89" s="21"/>
      <c r="G89" s="582"/>
      <c r="H89" s="583"/>
      <c r="I89" s="20"/>
      <c r="J89" s="20"/>
      <c r="K89" s="21"/>
      <c r="L89" s="21"/>
      <c r="M89" s="21"/>
      <c r="N89" s="21"/>
      <c r="O89" s="21"/>
      <c r="P89" s="21"/>
      <c r="Q89" s="21"/>
      <c r="R89" s="21"/>
      <c r="S89" s="21"/>
      <c r="T89" s="21"/>
      <c r="U89" s="21"/>
      <c r="V89" s="21"/>
      <c r="W89" s="21"/>
      <c r="X89" s="21"/>
      <c r="Y89" s="21"/>
      <c r="Z89" s="28"/>
      <c r="AB89" s="220" t="s">
        <v>1951</v>
      </c>
      <c r="AC89" s="238">
        <f>E60</f>
        <v>0</v>
      </c>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9"/>
      <c r="BL89" s="219"/>
      <c r="BM89" s="219"/>
    </row>
    <row r="90" spans="2:97" ht="12.75" customHeight="1" thickTop="1" thickBot="1" x14ac:dyDescent="0.35">
      <c r="B90" s="36"/>
      <c r="C90" s="31"/>
      <c r="D90" s="31"/>
      <c r="E90" s="21"/>
      <c r="F90" s="21"/>
      <c r="G90" s="21"/>
      <c r="H90" s="21"/>
      <c r="I90" s="20"/>
      <c r="J90" s="20"/>
      <c r="K90" s="21"/>
      <c r="L90" s="21"/>
      <c r="M90" s="21"/>
      <c r="N90" s="21"/>
      <c r="O90" s="21"/>
      <c r="P90" s="21"/>
      <c r="Q90" s="21"/>
      <c r="R90" s="21"/>
      <c r="S90" s="21"/>
      <c r="T90" s="21"/>
      <c r="U90" s="21"/>
      <c r="V90" s="21"/>
      <c r="W90" s="21"/>
      <c r="X90" s="21"/>
      <c r="Y90" s="21"/>
      <c r="Z90" s="28"/>
      <c r="AB90" s="220" t="s">
        <v>2233</v>
      </c>
      <c r="AC90" s="238">
        <f>H60</f>
        <v>0</v>
      </c>
      <c r="AF90" s="216"/>
      <c r="AG90" s="216"/>
      <c r="CF90" s="1"/>
      <c r="CG90" s="1"/>
      <c r="CH90" s="1"/>
      <c r="CI90" s="1"/>
      <c r="CJ90" s="1"/>
      <c r="CK90" s="1"/>
      <c r="CL90" s="1"/>
      <c r="CM90" s="1"/>
      <c r="CN90" s="1"/>
      <c r="CO90" s="1"/>
      <c r="CP90" s="1"/>
      <c r="CQ90" s="1"/>
      <c r="CR90" s="1"/>
      <c r="CS90" s="1"/>
    </row>
    <row r="91" spans="2:97" s="1" customFormat="1" ht="39" customHeight="1" thickTop="1" thickBot="1" x14ac:dyDescent="0.35">
      <c r="B91" s="36"/>
      <c r="C91" s="623" t="s">
        <v>1969</v>
      </c>
      <c r="D91" s="622"/>
      <c r="E91" s="209"/>
      <c r="F91" s="21"/>
      <c r="G91" s="67" t="s">
        <v>1970</v>
      </c>
      <c r="H91" s="209"/>
      <c r="I91" s="20"/>
      <c r="J91" s="20"/>
      <c r="K91" s="21"/>
      <c r="L91" s="21"/>
      <c r="M91" s="21"/>
      <c r="N91" s="21"/>
      <c r="O91" s="21"/>
      <c r="P91" s="21"/>
      <c r="Q91" s="21"/>
      <c r="R91" s="21"/>
      <c r="S91" s="21"/>
      <c r="T91" s="21"/>
      <c r="U91" s="21"/>
      <c r="V91" s="21"/>
      <c r="W91" s="21"/>
      <c r="X91" s="21"/>
      <c r="Y91" s="21"/>
      <c r="Z91" s="28"/>
      <c r="AB91" s="220" t="s">
        <v>1952</v>
      </c>
      <c r="AC91" s="238">
        <f>L60</f>
        <v>0</v>
      </c>
      <c r="AD91" s="218"/>
      <c r="AE91" s="218"/>
      <c r="AF91" s="218"/>
      <c r="AG91" s="218"/>
      <c r="AH91" s="218"/>
      <c r="AI91" s="218"/>
      <c r="AJ91" s="218"/>
      <c r="AK91" s="218"/>
      <c r="AL91" s="218"/>
      <c r="AM91" s="218"/>
      <c r="AN91" s="218"/>
      <c r="AO91" s="218"/>
      <c r="AP91" s="218"/>
      <c r="AQ91" s="218"/>
      <c r="AR91" s="218"/>
      <c r="AS91" s="218"/>
      <c r="AT91" s="218"/>
      <c r="AU91" s="218"/>
      <c r="AV91" s="218"/>
      <c r="AW91" s="218"/>
      <c r="AX91" s="218"/>
      <c r="AY91" s="218"/>
      <c r="AZ91" s="218"/>
      <c r="BA91" s="218"/>
      <c r="BB91" s="218"/>
      <c r="BC91" s="218"/>
      <c r="BD91" s="218"/>
      <c r="BE91" s="218"/>
      <c r="BF91" s="218"/>
      <c r="BG91" s="218"/>
      <c r="BH91" s="218"/>
      <c r="BI91" s="218"/>
      <c r="BJ91" s="218"/>
      <c r="BK91" s="219"/>
      <c r="BL91" s="219"/>
      <c r="BM91" s="219"/>
    </row>
    <row r="92" spans="2:97" ht="9" customHeight="1" thickTop="1" thickBot="1" x14ac:dyDescent="0.35">
      <c r="B92" s="36"/>
      <c r="C92" s="31"/>
      <c r="D92" s="21"/>
      <c r="E92" s="21"/>
      <c r="F92" s="21"/>
      <c r="G92" s="21"/>
      <c r="H92" s="21"/>
      <c r="I92" s="20"/>
      <c r="J92" s="20"/>
      <c r="K92" s="21"/>
      <c r="L92" s="21"/>
      <c r="M92" s="21"/>
      <c r="N92" s="21"/>
      <c r="O92" s="21"/>
      <c r="P92" s="21"/>
      <c r="Q92" s="21"/>
      <c r="R92" s="21"/>
      <c r="S92" s="21"/>
      <c r="T92" s="21"/>
      <c r="U92" s="21"/>
      <c r="V92" s="21"/>
      <c r="W92" s="21"/>
      <c r="X92" s="21"/>
      <c r="Y92" s="21"/>
      <c r="Z92" s="28"/>
      <c r="AB92" s="220" t="s">
        <v>2234</v>
      </c>
      <c r="AC92" s="238">
        <f>P60</f>
        <v>0</v>
      </c>
      <c r="AF92" s="216"/>
      <c r="AG92" s="216"/>
      <c r="CF92" s="1"/>
      <c r="CG92" s="1"/>
      <c r="CH92" s="1"/>
      <c r="CI92" s="1"/>
      <c r="CJ92" s="1"/>
      <c r="CK92" s="1"/>
      <c r="CL92" s="1"/>
      <c r="CM92" s="1"/>
      <c r="CN92" s="1"/>
      <c r="CO92" s="1"/>
      <c r="CP92" s="1"/>
      <c r="CQ92" s="1"/>
      <c r="CR92" s="1"/>
      <c r="CS92" s="1"/>
    </row>
    <row r="93" spans="2:97" s="6" customFormat="1" ht="29.25" customHeight="1" thickTop="1" thickBot="1" x14ac:dyDescent="0.3">
      <c r="B93" s="35"/>
      <c r="C93" s="623" t="s">
        <v>1971</v>
      </c>
      <c r="D93" s="622"/>
      <c r="E93" s="608"/>
      <c r="F93" s="609"/>
      <c r="G93" s="609"/>
      <c r="H93" s="610"/>
      <c r="I93" s="20"/>
      <c r="J93" s="20"/>
      <c r="K93" s="20"/>
      <c r="L93" s="20"/>
      <c r="M93" s="20"/>
      <c r="N93" s="20"/>
      <c r="O93" s="20"/>
      <c r="P93" s="20"/>
      <c r="Q93" s="20"/>
      <c r="R93" s="20"/>
      <c r="S93" s="20"/>
      <c r="T93" s="20"/>
      <c r="U93" s="20"/>
      <c r="V93" s="20"/>
      <c r="W93" s="20"/>
      <c r="X93" s="20"/>
      <c r="Y93" s="20"/>
      <c r="Z93" s="27"/>
      <c r="AA93" s="10"/>
      <c r="AB93" s="220" t="s">
        <v>1953</v>
      </c>
      <c r="AC93" s="238">
        <f>E62</f>
        <v>0</v>
      </c>
      <c r="AD93" s="218"/>
      <c r="AE93" s="218"/>
      <c r="AF93" s="216"/>
      <c r="AG93" s="237"/>
      <c r="AH93" s="218"/>
      <c r="AI93" s="218"/>
      <c r="AJ93" s="218"/>
      <c r="AK93" s="218"/>
      <c r="AL93" s="218"/>
      <c r="AM93" s="218"/>
      <c r="AN93" s="218"/>
      <c r="AO93" s="218"/>
      <c r="AP93" s="218"/>
      <c r="AQ93" s="218"/>
      <c r="AR93" s="218"/>
      <c r="AS93" s="218"/>
      <c r="AT93" s="218"/>
      <c r="AU93" s="218"/>
      <c r="AV93" s="218"/>
      <c r="AW93" s="218"/>
      <c r="AX93" s="218"/>
      <c r="AY93" s="218"/>
      <c r="AZ93" s="218"/>
      <c r="BA93" s="218"/>
      <c r="BB93" s="218"/>
      <c r="BC93" s="218"/>
      <c r="BD93" s="218"/>
      <c r="BE93" s="218"/>
      <c r="BF93" s="218"/>
      <c r="BG93" s="218"/>
      <c r="BH93" s="218"/>
      <c r="BI93" s="218"/>
      <c r="BJ93" s="218"/>
      <c r="BK93" s="222"/>
      <c r="BL93" s="222"/>
      <c r="BM93" s="222"/>
      <c r="BN93" s="10"/>
      <c r="BO93" s="10"/>
      <c r="BP93" s="10"/>
      <c r="BQ93" s="10"/>
      <c r="BR93" s="10"/>
      <c r="BS93" s="10"/>
      <c r="BT93" s="10"/>
      <c r="BU93" s="10"/>
      <c r="BV93" s="10"/>
      <c r="BW93" s="10"/>
      <c r="BX93" s="10"/>
      <c r="BY93" s="10"/>
      <c r="BZ93" s="10"/>
      <c r="CA93" s="10"/>
      <c r="CB93" s="10"/>
      <c r="CC93" s="10"/>
      <c r="CD93" s="10"/>
      <c r="CE93" s="10"/>
      <c r="CF93" s="10"/>
      <c r="CG93" s="10"/>
      <c r="CH93" s="10"/>
      <c r="CI93" s="10"/>
      <c r="CJ93" s="10"/>
      <c r="CK93" s="10"/>
      <c r="CL93" s="10"/>
      <c r="CM93" s="10"/>
      <c r="CN93" s="10"/>
      <c r="CO93" s="10"/>
      <c r="CP93" s="10"/>
      <c r="CQ93" s="10"/>
      <c r="CR93" s="10"/>
      <c r="CS93" s="10"/>
    </row>
    <row r="94" spans="2:97" ht="9" customHeight="1" thickTop="1" x14ac:dyDescent="0.3">
      <c r="B94" s="36"/>
      <c r="C94" s="31"/>
      <c r="D94" s="31"/>
      <c r="E94" s="21"/>
      <c r="F94" s="21"/>
      <c r="G94" s="21"/>
      <c r="H94" s="21"/>
      <c r="I94" s="20"/>
      <c r="J94" s="20"/>
      <c r="K94" s="21"/>
      <c r="L94" s="21"/>
      <c r="M94" s="21"/>
      <c r="N94" s="21"/>
      <c r="O94" s="21"/>
      <c r="P94" s="21"/>
      <c r="Q94" s="21"/>
      <c r="R94" s="21"/>
      <c r="S94" s="21"/>
      <c r="T94" s="21"/>
      <c r="U94" s="21"/>
      <c r="V94" s="21"/>
      <c r="W94" s="21"/>
      <c r="X94" s="21"/>
      <c r="Y94" s="21"/>
      <c r="Z94" s="28"/>
      <c r="AB94" s="220" t="s">
        <v>1954</v>
      </c>
      <c r="AC94" s="238">
        <f>L62</f>
        <v>0</v>
      </c>
      <c r="AF94" s="216"/>
      <c r="AG94" s="216"/>
      <c r="CF94" s="1"/>
      <c r="CG94" s="1"/>
      <c r="CH94" s="1"/>
      <c r="CI94" s="1"/>
      <c r="CJ94" s="1"/>
      <c r="CK94" s="1"/>
      <c r="CL94" s="1"/>
      <c r="CM94" s="1"/>
      <c r="CN94" s="1"/>
      <c r="CO94" s="1"/>
      <c r="CP94" s="1"/>
      <c r="CQ94" s="1"/>
      <c r="CR94" s="1"/>
      <c r="CS94" s="1"/>
    </row>
    <row r="95" spans="2:97" s="4" customFormat="1" ht="18.75" customHeight="1" x14ac:dyDescent="0.25">
      <c r="B95" s="123"/>
      <c r="C95" s="90" t="s">
        <v>2325</v>
      </c>
      <c r="D95" s="86"/>
      <c r="E95" s="86"/>
      <c r="F95" s="86"/>
      <c r="G95" s="86"/>
      <c r="H95" s="86"/>
      <c r="I95" s="20"/>
      <c r="J95" s="20"/>
      <c r="K95" s="89"/>
      <c r="L95" s="89"/>
      <c r="M95" s="89"/>
      <c r="N95" s="89"/>
      <c r="O95" s="89"/>
      <c r="P95" s="89"/>
      <c r="Q95" s="89"/>
      <c r="R95" s="89"/>
      <c r="S95" s="89"/>
      <c r="T95" s="89"/>
      <c r="U95" s="89"/>
      <c r="V95" s="89"/>
      <c r="W95" s="89"/>
      <c r="X95" s="89"/>
      <c r="Y95" s="89"/>
      <c r="Z95" s="124"/>
      <c r="AA95" s="9"/>
      <c r="AB95" s="220" t="s">
        <v>2235</v>
      </c>
      <c r="AC95" s="238">
        <f>P62</f>
        <v>0</v>
      </c>
      <c r="AD95" s="221"/>
      <c r="AE95" s="221"/>
      <c r="AF95" s="215"/>
      <c r="AG95" s="221"/>
      <c r="AH95" s="221"/>
      <c r="AI95" s="221"/>
      <c r="AJ95" s="221"/>
      <c r="AK95" s="221"/>
      <c r="AL95" s="221"/>
      <c r="AM95" s="221"/>
      <c r="AN95" s="221"/>
      <c r="AO95" s="221"/>
      <c r="AP95" s="221"/>
      <c r="AQ95" s="221"/>
      <c r="AR95" s="221"/>
      <c r="AS95" s="221"/>
      <c r="AT95" s="221"/>
      <c r="AU95" s="221"/>
      <c r="AV95" s="221"/>
      <c r="AW95" s="221"/>
      <c r="AX95" s="221"/>
      <c r="AY95" s="221"/>
      <c r="AZ95" s="221"/>
      <c r="BA95" s="221"/>
      <c r="BB95" s="221"/>
      <c r="BC95" s="221"/>
      <c r="BD95" s="221"/>
      <c r="BE95" s="221"/>
      <c r="BF95" s="221"/>
      <c r="BG95" s="221"/>
      <c r="BH95" s="221"/>
      <c r="BI95" s="221"/>
      <c r="BJ95" s="221"/>
      <c r="BK95" s="186"/>
      <c r="BL95" s="186"/>
      <c r="BM95" s="186"/>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row>
    <row r="96" spans="2:97" ht="9" customHeight="1" thickBot="1" x14ac:dyDescent="0.35">
      <c r="B96" s="36"/>
      <c r="C96" s="31"/>
      <c r="D96" s="31"/>
      <c r="E96" s="21"/>
      <c r="F96" s="21"/>
      <c r="G96" s="21"/>
      <c r="H96" s="21"/>
      <c r="I96" s="20"/>
      <c r="J96" s="20"/>
      <c r="K96" s="21"/>
      <c r="L96" s="21"/>
      <c r="M96" s="21"/>
      <c r="N96" s="21"/>
      <c r="O96" s="21"/>
      <c r="P96" s="21"/>
      <c r="Q96" s="21"/>
      <c r="R96" s="21"/>
      <c r="S96" s="21"/>
      <c r="T96" s="21"/>
      <c r="U96" s="21"/>
      <c r="V96" s="21"/>
      <c r="W96" s="21"/>
      <c r="X96" s="21"/>
      <c r="Y96" s="21"/>
      <c r="Z96" s="28"/>
      <c r="AB96" s="220" t="s">
        <v>1955</v>
      </c>
      <c r="AC96" s="238">
        <f>E64</f>
        <v>0</v>
      </c>
      <c r="AF96" s="216"/>
      <c r="AG96" s="216"/>
      <c r="CF96" s="1"/>
      <c r="CG96" s="1"/>
      <c r="CH96" s="1"/>
      <c r="CI96" s="1"/>
      <c r="CJ96" s="1"/>
      <c r="CK96" s="1"/>
      <c r="CL96" s="1"/>
      <c r="CM96" s="1"/>
      <c r="CN96" s="1"/>
      <c r="CO96" s="1"/>
      <c r="CP96" s="1"/>
      <c r="CQ96" s="1"/>
      <c r="CR96" s="1"/>
      <c r="CS96" s="1"/>
    </row>
    <row r="97" spans="2:97" s="1" customFormat="1" ht="59.25" customHeight="1" thickTop="1" thickBot="1" x14ac:dyDescent="0.35">
      <c r="B97" s="36"/>
      <c r="C97" s="623" t="s">
        <v>1994</v>
      </c>
      <c r="D97" s="623"/>
      <c r="E97" s="623"/>
      <c r="F97" s="21"/>
      <c r="G97" s="582"/>
      <c r="H97" s="583"/>
      <c r="I97" s="20"/>
      <c r="J97" s="20"/>
      <c r="K97" s="21"/>
      <c r="L97" s="21"/>
      <c r="M97" s="21"/>
      <c r="N97" s="21"/>
      <c r="O97" s="21"/>
      <c r="P97" s="21"/>
      <c r="Q97" s="21"/>
      <c r="R97" s="21"/>
      <c r="S97" s="21"/>
      <c r="T97" s="21"/>
      <c r="U97" s="21"/>
      <c r="V97" s="21"/>
      <c r="W97" s="21"/>
      <c r="X97" s="21"/>
      <c r="Y97" s="21"/>
      <c r="Z97" s="28"/>
      <c r="AB97" s="220" t="s">
        <v>2236</v>
      </c>
      <c r="AC97" s="238">
        <f>H64</f>
        <v>0</v>
      </c>
      <c r="AD97" s="218"/>
      <c r="AE97" s="218"/>
      <c r="AF97" s="218"/>
      <c r="AG97" s="218"/>
      <c r="AH97" s="218"/>
      <c r="AI97" s="218"/>
      <c r="AJ97" s="218"/>
      <c r="AK97" s="218"/>
      <c r="AL97" s="218"/>
      <c r="AM97" s="218"/>
      <c r="AN97" s="218"/>
      <c r="AO97" s="218"/>
      <c r="AP97" s="218"/>
      <c r="AQ97" s="218"/>
      <c r="AR97" s="218"/>
      <c r="AS97" s="218"/>
      <c r="AT97" s="218"/>
      <c r="AU97" s="218"/>
      <c r="AV97" s="218"/>
      <c r="AW97" s="218"/>
      <c r="AX97" s="218"/>
      <c r="AY97" s="218"/>
      <c r="AZ97" s="218"/>
      <c r="BA97" s="218"/>
      <c r="BB97" s="218"/>
      <c r="BC97" s="218"/>
      <c r="BD97" s="218"/>
      <c r="BE97" s="218"/>
      <c r="BF97" s="218"/>
      <c r="BG97" s="218"/>
      <c r="BH97" s="218"/>
      <c r="BI97" s="218"/>
      <c r="BJ97" s="218"/>
      <c r="BK97" s="219"/>
      <c r="BL97" s="219"/>
      <c r="BM97" s="219"/>
    </row>
    <row r="98" spans="2:97" ht="9" customHeight="1" thickTop="1" thickBot="1" x14ac:dyDescent="0.35">
      <c r="B98" s="36"/>
      <c r="C98" s="31"/>
      <c r="D98" s="31"/>
      <c r="E98" s="21"/>
      <c r="F98" s="21"/>
      <c r="G98" s="21"/>
      <c r="H98" s="21"/>
      <c r="I98" s="20"/>
      <c r="J98" s="20"/>
      <c r="K98" s="21"/>
      <c r="L98" s="21"/>
      <c r="M98" s="21"/>
      <c r="N98" s="21"/>
      <c r="O98" s="21"/>
      <c r="P98" s="21"/>
      <c r="Q98" s="21"/>
      <c r="R98" s="21"/>
      <c r="S98" s="21"/>
      <c r="T98" s="21"/>
      <c r="U98" s="21"/>
      <c r="V98" s="21"/>
      <c r="W98" s="21"/>
      <c r="X98" s="21"/>
      <c r="Y98" s="21"/>
      <c r="Z98" s="28"/>
      <c r="AB98" s="220" t="s">
        <v>1956</v>
      </c>
      <c r="AC98" s="238">
        <f>L64</f>
        <v>0</v>
      </c>
      <c r="AF98" s="216"/>
      <c r="AG98" s="216"/>
      <c r="CF98" s="1"/>
      <c r="CG98" s="1"/>
      <c r="CH98" s="1"/>
      <c r="CI98" s="1"/>
      <c r="CJ98" s="1"/>
      <c r="CK98" s="1"/>
      <c r="CL98" s="1"/>
      <c r="CM98" s="1"/>
      <c r="CN98" s="1"/>
      <c r="CO98" s="1"/>
      <c r="CP98" s="1"/>
      <c r="CQ98" s="1"/>
      <c r="CR98" s="1"/>
      <c r="CS98" s="1"/>
    </row>
    <row r="99" spans="2:97" s="1" customFormat="1" ht="30" customHeight="1" thickTop="1" thickBot="1" x14ac:dyDescent="0.35">
      <c r="B99" s="36"/>
      <c r="C99" s="627" t="s">
        <v>2239</v>
      </c>
      <c r="D99" s="627"/>
      <c r="E99" s="627"/>
      <c r="F99" s="21"/>
      <c r="G99" s="214"/>
      <c r="H99" s="21"/>
      <c r="I99" s="20"/>
      <c r="J99" s="20"/>
      <c r="K99" s="21"/>
      <c r="L99" s="21"/>
      <c r="M99" s="21"/>
      <c r="N99" s="21"/>
      <c r="O99" s="21"/>
      <c r="P99" s="21"/>
      <c r="Q99" s="21"/>
      <c r="R99" s="21"/>
      <c r="S99" s="21"/>
      <c r="T99" s="21"/>
      <c r="U99" s="21"/>
      <c r="V99" s="21"/>
      <c r="W99" s="21"/>
      <c r="X99" s="21"/>
      <c r="Y99" s="21"/>
      <c r="Z99" s="28"/>
      <c r="AB99" s="220" t="s">
        <v>2237</v>
      </c>
      <c r="AC99" s="238">
        <f>P64</f>
        <v>0</v>
      </c>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9"/>
      <c r="BL99" s="219"/>
      <c r="BM99" s="219"/>
    </row>
    <row r="100" spans="2:97" ht="9" customHeight="1" thickTop="1" thickBot="1" x14ac:dyDescent="0.35">
      <c r="B100" s="36"/>
      <c r="C100" s="31"/>
      <c r="D100" s="31"/>
      <c r="E100" s="21"/>
      <c r="F100" s="21"/>
      <c r="G100" s="21"/>
      <c r="H100" s="21"/>
      <c r="I100" s="20"/>
      <c r="J100" s="20"/>
      <c r="K100" s="21"/>
      <c r="L100" s="21"/>
      <c r="M100" s="21"/>
      <c r="N100" s="21"/>
      <c r="O100" s="21"/>
      <c r="P100" s="21"/>
      <c r="Q100" s="21"/>
      <c r="R100" s="21"/>
      <c r="S100" s="21"/>
      <c r="T100" s="21"/>
      <c r="U100" s="21"/>
      <c r="V100" s="21"/>
      <c r="W100" s="21"/>
      <c r="X100" s="21"/>
      <c r="Y100" s="21"/>
      <c r="Z100" s="28"/>
      <c r="AB100" s="220" t="s">
        <v>1957</v>
      </c>
      <c r="AC100" s="238">
        <f>E66</f>
        <v>0</v>
      </c>
      <c r="AF100" s="216"/>
      <c r="AG100" s="216"/>
      <c r="CF100" s="1"/>
      <c r="CG100" s="1"/>
      <c r="CH100" s="1"/>
      <c r="CI100" s="1"/>
      <c r="CJ100" s="1"/>
      <c r="CK100" s="1"/>
      <c r="CL100" s="1"/>
      <c r="CM100" s="1"/>
      <c r="CN100" s="1"/>
      <c r="CO100" s="1"/>
      <c r="CP100" s="1"/>
      <c r="CQ100" s="1"/>
      <c r="CR100" s="1"/>
      <c r="CS100" s="1"/>
    </row>
    <row r="101" spans="2:97" s="1" customFormat="1" ht="30" customHeight="1" thickTop="1" thickBot="1" x14ac:dyDescent="0.35">
      <c r="B101" s="36"/>
      <c r="C101" s="627" t="s">
        <v>1972</v>
      </c>
      <c r="D101" s="627"/>
      <c r="E101" s="627"/>
      <c r="F101" s="21"/>
      <c r="G101" s="669"/>
      <c r="H101" s="670"/>
      <c r="I101" s="20"/>
      <c r="J101" s="20"/>
      <c r="K101" s="21"/>
      <c r="L101" s="21"/>
      <c r="M101" s="21"/>
      <c r="N101" s="21"/>
      <c r="O101" s="21"/>
      <c r="P101" s="21"/>
      <c r="Q101" s="21"/>
      <c r="R101" s="21"/>
      <c r="S101" s="21"/>
      <c r="T101" s="21"/>
      <c r="U101" s="21"/>
      <c r="V101" s="21"/>
      <c r="W101" s="21"/>
      <c r="X101" s="21"/>
      <c r="Y101" s="21"/>
      <c r="Z101" s="28"/>
      <c r="AB101" s="220" t="s">
        <v>1958</v>
      </c>
      <c r="AC101" s="238">
        <f>E70</f>
        <v>0</v>
      </c>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9"/>
      <c r="BL101" s="219"/>
      <c r="BM101" s="219"/>
    </row>
    <row r="102" spans="2:97" ht="9" customHeight="1" thickTop="1" thickBot="1" x14ac:dyDescent="0.35">
      <c r="B102" s="36"/>
      <c r="C102" s="31"/>
      <c r="D102" s="31"/>
      <c r="E102" s="21"/>
      <c r="F102" s="21"/>
      <c r="G102" s="21"/>
      <c r="H102" s="21"/>
      <c r="I102" s="20"/>
      <c r="J102" s="20"/>
      <c r="K102" s="21"/>
      <c r="L102" s="21"/>
      <c r="M102" s="21"/>
      <c r="N102" s="21"/>
      <c r="O102" s="21"/>
      <c r="P102" s="21"/>
      <c r="Q102" s="21"/>
      <c r="R102" s="21"/>
      <c r="S102" s="21"/>
      <c r="T102" s="21"/>
      <c r="U102" s="21"/>
      <c r="V102" s="21"/>
      <c r="W102" s="21"/>
      <c r="X102" s="21"/>
      <c r="Y102" s="21"/>
      <c r="Z102" s="28"/>
      <c r="AB102" s="220" t="s">
        <v>1959</v>
      </c>
      <c r="AC102" s="238">
        <f>H70</f>
        <v>0</v>
      </c>
      <c r="AF102" s="216"/>
      <c r="AG102" s="216"/>
      <c r="CF102" s="1"/>
      <c r="CG102" s="1"/>
      <c r="CH102" s="1"/>
      <c r="CI102" s="1"/>
      <c r="CJ102" s="1"/>
      <c r="CK102" s="1"/>
      <c r="CL102" s="1"/>
      <c r="CM102" s="1"/>
      <c r="CN102" s="1"/>
      <c r="CO102" s="1"/>
      <c r="CP102" s="1"/>
      <c r="CQ102" s="1"/>
      <c r="CR102" s="1"/>
      <c r="CS102" s="1"/>
    </row>
    <row r="103" spans="2:97" s="1" customFormat="1" ht="30" customHeight="1" thickTop="1" thickBot="1" x14ac:dyDescent="0.35">
      <c r="B103" s="36"/>
      <c r="C103" s="627" t="s">
        <v>1973</v>
      </c>
      <c r="D103" s="627"/>
      <c r="E103" s="627"/>
      <c r="F103" s="21"/>
      <c r="G103" s="669"/>
      <c r="H103" s="670"/>
      <c r="I103" s="20"/>
      <c r="J103" s="20"/>
      <c r="K103" s="21"/>
      <c r="L103" s="21"/>
      <c r="M103" s="21"/>
      <c r="N103" s="21"/>
      <c r="O103" s="21"/>
      <c r="P103" s="21"/>
      <c r="Q103" s="21"/>
      <c r="R103" s="21"/>
      <c r="S103" s="21"/>
      <c r="T103" s="21"/>
      <c r="U103" s="21"/>
      <c r="V103" s="21"/>
      <c r="W103" s="21"/>
      <c r="X103" s="21"/>
      <c r="Y103" s="21"/>
      <c r="Z103" s="28"/>
      <c r="AB103" s="220" t="s">
        <v>1960</v>
      </c>
      <c r="AC103" s="238">
        <f>E75</f>
        <v>0</v>
      </c>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9"/>
      <c r="BL103" s="219"/>
      <c r="BM103" s="219"/>
    </row>
    <row r="104" spans="2:97" ht="9" customHeight="1" thickTop="1" thickBot="1" x14ac:dyDescent="0.35">
      <c r="B104" s="42"/>
      <c r="C104" s="41"/>
      <c r="D104" s="41"/>
      <c r="E104" s="22"/>
      <c r="F104" s="22"/>
      <c r="G104" s="22"/>
      <c r="H104" s="22"/>
      <c r="I104" s="130"/>
      <c r="J104" s="130"/>
      <c r="K104" s="22"/>
      <c r="L104" s="22"/>
      <c r="M104" s="22"/>
      <c r="N104" s="22"/>
      <c r="O104" s="22"/>
      <c r="P104" s="22"/>
      <c r="Q104" s="22"/>
      <c r="R104" s="22"/>
      <c r="S104" s="22"/>
      <c r="T104" s="22"/>
      <c r="U104" s="22"/>
      <c r="V104" s="22"/>
      <c r="W104" s="22"/>
      <c r="X104" s="22"/>
      <c r="Y104" s="22"/>
      <c r="Z104" s="32"/>
      <c r="AB104" s="220" t="s">
        <v>1961</v>
      </c>
      <c r="AC104" s="238">
        <f>E77</f>
        <v>0</v>
      </c>
      <c r="AF104" s="216"/>
      <c r="AG104" s="216"/>
      <c r="CF104" s="1"/>
      <c r="CG104" s="1"/>
      <c r="CH104" s="1"/>
      <c r="CI104" s="1"/>
      <c r="CJ104" s="1"/>
      <c r="CK104" s="1"/>
      <c r="CL104" s="1"/>
      <c r="CM104" s="1"/>
      <c r="CN104" s="1"/>
      <c r="CO104" s="1"/>
      <c r="CP104" s="1"/>
      <c r="CQ104" s="1"/>
      <c r="CR104" s="1"/>
      <c r="CS104" s="1"/>
    </row>
    <row r="105" spans="2:97" s="4" customFormat="1" ht="12.75" customHeight="1" thickBot="1" x14ac:dyDescent="0.3">
      <c r="B105" s="687"/>
      <c r="C105" s="688"/>
      <c r="D105" s="688"/>
      <c r="E105" s="688"/>
      <c r="F105" s="688"/>
      <c r="G105" s="688"/>
      <c r="H105" s="688"/>
      <c r="I105" s="688"/>
      <c r="J105" s="688"/>
      <c r="K105" s="688"/>
      <c r="L105" s="688"/>
      <c r="M105" s="688"/>
      <c r="N105" s="688"/>
      <c r="O105" s="688"/>
      <c r="P105" s="688"/>
      <c r="Q105" s="688"/>
      <c r="R105" s="688"/>
      <c r="S105" s="688"/>
      <c r="T105" s="688"/>
      <c r="U105" s="688"/>
      <c r="V105" s="688"/>
      <c r="W105" s="688"/>
      <c r="X105" s="688"/>
      <c r="Y105" s="688"/>
      <c r="Z105" s="689"/>
      <c r="AA105" s="9"/>
      <c r="AB105" s="220" t="s">
        <v>1962</v>
      </c>
      <c r="AC105" s="236">
        <f>H77</f>
        <v>0</v>
      </c>
      <c r="AD105" s="221"/>
      <c r="AE105" s="221"/>
      <c r="AF105" s="215"/>
      <c r="AG105" s="221"/>
      <c r="AH105" s="221"/>
      <c r="AI105" s="221"/>
      <c r="AJ105" s="221"/>
      <c r="AK105" s="221"/>
      <c r="AL105" s="221"/>
      <c r="AM105" s="221"/>
      <c r="AN105" s="221"/>
      <c r="AO105" s="221"/>
      <c r="AP105" s="221"/>
      <c r="AQ105" s="221"/>
      <c r="AR105" s="221"/>
      <c r="AS105" s="221"/>
      <c r="AT105" s="221"/>
      <c r="AU105" s="221"/>
      <c r="AV105" s="221"/>
      <c r="AW105" s="221"/>
      <c r="AX105" s="221"/>
      <c r="AY105" s="221"/>
      <c r="AZ105" s="221"/>
      <c r="BA105" s="221"/>
      <c r="BB105" s="221"/>
      <c r="BC105" s="221"/>
      <c r="BD105" s="221"/>
      <c r="BE105" s="221"/>
      <c r="BF105" s="221"/>
      <c r="BG105" s="221"/>
      <c r="BH105" s="221"/>
      <c r="BI105" s="221"/>
      <c r="BJ105" s="221"/>
      <c r="BK105" s="186"/>
      <c r="BL105" s="186"/>
      <c r="BM105" s="186"/>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row>
    <row r="106" spans="2:97" s="1" customFormat="1" ht="64.5" customHeight="1" thickBot="1" x14ac:dyDescent="0.35">
      <c r="B106" s="150"/>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2"/>
      <c r="AB106" s="220" t="s">
        <v>1963</v>
      </c>
      <c r="AC106" s="238">
        <f>E79</f>
        <v>0</v>
      </c>
      <c r="AD106" s="218"/>
      <c r="AE106" s="218"/>
      <c r="AF106" s="218"/>
      <c r="AG106" s="218"/>
      <c r="AH106" s="218"/>
      <c r="AI106" s="218"/>
      <c r="AJ106" s="218"/>
      <c r="AK106" s="218"/>
      <c r="AL106" s="218"/>
      <c r="AM106" s="218"/>
      <c r="AN106" s="218"/>
      <c r="AO106" s="218"/>
      <c r="AP106" s="218"/>
      <c r="AQ106" s="218"/>
      <c r="AR106" s="218"/>
      <c r="AS106" s="218"/>
      <c r="AT106" s="218"/>
      <c r="AU106" s="218"/>
      <c r="AV106" s="218"/>
      <c r="AW106" s="218"/>
      <c r="AX106" s="218"/>
      <c r="AY106" s="218"/>
      <c r="AZ106" s="218"/>
      <c r="BA106" s="218"/>
      <c r="BB106" s="218"/>
      <c r="BC106" s="218"/>
      <c r="BD106" s="218"/>
      <c r="BE106" s="218"/>
      <c r="BF106" s="218"/>
      <c r="BG106" s="218"/>
      <c r="BH106" s="218"/>
      <c r="BI106" s="218"/>
      <c r="BJ106" s="218"/>
      <c r="BK106" s="219"/>
      <c r="BL106" s="219"/>
      <c r="BM106" s="219"/>
    </row>
    <row r="107" spans="2:97" s="1" customFormat="1" ht="17.25" customHeight="1" x14ac:dyDescent="0.3">
      <c r="B107" s="571" t="s">
        <v>2063</v>
      </c>
      <c r="C107" s="572"/>
      <c r="D107" s="572"/>
      <c r="E107" s="572"/>
      <c r="F107" s="572"/>
      <c r="G107" s="572"/>
      <c r="H107" s="572"/>
      <c r="I107" s="572"/>
      <c r="J107" s="572"/>
      <c r="K107" s="572"/>
      <c r="L107" s="572"/>
      <c r="M107" s="572"/>
      <c r="N107" s="572"/>
      <c r="O107" s="572"/>
      <c r="P107" s="572"/>
      <c r="Q107" s="572"/>
      <c r="R107" s="572"/>
      <c r="S107" s="572"/>
      <c r="T107" s="572"/>
      <c r="U107" s="572"/>
      <c r="V107" s="572"/>
      <c r="W107" s="572"/>
      <c r="X107" s="572"/>
      <c r="Y107" s="572"/>
      <c r="Z107" s="573"/>
      <c r="AB107" s="220" t="s">
        <v>2238</v>
      </c>
      <c r="AC107" s="238">
        <f>H79</f>
        <v>0</v>
      </c>
      <c r="AD107" s="218"/>
      <c r="AE107" s="218"/>
      <c r="AF107" s="218"/>
      <c r="AG107" s="218"/>
      <c r="AH107" s="218"/>
      <c r="AI107" s="218"/>
      <c r="AJ107" s="218"/>
      <c r="AK107" s="218"/>
      <c r="AL107" s="218"/>
      <c r="AM107" s="218"/>
      <c r="AN107" s="218"/>
      <c r="AO107" s="218"/>
      <c r="AP107" s="218"/>
      <c r="AQ107" s="218"/>
      <c r="AR107" s="218"/>
      <c r="AS107" s="218"/>
      <c r="AT107" s="218"/>
      <c r="AU107" s="218"/>
      <c r="AV107" s="218"/>
      <c r="AW107" s="218"/>
      <c r="AX107" s="218"/>
      <c r="AY107" s="218"/>
      <c r="AZ107" s="218"/>
      <c r="BA107" s="218"/>
      <c r="BB107" s="218"/>
      <c r="BC107" s="218"/>
      <c r="BD107" s="218"/>
      <c r="BE107" s="218"/>
      <c r="BF107" s="218"/>
      <c r="BG107" s="218"/>
      <c r="BH107" s="218"/>
      <c r="BI107" s="218"/>
      <c r="BJ107" s="218"/>
      <c r="BK107" s="219"/>
      <c r="BL107" s="219"/>
      <c r="BM107" s="219"/>
    </row>
    <row r="108" spans="2:97" s="1" customFormat="1" ht="14.25" customHeight="1" x14ac:dyDescent="0.3">
      <c r="B108" s="574" t="s">
        <v>2064</v>
      </c>
      <c r="C108" s="456"/>
      <c r="D108" s="456"/>
      <c r="E108" s="456"/>
      <c r="F108" s="456"/>
      <c r="G108" s="456"/>
      <c r="H108" s="456"/>
      <c r="I108" s="456"/>
      <c r="J108" s="456"/>
      <c r="K108" s="456"/>
      <c r="L108" s="456"/>
      <c r="M108" s="456"/>
      <c r="N108" s="456"/>
      <c r="O108" s="456"/>
      <c r="P108" s="456"/>
      <c r="Q108" s="456"/>
      <c r="R108" s="456"/>
      <c r="S108" s="456"/>
      <c r="T108" s="456"/>
      <c r="U108" s="456"/>
      <c r="V108" s="456"/>
      <c r="W108" s="456"/>
      <c r="X108" s="456"/>
      <c r="Y108" s="456"/>
      <c r="Z108" s="575"/>
      <c r="AB108" s="220" t="s">
        <v>1964</v>
      </c>
      <c r="AC108" s="238">
        <f>E81</f>
        <v>0</v>
      </c>
      <c r="AD108" s="218"/>
      <c r="AE108" s="218"/>
      <c r="AF108" s="218"/>
      <c r="AG108" s="218"/>
      <c r="AH108" s="218"/>
      <c r="AI108" s="218"/>
      <c r="AJ108" s="218"/>
      <c r="AK108" s="218"/>
      <c r="AL108" s="218"/>
      <c r="AM108" s="218"/>
      <c r="AN108" s="218"/>
      <c r="AO108" s="218"/>
      <c r="AP108" s="218"/>
      <c r="AQ108" s="218"/>
      <c r="AR108" s="218"/>
      <c r="AS108" s="218"/>
      <c r="AT108" s="218"/>
      <c r="AU108" s="218"/>
      <c r="AV108" s="218"/>
      <c r="AW108" s="218"/>
      <c r="AX108" s="218"/>
      <c r="AY108" s="218"/>
      <c r="AZ108" s="218"/>
      <c r="BA108" s="218"/>
      <c r="BB108" s="218"/>
      <c r="BC108" s="218"/>
      <c r="BD108" s="218"/>
      <c r="BE108" s="218"/>
      <c r="BF108" s="218"/>
      <c r="BG108" s="218"/>
      <c r="BH108" s="218"/>
      <c r="BI108" s="218"/>
      <c r="BJ108" s="218"/>
      <c r="BK108" s="219"/>
      <c r="BL108" s="219"/>
      <c r="BM108" s="219"/>
    </row>
    <row r="109" spans="2:97" s="1" customFormat="1" ht="14.25" customHeight="1" thickBot="1" x14ac:dyDescent="0.35">
      <c r="B109" s="576" t="s">
        <v>2066</v>
      </c>
      <c r="C109" s="577"/>
      <c r="D109" s="577"/>
      <c r="E109" s="577"/>
      <c r="F109" s="577"/>
      <c r="G109" s="577"/>
      <c r="H109" s="577"/>
      <c r="I109" s="577"/>
      <c r="J109" s="577"/>
      <c r="K109" s="577"/>
      <c r="L109" s="577"/>
      <c r="M109" s="577"/>
      <c r="N109" s="577"/>
      <c r="O109" s="577"/>
      <c r="P109" s="577"/>
      <c r="Q109" s="577"/>
      <c r="R109" s="577"/>
      <c r="S109" s="577"/>
      <c r="T109" s="577"/>
      <c r="U109" s="577"/>
      <c r="V109" s="577"/>
      <c r="W109" s="577"/>
      <c r="X109" s="577"/>
      <c r="Y109" s="577"/>
      <c r="Z109" s="578"/>
      <c r="AB109" s="220" t="s">
        <v>1965</v>
      </c>
      <c r="AC109" s="238">
        <f>H81</f>
        <v>0</v>
      </c>
      <c r="AD109" s="218"/>
      <c r="AE109" s="218"/>
      <c r="AF109" s="218"/>
      <c r="AG109" s="218"/>
      <c r="AH109" s="218"/>
      <c r="AI109" s="218"/>
      <c r="AJ109" s="218"/>
      <c r="AK109" s="218"/>
      <c r="AL109" s="218"/>
      <c r="AM109" s="218"/>
      <c r="AN109" s="218"/>
      <c r="AO109" s="218"/>
      <c r="AP109" s="218"/>
      <c r="AQ109" s="218"/>
      <c r="AR109" s="218"/>
      <c r="AS109" s="218"/>
      <c r="AT109" s="218"/>
      <c r="AU109" s="218"/>
      <c r="AV109" s="218"/>
      <c r="AW109" s="218"/>
      <c r="AX109" s="218"/>
      <c r="AY109" s="218"/>
      <c r="AZ109" s="218"/>
      <c r="BA109" s="218"/>
      <c r="BB109" s="218"/>
      <c r="BC109" s="218"/>
      <c r="BD109" s="218"/>
      <c r="BE109" s="218"/>
      <c r="BF109" s="218"/>
      <c r="BG109" s="218"/>
      <c r="BH109" s="218"/>
      <c r="BI109" s="218"/>
      <c r="BJ109" s="218"/>
      <c r="BK109" s="219"/>
      <c r="BL109" s="219"/>
      <c r="BM109" s="219"/>
    </row>
    <row r="110" spans="2:97" s="1" customFormat="1" ht="12.75" customHeight="1" x14ac:dyDescent="0.3">
      <c r="AB110" s="220" t="s">
        <v>1966</v>
      </c>
      <c r="AC110" s="238">
        <f>E83</f>
        <v>0</v>
      </c>
      <c r="AD110" s="218"/>
      <c r="AE110" s="218"/>
      <c r="AF110" s="218"/>
      <c r="AG110" s="218"/>
      <c r="AH110" s="218"/>
      <c r="AI110" s="218"/>
      <c r="AJ110" s="218"/>
      <c r="AK110" s="218"/>
      <c r="AL110" s="218"/>
      <c r="AM110" s="218"/>
      <c r="AN110" s="218"/>
      <c r="AO110" s="218"/>
      <c r="AP110" s="218"/>
      <c r="AQ110" s="218"/>
      <c r="AR110" s="218"/>
      <c r="AS110" s="218"/>
      <c r="AT110" s="218"/>
      <c r="AU110" s="218"/>
      <c r="AV110" s="218"/>
      <c r="AW110" s="218"/>
      <c r="AX110" s="218"/>
      <c r="AY110" s="218"/>
      <c r="AZ110" s="218"/>
      <c r="BA110" s="218"/>
      <c r="BB110" s="218"/>
      <c r="BC110" s="218"/>
      <c r="BD110" s="218"/>
      <c r="BE110" s="218"/>
      <c r="BF110" s="218"/>
      <c r="BG110" s="218"/>
      <c r="BH110" s="218"/>
      <c r="BI110" s="218"/>
      <c r="BJ110" s="218"/>
      <c r="BK110" s="219"/>
      <c r="BL110" s="219"/>
      <c r="BM110" s="219"/>
    </row>
    <row r="111" spans="2:97" s="1" customFormat="1" ht="12.75" customHeight="1" x14ac:dyDescent="0.3">
      <c r="AB111" s="220" t="s">
        <v>1967</v>
      </c>
      <c r="AC111" s="238">
        <f>H83</f>
        <v>0</v>
      </c>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9"/>
      <c r="BL111" s="219"/>
      <c r="BM111" s="219"/>
    </row>
    <row r="112" spans="2:97" s="1" customFormat="1" ht="12.75" customHeight="1" x14ac:dyDescent="0.3">
      <c r="AB112" s="217" t="s">
        <v>2033</v>
      </c>
      <c r="AC112" s="236" t="b">
        <v>0</v>
      </c>
      <c r="AD112" s="218"/>
      <c r="AE112" s="218"/>
      <c r="AF112" s="218"/>
      <c r="AG112" s="218"/>
      <c r="AH112" s="218"/>
      <c r="AI112" s="218"/>
      <c r="AJ112" s="218"/>
      <c r="AK112" s="218"/>
      <c r="AL112" s="218"/>
      <c r="AM112" s="218"/>
      <c r="AN112" s="218"/>
      <c r="AO112" s="218"/>
      <c r="AP112" s="218"/>
      <c r="AQ112" s="218"/>
      <c r="AR112" s="218"/>
      <c r="AS112" s="218"/>
      <c r="AT112" s="218"/>
      <c r="AU112" s="218"/>
      <c r="AV112" s="218"/>
      <c r="AW112" s="218"/>
      <c r="AX112" s="218"/>
      <c r="AY112" s="218"/>
      <c r="AZ112" s="218"/>
      <c r="BA112" s="218"/>
      <c r="BB112" s="218"/>
      <c r="BC112" s="218"/>
      <c r="BD112" s="218"/>
      <c r="BE112" s="218"/>
      <c r="BF112" s="218"/>
      <c r="BG112" s="218"/>
      <c r="BH112" s="218"/>
      <c r="BI112" s="218"/>
      <c r="BJ112" s="218"/>
      <c r="BK112" s="219"/>
      <c r="BL112" s="219"/>
      <c r="BM112" s="219"/>
    </row>
    <row r="113" spans="28:65" s="1" customFormat="1" ht="12.75" customHeight="1" x14ac:dyDescent="0.3">
      <c r="AB113" s="217" t="s">
        <v>2034</v>
      </c>
      <c r="AC113" s="236" t="b">
        <v>0</v>
      </c>
      <c r="AD113" s="218"/>
      <c r="AE113" s="218"/>
      <c r="AF113" s="218"/>
      <c r="AG113" s="218"/>
      <c r="AH113" s="218"/>
      <c r="AI113" s="218"/>
      <c r="AJ113" s="218"/>
      <c r="AK113" s="218"/>
      <c r="AL113" s="218"/>
      <c r="AM113" s="218"/>
      <c r="AN113" s="218"/>
      <c r="AO113" s="218"/>
      <c r="AP113" s="218"/>
      <c r="AQ113" s="218"/>
      <c r="AR113" s="218"/>
      <c r="AS113" s="218"/>
      <c r="AT113" s="218"/>
      <c r="AU113" s="218"/>
      <c r="AV113" s="218"/>
      <c r="AW113" s="218"/>
      <c r="AX113" s="218"/>
      <c r="AY113" s="218"/>
      <c r="AZ113" s="218"/>
      <c r="BA113" s="218"/>
      <c r="BB113" s="218"/>
      <c r="BC113" s="218"/>
      <c r="BD113" s="218"/>
      <c r="BE113" s="218"/>
      <c r="BF113" s="218"/>
      <c r="BG113" s="218"/>
      <c r="BH113" s="218"/>
      <c r="BI113" s="218"/>
      <c r="BJ113" s="218"/>
      <c r="BK113" s="219"/>
      <c r="BL113" s="219"/>
      <c r="BM113" s="219"/>
    </row>
    <row r="114" spans="28:65" s="1" customFormat="1" ht="12.75" customHeight="1" x14ac:dyDescent="0.3">
      <c r="AB114" s="217" t="s">
        <v>2035</v>
      </c>
      <c r="AC114" s="236" t="b">
        <v>1</v>
      </c>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9"/>
      <c r="BL114" s="219"/>
      <c r="BM114" s="219"/>
    </row>
    <row r="115" spans="28:65" s="1" customFormat="1" ht="12.75" customHeight="1" x14ac:dyDescent="0.3">
      <c r="AB115" s="217" t="s">
        <v>2036</v>
      </c>
      <c r="AC115" s="236" t="b">
        <v>0</v>
      </c>
      <c r="AD115" s="218"/>
      <c r="AE115" s="218"/>
      <c r="AF115" s="218"/>
      <c r="AG115" s="218"/>
      <c r="AH115" s="218"/>
      <c r="AI115" s="218"/>
      <c r="AJ115" s="218"/>
      <c r="AK115" s="218"/>
      <c r="AL115" s="218"/>
      <c r="AM115" s="218"/>
      <c r="AN115" s="218"/>
      <c r="AO115" s="218"/>
      <c r="AP115" s="218"/>
      <c r="AQ115" s="218"/>
      <c r="AR115" s="218"/>
      <c r="AS115" s="218"/>
      <c r="AT115" s="218"/>
      <c r="AU115" s="218"/>
      <c r="AV115" s="218"/>
      <c r="AW115" s="218"/>
      <c r="AX115" s="218"/>
      <c r="AY115" s="218"/>
      <c r="AZ115" s="218"/>
      <c r="BA115" s="218"/>
      <c r="BB115" s="218"/>
      <c r="BC115" s="218"/>
      <c r="BD115" s="218"/>
      <c r="BE115" s="218"/>
      <c r="BF115" s="218"/>
      <c r="BG115" s="218"/>
      <c r="BH115" s="218"/>
      <c r="BI115" s="218"/>
      <c r="BJ115" s="218"/>
      <c r="BK115" s="219"/>
      <c r="BL115" s="219"/>
      <c r="BM115" s="219"/>
    </row>
    <row r="116" spans="28:65" s="1" customFormat="1" ht="12.75" customHeight="1" x14ac:dyDescent="0.3">
      <c r="AB116" s="217" t="s">
        <v>2037</v>
      </c>
      <c r="AC116" s="236" t="b">
        <v>0</v>
      </c>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9"/>
      <c r="BL116" s="219"/>
      <c r="BM116" s="219"/>
    </row>
    <row r="117" spans="28:65" s="1" customFormat="1" ht="12.75" customHeight="1" x14ac:dyDescent="0.3">
      <c r="AB117" s="217" t="s">
        <v>2038</v>
      </c>
      <c r="AC117" s="236" t="b">
        <v>0</v>
      </c>
      <c r="AD117" s="218"/>
      <c r="AE117" s="218"/>
      <c r="AF117" s="218"/>
      <c r="AG117" s="218"/>
      <c r="AH117" s="218"/>
      <c r="AI117" s="218"/>
      <c r="AJ117" s="218"/>
      <c r="AK117" s="218"/>
      <c r="AL117" s="218"/>
      <c r="AM117" s="218"/>
      <c r="AN117" s="218"/>
      <c r="AO117" s="218"/>
      <c r="AP117" s="218"/>
      <c r="AQ117" s="218"/>
      <c r="AR117" s="218"/>
      <c r="AS117" s="218"/>
      <c r="AT117" s="218"/>
      <c r="AU117" s="218"/>
      <c r="AV117" s="218"/>
      <c r="AW117" s="218"/>
      <c r="AX117" s="218"/>
      <c r="AY117" s="218"/>
      <c r="AZ117" s="218"/>
      <c r="BA117" s="218"/>
      <c r="BB117" s="218"/>
      <c r="BC117" s="218"/>
      <c r="BD117" s="218"/>
      <c r="BE117" s="218"/>
      <c r="BF117" s="218"/>
      <c r="BG117" s="218"/>
      <c r="BH117" s="218"/>
      <c r="BI117" s="218"/>
      <c r="BJ117" s="218"/>
      <c r="BK117" s="219"/>
      <c r="BL117" s="219"/>
      <c r="BM117" s="219"/>
    </row>
    <row r="118" spans="28:65" s="1" customFormat="1" ht="12.75" customHeight="1" x14ac:dyDescent="0.3">
      <c r="AB118" s="217" t="s">
        <v>2039</v>
      </c>
      <c r="AC118" s="236" t="b">
        <v>0</v>
      </c>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9"/>
      <c r="BL118" s="219"/>
      <c r="BM118" s="219"/>
    </row>
    <row r="119" spans="28:65" s="1" customFormat="1" ht="12.75" customHeight="1" x14ac:dyDescent="0.3">
      <c r="AB119" s="217" t="s">
        <v>2040</v>
      </c>
      <c r="AC119" s="236" t="b">
        <v>1</v>
      </c>
      <c r="AD119" s="218"/>
      <c r="AE119" s="218"/>
      <c r="AF119" s="218"/>
      <c r="AG119" s="218"/>
      <c r="AH119" s="218"/>
      <c r="AI119" s="218"/>
      <c r="AJ119" s="218"/>
      <c r="AK119" s="218"/>
      <c r="AL119" s="218"/>
      <c r="AM119" s="218"/>
      <c r="AN119" s="218"/>
      <c r="AO119" s="218"/>
      <c r="AP119" s="218"/>
      <c r="AQ119" s="218"/>
      <c r="AR119" s="218"/>
      <c r="AS119" s="218"/>
      <c r="AT119" s="218"/>
      <c r="AU119" s="218"/>
      <c r="AV119" s="218"/>
      <c r="AW119" s="218"/>
      <c r="AX119" s="218"/>
      <c r="AY119" s="218"/>
      <c r="AZ119" s="218"/>
      <c r="BA119" s="218"/>
      <c r="BB119" s="218"/>
      <c r="BC119" s="218"/>
      <c r="BD119" s="218"/>
      <c r="BE119" s="218"/>
      <c r="BF119" s="218"/>
      <c r="BG119" s="218"/>
      <c r="BH119" s="218"/>
      <c r="BI119" s="218"/>
      <c r="BJ119" s="218"/>
      <c r="BK119" s="219"/>
      <c r="BL119" s="219"/>
      <c r="BM119" s="219"/>
    </row>
    <row r="120" spans="28:65" s="1" customFormat="1" ht="12.75" customHeight="1" x14ac:dyDescent="0.3">
      <c r="AB120" s="217" t="s">
        <v>2041</v>
      </c>
      <c r="AC120" s="236" t="b">
        <v>0</v>
      </c>
      <c r="AD120" s="218"/>
      <c r="AE120" s="218"/>
      <c r="AF120" s="218"/>
      <c r="AG120" s="218"/>
      <c r="AH120" s="218"/>
      <c r="AI120" s="218"/>
      <c r="AJ120" s="218"/>
      <c r="AK120" s="218"/>
      <c r="AL120" s="218"/>
      <c r="AM120" s="218"/>
      <c r="AN120" s="218"/>
      <c r="AO120" s="218"/>
      <c r="AP120" s="218"/>
      <c r="AQ120" s="218"/>
      <c r="AR120" s="218"/>
      <c r="AS120" s="218"/>
      <c r="AT120" s="218"/>
      <c r="AU120" s="218"/>
      <c r="AV120" s="218"/>
      <c r="AW120" s="218"/>
      <c r="AX120" s="218"/>
      <c r="AY120" s="218"/>
      <c r="AZ120" s="218"/>
      <c r="BA120" s="218"/>
      <c r="BB120" s="218"/>
      <c r="BC120" s="218"/>
      <c r="BD120" s="218"/>
      <c r="BE120" s="218"/>
      <c r="BF120" s="218"/>
      <c r="BG120" s="218"/>
      <c r="BH120" s="218"/>
      <c r="BI120" s="218"/>
      <c r="BJ120" s="218"/>
      <c r="BK120" s="219"/>
      <c r="BL120" s="219"/>
      <c r="BM120" s="219"/>
    </row>
    <row r="121" spans="28:65" s="1" customFormat="1" ht="12.75" customHeight="1" x14ac:dyDescent="0.3">
      <c r="AB121" s="217" t="s">
        <v>2042</v>
      </c>
      <c r="AC121" s="236" t="b">
        <v>0</v>
      </c>
      <c r="AD121" s="218"/>
      <c r="AE121" s="218"/>
      <c r="AF121" s="218"/>
      <c r="AG121" s="218"/>
      <c r="AH121" s="218"/>
      <c r="AI121" s="218"/>
      <c r="AJ121" s="218"/>
      <c r="AK121" s="218"/>
      <c r="AL121" s="218"/>
      <c r="AM121" s="218"/>
      <c r="AN121" s="218"/>
      <c r="AO121" s="218"/>
      <c r="AP121" s="218"/>
      <c r="AQ121" s="218"/>
      <c r="AR121" s="218"/>
      <c r="AS121" s="218"/>
      <c r="AT121" s="218"/>
      <c r="AU121" s="218"/>
      <c r="AV121" s="218"/>
      <c r="AW121" s="218"/>
      <c r="AX121" s="218"/>
      <c r="AY121" s="218"/>
      <c r="AZ121" s="218"/>
      <c r="BA121" s="218"/>
      <c r="BB121" s="218"/>
      <c r="BC121" s="218"/>
      <c r="BD121" s="218"/>
      <c r="BE121" s="218"/>
      <c r="BF121" s="218"/>
      <c r="BG121" s="218"/>
      <c r="BH121" s="218"/>
      <c r="BI121" s="218"/>
      <c r="BJ121" s="218"/>
      <c r="BK121" s="219"/>
      <c r="BL121" s="219"/>
      <c r="BM121" s="219"/>
    </row>
    <row r="122" spans="28:65" s="1" customFormat="1" ht="12.75" customHeight="1" x14ac:dyDescent="0.3">
      <c r="AB122" s="217" t="s">
        <v>2043</v>
      </c>
      <c r="AC122" s="236" t="b">
        <v>0</v>
      </c>
      <c r="AD122" s="218"/>
      <c r="AE122" s="218"/>
      <c r="AF122" s="218"/>
      <c r="AG122" s="218"/>
      <c r="AH122" s="218"/>
      <c r="AI122" s="218"/>
      <c r="AJ122" s="218"/>
      <c r="AK122" s="218"/>
      <c r="AL122" s="218"/>
      <c r="AM122" s="218"/>
      <c r="AN122" s="218"/>
      <c r="AO122" s="218"/>
      <c r="AP122" s="218"/>
      <c r="AQ122" s="218"/>
      <c r="AR122" s="218"/>
      <c r="AS122" s="218"/>
      <c r="AT122" s="218"/>
      <c r="AU122" s="218"/>
      <c r="AV122" s="218"/>
      <c r="AW122" s="218"/>
      <c r="AX122" s="218"/>
      <c r="AY122" s="218"/>
      <c r="AZ122" s="218"/>
      <c r="BA122" s="218"/>
      <c r="BB122" s="218"/>
      <c r="BC122" s="218"/>
      <c r="BD122" s="218"/>
      <c r="BE122" s="218"/>
      <c r="BF122" s="218"/>
      <c r="BG122" s="218"/>
      <c r="BH122" s="218"/>
      <c r="BI122" s="218"/>
      <c r="BJ122" s="218"/>
      <c r="BK122" s="219"/>
      <c r="BL122" s="219"/>
      <c r="BM122" s="219"/>
    </row>
    <row r="123" spans="28:65" s="1" customFormat="1" ht="12.75" customHeight="1" x14ac:dyDescent="0.3">
      <c r="AB123" s="217" t="s">
        <v>2044</v>
      </c>
      <c r="AC123" s="236" t="b">
        <v>1</v>
      </c>
      <c r="AD123" s="218"/>
      <c r="AE123" s="218"/>
      <c r="AF123" s="218"/>
      <c r="AG123" s="218"/>
      <c r="AH123" s="218"/>
      <c r="AI123" s="218"/>
      <c r="AJ123" s="218"/>
      <c r="AK123" s="218"/>
      <c r="AL123" s="218"/>
      <c r="AM123" s="218"/>
      <c r="AN123" s="218"/>
      <c r="AO123" s="218"/>
      <c r="AP123" s="218"/>
      <c r="AQ123" s="218"/>
      <c r="AR123" s="218"/>
      <c r="AS123" s="218"/>
      <c r="AT123" s="218"/>
      <c r="AU123" s="218"/>
      <c r="AV123" s="218"/>
      <c r="AW123" s="218"/>
      <c r="AX123" s="218"/>
      <c r="AY123" s="218"/>
      <c r="AZ123" s="218"/>
      <c r="BA123" s="218"/>
      <c r="BB123" s="218"/>
      <c r="BC123" s="218"/>
      <c r="BD123" s="218"/>
      <c r="BE123" s="218"/>
      <c r="BF123" s="218"/>
      <c r="BG123" s="218"/>
      <c r="BH123" s="218"/>
      <c r="BI123" s="218"/>
      <c r="BJ123" s="218"/>
      <c r="BK123" s="219"/>
      <c r="BL123" s="219"/>
      <c r="BM123" s="219"/>
    </row>
    <row r="124" spans="28:65" s="1" customFormat="1" ht="12.75" customHeight="1" x14ac:dyDescent="0.3">
      <c r="AB124" s="217" t="s">
        <v>2045</v>
      </c>
      <c r="AC124" s="236" t="b">
        <v>0</v>
      </c>
      <c r="AD124" s="218"/>
      <c r="AE124" s="218"/>
      <c r="AF124" s="218"/>
      <c r="AG124" s="218"/>
      <c r="AH124" s="218"/>
      <c r="AI124" s="218"/>
      <c r="AJ124" s="218"/>
      <c r="AK124" s="218"/>
      <c r="AL124" s="218"/>
      <c r="AM124" s="218"/>
      <c r="AN124" s="218"/>
      <c r="AO124" s="218"/>
      <c r="AP124" s="218"/>
      <c r="AQ124" s="218"/>
      <c r="AR124" s="218"/>
      <c r="AS124" s="218"/>
      <c r="AT124" s="218"/>
      <c r="AU124" s="218"/>
      <c r="AV124" s="218"/>
      <c r="AW124" s="218"/>
      <c r="AX124" s="218"/>
      <c r="AY124" s="218"/>
      <c r="AZ124" s="218"/>
      <c r="BA124" s="218"/>
      <c r="BB124" s="218"/>
      <c r="BC124" s="218"/>
      <c r="BD124" s="218"/>
      <c r="BE124" s="218"/>
      <c r="BF124" s="218"/>
      <c r="BG124" s="218"/>
      <c r="BH124" s="218"/>
      <c r="BI124" s="218"/>
      <c r="BJ124" s="218"/>
      <c r="BK124" s="219"/>
      <c r="BL124" s="219"/>
      <c r="BM124" s="219"/>
    </row>
    <row r="125" spans="28:65" s="1" customFormat="1" ht="12.75" customHeight="1" x14ac:dyDescent="0.3">
      <c r="AB125" s="217" t="s">
        <v>2046</v>
      </c>
      <c r="AC125" s="236" t="b">
        <v>0</v>
      </c>
      <c r="AD125" s="218"/>
      <c r="AE125" s="218"/>
      <c r="AF125" s="218"/>
      <c r="AG125" s="218"/>
      <c r="AH125" s="218"/>
      <c r="AI125" s="218"/>
      <c r="AJ125" s="218"/>
      <c r="AK125" s="218"/>
      <c r="AL125" s="218"/>
      <c r="AM125" s="218"/>
      <c r="AN125" s="218"/>
      <c r="AO125" s="218"/>
      <c r="AP125" s="218"/>
      <c r="AQ125" s="218"/>
      <c r="AR125" s="218"/>
      <c r="AS125" s="218"/>
      <c r="AT125" s="218"/>
      <c r="AU125" s="218"/>
      <c r="AV125" s="218"/>
      <c r="AW125" s="218"/>
      <c r="AX125" s="218"/>
      <c r="AY125" s="218"/>
      <c r="AZ125" s="218"/>
      <c r="BA125" s="218"/>
      <c r="BB125" s="218"/>
      <c r="BC125" s="218"/>
      <c r="BD125" s="218"/>
      <c r="BE125" s="218"/>
      <c r="BF125" s="218"/>
      <c r="BG125" s="218"/>
      <c r="BH125" s="218"/>
      <c r="BI125" s="218"/>
      <c r="BJ125" s="218"/>
      <c r="BK125" s="219"/>
      <c r="BL125" s="219"/>
      <c r="BM125" s="219"/>
    </row>
    <row r="126" spans="28:65" s="1" customFormat="1" ht="12.75" customHeight="1" x14ac:dyDescent="0.3">
      <c r="AB126" s="217" t="s">
        <v>2047</v>
      </c>
      <c r="AC126" s="236" t="b">
        <v>0</v>
      </c>
      <c r="AD126" s="218"/>
      <c r="AE126" s="218"/>
      <c r="AF126" s="218"/>
      <c r="AG126" s="218"/>
      <c r="AH126" s="218"/>
      <c r="AI126" s="218"/>
      <c r="AJ126" s="218"/>
      <c r="AK126" s="218"/>
      <c r="AL126" s="218"/>
      <c r="AM126" s="218"/>
      <c r="AN126" s="218"/>
      <c r="AO126" s="218"/>
      <c r="AP126" s="218"/>
      <c r="AQ126" s="218"/>
      <c r="AR126" s="218"/>
      <c r="AS126" s="218"/>
      <c r="AT126" s="218"/>
      <c r="AU126" s="218"/>
      <c r="AV126" s="218"/>
      <c r="AW126" s="218"/>
      <c r="AX126" s="218"/>
      <c r="AY126" s="218"/>
      <c r="AZ126" s="218"/>
      <c r="BA126" s="218"/>
      <c r="BB126" s="218"/>
      <c r="BC126" s="218"/>
      <c r="BD126" s="218"/>
      <c r="BE126" s="218"/>
      <c r="BF126" s="218"/>
      <c r="BG126" s="218"/>
      <c r="BH126" s="218"/>
      <c r="BI126" s="218"/>
      <c r="BJ126" s="218"/>
      <c r="BK126" s="219"/>
      <c r="BL126" s="219"/>
      <c r="BM126" s="219"/>
    </row>
    <row r="127" spans="28:65" s="1" customFormat="1" ht="12.75" customHeight="1" x14ac:dyDescent="0.3">
      <c r="AB127" s="217" t="s">
        <v>2048</v>
      </c>
      <c r="AC127" s="236" t="b">
        <v>0</v>
      </c>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9"/>
      <c r="BL127" s="219"/>
      <c r="BM127" s="219"/>
    </row>
    <row r="128" spans="28:65" s="1" customFormat="1" ht="12.75" customHeight="1" x14ac:dyDescent="0.3">
      <c r="AB128" s="217" t="s">
        <v>2049</v>
      </c>
      <c r="AC128" s="236" t="b">
        <v>0</v>
      </c>
      <c r="AD128" s="218"/>
      <c r="AE128" s="218"/>
      <c r="AF128" s="218"/>
      <c r="AG128" s="218"/>
      <c r="AH128" s="218"/>
      <c r="AI128" s="218"/>
      <c r="AJ128" s="218"/>
      <c r="AK128" s="218"/>
      <c r="AL128" s="218"/>
      <c r="AM128" s="218"/>
      <c r="AN128" s="218"/>
      <c r="AO128" s="218"/>
      <c r="AP128" s="218"/>
      <c r="AQ128" s="218"/>
      <c r="AR128" s="218"/>
      <c r="AS128" s="218"/>
      <c r="AT128" s="218"/>
      <c r="AU128" s="218"/>
      <c r="AV128" s="218"/>
      <c r="AW128" s="218"/>
      <c r="AX128" s="218"/>
      <c r="AY128" s="218"/>
      <c r="AZ128" s="218"/>
      <c r="BA128" s="218"/>
      <c r="BB128" s="218"/>
      <c r="BC128" s="218"/>
      <c r="BD128" s="218"/>
      <c r="BE128" s="218"/>
      <c r="BF128" s="218"/>
      <c r="BG128" s="218"/>
      <c r="BH128" s="218"/>
      <c r="BI128" s="218"/>
      <c r="BJ128" s="218"/>
      <c r="BK128" s="219"/>
      <c r="BL128" s="219"/>
      <c r="BM128" s="219"/>
    </row>
    <row r="129" spans="28:65" s="1" customFormat="1" ht="12.75" customHeight="1" x14ac:dyDescent="0.3">
      <c r="AB129" s="217" t="s">
        <v>2050</v>
      </c>
      <c r="AC129" s="236" t="b">
        <v>0</v>
      </c>
      <c r="AD129" s="218"/>
      <c r="AE129" s="218"/>
      <c r="AF129" s="218"/>
      <c r="AG129" s="218"/>
      <c r="AH129" s="218"/>
      <c r="AI129" s="218"/>
      <c r="AJ129" s="218"/>
      <c r="AK129" s="218"/>
      <c r="AL129" s="218"/>
      <c r="AM129" s="218"/>
      <c r="AN129" s="218"/>
      <c r="AO129" s="218"/>
      <c r="AP129" s="218"/>
      <c r="AQ129" s="218"/>
      <c r="AR129" s="218"/>
      <c r="AS129" s="218"/>
      <c r="AT129" s="218"/>
      <c r="AU129" s="218"/>
      <c r="AV129" s="218"/>
      <c r="AW129" s="218"/>
      <c r="AX129" s="218"/>
      <c r="AY129" s="218"/>
      <c r="AZ129" s="218"/>
      <c r="BA129" s="218"/>
      <c r="BB129" s="218"/>
      <c r="BC129" s="218"/>
      <c r="BD129" s="218"/>
      <c r="BE129" s="218"/>
      <c r="BF129" s="218"/>
      <c r="BG129" s="218"/>
      <c r="BH129" s="218"/>
      <c r="BI129" s="218"/>
      <c r="BJ129" s="218"/>
      <c r="BK129" s="219"/>
      <c r="BL129" s="219"/>
      <c r="BM129" s="219"/>
    </row>
    <row r="130" spans="28:65" s="1" customFormat="1" ht="12.75" customHeight="1" x14ac:dyDescent="0.3">
      <c r="AB130" s="217" t="s">
        <v>2051</v>
      </c>
      <c r="AC130" s="236" t="b">
        <v>0</v>
      </c>
      <c r="AD130" s="218"/>
      <c r="AE130" s="218"/>
      <c r="AF130" s="218"/>
      <c r="AG130" s="218"/>
      <c r="AH130" s="218"/>
      <c r="AI130" s="218"/>
      <c r="AJ130" s="218"/>
      <c r="AK130" s="218"/>
      <c r="AL130" s="218"/>
      <c r="AM130" s="218"/>
      <c r="AN130" s="218"/>
      <c r="AO130" s="218"/>
      <c r="AP130" s="218"/>
      <c r="AQ130" s="218"/>
      <c r="AR130" s="218"/>
      <c r="AS130" s="218"/>
      <c r="AT130" s="218"/>
      <c r="AU130" s="218"/>
      <c r="AV130" s="218"/>
      <c r="AW130" s="218"/>
      <c r="AX130" s="218"/>
      <c r="AY130" s="218"/>
      <c r="AZ130" s="218"/>
      <c r="BA130" s="218"/>
      <c r="BB130" s="218"/>
      <c r="BC130" s="218"/>
      <c r="BD130" s="218"/>
      <c r="BE130" s="218"/>
      <c r="BF130" s="218"/>
      <c r="BG130" s="218"/>
      <c r="BH130" s="218"/>
      <c r="BI130" s="218"/>
      <c r="BJ130" s="218"/>
      <c r="BK130" s="219"/>
      <c r="BL130" s="219"/>
      <c r="BM130" s="219"/>
    </row>
    <row r="131" spans="28:65" s="1" customFormat="1" ht="12.75" customHeight="1" x14ac:dyDescent="0.3">
      <c r="AB131" s="217" t="s">
        <v>2052</v>
      </c>
      <c r="AC131" s="236" t="b">
        <v>0</v>
      </c>
      <c r="AD131" s="218"/>
      <c r="AE131" s="218"/>
      <c r="AF131" s="218"/>
      <c r="AG131" s="218"/>
      <c r="AH131" s="218"/>
      <c r="AI131" s="218"/>
      <c r="AJ131" s="218"/>
      <c r="AK131" s="218"/>
      <c r="AL131" s="218"/>
      <c r="AM131" s="218"/>
      <c r="AN131" s="218"/>
      <c r="AO131" s="218"/>
      <c r="AP131" s="218"/>
      <c r="AQ131" s="218"/>
      <c r="AR131" s="218"/>
      <c r="AS131" s="218"/>
      <c r="AT131" s="218"/>
      <c r="AU131" s="218"/>
      <c r="AV131" s="218"/>
      <c r="AW131" s="218"/>
      <c r="AX131" s="218"/>
      <c r="AY131" s="218"/>
      <c r="AZ131" s="218"/>
      <c r="BA131" s="218"/>
      <c r="BB131" s="218"/>
      <c r="BC131" s="218"/>
      <c r="BD131" s="218"/>
      <c r="BE131" s="218"/>
      <c r="BF131" s="218"/>
      <c r="BG131" s="218"/>
      <c r="BH131" s="218"/>
      <c r="BI131" s="218"/>
      <c r="BJ131" s="218"/>
      <c r="BK131" s="219"/>
      <c r="BL131" s="219"/>
      <c r="BM131" s="219"/>
    </row>
    <row r="132" spans="28:65" s="1" customFormat="1" ht="12.75" customHeight="1" x14ac:dyDescent="0.3">
      <c r="AB132" s="217" t="s">
        <v>2053</v>
      </c>
      <c r="AC132" s="236" t="b">
        <v>0</v>
      </c>
      <c r="AD132" s="218"/>
      <c r="AE132" s="218"/>
      <c r="AF132" s="218"/>
      <c r="AG132" s="218"/>
      <c r="AH132" s="218"/>
      <c r="AI132" s="218"/>
      <c r="AJ132" s="218"/>
      <c r="AK132" s="218"/>
      <c r="AL132" s="218"/>
      <c r="AM132" s="218"/>
      <c r="AN132" s="218"/>
      <c r="AO132" s="218"/>
      <c r="AP132" s="218"/>
      <c r="AQ132" s="218"/>
      <c r="AR132" s="218"/>
      <c r="AS132" s="218"/>
      <c r="AT132" s="218"/>
      <c r="AU132" s="218"/>
      <c r="AV132" s="218"/>
      <c r="AW132" s="218"/>
      <c r="AX132" s="218"/>
      <c r="AY132" s="218"/>
      <c r="AZ132" s="218"/>
      <c r="BA132" s="218"/>
      <c r="BB132" s="218"/>
      <c r="BC132" s="218"/>
      <c r="BD132" s="218"/>
      <c r="BE132" s="218"/>
      <c r="BF132" s="218"/>
      <c r="BG132" s="218"/>
      <c r="BH132" s="218"/>
      <c r="BI132" s="218"/>
      <c r="BJ132" s="218"/>
      <c r="BK132" s="219"/>
      <c r="BL132" s="219"/>
      <c r="BM132" s="219"/>
    </row>
    <row r="133" spans="28:65" s="1" customFormat="1" ht="12.75" customHeight="1" x14ac:dyDescent="0.3">
      <c r="AB133" s="217" t="s">
        <v>2054</v>
      </c>
      <c r="AC133" s="236" t="b">
        <v>0</v>
      </c>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9"/>
      <c r="BL133" s="219"/>
      <c r="BM133" s="219"/>
    </row>
    <row r="134" spans="28:65" s="1" customFormat="1" ht="12.75" customHeight="1" x14ac:dyDescent="0.3">
      <c r="AB134" s="217" t="s">
        <v>2055</v>
      </c>
      <c r="AC134" s="236" t="b">
        <v>0</v>
      </c>
      <c r="AD134" s="218"/>
      <c r="AE134" s="218"/>
      <c r="AF134" s="218"/>
      <c r="AG134" s="218"/>
      <c r="AH134" s="218"/>
      <c r="AI134" s="218"/>
      <c r="AJ134" s="218"/>
      <c r="AK134" s="218"/>
      <c r="AL134" s="218"/>
      <c r="AM134" s="218"/>
      <c r="AN134" s="218"/>
      <c r="AO134" s="218"/>
      <c r="AP134" s="218"/>
      <c r="AQ134" s="218"/>
      <c r="AR134" s="218"/>
      <c r="AS134" s="218"/>
      <c r="AT134" s="218"/>
      <c r="AU134" s="218"/>
      <c r="AV134" s="218"/>
      <c r="AW134" s="218"/>
      <c r="AX134" s="218"/>
      <c r="AY134" s="218"/>
      <c r="AZ134" s="218"/>
      <c r="BA134" s="218"/>
      <c r="BB134" s="218"/>
      <c r="BC134" s="218"/>
      <c r="BD134" s="218"/>
      <c r="BE134" s="218"/>
      <c r="BF134" s="218"/>
      <c r="BG134" s="218"/>
      <c r="BH134" s="218"/>
      <c r="BI134" s="218"/>
      <c r="BJ134" s="218"/>
      <c r="BK134" s="219"/>
      <c r="BL134" s="219"/>
      <c r="BM134" s="219"/>
    </row>
    <row r="135" spans="28:65" s="1" customFormat="1" ht="12.75" customHeight="1" x14ac:dyDescent="0.3">
      <c r="AB135" s="217" t="s">
        <v>2056</v>
      </c>
      <c r="AC135" s="236" t="b">
        <v>0</v>
      </c>
      <c r="AD135" s="218"/>
      <c r="AE135" s="218"/>
      <c r="AF135" s="218"/>
      <c r="AG135" s="218"/>
      <c r="AH135" s="218"/>
      <c r="AI135" s="218"/>
      <c r="AJ135" s="218"/>
      <c r="AK135" s="218"/>
      <c r="AL135" s="218"/>
      <c r="AM135" s="218"/>
      <c r="AN135" s="218"/>
      <c r="AO135" s="218"/>
      <c r="AP135" s="218"/>
      <c r="AQ135" s="218"/>
      <c r="AR135" s="218"/>
      <c r="AS135" s="218"/>
      <c r="AT135" s="218"/>
      <c r="AU135" s="218"/>
      <c r="AV135" s="218"/>
      <c r="AW135" s="218"/>
      <c r="AX135" s="218"/>
      <c r="AY135" s="218"/>
      <c r="AZ135" s="218"/>
      <c r="BA135" s="218"/>
      <c r="BB135" s="218"/>
      <c r="BC135" s="218"/>
      <c r="BD135" s="218"/>
      <c r="BE135" s="218"/>
      <c r="BF135" s="218"/>
      <c r="BG135" s="218"/>
      <c r="BH135" s="218"/>
      <c r="BI135" s="218"/>
      <c r="BJ135" s="218"/>
      <c r="BK135" s="219"/>
      <c r="BL135" s="219"/>
      <c r="BM135" s="219"/>
    </row>
    <row r="136" spans="28:65" s="1" customFormat="1" ht="12.75" customHeight="1" x14ac:dyDescent="0.3">
      <c r="AB136" s="217" t="s">
        <v>2057</v>
      </c>
      <c r="AC136" s="236" t="b">
        <v>0</v>
      </c>
      <c r="AD136" s="218"/>
      <c r="AE136" s="218"/>
      <c r="AF136" s="218"/>
      <c r="AG136" s="218"/>
      <c r="AH136" s="218"/>
      <c r="AI136" s="218"/>
      <c r="AJ136" s="218"/>
      <c r="AK136" s="218"/>
      <c r="AL136" s="218"/>
      <c r="AM136" s="218"/>
      <c r="AN136" s="218"/>
      <c r="AO136" s="218"/>
      <c r="AP136" s="218"/>
      <c r="AQ136" s="218"/>
      <c r="AR136" s="218"/>
      <c r="AS136" s="218"/>
      <c r="AT136" s="218"/>
      <c r="AU136" s="218"/>
      <c r="AV136" s="218"/>
      <c r="AW136" s="218"/>
      <c r="AX136" s="218"/>
      <c r="AY136" s="218"/>
      <c r="AZ136" s="218"/>
      <c r="BA136" s="218"/>
      <c r="BB136" s="218"/>
      <c r="BC136" s="218"/>
      <c r="BD136" s="218"/>
      <c r="BE136" s="218"/>
      <c r="BF136" s="218"/>
      <c r="BG136" s="218"/>
      <c r="BH136" s="218"/>
      <c r="BI136" s="218"/>
      <c r="BJ136" s="218"/>
      <c r="BK136" s="219"/>
      <c r="BL136" s="219"/>
      <c r="BM136" s="219"/>
    </row>
    <row r="137" spans="28:65" s="1" customFormat="1" ht="12.75" customHeight="1" x14ac:dyDescent="0.3">
      <c r="AB137" s="217" t="s">
        <v>1969</v>
      </c>
      <c r="AC137" s="240">
        <f>E91</f>
        <v>0</v>
      </c>
      <c r="AD137" s="218"/>
      <c r="AE137" s="218"/>
      <c r="AF137" s="218"/>
      <c r="AG137" s="218"/>
      <c r="AH137" s="218"/>
      <c r="AI137" s="218"/>
      <c r="AJ137" s="218"/>
      <c r="AK137" s="218"/>
      <c r="AL137" s="218"/>
      <c r="AM137" s="218"/>
      <c r="AN137" s="218"/>
      <c r="AO137" s="218"/>
      <c r="AP137" s="218"/>
      <c r="AQ137" s="218"/>
      <c r="AR137" s="218"/>
      <c r="AS137" s="218"/>
      <c r="AT137" s="218"/>
      <c r="AU137" s="218"/>
      <c r="AV137" s="218"/>
      <c r="AW137" s="218"/>
      <c r="AX137" s="218"/>
      <c r="AY137" s="218"/>
      <c r="AZ137" s="218"/>
      <c r="BA137" s="218"/>
      <c r="BB137" s="218"/>
      <c r="BC137" s="218"/>
      <c r="BD137" s="218"/>
      <c r="BE137" s="218"/>
      <c r="BF137" s="218"/>
      <c r="BG137" s="218"/>
      <c r="BH137" s="218"/>
      <c r="BI137" s="218"/>
      <c r="BJ137" s="218"/>
      <c r="BK137" s="219"/>
      <c r="BL137" s="219"/>
      <c r="BM137" s="219"/>
    </row>
    <row r="138" spans="28:65" s="1" customFormat="1" ht="12.75" customHeight="1" x14ac:dyDescent="0.3">
      <c r="AB138" s="217" t="s">
        <v>1970</v>
      </c>
      <c r="AC138" s="240">
        <f>H91</f>
        <v>0</v>
      </c>
      <c r="AD138" s="218"/>
      <c r="AE138" s="218"/>
      <c r="AF138" s="218"/>
      <c r="AG138" s="218"/>
      <c r="AH138" s="218"/>
      <c r="AI138" s="218"/>
      <c r="AJ138" s="218"/>
      <c r="AK138" s="218"/>
      <c r="AL138" s="218"/>
      <c r="AM138" s="218"/>
      <c r="AN138" s="218"/>
      <c r="AO138" s="218"/>
      <c r="AP138" s="218"/>
      <c r="AQ138" s="218"/>
      <c r="AR138" s="218"/>
      <c r="AS138" s="218"/>
      <c r="AT138" s="218"/>
      <c r="AU138" s="218"/>
      <c r="AV138" s="218"/>
      <c r="AW138" s="218"/>
      <c r="AX138" s="218"/>
      <c r="AY138" s="218"/>
      <c r="AZ138" s="218"/>
      <c r="BA138" s="218"/>
      <c r="BB138" s="218"/>
      <c r="BC138" s="218"/>
      <c r="BD138" s="218"/>
      <c r="BE138" s="218"/>
      <c r="BF138" s="218"/>
      <c r="BG138" s="218"/>
      <c r="BH138" s="218"/>
      <c r="BI138" s="218"/>
      <c r="BJ138" s="218"/>
      <c r="BK138" s="219"/>
      <c r="BL138" s="219"/>
      <c r="BM138" s="219"/>
    </row>
    <row r="139" spans="28:65" s="1" customFormat="1" ht="12.75" customHeight="1" x14ac:dyDescent="0.3">
      <c r="AB139" s="217" t="s">
        <v>1971</v>
      </c>
      <c r="AC139" s="236">
        <f>E93</f>
        <v>0</v>
      </c>
      <c r="AD139" s="218"/>
      <c r="AE139" s="218"/>
      <c r="AF139" s="218"/>
      <c r="AG139" s="218"/>
      <c r="AH139" s="218"/>
      <c r="AI139" s="218"/>
      <c r="AJ139" s="218"/>
      <c r="AK139" s="218"/>
      <c r="AL139" s="218"/>
      <c r="AM139" s="218"/>
      <c r="AN139" s="218"/>
      <c r="AO139" s="218"/>
      <c r="AP139" s="218"/>
      <c r="AQ139" s="218"/>
      <c r="AR139" s="218"/>
      <c r="AS139" s="218"/>
      <c r="AT139" s="218"/>
      <c r="AU139" s="218"/>
      <c r="AV139" s="218"/>
      <c r="AW139" s="218"/>
      <c r="AX139" s="218"/>
      <c r="AY139" s="218"/>
      <c r="AZ139" s="218"/>
      <c r="BA139" s="218"/>
      <c r="BB139" s="218"/>
      <c r="BC139" s="218"/>
      <c r="BD139" s="218"/>
      <c r="BE139" s="218"/>
      <c r="BF139" s="218"/>
      <c r="BG139" s="218"/>
      <c r="BH139" s="218"/>
      <c r="BI139" s="218"/>
      <c r="BJ139" s="218"/>
      <c r="BK139" s="219"/>
      <c r="BL139" s="219"/>
      <c r="BM139" s="219"/>
    </row>
    <row r="140" spans="28:65" s="1" customFormat="1" ht="12.75" customHeight="1" x14ac:dyDescent="0.3">
      <c r="AB140" s="217" t="s">
        <v>2058</v>
      </c>
      <c r="AC140" s="236" t="b">
        <v>0</v>
      </c>
      <c r="AD140" s="218"/>
      <c r="AE140" s="218"/>
      <c r="AF140" s="218"/>
      <c r="AG140" s="218"/>
      <c r="AH140" s="218"/>
      <c r="AI140" s="218"/>
      <c r="AJ140" s="218"/>
      <c r="AK140" s="218"/>
      <c r="AL140" s="218"/>
      <c r="AM140" s="218"/>
      <c r="AN140" s="218"/>
      <c r="AO140" s="218"/>
      <c r="AP140" s="218"/>
      <c r="AQ140" s="218"/>
      <c r="AR140" s="218"/>
      <c r="AS140" s="218"/>
      <c r="AT140" s="218"/>
      <c r="AU140" s="218"/>
      <c r="AV140" s="218"/>
      <c r="AW140" s="218"/>
      <c r="AX140" s="218"/>
      <c r="AY140" s="218"/>
      <c r="AZ140" s="218"/>
      <c r="BA140" s="218"/>
      <c r="BB140" s="218"/>
      <c r="BC140" s="218"/>
      <c r="BD140" s="218"/>
      <c r="BE140" s="218"/>
      <c r="BF140" s="218"/>
      <c r="BG140" s="218"/>
      <c r="BH140" s="218"/>
      <c r="BI140" s="218"/>
      <c r="BJ140" s="218"/>
      <c r="BK140" s="219"/>
      <c r="BL140" s="219"/>
      <c r="BM140" s="219"/>
    </row>
    <row r="141" spans="28:65" s="1" customFormat="1" ht="12.75" customHeight="1" x14ac:dyDescent="0.3">
      <c r="AB141" s="217" t="s">
        <v>2059</v>
      </c>
      <c r="AC141" s="236" t="b">
        <v>0</v>
      </c>
      <c r="AD141" s="218"/>
      <c r="AE141" s="218"/>
      <c r="AF141" s="218"/>
      <c r="AG141" s="218"/>
      <c r="AH141" s="218"/>
      <c r="AI141" s="218"/>
      <c r="AJ141" s="218"/>
      <c r="AK141" s="218"/>
      <c r="AL141" s="218"/>
      <c r="AM141" s="218"/>
      <c r="AN141" s="218"/>
      <c r="AO141" s="218"/>
      <c r="AP141" s="218"/>
      <c r="AQ141" s="218"/>
      <c r="AR141" s="218"/>
      <c r="AS141" s="218"/>
      <c r="AT141" s="218"/>
      <c r="AU141" s="218"/>
      <c r="AV141" s="218"/>
      <c r="AW141" s="218"/>
      <c r="AX141" s="218"/>
      <c r="AY141" s="218"/>
      <c r="AZ141" s="218"/>
      <c r="BA141" s="218"/>
      <c r="BB141" s="218"/>
      <c r="BC141" s="218"/>
      <c r="BD141" s="218"/>
      <c r="BE141" s="218"/>
      <c r="BF141" s="218"/>
      <c r="BG141" s="218"/>
      <c r="BH141" s="218"/>
      <c r="BI141" s="218"/>
      <c r="BJ141" s="218"/>
      <c r="BK141" s="219"/>
      <c r="BL141" s="219"/>
      <c r="BM141" s="219"/>
    </row>
    <row r="142" spans="28:65" s="1" customFormat="1" ht="12.75" customHeight="1" x14ac:dyDescent="0.3">
      <c r="AB142" s="217" t="s">
        <v>2060</v>
      </c>
      <c r="AC142" s="236" t="b">
        <v>1</v>
      </c>
      <c r="AD142" s="218"/>
      <c r="AE142" s="218"/>
      <c r="AF142" s="218"/>
      <c r="AG142" s="218"/>
      <c r="AH142" s="218"/>
      <c r="AI142" s="218"/>
      <c r="AJ142" s="218"/>
      <c r="AK142" s="218"/>
      <c r="AL142" s="218"/>
      <c r="AM142" s="218"/>
      <c r="AN142" s="218"/>
      <c r="AO142" s="218"/>
      <c r="AP142" s="218"/>
      <c r="AQ142" s="218"/>
      <c r="AR142" s="218"/>
      <c r="AS142" s="218"/>
      <c r="AT142" s="218"/>
      <c r="AU142" s="218"/>
      <c r="AV142" s="218"/>
      <c r="AW142" s="218"/>
      <c r="AX142" s="218"/>
      <c r="AY142" s="218"/>
      <c r="AZ142" s="218"/>
      <c r="BA142" s="218"/>
      <c r="BB142" s="218"/>
      <c r="BC142" s="218"/>
      <c r="BD142" s="218"/>
      <c r="BE142" s="218"/>
      <c r="BF142" s="218"/>
      <c r="BG142" s="218"/>
      <c r="BH142" s="218"/>
      <c r="BI142" s="218"/>
      <c r="BJ142" s="218"/>
      <c r="BK142" s="219"/>
      <c r="BL142" s="219"/>
      <c r="BM142" s="219"/>
    </row>
    <row r="143" spans="28:65" s="1" customFormat="1" ht="12.75" customHeight="1" x14ac:dyDescent="0.3">
      <c r="AB143" s="217" t="s">
        <v>2061</v>
      </c>
      <c r="AC143" s="236" t="b">
        <v>0</v>
      </c>
      <c r="AD143" s="218"/>
      <c r="AE143" s="218"/>
      <c r="AF143" s="218"/>
      <c r="AG143" s="218"/>
      <c r="AH143" s="218"/>
      <c r="AI143" s="218"/>
      <c r="AJ143" s="218"/>
      <c r="AK143" s="218"/>
      <c r="AL143" s="218"/>
      <c r="AM143" s="218"/>
      <c r="AN143" s="218"/>
      <c r="AO143" s="218"/>
      <c r="AP143" s="218"/>
      <c r="AQ143" s="218"/>
      <c r="AR143" s="218"/>
      <c r="AS143" s="218"/>
      <c r="AT143" s="218"/>
      <c r="AU143" s="218"/>
      <c r="AV143" s="218"/>
      <c r="AW143" s="218"/>
      <c r="AX143" s="218"/>
      <c r="AY143" s="218"/>
      <c r="AZ143" s="218"/>
      <c r="BA143" s="218"/>
      <c r="BB143" s="218"/>
      <c r="BC143" s="218"/>
      <c r="BD143" s="218"/>
      <c r="BE143" s="218"/>
      <c r="BF143" s="218"/>
      <c r="BG143" s="218"/>
      <c r="BH143" s="218"/>
      <c r="BI143" s="218"/>
      <c r="BJ143" s="218"/>
      <c r="BK143" s="219"/>
      <c r="BL143" s="219"/>
      <c r="BM143" s="219"/>
    </row>
    <row r="144" spans="28:65" s="1" customFormat="1" ht="12.75" customHeight="1" x14ac:dyDescent="0.3">
      <c r="AB144" s="217" t="s">
        <v>2239</v>
      </c>
      <c r="AC144" s="238">
        <f>G99</f>
        <v>0</v>
      </c>
      <c r="AD144" s="217"/>
      <c r="AE144" s="218"/>
      <c r="AF144" s="218"/>
      <c r="AG144" s="218"/>
      <c r="AH144" s="218"/>
      <c r="AI144" s="218"/>
      <c r="AJ144" s="218"/>
      <c r="AK144" s="218"/>
      <c r="AL144" s="218"/>
      <c r="AM144" s="218"/>
      <c r="AN144" s="218"/>
      <c r="AO144" s="218"/>
      <c r="AP144" s="218"/>
      <c r="AQ144" s="218"/>
      <c r="AR144" s="218"/>
      <c r="AS144" s="218"/>
      <c r="AT144" s="218"/>
      <c r="AU144" s="218"/>
      <c r="AV144" s="218"/>
      <c r="AW144" s="218"/>
      <c r="AX144" s="218"/>
      <c r="AY144" s="218"/>
      <c r="AZ144" s="218"/>
      <c r="BA144" s="218"/>
      <c r="BB144" s="218"/>
      <c r="BC144" s="218"/>
      <c r="BD144" s="218"/>
      <c r="BE144" s="218"/>
      <c r="BF144" s="218"/>
      <c r="BG144" s="218"/>
      <c r="BH144" s="218"/>
      <c r="BI144" s="218"/>
      <c r="BJ144" s="218"/>
      <c r="BK144" s="219"/>
      <c r="BL144" s="219"/>
      <c r="BM144" s="219"/>
    </row>
    <row r="145" spans="28:65" s="1" customFormat="1" ht="12.75" customHeight="1" x14ac:dyDescent="0.3">
      <c r="AB145" s="217" t="s">
        <v>1972</v>
      </c>
      <c r="AC145" s="238">
        <f>G101</f>
        <v>0</v>
      </c>
      <c r="AD145" s="217"/>
      <c r="AE145" s="218"/>
      <c r="AF145" s="218"/>
      <c r="AG145" s="218"/>
      <c r="AH145" s="218"/>
      <c r="AI145" s="218"/>
      <c r="AJ145" s="218"/>
      <c r="AK145" s="218"/>
      <c r="AL145" s="218"/>
      <c r="AM145" s="218"/>
      <c r="AN145" s="218"/>
      <c r="AO145" s="218"/>
      <c r="AP145" s="218"/>
      <c r="AQ145" s="218"/>
      <c r="AR145" s="218"/>
      <c r="AS145" s="218"/>
      <c r="AT145" s="218"/>
      <c r="AU145" s="218"/>
      <c r="AV145" s="218"/>
      <c r="AW145" s="218"/>
      <c r="AX145" s="218"/>
      <c r="AY145" s="218"/>
      <c r="AZ145" s="218"/>
      <c r="BA145" s="218"/>
      <c r="BB145" s="218"/>
      <c r="BC145" s="218"/>
      <c r="BD145" s="218"/>
      <c r="BE145" s="218"/>
      <c r="BF145" s="218"/>
      <c r="BG145" s="218"/>
      <c r="BH145" s="218"/>
      <c r="BI145" s="218"/>
      <c r="BJ145" s="218"/>
      <c r="BK145" s="219"/>
      <c r="BL145" s="219"/>
      <c r="BM145" s="219"/>
    </row>
    <row r="146" spans="28:65" s="1" customFormat="1" ht="12.75" customHeight="1" x14ac:dyDescent="0.3">
      <c r="AB146" s="217" t="s">
        <v>1973</v>
      </c>
      <c r="AC146" s="238">
        <f>G103</f>
        <v>0</v>
      </c>
      <c r="AD146" s="217"/>
      <c r="AE146" s="218"/>
      <c r="AF146" s="218"/>
      <c r="AG146" s="218"/>
      <c r="AH146" s="218"/>
      <c r="AI146" s="218"/>
      <c r="AJ146" s="218"/>
      <c r="AK146" s="218"/>
      <c r="AL146" s="218"/>
      <c r="AM146" s="218"/>
      <c r="AN146" s="218"/>
      <c r="AO146" s="218"/>
      <c r="AP146" s="218"/>
      <c r="AQ146" s="218"/>
      <c r="AR146" s="218"/>
      <c r="AS146" s="218"/>
      <c r="AT146" s="218"/>
      <c r="AU146" s="218"/>
      <c r="AV146" s="218"/>
      <c r="AW146" s="218"/>
      <c r="AX146" s="218"/>
      <c r="AY146" s="218"/>
      <c r="AZ146" s="218"/>
      <c r="BA146" s="218"/>
      <c r="BB146" s="218"/>
      <c r="BC146" s="218"/>
      <c r="BD146" s="218"/>
      <c r="BE146" s="218"/>
      <c r="BF146" s="218"/>
      <c r="BG146" s="218"/>
      <c r="BH146" s="218"/>
      <c r="BI146" s="218"/>
      <c r="BJ146" s="218"/>
      <c r="BK146" s="219"/>
      <c r="BL146" s="219"/>
      <c r="BM146" s="219"/>
    </row>
    <row r="147" spans="28:65" s="1" customFormat="1" ht="12.75" customHeight="1" x14ac:dyDescent="0.3">
      <c r="AB147" s="217"/>
      <c r="AC147" s="216"/>
      <c r="AD147" s="217"/>
      <c r="AE147" s="218"/>
      <c r="AF147" s="218"/>
      <c r="AG147" s="218"/>
      <c r="AH147" s="218"/>
      <c r="AI147" s="218"/>
      <c r="AJ147" s="218"/>
      <c r="AK147" s="218"/>
      <c r="AL147" s="218"/>
      <c r="AM147" s="218"/>
      <c r="AN147" s="218"/>
      <c r="AO147" s="218"/>
      <c r="AP147" s="218"/>
      <c r="AQ147" s="218"/>
      <c r="AR147" s="218"/>
      <c r="AS147" s="218"/>
      <c r="AT147" s="218"/>
      <c r="AU147" s="218"/>
      <c r="AV147" s="218"/>
      <c r="AW147" s="218"/>
      <c r="AX147" s="218"/>
      <c r="AY147" s="218"/>
      <c r="AZ147" s="218"/>
      <c r="BA147" s="218"/>
      <c r="BB147" s="218"/>
      <c r="BC147" s="218"/>
      <c r="BD147" s="218"/>
      <c r="BE147" s="218"/>
      <c r="BF147" s="218"/>
      <c r="BG147" s="218"/>
      <c r="BH147" s="218"/>
      <c r="BI147" s="218"/>
      <c r="BJ147" s="218"/>
      <c r="BK147" s="219"/>
      <c r="BL147" s="219"/>
      <c r="BM147" s="219"/>
    </row>
    <row r="148" spans="28:65" s="1" customFormat="1" ht="12.75" customHeight="1" x14ac:dyDescent="0.3">
      <c r="AB148" s="217"/>
      <c r="AC148" s="216"/>
      <c r="AD148" s="218"/>
      <c r="AE148" s="218"/>
      <c r="AF148" s="218"/>
      <c r="AG148" s="218"/>
      <c r="AH148" s="218"/>
      <c r="AI148" s="218"/>
      <c r="AJ148" s="218"/>
      <c r="AK148" s="218"/>
      <c r="AL148" s="218"/>
      <c r="AM148" s="218"/>
      <c r="AN148" s="218"/>
      <c r="AO148" s="218"/>
      <c r="AP148" s="218"/>
      <c r="AQ148" s="218"/>
      <c r="AR148" s="218"/>
      <c r="AS148" s="218"/>
      <c r="AT148" s="218"/>
      <c r="AU148" s="218"/>
      <c r="AV148" s="218"/>
      <c r="AW148" s="218"/>
      <c r="AX148" s="218"/>
      <c r="AY148" s="218"/>
      <c r="AZ148" s="218"/>
      <c r="BA148" s="218"/>
      <c r="BB148" s="218"/>
      <c r="BC148" s="218"/>
      <c r="BD148" s="218"/>
      <c r="BE148" s="218"/>
      <c r="BF148" s="218"/>
      <c r="BG148" s="218"/>
      <c r="BH148" s="218"/>
      <c r="BI148" s="218"/>
      <c r="BJ148" s="218"/>
      <c r="BK148" s="219"/>
      <c r="BL148" s="219"/>
      <c r="BM148" s="219"/>
    </row>
    <row r="149" spans="28:65" s="1" customFormat="1" ht="12.75" customHeight="1" x14ac:dyDescent="0.3">
      <c r="AB149" s="217"/>
      <c r="AC149" s="216"/>
      <c r="AD149" s="218"/>
      <c r="AE149" s="218"/>
      <c r="AF149" s="218"/>
      <c r="AG149" s="218"/>
      <c r="AH149" s="218"/>
      <c r="AI149" s="218"/>
      <c r="AJ149" s="218"/>
      <c r="AK149" s="218"/>
      <c r="AL149" s="218"/>
      <c r="AM149" s="218"/>
      <c r="AN149" s="218"/>
      <c r="AO149" s="218"/>
      <c r="AP149" s="218"/>
      <c r="AQ149" s="218"/>
      <c r="AR149" s="218"/>
      <c r="AS149" s="218"/>
      <c r="AT149" s="218"/>
      <c r="AU149" s="218"/>
      <c r="AV149" s="218"/>
      <c r="AW149" s="218"/>
      <c r="AX149" s="218"/>
      <c r="AY149" s="218"/>
      <c r="AZ149" s="218"/>
      <c r="BA149" s="218"/>
      <c r="BB149" s="218"/>
      <c r="BC149" s="218"/>
      <c r="BD149" s="218"/>
      <c r="BE149" s="218"/>
      <c r="BF149" s="218"/>
      <c r="BG149" s="218"/>
      <c r="BH149" s="218"/>
      <c r="BI149" s="218"/>
      <c r="BJ149" s="218"/>
      <c r="BK149" s="219"/>
      <c r="BL149" s="219"/>
      <c r="BM149" s="219"/>
    </row>
    <row r="150" spans="28:65" s="1" customFormat="1" ht="12.75" customHeight="1" x14ac:dyDescent="0.3">
      <c r="AB150" s="217"/>
      <c r="AC150" s="216"/>
      <c r="AD150" s="218"/>
      <c r="AE150" s="218"/>
      <c r="AF150" s="218"/>
      <c r="AG150" s="218"/>
      <c r="AH150" s="218"/>
      <c r="AI150" s="218"/>
      <c r="AJ150" s="218"/>
      <c r="AK150" s="218"/>
      <c r="AL150" s="218"/>
      <c r="AM150" s="218"/>
      <c r="AN150" s="218"/>
      <c r="AO150" s="218"/>
      <c r="AP150" s="218"/>
      <c r="AQ150" s="218"/>
      <c r="AR150" s="218"/>
      <c r="AS150" s="218"/>
      <c r="AT150" s="218"/>
      <c r="AU150" s="218"/>
      <c r="AV150" s="218"/>
      <c r="AW150" s="218"/>
      <c r="AX150" s="218"/>
      <c r="AY150" s="218"/>
      <c r="AZ150" s="218"/>
      <c r="BA150" s="218"/>
      <c r="BB150" s="218"/>
      <c r="BC150" s="218"/>
      <c r="BD150" s="218"/>
      <c r="BE150" s="218"/>
      <c r="BF150" s="218"/>
      <c r="BG150" s="218"/>
      <c r="BH150" s="218"/>
      <c r="BI150" s="218"/>
      <c r="BJ150" s="218"/>
      <c r="BK150" s="219"/>
      <c r="BL150" s="219"/>
      <c r="BM150" s="219"/>
    </row>
    <row r="151" spans="28:65" s="1" customFormat="1" ht="12.75" customHeight="1" x14ac:dyDescent="0.3">
      <c r="AB151" s="217"/>
      <c r="AC151" s="216"/>
      <c r="AD151" s="218"/>
      <c r="AE151" s="218"/>
      <c r="AF151" s="218"/>
      <c r="AG151" s="218"/>
      <c r="AH151" s="218"/>
      <c r="AI151" s="218"/>
      <c r="AJ151" s="218"/>
      <c r="AK151" s="218"/>
      <c r="AL151" s="218"/>
      <c r="AM151" s="218"/>
      <c r="AN151" s="218"/>
      <c r="AO151" s="218"/>
      <c r="AP151" s="218"/>
      <c r="AQ151" s="218"/>
      <c r="AR151" s="218"/>
      <c r="AS151" s="218"/>
      <c r="AT151" s="218"/>
      <c r="AU151" s="218"/>
      <c r="AV151" s="218"/>
      <c r="AW151" s="218"/>
      <c r="AX151" s="218"/>
      <c r="AY151" s="218"/>
      <c r="AZ151" s="218"/>
      <c r="BA151" s="218"/>
      <c r="BB151" s="218"/>
      <c r="BC151" s="218"/>
      <c r="BD151" s="218"/>
      <c r="BE151" s="218"/>
      <c r="BF151" s="218"/>
      <c r="BG151" s="218"/>
      <c r="BH151" s="218"/>
      <c r="BI151" s="218"/>
      <c r="BJ151" s="218"/>
      <c r="BK151" s="219"/>
      <c r="BL151" s="219"/>
      <c r="BM151" s="219"/>
    </row>
    <row r="152" spans="28:65" s="1" customFormat="1" ht="12.75" customHeight="1" x14ac:dyDescent="0.3">
      <c r="AB152" s="217"/>
      <c r="AC152" s="216"/>
      <c r="AD152" s="218"/>
      <c r="AE152" s="218"/>
      <c r="AF152" s="218"/>
      <c r="AG152" s="218"/>
      <c r="AH152" s="218"/>
      <c r="AI152" s="218"/>
      <c r="AJ152" s="218"/>
      <c r="AK152" s="218"/>
      <c r="AL152" s="218"/>
      <c r="AM152" s="218"/>
      <c r="AN152" s="218"/>
      <c r="AO152" s="218"/>
      <c r="AP152" s="218"/>
      <c r="AQ152" s="218"/>
      <c r="AR152" s="218"/>
      <c r="AS152" s="218"/>
      <c r="AT152" s="218"/>
      <c r="AU152" s="218"/>
      <c r="AV152" s="218"/>
      <c r="AW152" s="218"/>
      <c r="AX152" s="218"/>
      <c r="AY152" s="218"/>
      <c r="AZ152" s="218"/>
      <c r="BA152" s="218"/>
      <c r="BB152" s="218"/>
      <c r="BC152" s="218"/>
      <c r="BD152" s="218"/>
      <c r="BE152" s="218"/>
      <c r="BF152" s="218"/>
      <c r="BG152" s="218"/>
      <c r="BH152" s="218"/>
      <c r="BI152" s="218"/>
      <c r="BJ152" s="218"/>
      <c r="BK152" s="219"/>
      <c r="BL152" s="219"/>
      <c r="BM152" s="219"/>
    </row>
    <row r="153" spans="28:65" s="1" customFormat="1" ht="12.75" customHeight="1" x14ac:dyDescent="0.3">
      <c r="AB153" s="217"/>
      <c r="AC153" s="216"/>
      <c r="AD153" s="218"/>
      <c r="AE153" s="218"/>
      <c r="AF153" s="218"/>
      <c r="AG153" s="218"/>
      <c r="AH153" s="218"/>
      <c r="AI153" s="218"/>
      <c r="AJ153" s="218"/>
      <c r="AK153" s="218"/>
      <c r="AL153" s="218"/>
      <c r="AM153" s="218"/>
      <c r="AN153" s="218"/>
      <c r="AO153" s="218"/>
      <c r="AP153" s="218"/>
      <c r="AQ153" s="218"/>
      <c r="AR153" s="218"/>
      <c r="AS153" s="218"/>
      <c r="AT153" s="218"/>
      <c r="AU153" s="218"/>
      <c r="AV153" s="218"/>
      <c r="AW153" s="218"/>
      <c r="AX153" s="218"/>
      <c r="AY153" s="218"/>
      <c r="AZ153" s="218"/>
      <c r="BA153" s="218"/>
      <c r="BB153" s="218"/>
      <c r="BC153" s="218"/>
      <c r="BD153" s="218"/>
      <c r="BE153" s="218"/>
      <c r="BF153" s="218"/>
      <c r="BG153" s="218"/>
      <c r="BH153" s="218"/>
      <c r="BI153" s="218"/>
      <c r="BJ153" s="218"/>
      <c r="BK153" s="219"/>
      <c r="BL153" s="219"/>
      <c r="BM153" s="219"/>
    </row>
    <row r="154" spans="28:65" s="1" customFormat="1" ht="12.75" customHeight="1" x14ac:dyDescent="0.3">
      <c r="AB154" s="217"/>
      <c r="AC154" s="216"/>
      <c r="AD154" s="218"/>
      <c r="AE154" s="218"/>
      <c r="AF154" s="218"/>
      <c r="AG154" s="218"/>
      <c r="AH154" s="218"/>
      <c r="AI154" s="218"/>
      <c r="AJ154" s="218"/>
      <c r="AK154" s="218"/>
      <c r="AL154" s="218"/>
      <c r="AM154" s="218"/>
      <c r="AN154" s="218"/>
      <c r="AO154" s="218"/>
      <c r="AP154" s="218"/>
      <c r="AQ154" s="218"/>
      <c r="AR154" s="218"/>
      <c r="AS154" s="218"/>
      <c r="AT154" s="218"/>
      <c r="AU154" s="218"/>
      <c r="AV154" s="218"/>
      <c r="AW154" s="218"/>
      <c r="AX154" s="218"/>
      <c r="AY154" s="218"/>
      <c r="AZ154" s="218"/>
      <c r="BA154" s="218"/>
      <c r="BB154" s="218"/>
      <c r="BC154" s="218"/>
      <c r="BD154" s="218"/>
      <c r="BE154" s="218"/>
      <c r="BF154" s="218"/>
      <c r="BG154" s="218"/>
      <c r="BH154" s="218"/>
      <c r="BI154" s="218"/>
      <c r="BJ154" s="218"/>
      <c r="BK154" s="219"/>
      <c r="BL154" s="219"/>
      <c r="BM154" s="219"/>
    </row>
    <row r="155" spans="28:65" s="1" customFormat="1" ht="12.75" customHeight="1" x14ac:dyDescent="0.3">
      <c r="AB155" s="217"/>
      <c r="AC155" s="216"/>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9"/>
      <c r="BL155" s="219"/>
      <c r="BM155" s="219"/>
    </row>
    <row r="156" spans="28:65" s="1" customFormat="1" ht="12.75" customHeight="1" x14ac:dyDescent="0.3">
      <c r="AB156" s="217"/>
      <c r="AC156" s="216"/>
      <c r="AD156" s="218"/>
      <c r="AE156" s="218"/>
      <c r="AF156" s="218"/>
      <c r="AG156" s="218"/>
      <c r="AH156" s="218"/>
      <c r="AI156" s="218"/>
      <c r="AJ156" s="218"/>
      <c r="AK156" s="218"/>
      <c r="AL156" s="218"/>
      <c r="AM156" s="218"/>
      <c r="AN156" s="218"/>
      <c r="AO156" s="218"/>
      <c r="AP156" s="218"/>
      <c r="AQ156" s="218"/>
      <c r="AR156" s="218"/>
      <c r="AS156" s="218"/>
      <c r="AT156" s="218"/>
      <c r="AU156" s="218"/>
      <c r="AV156" s="218"/>
      <c r="AW156" s="218"/>
      <c r="AX156" s="218"/>
      <c r="AY156" s="218"/>
      <c r="AZ156" s="218"/>
      <c r="BA156" s="218"/>
      <c r="BB156" s="218"/>
      <c r="BC156" s="218"/>
      <c r="BD156" s="218"/>
      <c r="BE156" s="218"/>
      <c r="BF156" s="218"/>
      <c r="BG156" s="218"/>
      <c r="BH156" s="218"/>
      <c r="BI156" s="218"/>
      <c r="BJ156" s="218"/>
      <c r="BK156" s="219"/>
      <c r="BL156" s="219"/>
      <c r="BM156" s="219"/>
    </row>
    <row r="157" spans="28:65" s="1" customFormat="1" ht="12.75" customHeight="1" x14ac:dyDescent="0.3">
      <c r="AB157" s="217"/>
      <c r="AC157" s="216"/>
      <c r="AD157" s="218"/>
      <c r="AE157" s="218"/>
      <c r="AF157" s="218"/>
      <c r="AG157" s="218"/>
      <c r="AH157" s="218"/>
      <c r="AI157" s="218"/>
      <c r="AJ157" s="218"/>
      <c r="AK157" s="218"/>
      <c r="AL157" s="218"/>
      <c r="AM157" s="218"/>
      <c r="AN157" s="218"/>
      <c r="AO157" s="218"/>
      <c r="AP157" s="218"/>
      <c r="AQ157" s="218"/>
      <c r="AR157" s="218"/>
      <c r="AS157" s="218"/>
      <c r="AT157" s="218"/>
      <c r="AU157" s="218"/>
      <c r="AV157" s="218"/>
      <c r="AW157" s="218"/>
      <c r="AX157" s="218"/>
      <c r="AY157" s="218"/>
      <c r="AZ157" s="218"/>
      <c r="BA157" s="218"/>
      <c r="BB157" s="218"/>
      <c r="BC157" s="218"/>
      <c r="BD157" s="218"/>
      <c r="BE157" s="218"/>
      <c r="BF157" s="218"/>
      <c r="BG157" s="218"/>
      <c r="BH157" s="218"/>
      <c r="BI157" s="218"/>
      <c r="BJ157" s="218"/>
      <c r="BK157" s="219"/>
      <c r="BL157" s="219"/>
      <c r="BM157" s="219"/>
    </row>
    <row r="158" spans="28:65" s="1" customFormat="1" ht="12.75" customHeight="1" x14ac:dyDescent="0.3">
      <c r="AB158" s="217"/>
      <c r="AC158" s="216"/>
      <c r="AD158" s="218"/>
      <c r="AE158" s="218"/>
      <c r="AF158" s="218"/>
      <c r="AG158" s="218"/>
      <c r="AH158" s="218"/>
      <c r="AI158" s="218"/>
      <c r="AJ158" s="218"/>
      <c r="AK158" s="218"/>
      <c r="AL158" s="218"/>
      <c r="AM158" s="218"/>
      <c r="AN158" s="218"/>
      <c r="AO158" s="218"/>
      <c r="AP158" s="218"/>
      <c r="AQ158" s="218"/>
      <c r="AR158" s="218"/>
      <c r="AS158" s="218"/>
      <c r="AT158" s="218"/>
      <c r="AU158" s="218"/>
      <c r="AV158" s="218"/>
      <c r="AW158" s="218"/>
      <c r="AX158" s="218"/>
      <c r="AY158" s="218"/>
      <c r="AZ158" s="218"/>
      <c r="BA158" s="218"/>
      <c r="BB158" s="218"/>
      <c r="BC158" s="218"/>
      <c r="BD158" s="218"/>
      <c r="BE158" s="218"/>
      <c r="BF158" s="218"/>
      <c r="BG158" s="218"/>
      <c r="BH158" s="218"/>
      <c r="BI158" s="218"/>
      <c r="BJ158" s="218"/>
      <c r="BK158" s="219"/>
      <c r="BL158" s="219"/>
      <c r="BM158" s="219"/>
    </row>
    <row r="159" spans="28:65" s="1" customFormat="1" ht="12.75" customHeight="1" x14ac:dyDescent="0.3">
      <c r="AB159" s="217"/>
      <c r="AC159" s="216"/>
      <c r="AD159" s="218"/>
      <c r="AE159" s="218"/>
      <c r="AF159" s="218"/>
      <c r="AG159" s="218"/>
      <c r="AH159" s="218"/>
      <c r="AI159" s="218"/>
      <c r="AJ159" s="218"/>
      <c r="AK159" s="218"/>
      <c r="AL159" s="218"/>
      <c r="AM159" s="218"/>
      <c r="AN159" s="218"/>
      <c r="AO159" s="218"/>
      <c r="AP159" s="218"/>
      <c r="AQ159" s="218"/>
      <c r="AR159" s="218"/>
      <c r="AS159" s="218"/>
      <c r="AT159" s="218"/>
      <c r="AU159" s="218"/>
      <c r="AV159" s="218"/>
      <c r="AW159" s="218"/>
      <c r="AX159" s="218"/>
      <c r="AY159" s="218"/>
      <c r="AZ159" s="218"/>
      <c r="BA159" s="218"/>
      <c r="BB159" s="218"/>
      <c r="BC159" s="218"/>
      <c r="BD159" s="218"/>
      <c r="BE159" s="218"/>
      <c r="BF159" s="218"/>
      <c r="BG159" s="218"/>
      <c r="BH159" s="218"/>
      <c r="BI159" s="218"/>
      <c r="BJ159" s="218"/>
      <c r="BK159" s="219"/>
      <c r="BL159" s="219"/>
      <c r="BM159" s="219"/>
    </row>
    <row r="160" spans="28:65" s="1" customFormat="1" ht="12.75" customHeight="1" x14ac:dyDescent="0.3">
      <c r="AB160" s="217"/>
      <c r="AC160" s="216"/>
      <c r="AD160" s="218"/>
      <c r="AE160" s="218"/>
      <c r="AF160" s="218"/>
      <c r="AG160" s="218"/>
      <c r="AH160" s="218"/>
      <c r="AI160" s="218"/>
      <c r="AJ160" s="218"/>
      <c r="AK160" s="218"/>
      <c r="AL160" s="218"/>
      <c r="AM160" s="218"/>
      <c r="AN160" s="218"/>
      <c r="AO160" s="218"/>
      <c r="AP160" s="218"/>
      <c r="AQ160" s="218"/>
      <c r="AR160" s="218"/>
      <c r="AS160" s="218"/>
      <c r="AT160" s="218"/>
      <c r="AU160" s="218"/>
      <c r="AV160" s="218"/>
      <c r="AW160" s="218"/>
      <c r="AX160" s="218"/>
      <c r="AY160" s="218"/>
      <c r="AZ160" s="218"/>
      <c r="BA160" s="218"/>
      <c r="BB160" s="218"/>
      <c r="BC160" s="218"/>
      <c r="BD160" s="218"/>
      <c r="BE160" s="218"/>
      <c r="BF160" s="218"/>
      <c r="BG160" s="218"/>
      <c r="BH160" s="218"/>
      <c r="BI160" s="218"/>
      <c r="BJ160" s="218"/>
      <c r="BK160" s="219"/>
      <c r="BL160" s="219"/>
      <c r="BM160" s="219"/>
    </row>
    <row r="161" spans="28:65" s="1" customFormat="1" ht="12.75" customHeight="1" x14ac:dyDescent="0.3">
      <c r="AB161" s="217"/>
      <c r="AC161" s="216"/>
      <c r="AD161" s="218"/>
      <c r="AE161" s="218"/>
      <c r="AF161" s="218"/>
      <c r="AG161" s="218"/>
      <c r="AH161" s="218"/>
      <c r="AI161" s="218"/>
      <c r="AJ161" s="218"/>
      <c r="AK161" s="218"/>
      <c r="AL161" s="218"/>
      <c r="AM161" s="218"/>
      <c r="AN161" s="218"/>
      <c r="AO161" s="218"/>
      <c r="AP161" s="218"/>
      <c r="AQ161" s="218"/>
      <c r="AR161" s="218"/>
      <c r="AS161" s="218"/>
      <c r="AT161" s="218"/>
      <c r="AU161" s="218"/>
      <c r="AV161" s="218"/>
      <c r="AW161" s="218"/>
      <c r="AX161" s="218"/>
      <c r="AY161" s="218"/>
      <c r="AZ161" s="218"/>
      <c r="BA161" s="218"/>
      <c r="BB161" s="218"/>
      <c r="BC161" s="218"/>
      <c r="BD161" s="218"/>
      <c r="BE161" s="218"/>
      <c r="BF161" s="218"/>
      <c r="BG161" s="218"/>
      <c r="BH161" s="218"/>
      <c r="BI161" s="218"/>
      <c r="BJ161" s="218"/>
      <c r="BK161" s="219"/>
      <c r="BL161" s="219"/>
      <c r="BM161" s="219"/>
    </row>
    <row r="162" spans="28:65" s="1" customFormat="1" ht="12.75" customHeight="1" x14ac:dyDescent="0.3">
      <c r="AB162" s="217"/>
      <c r="AC162" s="216"/>
      <c r="AD162" s="218"/>
      <c r="AE162" s="218"/>
      <c r="AF162" s="218"/>
      <c r="AG162" s="218"/>
      <c r="AH162" s="218"/>
      <c r="AI162" s="218"/>
      <c r="AJ162" s="218"/>
      <c r="AK162" s="218"/>
      <c r="AL162" s="218"/>
      <c r="AM162" s="218"/>
      <c r="AN162" s="218"/>
      <c r="AO162" s="218"/>
      <c r="AP162" s="218"/>
      <c r="AQ162" s="218"/>
      <c r="AR162" s="218"/>
      <c r="AS162" s="218"/>
      <c r="AT162" s="218"/>
      <c r="AU162" s="218"/>
      <c r="AV162" s="218"/>
      <c r="AW162" s="218"/>
      <c r="AX162" s="218"/>
      <c r="AY162" s="218"/>
      <c r="AZ162" s="218"/>
      <c r="BA162" s="218"/>
      <c r="BB162" s="218"/>
      <c r="BC162" s="218"/>
      <c r="BD162" s="218"/>
      <c r="BE162" s="218"/>
      <c r="BF162" s="218"/>
      <c r="BG162" s="218"/>
      <c r="BH162" s="218"/>
      <c r="BI162" s="218"/>
      <c r="BJ162" s="218"/>
      <c r="BK162" s="219"/>
      <c r="BL162" s="219"/>
      <c r="BM162" s="219"/>
    </row>
    <row r="163" spans="28:65" s="1" customFormat="1" ht="12.75" customHeight="1" x14ac:dyDescent="0.3">
      <c r="AB163" s="217"/>
      <c r="AC163" s="216"/>
      <c r="AD163" s="218"/>
      <c r="AE163" s="218"/>
      <c r="AF163" s="218"/>
      <c r="AG163" s="218"/>
      <c r="AH163" s="218"/>
      <c r="AI163" s="218"/>
      <c r="AJ163" s="218"/>
      <c r="AK163" s="218"/>
      <c r="AL163" s="218"/>
      <c r="AM163" s="218"/>
      <c r="AN163" s="218"/>
      <c r="AO163" s="218"/>
      <c r="AP163" s="218"/>
      <c r="AQ163" s="218"/>
      <c r="AR163" s="218"/>
      <c r="AS163" s="218"/>
      <c r="AT163" s="218"/>
      <c r="AU163" s="218"/>
      <c r="AV163" s="218"/>
      <c r="AW163" s="218"/>
      <c r="AX163" s="218"/>
      <c r="AY163" s="218"/>
      <c r="AZ163" s="218"/>
      <c r="BA163" s="218"/>
      <c r="BB163" s="218"/>
      <c r="BC163" s="218"/>
      <c r="BD163" s="218"/>
      <c r="BE163" s="218"/>
      <c r="BF163" s="218"/>
      <c r="BG163" s="218"/>
      <c r="BH163" s="218"/>
      <c r="BI163" s="218"/>
      <c r="BJ163" s="218"/>
      <c r="BK163" s="219"/>
      <c r="BL163" s="219"/>
      <c r="BM163" s="219"/>
    </row>
    <row r="164" spans="28:65" s="1" customFormat="1" ht="12.75" customHeight="1" x14ac:dyDescent="0.3">
      <c r="AB164" s="217"/>
      <c r="AC164" s="216"/>
      <c r="AD164" s="218"/>
      <c r="AE164" s="218"/>
      <c r="AF164" s="218"/>
      <c r="AG164" s="218"/>
      <c r="AH164" s="218"/>
      <c r="AI164" s="218"/>
      <c r="AJ164" s="218"/>
      <c r="AK164" s="218"/>
      <c r="AL164" s="218"/>
      <c r="AM164" s="218"/>
      <c r="AN164" s="218"/>
      <c r="AO164" s="218"/>
      <c r="AP164" s="218"/>
      <c r="AQ164" s="218"/>
      <c r="AR164" s="218"/>
      <c r="AS164" s="218"/>
      <c r="AT164" s="218"/>
      <c r="AU164" s="218"/>
      <c r="AV164" s="218"/>
      <c r="AW164" s="218"/>
      <c r="AX164" s="218"/>
      <c r="AY164" s="218"/>
      <c r="AZ164" s="218"/>
      <c r="BA164" s="218"/>
      <c r="BB164" s="218"/>
      <c r="BC164" s="218"/>
      <c r="BD164" s="218"/>
      <c r="BE164" s="218"/>
      <c r="BF164" s="218"/>
      <c r="BG164" s="218"/>
      <c r="BH164" s="218"/>
      <c r="BI164" s="218"/>
      <c r="BJ164" s="218"/>
      <c r="BK164" s="219"/>
      <c r="BL164" s="219"/>
      <c r="BM164" s="219"/>
    </row>
    <row r="165" spans="28:65" s="1" customFormat="1" ht="12.75" customHeight="1" x14ac:dyDescent="0.3">
      <c r="AB165" s="217"/>
      <c r="AC165" s="216"/>
      <c r="AD165" s="218"/>
      <c r="AE165" s="218"/>
      <c r="AF165" s="218"/>
      <c r="AG165" s="218"/>
      <c r="AH165" s="218"/>
      <c r="AI165" s="218"/>
      <c r="AJ165" s="218"/>
      <c r="AK165" s="218"/>
      <c r="AL165" s="218"/>
      <c r="AM165" s="218"/>
      <c r="AN165" s="218"/>
      <c r="AO165" s="218"/>
      <c r="AP165" s="218"/>
      <c r="AQ165" s="218"/>
      <c r="AR165" s="218"/>
      <c r="AS165" s="218"/>
      <c r="AT165" s="218"/>
      <c r="AU165" s="218"/>
      <c r="AV165" s="218"/>
      <c r="AW165" s="218"/>
      <c r="AX165" s="218"/>
      <c r="AY165" s="218"/>
      <c r="AZ165" s="218"/>
      <c r="BA165" s="218"/>
      <c r="BB165" s="218"/>
      <c r="BC165" s="218"/>
      <c r="BD165" s="218"/>
      <c r="BE165" s="218"/>
      <c r="BF165" s="218"/>
      <c r="BG165" s="218"/>
      <c r="BH165" s="218"/>
      <c r="BI165" s="218"/>
      <c r="BJ165" s="218"/>
      <c r="BK165" s="219"/>
      <c r="BL165" s="219"/>
      <c r="BM165" s="219"/>
    </row>
    <row r="166" spans="28:65" s="1" customFormat="1" ht="12.75" customHeight="1" x14ac:dyDescent="0.3">
      <c r="AB166" s="217"/>
      <c r="AC166" s="216"/>
      <c r="AD166" s="218"/>
      <c r="AE166" s="218"/>
      <c r="AF166" s="218"/>
      <c r="AG166" s="218"/>
      <c r="AH166" s="218"/>
      <c r="AI166" s="218"/>
      <c r="AJ166" s="218"/>
      <c r="AK166" s="218"/>
      <c r="AL166" s="218"/>
      <c r="AM166" s="218"/>
      <c r="AN166" s="218"/>
      <c r="AO166" s="218"/>
      <c r="AP166" s="218"/>
      <c r="AQ166" s="218"/>
      <c r="AR166" s="218"/>
      <c r="AS166" s="218"/>
      <c r="AT166" s="218"/>
      <c r="AU166" s="218"/>
      <c r="AV166" s="218"/>
      <c r="AW166" s="218"/>
      <c r="AX166" s="218"/>
      <c r="AY166" s="218"/>
      <c r="AZ166" s="218"/>
      <c r="BA166" s="218"/>
      <c r="BB166" s="218"/>
      <c r="BC166" s="218"/>
      <c r="BD166" s="218"/>
      <c r="BE166" s="218"/>
      <c r="BF166" s="218"/>
      <c r="BG166" s="218"/>
      <c r="BH166" s="218"/>
      <c r="BI166" s="218"/>
      <c r="BJ166" s="218"/>
      <c r="BK166" s="219"/>
      <c r="BL166" s="219"/>
      <c r="BM166" s="219"/>
    </row>
    <row r="167" spans="28:65" s="1" customFormat="1" ht="12.75" customHeight="1" x14ac:dyDescent="0.3">
      <c r="AB167" s="217"/>
      <c r="AC167" s="216"/>
      <c r="AD167" s="218"/>
      <c r="AE167" s="218"/>
      <c r="AF167" s="218"/>
      <c r="AG167" s="218"/>
      <c r="AH167" s="218"/>
      <c r="AI167" s="218"/>
      <c r="AJ167" s="218"/>
      <c r="AK167" s="218"/>
      <c r="AL167" s="218"/>
      <c r="AM167" s="218"/>
      <c r="AN167" s="218"/>
      <c r="AO167" s="218"/>
      <c r="AP167" s="218"/>
      <c r="AQ167" s="218"/>
      <c r="AR167" s="218"/>
      <c r="AS167" s="218"/>
      <c r="AT167" s="218"/>
      <c r="AU167" s="218"/>
      <c r="AV167" s="218"/>
      <c r="AW167" s="218"/>
      <c r="AX167" s="218"/>
      <c r="AY167" s="218"/>
      <c r="AZ167" s="218"/>
      <c r="BA167" s="218"/>
      <c r="BB167" s="218"/>
      <c r="BC167" s="218"/>
      <c r="BD167" s="218"/>
      <c r="BE167" s="218"/>
      <c r="BF167" s="218"/>
      <c r="BG167" s="218"/>
      <c r="BH167" s="218"/>
      <c r="BI167" s="218"/>
      <c r="BJ167" s="218"/>
      <c r="BK167" s="219"/>
      <c r="BL167" s="219"/>
      <c r="BM167" s="219"/>
    </row>
    <row r="168" spans="28:65" s="1" customFormat="1" ht="12.75" customHeight="1" x14ac:dyDescent="0.3">
      <c r="AB168" s="217"/>
      <c r="AC168" s="216"/>
      <c r="AD168" s="218"/>
      <c r="AE168" s="218"/>
      <c r="AF168" s="218"/>
      <c r="AG168" s="218"/>
      <c r="AH168" s="218"/>
      <c r="AI168" s="218"/>
      <c r="AJ168" s="218"/>
      <c r="AK168" s="218"/>
      <c r="AL168" s="218"/>
      <c r="AM168" s="218"/>
      <c r="AN168" s="218"/>
      <c r="AO168" s="218"/>
      <c r="AP168" s="218"/>
      <c r="AQ168" s="218"/>
      <c r="AR168" s="218"/>
      <c r="AS168" s="218"/>
      <c r="AT168" s="218"/>
      <c r="AU168" s="218"/>
      <c r="AV168" s="218"/>
      <c r="AW168" s="218"/>
      <c r="AX168" s="218"/>
      <c r="AY168" s="218"/>
      <c r="AZ168" s="218"/>
      <c r="BA168" s="218"/>
      <c r="BB168" s="218"/>
      <c r="BC168" s="218"/>
      <c r="BD168" s="218"/>
      <c r="BE168" s="218"/>
      <c r="BF168" s="218"/>
      <c r="BG168" s="218"/>
      <c r="BH168" s="218"/>
      <c r="BI168" s="218"/>
      <c r="BJ168" s="218"/>
      <c r="BK168" s="219"/>
      <c r="BL168" s="219"/>
      <c r="BM168" s="219"/>
    </row>
    <row r="169" spans="28:65" s="1" customFormat="1" ht="12.75" customHeight="1" x14ac:dyDescent="0.3">
      <c r="AB169" s="217"/>
      <c r="AC169" s="216"/>
      <c r="AD169" s="218"/>
      <c r="AE169" s="218"/>
      <c r="AF169" s="218"/>
      <c r="AG169" s="218"/>
      <c r="AH169" s="218"/>
      <c r="AI169" s="218"/>
      <c r="AJ169" s="218"/>
      <c r="AK169" s="218"/>
      <c r="AL169" s="218"/>
      <c r="AM169" s="218"/>
      <c r="AN169" s="218"/>
      <c r="AO169" s="218"/>
      <c r="AP169" s="218"/>
      <c r="AQ169" s="218"/>
      <c r="AR169" s="218"/>
      <c r="AS169" s="218"/>
      <c r="AT169" s="218"/>
      <c r="AU169" s="218"/>
      <c r="AV169" s="218"/>
      <c r="AW169" s="218"/>
      <c r="AX169" s="218"/>
      <c r="AY169" s="218"/>
      <c r="AZ169" s="218"/>
      <c r="BA169" s="218"/>
      <c r="BB169" s="218"/>
      <c r="BC169" s="218"/>
      <c r="BD169" s="218"/>
      <c r="BE169" s="218"/>
      <c r="BF169" s="218"/>
      <c r="BG169" s="218"/>
      <c r="BH169" s="218"/>
      <c r="BI169" s="218"/>
      <c r="BJ169" s="218"/>
      <c r="BK169" s="219"/>
      <c r="BL169" s="219"/>
      <c r="BM169" s="219"/>
    </row>
    <row r="170" spans="28:65" s="1" customFormat="1" ht="12.75" customHeight="1" x14ac:dyDescent="0.3">
      <c r="AB170" s="217"/>
      <c r="AC170" s="216"/>
      <c r="AD170" s="218"/>
      <c r="AE170" s="218"/>
      <c r="AF170" s="218"/>
      <c r="AG170" s="218"/>
      <c r="AH170" s="218"/>
      <c r="AI170" s="218"/>
      <c r="AJ170" s="218"/>
      <c r="AK170" s="218"/>
      <c r="AL170" s="218"/>
      <c r="AM170" s="218"/>
      <c r="AN170" s="218"/>
      <c r="AO170" s="218"/>
      <c r="AP170" s="218"/>
      <c r="AQ170" s="218"/>
      <c r="AR170" s="218"/>
      <c r="AS170" s="218"/>
      <c r="AT170" s="218"/>
      <c r="AU170" s="218"/>
      <c r="AV170" s="218"/>
      <c r="AW170" s="218"/>
      <c r="AX170" s="218"/>
      <c r="AY170" s="218"/>
      <c r="AZ170" s="218"/>
      <c r="BA170" s="218"/>
      <c r="BB170" s="218"/>
      <c r="BC170" s="218"/>
      <c r="BD170" s="218"/>
      <c r="BE170" s="218"/>
      <c r="BF170" s="218"/>
      <c r="BG170" s="218"/>
      <c r="BH170" s="218"/>
      <c r="BI170" s="218"/>
      <c r="BJ170" s="218"/>
      <c r="BK170" s="219"/>
      <c r="BL170" s="219"/>
      <c r="BM170" s="219"/>
    </row>
    <row r="171" spans="28:65" s="1" customFormat="1" ht="12.75" customHeight="1" x14ac:dyDescent="0.3">
      <c r="AB171" s="217"/>
      <c r="AC171" s="216"/>
      <c r="AD171" s="218"/>
      <c r="AE171" s="218"/>
      <c r="AF171" s="218"/>
      <c r="AG171" s="218"/>
      <c r="AH171" s="218"/>
      <c r="AI171" s="218"/>
      <c r="AJ171" s="218"/>
      <c r="AK171" s="218"/>
      <c r="AL171" s="218"/>
      <c r="AM171" s="218"/>
      <c r="AN171" s="218"/>
      <c r="AO171" s="218"/>
      <c r="AP171" s="218"/>
      <c r="AQ171" s="218"/>
      <c r="AR171" s="218"/>
      <c r="AS171" s="218"/>
      <c r="AT171" s="218"/>
      <c r="AU171" s="218"/>
      <c r="AV171" s="218"/>
      <c r="AW171" s="218"/>
      <c r="AX171" s="218"/>
      <c r="AY171" s="218"/>
      <c r="AZ171" s="218"/>
      <c r="BA171" s="218"/>
      <c r="BB171" s="218"/>
      <c r="BC171" s="218"/>
      <c r="BD171" s="218"/>
      <c r="BE171" s="218"/>
      <c r="BF171" s="218"/>
      <c r="BG171" s="218"/>
      <c r="BH171" s="218"/>
      <c r="BI171" s="218"/>
      <c r="BJ171" s="218"/>
      <c r="BK171" s="219"/>
      <c r="BL171" s="219"/>
      <c r="BM171" s="219"/>
    </row>
    <row r="172" spans="28:65" s="1" customFormat="1" ht="12.75" customHeight="1" x14ac:dyDescent="0.3">
      <c r="AB172" s="217"/>
      <c r="AC172" s="216"/>
      <c r="AD172" s="218"/>
      <c r="AE172" s="218"/>
      <c r="AF172" s="218"/>
      <c r="AG172" s="218"/>
      <c r="AH172" s="218"/>
      <c r="AI172" s="218"/>
      <c r="AJ172" s="218"/>
      <c r="AK172" s="218"/>
      <c r="AL172" s="218"/>
      <c r="AM172" s="218"/>
      <c r="AN172" s="218"/>
      <c r="AO172" s="218"/>
      <c r="AP172" s="218"/>
      <c r="AQ172" s="218"/>
      <c r="AR172" s="218"/>
      <c r="AS172" s="218"/>
      <c r="AT172" s="218"/>
      <c r="AU172" s="218"/>
      <c r="AV172" s="218"/>
      <c r="AW172" s="218"/>
      <c r="AX172" s="218"/>
      <c r="AY172" s="218"/>
      <c r="AZ172" s="218"/>
      <c r="BA172" s="218"/>
      <c r="BB172" s="218"/>
      <c r="BC172" s="218"/>
      <c r="BD172" s="218"/>
      <c r="BE172" s="218"/>
      <c r="BF172" s="218"/>
      <c r="BG172" s="218"/>
      <c r="BH172" s="218"/>
      <c r="BI172" s="218"/>
      <c r="BJ172" s="218"/>
      <c r="BK172" s="219"/>
      <c r="BL172" s="219"/>
      <c r="BM172" s="219"/>
    </row>
    <row r="173" spans="28:65" s="1" customFormat="1" ht="12.75" customHeight="1" x14ac:dyDescent="0.3">
      <c r="AB173" s="217"/>
      <c r="AC173" s="216"/>
      <c r="AD173" s="218"/>
      <c r="AE173" s="218"/>
      <c r="AF173" s="218"/>
      <c r="AG173" s="218"/>
      <c r="AH173" s="218"/>
      <c r="AI173" s="218"/>
      <c r="AJ173" s="218"/>
      <c r="AK173" s="218"/>
      <c r="AL173" s="218"/>
      <c r="AM173" s="218"/>
      <c r="AN173" s="218"/>
      <c r="AO173" s="218"/>
      <c r="AP173" s="218"/>
      <c r="AQ173" s="218"/>
      <c r="AR173" s="218"/>
      <c r="AS173" s="218"/>
      <c r="AT173" s="218"/>
      <c r="AU173" s="218"/>
      <c r="AV173" s="218"/>
      <c r="AW173" s="218"/>
      <c r="AX173" s="218"/>
      <c r="AY173" s="218"/>
      <c r="AZ173" s="218"/>
      <c r="BA173" s="218"/>
      <c r="BB173" s="218"/>
      <c r="BC173" s="218"/>
      <c r="BD173" s="218"/>
      <c r="BE173" s="218"/>
      <c r="BF173" s="218"/>
      <c r="BG173" s="218"/>
      <c r="BH173" s="218"/>
      <c r="BI173" s="218"/>
      <c r="BJ173" s="218"/>
      <c r="BK173" s="219"/>
      <c r="BL173" s="219"/>
      <c r="BM173" s="219"/>
    </row>
    <row r="174" spans="28:65" s="1" customFormat="1" ht="12.75" customHeight="1" x14ac:dyDescent="0.3">
      <c r="AB174" s="217"/>
      <c r="AC174" s="216"/>
      <c r="AD174" s="218"/>
      <c r="AE174" s="218"/>
      <c r="AF174" s="218"/>
      <c r="AG174" s="218"/>
      <c r="AH174" s="218"/>
      <c r="AI174" s="218"/>
      <c r="AJ174" s="218"/>
      <c r="AK174" s="218"/>
      <c r="AL174" s="218"/>
      <c r="AM174" s="218"/>
      <c r="AN174" s="218"/>
      <c r="AO174" s="218"/>
      <c r="AP174" s="218"/>
      <c r="AQ174" s="218"/>
      <c r="AR174" s="218"/>
      <c r="AS174" s="218"/>
      <c r="AT174" s="218"/>
      <c r="AU174" s="218"/>
      <c r="AV174" s="218"/>
      <c r="AW174" s="218"/>
      <c r="AX174" s="218"/>
      <c r="AY174" s="218"/>
      <c r="AZ174" s="218"/>
      <c r="BA174" s="218"/>
      <c r="BB174" s="218"/>
      <c r="BC174" s="218"/>
      <c r="BD174" s="218"/>
      <c r="BE174" s="218"/>
      <c r="BF174" s="218"/>
      <c r="BG174" s="218"/>
      <c r="BH174" s="218"/>
      <c r="BI174" s="218"/>
      <c r="BJ174" s="218"/>
      <c r="BK174" s="219"/>
      <c r="BL174" s="219"/>
      <c r="BM174" s="219"/>
    </row>
    <row r="175" spans="28:65" s="1" customFormat="1" ht="12.75" customHeight="1" x14ac:dyDescent="0.3">
      <c r="AB175" s="217"/>
      <c r="AC175" s="216"/>
      <c r="AD175" s="218"/>
      <c r="AE175" s="218"/>
      <c r="AF175" s="218"/>
      <c r="AG175" s="218"/>
      <c r="AH175" s="218"/>
      <c r="AI175" s="218"/>
      <c r="AJ175" s="218"/>
      <c r="AK175" s="218"/>
      <c r="AL175" s="218"/>
      <c r="AM175" s="218"/>
      <c r="AN175" s="218"/>
      <c r="AO175" s="218"/>
      <c r="AP175" s="218"/>
      <c r="AQ175" s="218"/>
      <c r="AR175" s="218"/>
      <c r="AS175" s="218"/>
      <c r="AT175" s="218"/>
      <c r="AU175" s="218"/>
      <c r="AV175" s="218"/>
      <c r="AW175" s="218"/>
      <c r="AX175" s="218"/>
      <c r="AY175" s="218"/>
      <c r="AZ175" s="218"/>
      <c r="BA175" s="218"/>
      <c r="BB175" s="218"/>
      <c r="BC175" s="218"/>
      <c r="BD175" s="218"/>
      <c r="BE175" s="218"/>
      <c r="BF175" s="218"/>
      <c r="BG175" s="218"/>
      <c r="BH175" s="218"/>
      <c r="BI175" s="218"/>
      <c r="BJ175" s="218"/>
      <c r="BK175" s="219"/>
      <c r="BL175" s="219"/>
      <c r="BM175" s="219"/>
    </row>
    <row r="176" spans="28:65" s="1" customFormat="1" ht="12.75" customHeight="1" x14ac:dyDescent="0.3">
      <c r="AB176" s="217"/>
      <c r="AC176" s="216"/>
      <c r="AD176" s="218"/>
      <c r="AE176" s="218"/>
      <c r="AF176" s="218"/>
      <c r="AG176" s="218"/>
      <c r="AH176" s="218"/>
      <c r="AI176" s="218"/>
      <c r="AJ176" s="218"/>
      <c r="AK176" s="218"/>
      <c r="AL176" s="218"/>
      <c r="AM176" s="218"/>
      <c r="AN176" s="218"/>
      <c r="AO176" s="218"/>
      <c r="AP176" s="218"/>
      <c r="AQ176" s="218"/>
      <c r="AR176" s="218"/>
      <c r="AS176" s="218"/>
      <c r="AT176" s="218"/>
      <c r="AU176" s="218"/>
      <c r="AV176" s="218"/>
      <c r="AW176" s="218"/>
      <c r="AX176" s="218"/>
      <c r="AY176" s="218"/>
      <c r="AZ176" s="218"/>
      <c r="BA176" s="218"/>
      <c r="BB176" s="218"/>
      <c r="BC176" s="218"/>
      <c r="BD176" s="218"/>
      <c r="BE176" s="218"/>
      <c r="BF176" s="218"/>
      <c r="BG176" s="218"/>
      <c r="BH176" s="218"/>
      <c r="BI176" s="218"/>
      <c r="BJ176" s="218"/>
      <c r="BK176" s="219"/>
      <c r="BL176" s="219"/>
      <c r="BM176" s="219"/>
    </row>
    <row r="177" spans="28:65" s="1" customFormat="1" ht="12.75" customHeight="1" x14ac:dyDescent="0.3">
      <c r="AB177" s="217"/>
      <c r="AC177" s="216"/>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9"/>
      <c r="BL177" s="219"/>
      <c r="BM177" s="219"/>
    </row>
    <row r="178" spans="28:65" s="1" customFormat="1" ht="12.75" customHeight="1" x14ac:dyDescent="0.3">
      <c r="AB178" s="217"/>
      <c r="AC178" s="216"/>
      <c r="AD178" s="218"/>
      <c r="AE178" s="218"/>
      <c r="AF178" s="218"/>
      <c r="AG178" s="218"/>
      <c r="AH178" s="218"/>
      <c r="AI178" s="218"/>
      <c r="AJ178" s="218"/>
      <c r="AK178" s="218"/>
      <c r="AL178" s="218"/>
      <c r="AM178" s="218"/>
      <c r="AN178" s="218"/>
      <c r="AO178" s="218"/>
      <c r="AP178" s="218"/>
      <c r="AQ178" s="218"/>
      <c r="AR178" s="218"/>
      <c r="AS178" s="218"/>
      <c r="AT178" s="218"/>
      <c r="AU178" s="218"/>
      <c r="AV178" s="218"/>
      <c r="AW178" s="218"/>
      <c r="AX178" s="218"/>
      <c r="AY178" s="218"/>
      <c r="AZ178" s="218"/>
      <c r="BA178" s="218"/>
      <c r="BB178" s="218"/>
      <c r="BC178" s="218"/>
      <c r="BD178" s="218"/>
      <c r="BE178" s="218"/>
      <c r="BF178" s="218"/>
      <c r="BG178" s="218"/>
      <c r="BH178" s="218"/>
      <c r="BI178" s="218"/>
      <c r="BJ178" s="218"/>
      <c r="BK178" s="219"/>
      <c r="BL178" s="219"/>
      <c r="BM178" s="219"/>
    </row>
    <row r="179" spans="28:65" s="1" customFormat="1" ht="12.75" customHeight="1" x14ac:dyDescent="0.3">
      <c r="AB179" s="217"/>
      <c r="AC179" s="216"/>
      <c r="AD179" s="218"/>
      <c r="AE179" s="218"/>
      <c r="AF179" s="218"/>
      <c r="AG179" s="218"/>
      <c r="AH179" s="218"/>
      <c r="AI179" s="218"/>
      <c r="AJ179" s="218"/>
      <c r="AK179" s="218"/>
      <c r="AL179" s="218"/>
      <c r="AM179" s="218"/>
      <c r="AN179" s="218"/>
      <c r="AO179" s="218"/>
      <c r="AP179" s="218"/>
      <c r="AQ179" s="218"/>
      <c r="AR179" s="218"/>
      <c r="AS179" s="218"/>
      <c r="AT179" s="218"/>
      <c r="AU179" s="218"/>
      <c r="AV179" s="218"/>
      <c r="AW179" s="218"/>
      <c r="AX179" s="218"/>
      <c r="AY179" s="218"/>
      <c r="AZ179" s="218"/>
      <c r="BA179" s="218"/>
      <c r="BB179" s="218"/>
      <c r="BC179" s="218"/>
      <c r="BD179" s="218"/>
      <c r="BE179" s="218"/>
      <c r="BF179" s="218"/>
      <c r="BG179" s="218"/>
      <c r="BH179" s="218"/>
      <c r="BI179" s="218"/>
      <c r="BJ179" s="218"/>
      <c r="BK179" s="219"/>
      <c r="BL179" s="219"/>
      <c r="BM179" s="219"/>
    </row>
    <row r="180" spans="28:65" s="1" customFormat="1" ht="12.75" customHeight="1" x14ac:dyDescent="0.3">
      <c r="AB180" s="217"/>
      <c r="AC180" s="216"/>
      <c r="AD180" s="218"/>
      <c r="AE180" s="218"/>
      <c r="AF180" s="218"/>
      <c r="AG180" s="218"/>
      <c r="AH180" s="218"/>
      <c r="AI180" s="218"/>
      <c r="AJ180" s="218"/>
      <c r="AK180" s="218"/>
      <c r="AL180" s="218"/>
      <c r="AM180" s="218"/>
      <c r="AN180" s="218"/>
      <c r="AO180" s="218"/>
      <c r="AP180" s="218"/>
      <c r="AQ180" s="218"/>
      <c r="AR180" s="218"/>
      <c r="AS180" s="218"/>
      <c r="AT180" s="218"/>
      <c r="AU180" s="218"/>
      <c r="AV180" s="218"/>
      <c r="AW180" s="218"/>
      <c r="AX180" s="218"/>
      <c r="AY180" s="218"/>
      <c r="AZ180" s="218"/>
      <c r="BA180" s="218"/>
      <c r="BB180" s="218"/>
      <c r="BC180" s="218"/>
      <c r="BD180" s="218"/>
      <c r="BE180" s="218"/>
      <c r="BF180" s="218"/>
      <c r="BG180" s="218"/>
      <c r="BH180" s="218"/>
      <c r="BI180" s="218"/>
      <c r="BJ180" s="218"/>
      <c r="BK180" s="219"/>
      <c r="BL180" s="219"/>
      <c r="BM180" s="219"/>
    </row>
    <row r="181" spans="28:65" s="1" customFormat="1" ht="12.75" customHeight="1" x14ac:dyDescent="0.3">
      <c r="AB181" s="217"/>
      <c r="AC181" s="216"/>
      <c r="AD181" s="218"/>
      <c r="AE181" s="218"/>
      <c r="AF181" s="218"/>
      <c r="AG181" s="218"/>
      <c r="AH181" s="218"/>
      <c r="AI181" s="218"/>
      <c r="AJ181" s="218"/>
      <c r="AK181" s="218"/>
      <c r="AL181" s="218"/>
      <c r="AM181" s="218"/>
      <c r="AN181" s="218"/>
      <c r="AO181" s="218"/>
      <c r="AP181" s="218"/>
      <c r="AQ181" s="218"/>
      <c r="AR181" s="218"/>
      <c r="AS181" s="218"/>
      <c r="AT181" s="218"/>
      <c r="AU181" s="218"/>
      <c r="AV181" s="218"/>
      <c r="AW181" s="218"/>
      <c r="AX181" s="218"/>
      <c r="AY181" s="218"/>
      <c r="AZ181" s="218"/>
      <c r="BA181" s="218"/>
      <c r="BB181" s="218"/>
      <c r="BC181" s="218"/>
      <c r="BD181" s="218"/>
      <c r="BE181" s="218"/>
      <c r="BF181" s="218"/>
      <c r="BG181" s="218"/>
      <c r="BH181" s="218"/>
      <c r="BI181" s="218"/>
      <c r="BJ181" s="218"/>
      <c r="BK181" s="219"/>
      <c r="BL181" s="219"/>
      <c r="BM181" s="219"/>
    </row>
    <row r="182" spans="28:65" s="1" customFormat="1" ht="12.75" customHeight="1" x14ac:dyDescent="0.3">
      <c r="AB182" s="217"/>
      <c r="AC182" s="216"/>
      <c r="AD182" s="218"/>
      <c r="AE182" s="218"/>
      <c r="AF182" s="218"/>
      <c r="AG182" s="218"/>
      <c r="AH182" s="218"/>
      <c r="AI182" s="218"/>
      <c r="AJ182" s="218"/>
      <c r="AK182" s="218"/>
      <c r="AL182" s="218"/>
      <c r="AM182" s="218"/>
      <c r="AN182" s="218"/>
      <c r="AO182" s="218"/>
      <c r="AP182" s="218"/>
      <c r="AQ182" s="218"/>
      <c r="AR182" s="218"/>
      <c r="AS182" s="218"/>
      <c r="AT182" s="218"/>
      <c r="AU182" s="218"/>
      <c r="AV182" s="218"/>
      <c r="AW182" s="218"/>
      <c r="AX182" s="218"/>
      <c r="AY182" s="218"/>
      <c r="AZ182" s="218"/>
      <c r="BA182" s="218"/>
      <c r="BB182" s="218"/>
      <c r="BC182" s="218"/>
      <c r="BD182" s="218"/>
      <c r="BE182" s="218"/>
      <c r="BF182" s="218"/>
      <c r="BG182" s="218"/>
      <c r="BH182" s="218"/>
      <c r="BI182" s="218"/>
      <c r="BJ182" s="218"/>
      <c r="BK182" s="219"/>
      <c r="BL182" s="219"/>
      <c r="BM182" s="219"/>
    </row>
    <row r="183" spans="28:65" s="1" customFormat="1" ht="12.75" customHeight="1" x14ac:dyDescent="0.3">
      <c r="AB183" s="217"/>
      <c r="AC183" s="216"/>
      <c r="AD183" s="218"/>
      <c r="AE183" s="218"/>
      <c r="AF183" s="218"/>
      <c r="AG183" s="218"/>
      <c r="AH183" s="218"/>
      <c r="AI183" s="218"/>
      <c r="AJ183" s="218"/>
      <c r="AK183" s="218"/>
      <c r="AL183" s="218"/>
      <c r="AM183" s="218"/>
      <c r="AN183" s="218"/>
      <c r="AO183" s="218"/>
      <c r="AP183" s="218"/>
      <c r="AQ183" s="218"/>
      <c r="AR183" s="218"/>
      <c r="AS183" s="218"/>
      <c r="AT183" s="218"/>
      <c r="AU183" s="218"/>
      <c r="AV183" s="218"/>
      <c r="AW183" s="218"/>
      <c r="AX183" s="218"/>
      <c r="AY183" s="218"/>
      <c r="AZ183" s="218"/>
      <c r="BA183" s="218"/>
      <c r="BB183" s="218"/>
      <c r="BC183" s="218"/>
      <c r="BD183" s="218"/>
      <c r="BE183" s="218"/>
      <c r="BF183" s="218"/>
      <c r="BG183" s="218"/>
      <c r="BH183" s="218"/>
      <c r="BI183" s="218"/>
      <c r="BJ183" s="218"/>
      <c r="BK183" s="219"/>
      <c r="BL183" s="219"/>
      <c r="BM183" s="219"/>
    </row>
  </sheetData>
  <sheetProtection algorithmName="SHA-512" hashValue="8nYt2ZQoJmooI12nDU6AQZa7xdaGurrk6T1hrBsPMppqm21tGAAlBNueK7adTvur3MlRcRizCtiEhkXKVTx2ng==" saltValue="eBquqYo7kqXCoW85GJWd5g==" spinCount="100000" sheet="1" objects="1" scenarios="1"/>
  <protectedRanges>
    <protectedRange sqref="G87 G89 E91 H91 E93 G97 G99 G101 G103" name="Rango3"/>
    <protectedRange sqref="E26 H26 L26 P26 E29 H29 L29 P29 E34 H34 L34 P34 G38 L38 G43 G45 L43 L48 E52 H52 L52 P52 P54 E58 H58 L58 P58 E60 H60 L60 P60 E62 L62 P62 E64 H64 L64 P64 E66 E70 H70 E75 E77 H77 E79 H79 E81 H81 E83 H83" name="Rango2"/>
    <protectedRange sqref="P8 M13:Y22 D13:K22" name="Rango1"/>
    <protectedRange sqref="AC26:AC146" name="Rango4"/>
    <protectedRange sqref="E8" name="Rango5"/>
  </protectedRanges>
  <mergeCells count="118">
    <mergeCell ref="E1:V3"/>
    <mergeCell ref="B107:Z107"/>
    <mergeCell ref="B108:Z108"/>
    <mergeCell ref="B109:Z109"/>
    <mergeCell ref="W1:X1"/>
    <mergeCell ref="Y1:Z1"/>
    <mergeCell ref="W2:X2"/>
    <mergeCell ref="W3:Z3"/>
    <mergeCell ref="Y2:Z2"/>
    <mergeCell ref="B105:Z105"/>
    <mergeCell ref="N62:O62"/>
    <mergeCell ref="J64:K64"/>
    <mergeCell ref="N64:O64"/>
    <mergeCell ref="C58:D58"/>
    <mergeCell ref="C60:D60"/>
    <mergeCell ref="C62:D62"/>
    <mergeCell ref="C64:D64"/>
    <mergeCell ref="E62:H62"/>
    <mergeCell ref="J58:K58"/>
    <mergeCell ref="N58:O58"/>
    <mergeCell ref="J60:K60"/>
    <mergeCell ref="N60:O60"/>
    <mergeCell ref="J62:K62"/>
    <mergeCell ref="C66:D66"/>
    <mergeCell ref="B68:Z68"/>
    <mergeCell ref="C70:D70"/>
    <mergeCell ref="B72:Z72"/>
    <mergeCell ref="G103:H103"/>
    <mergeCell ref="G89:H89"/>
    <mergeCell ref="E93:H93"/>
    <mergeCell ref="G97:H97"/>
    <mergeCell ref="C52:D52"/>
    <mergeCell ref="J52:K52"/>
    <mergeCell ref="C99:E99"/>
    <mergeCell ref="C101:E101"/>
    <mergeCell ref="C103:E103"/>
    <mergeCell ref="B50:Z50"/>
    <mergeCell ref="B56:Z56"/>
    <mergeCell ref="N52:O52"/>
    <mergeCell ref="N54:O54"/>
    <mergeCell ref="B5:Z5"/>
    <mergeCell ref="B6:Z6"/>
    <mergeCell ref="B10:Z10"/>
    <mergeCell ref="G101:H101"/>
    <mergeCell ref="E75:H75"/>
    <mergeCell ref="G87:H87"/>
    <mergeCell ref="G43:H43"/>
    <mergeCell ref="C8:D8"/>
    <mergeCell ref="F14:G14"/>
    <mergeCell ref="F15:G15"/>
    <mergeCell ref="F16:G16"/>
    <mergeCell ref="F17:G17"/>
    <mergeCell ref="C29:D29"/>
    <mergeCell ref="L43:O46"/>
    <mergeCell ref="J48:K48"/>
    <mergeCell ref="L48:N48"/>
    <mergeCell ref="C38:E38"/>
    <mergeCell ref="C43:E43"/>
    <mergeCell ref="C45:E45"/>
    <mergeCell ref="J43:K43"/>
    <mergeCell ref="L38:O39"/>
    <mergeCell ref="I17:J17"/>
    <mergeCell ref="I18:J18"/>
    <mergeCell ref="I19:J19"/>
    <mergeCell ref="I20:J20"/>
    <mergeCell ref="I21:J21"/>
    <mergeCell ref="F18:G18"/>
    <mergeCell ref="F19:G19"/>
    <mergeCell ref="F20:G20"/>
    <mergeCell ref="M22:N22"/>
    <mergeCell ref="N8:O8"/>
    <mergeCell ref="F21:G21"/>
    <mergeCell ref="F22:G22"/>
    <mergeCell ref="B31:Z31"/>
    <mergeCell ref="I22:J22"/>
    <mergeCell ref="J8:K8"/>
    <mergeCell ref="M12:N12"/>
    <mergeCell ref="M13:N13"/>
    <mergeCell ref="M14:N14"/>
    <mergeCell ref="M15:N15"/>
    <mergeCell ref="M16:N16"/>
    <mergeCell ref="M17:N17"/>
    <mergeCell ref="M18:N18"/>
    <mergeCell ref="M19:N19"/>
    <mergeCell ref="M20:N20"/>
    <mergeCell ref="M21:N21"/>
    <mergeCell ref="F12:G12"/>
    <mergeCell ref="F13:G13"/>
    <mergeCell ref="B24:Z24"/>
    <mergeCell ref="I12:J12"/>
    <mergeCell ref="I13:J13"/>
    <mergeCell ref="I14:J14"/>
    <mergeCell ref="I15:J15"/>
    <mergeCell ref="I16:J16"/>
    <mergeCell ref="C26:D26"/>
    <mergeCell ref="C34:D34"/>
    <mergeCell ref="J34:K34"/>
    <mergeCell ref="N34:O34"/>
    <mergeCell ref="N26:O26"/>
    <mergeCell ref="J29:K29"/>
    <mergeCell ref="N29:O29"/>
    <mergeCell ref="J26:K26"/>
    <mergeCell ref="C97:E97"/>
    <mergeCell ref="C75:D75"/>
    <mergeCell ref="C76:D76"/>
    <mergeCell ref="C77:D77"/>
    <mergeCell ref="C78:D78"/>
    <mergeCell ref="C79:D79"/>
    <mergeCell ref="C80:D80"/>
    <mergeCell ref="C81:D81"/>
    <mergeCell ref="C82:D82"/>
    <mergeCell ref="C83:D83"/>
    <mergeCell ref="C87:E87"/>
    <mergeCell ref="C89:E89"/>
    <mergeCell ref="C91:D91"/>
    <mergeCell ref="C93:D93"/>
    <mergeCell ref="J38:K38"/>
    <mergeCell ref="G38:H38"/>
  </mergeCells>
  <phoneticPr fontId="17" type="noConversion"/>
  <conditionalFormatting sqref="I13">
    <cfRule type="cellIs" dxfId="35" priority="43" operator="greaterThan">
      <formula>100000000000</formula>
    </cfRule>
    <cfRule type="cellIs" dxfId="34" priority="44" operator="lessThan">
      <formula>100</formula>
    </cfRule>
  </conditionalFormatting>
  <conditionalFormatting sqref="I14:I22">
    <cfRule type="cellIs" dxfId="33" priority="40" operator="greaterThan">
      <formula>100000000000</formula>
    </cfRule>
    <cfRule type="cellIs" dxfId="32" priority="41" operator="lessThan">
      <formula>100</formula>
    </cfRule>
  </conditionalFormatting>
  <conditionalFormatting sqref="D13:D22">
    <cfRule type="containsBlanks" dxfId="31" priority="34">
      <formula>LEN(TRIM(D13))=0</formula>
    </cfRule>
  </conditionalFormatting>
  <conditionalFormatting sqref="E13">
    <cfRule type="expression" dxfId="30" priority="31">
      <formula>$D$13="21. Otro"</formula>
    </cfRule>
  </conditionalFormatting>
  <conditionalFormatting sqref="E14">
    <cfRule type="expression" dxfId="29" priority="30">
      <formula>$D14="21. Otro"</formula>
    </cfRule>
  </conditionalFormatting>
  <conditionalFormatting sqref="E15:E21">
    <cfRule type="expression" dxfId="28" priority="29">
      <formula>$D15="21. Otro"</formula>
    </cfRule>
  </conditionalFormatting>
  <conditionalFormatting sqref="E22">
    <cfRule type="expression" dxfId="27" priority="28">
      <formula>$D$22="21. Otro"</formula>
    </cfRule>
  </conditionalFormatting>
  <conditionalFormatting sqref="F13:K22">
    <cfRule type="containsBlanks" dxfId="26" priority="27">
      <formula>LEN(TRIM(F13))=0</formula>
    </cfRule>
  </conditionalFormatting>
  <conditionalFormatting sqref="P8 M13:Y22">
    <cfRule type="containsBlanks" dxfId="25" priority="26">
      <formula>LEN(TRIM(M8))=0</formula>
    </cfRule>
  </conditionalFormatting>
  <conditionalFormatting sqref="E26 H26 E29 L29 E34 H34 L34 P34">
    <cfRule type="containsBlanks" dxfId="24" priority="25">
      <formula>LEN(TRIM(E26))=0</formula>
    </cfRule>
  </conditionalFormatting>
  <conditionalFormatting sqref="L26">
    <cfRule type="expression" dxfId="23" priority="24">
      <formula>$H$26="SI"</formula>
    </cfRule>
  </conditionalFormatting>
  <conditionalFormatting sqref="P26">
    <cfRule type="expression" dxfId="22" priority="23">
      <formula>$H$26="SI"</formula>
    </cfRule>
  </conditionalFormatting>
  <conditionalFormatting sqref="H29">
    <cfRule type="expression" dxfId="21" priority="22">
      <formula>$E$29="10. Otra"</formula>
    </cfRule>
  </conditionalFormatting>
  <conditionalFormatting sqref="P29">
    <cfRule type="expression" dxfId="20" priority="21">
      <formula>$L$29="6. Otra."</formula>
    </cfRule>
  </conditionalFormatting>
  <conditionalFormatting sqref="G45">
    <cfRule type="expression" dxfId="19" priority="20">
      <formula>$AC$66=TRUE</formula>
    </cfRule>
  </conditionalFormatting>
  <conditionalFormatting sqref="L48:N48">
    <cfRule type="expression" dxfId="18" priority="19">
      <formula>$AC$78=TRUE</formula>
    </cfRule>
  </conditionalFormatting>
  <conditionalFormatting sqref="E52 H52 L52">
    <cfRule type="containsBlanks" dxfId="17" priority="18">
      <formula>LEN(TRIM(E52))=0</formula>
    </cfRule>
  </conditionalFormatting>
  <conditionalFormatting sqref="P52">
    <cfRule type="expression" dxfId="16" priority="17">
      <formula>$L$52="1. Si"</formula>
    </cfRule>
  </conditionalFormatting>
  <conditionalFormatting sqref="P54">
    <cfRule type="expression" dxfId="15" priority="16">
      <formula>$P$52="8. Otro"</formula>
    </cfRule>
  </conditionalFormatting>
  <conditionalFormatting sqref="E58 E60 E62:H62 E64 E66 L58 L60 L62 L64">
    <cfRule type="containsBlanks" dxfId="14" priority="15">
      <formula>LEN(TRIM(E58))=0</formula>
    </cfRule>
  </conditionalFormatting>
  <conditionalFormatting sqref="H58">
    <cfRule type="expression" dxfId="13" priority="14">
      <formula>$E$58="21. Otro"</formula>
    </cfRule>
  </conditionalFormatting>
  <conditionalFormatting sqref="P58">
    <cfRule type="expression" dxfId="12" priority="13">
      <formula>$L$58="6. Otra"</formula>
    </cfRule>
  </conditionalFormatting>
  <conditionalFormatting sqref="H60">
    <cfRule type="expression" dxfId="11" priority="12">
      <formula>$E$60="21.Otro"</formula>
    </cfRule>
  </conditionalFormatting>
  <conditionalFormatting sqref="P60">
    <cfRule type="expression" dxfId="10" priority="11">
      <formula>$L$60="4. Otro"</formula>
    </cfRule>
  </conditionalFormatting>
  <conditionalFormatting sqref="P62">
    <cfRule type="expression" dxfId="9" priority="10">
      <formula>$L$62="6. Otro"</formula>
    </cfRule>
  </conditionalFormatting>
  <conditionalFormatting sqref="H64">
    <cfRule type="expression" dxfId="8" priority="9">
      <formula>$E$64="20.Otro"</formula>
    </cfRule>
  </conditionalFormatting>
  <conditionalFormatting sqref="P64">
    <cfRule type="expression" dxfId="7" priority="8">
      <formula>$L$64="7. Otra"</formula>
    </cfRule>
  </conditionalFormatting>
  <conditionalFormatting sqref="H70">
    <cfRule type="expression" dxfId="6" priority="7">
      <formula>$E$70="SI"</formula>
    </cfRule>
  </conditionalFormatting>
  <conditionalFormatting sqref="E70">
    <cfRule type="containsBlanks" dxfId="5" priority="6">
      <formula>LEN(TRIM(E70))=0</formula>
    </cfRule>
  </conditionalFormatting>
  <conditionalFormatting sqref="E75:H75 E77 H77 E79 H79 E81 H81 E83 H83 G87:H87 G89:H89 E91 H91 E93:H93 G97:H97 G99 G101:H101 G103:H103">
    <cfRule type="expression" dxfId="4" priority="1">
      <formula>$E$8="Mujer Gestante"</formula>
    </cfRule>
  </conditionalFormatting>
  <conditionalFormatting sqref="E75:H75 E77 H77 E79 H81 E81 E83 E91 H91 E93:H93 G101:H101 G103:H103">
    <cfRule type="containsBlanks" dxfId="3" priority="5">
      <formula>LEN(TRIM(E75))=0</formula>
    </cfRule>
  </conditionalFormatting>
  <conditionalFormatting sqref="H79">
    <cfRule type="expression" dxfId="2" priority="3">
      <formula>$E$79="10. Otro"</formula>
    </cfRule>
  </conditionalFormatting>
  <conditionalFormatting sqref="H83">
    <cfRule type="expression" dxfId="1" priority="2">
      <formula>$E$83="SI"</formula>
    </cfRule>
  </conditionalFormatting>
  <conditionalFormatting sqref="G99">
    <cfRule type="expression" dxfId="0" priority="4">
      <formula>$AC$143=TRUE</formula>
    </cfRule>
  </conditionalFormatting>
  <dataValidations count="1">
    <dataValidation type="list" allowBlank="1" showInputMessage="1" showErrorMessage="1" sqref="S13:T22 H26 E70 E83 H34 H91" xr:uid="{00000000-0002-0000-0700-000000000000}">
      <formula1>SI_NO</formula1>
    </dataValidation>
  </dataValidations>
  <pageMargins left="0.7" right="0.7" top="0.75" bottom="0.75" header="0.3" footer="0.3"/>
  <pageSetup scale="3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87" r:id="rId4" name="Group Box 43">
              <controlPr defaultSize="0" autoFill="0" autoPict="0">
                <anchor moveWithCells="1">
                  <from>
                    <xdr:col>11</xdr:col>
                    <xdr:colOff>57150</xdr:colOff>
                    <xdr:row>37</xdr:row>
                    <xdr:rowOff>76200</xdr:rowOff>
                  </from>
                  <to>
                    <xdr:col>14</xdr:col>
                    <xdr:colOff>781050</xdr:colOff>
                    <xdr:row>38</xdr:row>
                    <xdr:rowOff>838200</xdr:rowOff>
                  </to>
                </anchor>
              </controlPr>
            </control>
          </mc:Choice>
        </mc:AlternateContent>
        <mc:AlternateContent xmlns:mc="http://schemas.openxmlformats.org/markup-compatibility/2006">
          <mc:Choice Requires="x14">
            <control shapeId="6188" r:id="rId5" name="Check Box 44">
              <controlPr defaultSize="0" autoFill="0" autoLine="0" autoPict="0">
                <anchor moveWithCells="1">
                  <from>
                    <xdr:col>11</xdr:col>
                    <xdr:colOff>95250</xdr:colOff>
                    <xdr:row>37</xdr:row>
                    <xdr:rowOff>171450</xdr:rowOff>
                  </from>
                  <to>
                    <xdr:col>13</xdr:col>
                    <xdr:colOff>209550</xdr:colOff>
                    <xdr:row>37</xdr:row>
                    <xdr:rowOff>390525</xdr:rowOff>
                  </to>
                </anchor>
              </controlPr>
            </control>
          </mc:Choice>
        </mc:AlternateContent>
        <mc:AlternateContent xmlns:mc="http://schemas.openxmlformats.org/markup-compatibility/2006">
          <mc:Choice Requires="x14">
            <control shapeId="6189" r:id="rId6" name="Check Box 45">
              <controlPr defaultSize="0" autoFill="0" autoLine="0" autoPict="0">
                <anchor moveWithCells="1">
                  <from>
                    <xdr:col>11</xdr:col>
                    <xdr:colOff>95250</xdr:colOff>
                    <xdr:row>37</xdr:row>
                    <xdr:rowOff>314325</xdr:rowOff>
                  </from>
                  <to>
                    <xdr:col>13</xdr:col>
                    <xdr:colOff>571500</xdr:colOff>
                    <xdr:row>37</xdr:row>
                    <xdr:rowOff>609600</xdr:rowOff>
                  </to>
                </anchor>
              </controlPr>
            </control>
          </mc:Choice>
        </mc:AlternateContent>
        <mc:AlternateContent xmlns:mc="http://schemas.openxmlformats.org/markup-compatibility/2006">
          <mc:Choice Requires="x14">
            <control shapeId="6190" r:id="rId7" name="Check Box 46">
              <controlPr defaultSize="0" autoFill="0" autoLine="0" autoPict="0">
                <anchor moveWithCells="1">
                  <from>
                    <xdr:col>11</xdr:col>
                    <xdr:colOff>95250</xdr:colOff>
                    <xdr:row>37</xdr:row>
                    <xdr:rowOff>542925</xdr:rowOff>
                  </from>
                  <to>
                    <xdr:col>13</xdr:col>
                    <xdr:colOff>647700</xdr:colOff>
                    <xdr:row>37</xdr:row>
                    <xdr:rowOff>762000</xdr:rowOff>
                  </to>
                </anchor>
              </controlPr>
            </control>
          </mc:Choice>
        </mc:AlternateContent>
        <mc:AlternateContent xmlns:mc="http://schemas.openxmlformats.org/markup-compatibility/2006">
          <mc:Choice Requires="x14">
            <control shapeId="6191" r:id="rId8" name="Check Box 47">
              <controlPr defaultSize="0" autoFill="0" autoLine="0" autoPict="0">
                <anchor moveWithCells="1">
                  <from>
                    <xdr:col>11</xdr:col>
                    <xdr:colOff>95250</xdr:colOff>
                    <xdr:row>37</xdr:row>
                    <xdr:rowOff>723900</xdr:rowOff>
                  </from>
                  <to>
                    <xdr:col>12</xdr:col>
                    <xdr:colOff>76200</xdr:colOff>
                    <xdr:row>38</xdr:row>
                    <xdr:rowOff>9525</xdr:rowOff>
                  </to>
                </anchor>
              </controlPr>
            </control>
          </mc:Choice>
        </mc:AlternateContent>
        <mc:AlternateContent xmlns:mc="http://schemas.openxmlformats.org/markup-compatibility/2006">
          <mc:Choice Requires="x14">
            <control shapeId="6192" r:id="rId9" name="Check Box 48">
              <controlPr defaultSize="0" autoFill="0" autoLine="0" autoPict="0">
                <anchor moveWithCells="1">
                  <from>
                    <xdr:col>11</xdr:col>
                    <xdr:colOff>95250</xdr:colOff>
                    <xdr:row>37</xdr:row>
                    <xdr:rowOff>904875</xdr:rowOff>
                  </from>
                  <to>
                    <xdr:col>12</xdr:col>
                    <xdr:colOff>85725</xdr:colOff>
                    <xdr:row>38</xdr:row>
                    <xdr:rowOff>180975</xdr:rowOff>
                  </to>
                </anchor>
              </controlPr>
            </control>
          </mc:Choice>
        </mc:AlternateContent>
        <mc:AlternateContent xmlns:mc="http://schemas.openxmlformats.org/markup-compatibility/2006">
          <mc:Choice Requires="x14">
            <control shapeId="6193" r:id="rId10" name="Check Box 49">
              <controlPr defaultSize="0" autoFill="0" autoLine="0" autoPict="0">
                <anchor moveWithCells="1">
                  <from>
                    <xdr:col>11</xdr:col>
                    <xdr:colOff>95250</xdr:colOff>
                    <xdr:row>38</xdr:row>
                    <xdr:rowOff>152400</xdr:rowOff>
                  </from>
                  <to>
                    <xdr:col>13</xdr:col>
                    <xdr:colOff>847725</xdr:colOff>
                    <xdr:row>38</xdr:row>
                    <xdr:rowOff>381000</xdr:rowOff>
                  </to>
                </anchor>
              </controlPr>
            </control>
          </mc:Choice>
        </mc:AlternateContent>
        <mc:AlternateContent xmlns:mc="http://schemas.openxmlformats.org/markup-compatibility/2006">
          <mc:Choice Requires="x14">
            <control shapeId="6194" r:id="rId11" name="Check Box 50">
              <controlPr defaultSize="0" autoFill="0" autoLine="0" autoPict="0">
                <anchor moveWithCells="1">
                  <from>
                    <xdr:col>11</xdr:col>
                    <xdr:colOff>95250</xdr:colOff>
                    <xdr:row>38</xdr:row>
                    <xdr:rowOff>333375</xdr:rowOff>
                  </from>
                  <to>
                    <xdr:col>13</xdr:col>
                    <xdr:colOff>419100</xdr:colOff>
                    <xdr:row>38</xdr:row>
                    <xdr:rowOff>561975</xdr:rowOff>
                  </to>
                </anchor>
              </controlPr>
            </control>
          </mc:Choice>
        </mc:AlternateContent>
        <mc:AlternateContent xmlns:mc="http://schemas.openxmlformats.org/markup-compatibility/2006">
          <mc:Choice Requires="x14">
            <control shapeId="6195" r:id="rId12" name="Check Box 51">
              <controlPr defaultSize="0" autoFill="0" autoLine="0" autoPict="0">
                <anchor moveWithCells="1">
                  <from>
                    <xdr:col>11</xdr:col>
                    <xdr:colOff>95250</xdr:colOff>
                    <xdr:row>38</xdr:row>
                    <xdr:rowOff>533400</xdr:rowOff>
                  </from>
                  <to>
                    <xdr:col>13</xdr:col>
                    <xdr:colOff>485775</xdr:colOff>
                    <xdr:row>38</xdr:row>
                    <xdr:rowOff>762000</xdr:rowOff>
                  </to>
                </anchor>
              </controlPr>
            </control>
          </mc:Choice>
        </mc:AlternateContent>
        <mc:AlternateContent xmlns:mc="http://schemas.openxmlformats.org/markup-compatibility/2006">
          <mc:Choice Requires="x14">
            <control shapeId="6197" r:id="rId13" name="Group Box 53">
              <controlPr defaultSize="0" autoFill="0" autoPict="0">
                <anchor moveWithCells="1">
                  <from>
                    <xdr:col>6</xdr:col>
                    <xdr:colOff>76200</xdr:colOff>
                    <xdr:row>37</xdr:row>
                    <xdr:rowOff>76200</xdr:rowOff>
                  </from>
                  <to>
                    <xdr:col>7</xdr:col>
                    <xdr:colOff>1704975</xdr:colOff>
                    <xdr:row>37</xdr:row>
                    <xdr:rowOff>866775</xdr:rowOff>
                  </to>
                </anchor>
              </controlPr>
            </control>
          </mc:Choice>
        </mc:AlternateContent>
        <mc:AlternateContent xmlns:mc="http://schemas.openxmlformats.org/markup-compatibility/2006">
          <mc:Choice Requires="x14">
            <control shapeId="6198" r:id="rId14" name="Check Box 54">
              <controlPr defaultSize="0" autoFill="0" autoLine="0" autoPict="0">
                <anchor moveWithCells="1">
                  <from>
                    <xdr:col>6</xdr:col>
                    <xdr:colOff>123825</xdr:colOff>
                    <xdr:row>37</xdr:row>
                    <xdr:rowOff>190500</xdr:rowOff>
                  </from>
                  <to>
                    <xdr:col>6</xdr:col>
                    <xdr:colOff>1323975</xdr:colOff>
                    <xdr:row>37</xdr:row>
                    <xdr:rowOff>419100</xdr:rowOff>
                  </to>
                </anchor>
              </controlPr>
            </control>
          </mc:Choice>
        </mc:AlternateContent>
        <mc:AlternateContent xmlns:mc="http://schemas.openxmlformats.org/markup-compatibility/2006">
          <mc:Choice Requires="x14">
            <control shapeId="6199" r:id="rId15" name="Check Box 55">
              <controlPr defaultSize="0" autoFill="0" autoLine="0" autoPict="0">
                <anchor moveWithCells="1">
                  <from>
                    <xdr:col>6</xdr:col>
                    <xdr:colOff>123825</xdr:colOff>
                    <xdr:row>37</xdr:row>
                    <xdr:rowOff>390525</xdr:rowOff>
                  </from>
                  <to>
                    <xdr:col>6</xdr:col>
                    <xdr:colOff>1581150</xdr:colOff>
                    <xdr:row>37</xdr:row>
                    <xdr:rowOff>609600</xdr:rowOff>
                  </to>
                </anchor>
              </controlPr>
            </control>
          </mc:Choice>
        </mc:AlternateContent>
        <mc:AlternateContent xmlns:mc="http://schemas.openxmlformats.org/markup-compatibility/2006">
          <mc:Choice Requires="x14">
            <control shapeId="6200" r:id="rId16" name="Check Box 56">
              <controlPr defaultSize="0" autoFill="0" autoLine="0" autoPict="0">
                <anchor moveWithCells="1">
                  <from>
                    <xdr:col>6</xdr:col>
                    <xdr:colOff>123825</xdr:colOff>
                    <xdr:row>37</xdr:row>
                    <xdr:rowOff>571500</xdr:rowOff>
                  </from>
                  <to>
                    <xdr:col>6</xdr:col>
                    <xdr:colOff>1724025</xdr:colOff>
                    <xdr:row>37</xdr:row>
                    <xdr:rowOff>819150</xdr:rowOff>
                  </to>
                </anchor>
              </controlPr>
            </control>
          </mc:Choice>
        </mc:AlternateContent>
        <mc:AlternateContent xmlns:mc="http://schemas.openxmlformats.org/markup-compatibility/2006">
          <mc:Choice Requires="x14">
            <control shapeId="6202" r:id="rId17" name="Check Box 58">
              <controlPr defaultSize="0" autoFill="0" autoLine="0" autoPict="0">
                <anchor moveWithCells="1">
                  <from>
                    <xdr:col>6</xdr:col>
                    <xdr:colOff>1838325</xdr:colOff>
                    <xdr:row>37</xdr:row>
                    <xdr:rowOff>200025</xdr:rowOff>
                  </from>
                  <to>
                    <xdr:col>7</xdr:col>
                    <xdr:colOff>847725</xdr:colOff>
                    <xdr:row>37</xdr:row>
                    <xdr:rowOff>419100</xdr:rowOff>
                  </to>
                </anchor>
              </controlPr>
            </control>
          </mc:Choice>
        </mc:AlternateContent>
        <mc:AlternateContent xmlns:mc="http://schemas.openxmlformats.org/markup-compatibility/2006">
          <mc:Choice Requires="x14">
            <control shapeId="6203" r:id="rId18" name="Check Box 59">
              <controlPr defaultSize="0" autoFill="0" autoLine="0" autoPict="0">
                <anchor moveWithCells="1">
                  <from>
                    <xdr:col>6</xdr:col>
                    <xdr:colOff>1838325</xdr:colOff>
                    <xdr:row>37</xdr:row>
                    <xdr:rowOff>381000</xdr:rowOff>
                  </from>
                  <to>
                    <xdr:col>7</xdr:col>
                    <xdr:colOff>609600</xdr:colOff>
                    <xdr:row>37</xdr:row>
                    <xdr:rowOff>609600</xdr:rowOff>
                  </to>
                </anchor>
              </controlPr>
            </control>
          </mc:Choice>
        </mc:AlternateContent>
        <mc:AlternateContent xmlns:mc="http://schemas.openxmlformats.org/markup-compatibility/2006">
          <mc:Choice Requires="x14">
            <control shapeId="6204" r:id="rId19" name="Check Box 60">
              <controlPr defaultSize="0" autoFill="0" autoLine="0" autoPict="0">
                <anchor moveWithCells="1">
                  <from>
                    <xdr:col>6</xdr:col>
                    <xdr:colOff>1838325</xdr:colOff>
                    <xdr:row>37</xdr:row>
                    <xdr:rowOff>581025</xdr:rowOff>
                  </from>
                  <to>
                    <xdr:col>7</xdr:col>
                    <xdr:colOff>800100</xdr:colOff>
                    <xdr:row>37</xdr:row>
                    <xdr:rowOff>800100</xdr:rowOff>
                  </to>
                </anchor>
              </controlPr>
            </control>
          </mc:Choice>
        </mc:AlternateContent>
        <mc:AlternateContent xmlns:mc="http://schemas.openxmlformats.org/markup-compatibility/2006">
          <mc:Choice Requires="x14">
            <control shapeId="6205" r:id="rId20" name="Group Box 61">
              <controlPr defaultSize="0" autoFill="0" autoPict="0">
                <anchor moveWithCells="1">
                  <from>
                    <xdr:col>6</xdr:col>
                    <xdr:colOff>76200</xdr:colOff>
                    <xdr:row>42</xdr:row>
                    <xdr:rowOff>66675</xdr:rowOff>
                  </from>
                  <to>
                    <xdr:col>7</xdr:col>
                    <xdr:colOff>1724025</xdr:colOff>
                    <xdr:row>42</xdr:row>
                    <xdr:rowOff>1371600</xdr:rowOff>
                  </to>
                </anchor>
              </controlPr>
            </control>
          </mc:Choice>
        </mc:AlternateContent>
        <mc:AlternateContent xmlns:mc="http://schemas.openxmlformats.org/markup-compatibility/2006">
          <mc:Choice Requires="x14">
            <control shapeId="6206" r:id="rId21" name="Check Box 62">
              <controlPr defaultSize="0" autoFill="0" autoLine="0" autoPict="0">
                <anchor moveWithCells="1">
                  <from>
                    <xdr:col>6</xdr:col>
                    <xdr:colOff>152400</xdr:colOff>
                    <xdr:row>42</xdr:row>
                    <xdr:rowOff>247650</xdr:rowOff>
                  </from>
                  <to>
                    <xdr:col>7</xdr:col>
                    <xdr:colOff>514350</xdr:colOff>
                    <xdr:row>42</xdr:row>
                    <xdr:rowOff>466725</xdr:rowOff>
                  </to>
                </anchor>
              </controlPr>
            </control>
          </mc:Choice>
        </mc:AlternateContent>
        <mc:AlternateContent xmlns:mc="http://schemas.openxmlformats.org/markup-compatibility/2006">
          <mc:Choice Requires="x14">
            <control shapeId="6207" r:id="rId22" name="Check Box 63">
              <controlPr defaultSize="0" autoFill="0" autoLine="0" autoPict="0">
                <anchor moveWithCells="1">
                  <from>
                    <xdr:col>6</xdr:col>
                    <xdr:colOff>152400</xdr:colOff>
                    <xdr:row>42</xdr:row>
                    <xdr:rowOff>409575</xdr:rowOff>
                  </from>
                  <to>
                    <xdr:col>7</xdr:col>
                    <xdr:colOff>57150</xdr:colOff>
                    <xdr:row>42</xdr:row>
                    <xdr:rowOff>657225</xdr:rowOff>
                  </to>
                </anchor>
              </controlPr>
            </control>
          </mc:Choice>
        </mc:AlternateContent>
        <mc:AlternateContent xmlns:mc="http://schemas.openxmlformats.org/markup-compatibility/2006">
          <mc:Choice Requires="x14">
            <control shapeId="6208" r:id="rId23" name="Check Box 64">
              <controlPr defaultSize="0" autoFill="0" autoLine="0" autoPict="0">
                <anchor moveWithCells="1">
                  <from>
                    <xdr:col>6</xdr:col>
                    <xdr:colOff>161925</xdr:colOff>
                    <xdr:row>42</xdr:row>
                    <xdr:rowOff>590550</xdr:rowOff>
                  </from>
                  <to>
                    <xdr:col>7</xdr:col>
                    <xdr:colOff>342900</xdr:colOff>
                    <xdr:row>42</xdr:row>
                    <xdr:rowOff>819150</xdr:rowOff>
                  </to>
                </anchor>
              </controlPr>
            </control>
          </mc:Choice>
        </mc:AlternateContent>
        <mc:AlternateContent xmlns:mc="http://schemas.openxmlformats.org/markup-compatibility/2006">
          <mc:Choice Requires="x14">
            <control shapeId="6209" r:id="rId24" name="Check Box 65">
              <controlPr defaultSize="0" autoFill="0" autoLine="0" autoPict="0">
                <anchor moveWithCells="1">
                  <from>
                    <xdr:col>6</xdr:col>
                    <xdr:colOff>161925</xdr:colOff>
                    <xdr:row>42</xdr:row>
                    <xdr:rowOff>762000</xdr:rowOff>
                  </from>
                  <to>
                    <xdr:col>6</xdr:col>
                    <xdr:colOff>1609725</xdr:colOff>
                    <xdr:row>42</xdr:row>
                    <xdr:rowOff>990600</xdr:rowOff>
                  </to>
                </anchor>
              </controlPr>
            </control>
          </mc:Choice>
        </mc:AlternateContent>
        <mc:AlternateContent xmlns:mc="http://schemas.openxmlformats.org/markup-compatibility/2006">
          <mc:Choice Requires="x14">
            <control shapeId="6210" r:id="rId25" name="Check Box 66">
              <controlPr defaultSize="0" autoFill="0" autoLine="0" autoPict="0">
                <anchor moveWithCells="1">
                  <from>
                    <xdr:col>6</xdr:col>
                    <xdr:colOff>161925</xdr:colOff>
                    <xdr:row>42</xdr:row>
                    <xdr:rowOff>933450</xdr:rowOff>
                  </from>
                  <to>
                    <xdr:col>6</xdr:col>
                    <xdr:colOff>1800225</xdr:colOff>
                    <xdr:row>42</xdr:row>
                    <xdr:rowOff>1152525</xdr:rowOff>
                  </to>
                </anchor>
              </controlPr>
            </control>
          </mc:Choice>
        </mc:AlternateContent>
        <mc:AlternateContent xmlns:mc="http://schemas.openxmlformats.org/markup-compatibility/2006">
          <mc:Choice Requires="x14">
            <control shapeId="6211" r:id="rId26" name="Check Box 67">
              <controlPr defaultSize="0" autoFill="0" autoLine="0" autoPict="0">
                <anchor moveWithCells="1">
                  <from>
                    <xdr:col>6</xdr:col>
                    <xdr:colOff>161925</xdr:colOff>
                    <xdr:row>42</xdr:row>
                    <xdr:rowOff>1085850</xdr:rowOff>
                  </from>
                  <to>
                    <xdr:col>7</xdr:col>
                    <xdr:colOff>295275</xdr:colOff>
                    <xdr:row>42</xdr:row>
                    <xdr:rowOff>1343025</xdr:rowOff>
                  </to>
                </anchor>
              </controlPr>
            </control>
          </mc:Choice>
        </mc:AlternateContent>
        <mc:AlternateContent xmlns:mc="http://schemas.openxmlformats.org/markup-compatibility/2006">
          <mc:Choice Requires="x14">
            <control shapeId="6212" r:id="rId27" name="Check Box 68">
              <controlPr defaultSize="0" autoFill="0" autoLine="0" autoPict="0">
                <anchor moveWithCells="1">
                  <from>
                    <xdr:col>7</xdr:col>
                    <xdr:colOff>171450</xdr:colOff>
                    <xdr:row>42</xdr:row>
                    <xdr:rowOff>238125</xdr:rowOff>
                  </from>
                  <to>
                    <xdr:col>7</xdr:col>
                    <xdr:colOff>1514475</xdr:colOff>
                    <xdr:row>42</xdr:row>
                    <xdr:rowOff>466725</xdr:rowOff>
                  </to>
                </anchor>
              </controlPr>
            </control>
          </mc:Choice>
        </mc:AlternateContent>
        <mc:AlternateContent xmlns:mc="http://schemas.openxmlformats.org/markup-compatibility/2006">
          <mc:Choice Requires="x14">
            <control shapeId="6213" r:id="rId28" name="Check Box 69">
              <controlPr defaultSize="0" autoFill="0" autoLine="0" autoPict="0">
                <anchor moveWithCells="1">
                  <from>
                    <xdr:col>7</xdr:col>
                    <xdr:colOff>171450</xdr:colOff>
                    <xdr:row>42</xdr:row>
                    <xdr:rowOff>409575</xdr:rowOff>
                  </from>
                  <to>
                    <xdr:col>7</xdr:col>
                    <xdr:colOff>1200150</xdr:colOff>
                    <xdr:row>42</xdr:row>
                    <xdr:rowOff>628650</xdr:rowOff>
                  </to>
                </anchor>
              </controlPr>
            </control>
          </mc:Choice>
        </mc:AlternateContent>
        <mc:AlternateContent xmlns:mc="http://schemas.openxmlformats.org/markup-compatibility/2006">
          <mc:Choice Requires="x14">
            <control shapeId="6214" r:id="rId29" name="Check Box 70">
              <controlPr defaultSize="0" autoFill="0" autoLine="0" autoPict="0">
                <anchor moveWithCells="1">
                  <from>
                    <xdr:col>7</xdr:col>
                    <xdr:colOff>171450</xdr:colOff>
                    <xdr:row>42</xdr:row>
                    <xdr:rowOff>590550</xdr:rowOff>
                  </from>
                  <to>
                    <xdr:col>7</xdr:col>
                    <xdr:colOff>1228725</xdr:colOff>
                    <xdr:row>42</xdr:row>
                    <xdr:rowOff>819150</xdr:rowOff>
                  </to>
                </anchor>
              </controlPr>
            </control>
          </mc:Choice>
        </mc:AlternateContent>
        <mc:AlternateContent xmlns:mc="http://schemas.openxmlformats.org/markup-compatibility/2006">
          <mc:Choice Requires="x14">
            <control shapeId="6215" r:id="rId30" name="Check Box 71">
              <controlPr defaultSize="0" autoFill="0" autoLine="0" autoPict="0">
                <anchor moveWithCells="1">
                  <from>
                    <xdr:col>7</xdr:col>
                    <xdr:colOff>161925</xdr:colOff>
                    <xdr:row>42</xdr:row>
                    <xdr:rowOff>771525</xdr:rowOff>
                  </from>
                  <to>
                    <xdr:col>7</xdr:col>
                    <xdr:colOff>1676400</xdr:colOff>
                    <xdr:row>42</xdr:row>
                    <xdr:rowOff>990600</xdr:rowOff>
                  </to>
                </anchor>
              </controlPr>
            </control>
          </mc:Choice>
        </mc:AlternateContent>
        <mc:AlternateContent xmlns:mc="http://schemas.openxmlformats.org/markup-compatibility/2006">
          <mc:Choice Requires="x14">
            <control shapeId="6216" r:id="rId31" name="Check Box 72">
              <controlPr defaultSize="0" autoFill="0" autoLine="0" autoPict="0">
                <anchor moveWithCells="1">
                  <from>
                    <xdr:col>7</xdr:col>
                    <xdr:colOff>171450</xdr:colOff>
                    <xdr:row>42</xdr:row>
                    <xdr:rowOff>942975</xdr:rowOff>
                  </from>
                  <to>
                    <xdr:col>7</xdr:col>
                    <xdr:colOff>1676400</xdr:colOff>
                    <xdr:row>42</xdr:row>
                    <xdr:rowOff>1152525</xdr:rowOff>
                  </to>
                </anchor>
              </controlPr>
            </control>
          </mc:Choice>
        </mc:AlternateContent>
        <mc:AlternateContent xmlns:mc="http://schemas.openxmlformats.org/markup-compatibility/2006">
          <mc:Choice Requires="x14">
            <control shapeId="6245" r:id="rId32" name="Group Box 101">
              <controlPr defaultSize="0" autoFill="0" autoPict="0">
                <anchor moveWithCells="1">
                  <from>
                    <xdr:col>6</xdr:col>
                    <xdr:colOff>66675</xdr:colOff>
                    <xdr:row>86</xdr:row>
                    <xdr:rowOff>66675</xdr:rowOff>
                  </from>
                  <to>
                    <xdr:col>7</xdr:col>
                    <xdr:colOff>1704975</xdr:colOff>
                    <xdr:row>86</xdr:row>
                    <xdr:rowOff>2143125</xdr:rowOff>
                  </to>
                </anchor>
              </controlPr>
            </control>
          </mc:Choice>
        </mc:AlternateContent>
        <mc:AlternateContent xmlns:mc="http://schemas.openxmlformats.org/markup-compatibility/2006">
          <mc:Choice Requires="x14">
            <control shapeId="6246" r:id="rId33" name="Check Box 102">
              <controlPr defaultSize="0" autoFill="0" autoLine="0" autoPict="0">
                <anchor moveWithCells="1">
                  <from>
                    <xdr:col>6</xdr:col>
                    <xdr:colOff>85725</xdr:colOff>
                    <xdr:row>86</xdr:row>
                    <xdr:rowOff>161925</xdr:rowOff>
                  </from>
                  <to>
                    <xdr:col>7</xdr:col>
                    <xdr:colOff>1628775</xdr:colOff>
                    <xdr:row>86</xdr:row>
                    <xdr:rowOff>381000</xdr:rowOff>
                  </to>
                </anchor>
              </controlPr>
            </control>
          </mc:Choice>
        </mc:AlternateContent>
        <mc:AlternateContent xmlns:mc="http://schemas.openxmlformats.org/markup-compatibility/2006">
          <mc:Choice Requires="x14">
            <control shapeId="6247" r:id="rId34" name="Check Box 103">
              <controlPr defaultSize="0" autoFill="0" autoLine="0" autoPict="0">
                <anchor moveWithCells="1">
                  <from>
                    <xdr:col>6</xdr:col>
                    <xdr:colOff>85725</xdr:colOff>
                    <xdr:row>86</xdr:row>
                    <xdr:rowOff>323850</xdr:rowOff>
                  </from>
                  <to>
                    <xdr:col>7</xdr:col>
                    <xdr:colOff>1209675</xdr:colOff>
                    <xdr:row>86</xdr:row>
                    <xdr:rowOff>533400</xdr:rowOff>
                  </to>
                </anchor>
              </controlPr>
            </control>
          </mc:Choice>
        </mc:AlternateContent>
        <mc:AlternateContent xmlns:mc="http://schemas.openxmlformats.org/markup-compatibility/2006">
          <mc:Choice Requires="x14">
            <control shapeId="6248" r:id="rId35" name="Check Box 104">
              <controlPr defaultSize="0" autoFill="0" autoLine="0" autoPict="0">
                <anchor moveWithCells="1">
                  <from>
                    <xdr:col>6</xdr:col>
                    <xdr:colOff>95250</xdr:colOff>
                    <xdr:row>86</xdr:row>
                    <xdr:rowOff>466725</xdr:rowOff>
                  </from>
                  <to>
                    <xdr:col>7</xdr:col>
                    <xdr:colOff>809625</xdr:colOff>
                    <xdr:row>86</xdr:row>
                    <xdr:rowOff>752475</xdr:rowOff>
                  </to>
                </anchor>
              </controlPr>
            </control>
          </mc:Choice>
        </mc:AlternateContent>
        <mc:AlternateContent xmlns:mc="http://schemas.openxmlformats.org/markup-compatibility/2006">
          <mc:Choice Requires="x14">
            <control shapeId="6249" r:id="rId36" name="Check Box 105">
              <controlPr defaultSize="0" autoFill="0" autoLine="0" autoPict="0">
                <anchor moveWithCells="1">
                  <from>
                    <xdr:col>6</xdr:col>
                    <xdr:colOff>85725</xdr:colOff>
                    <xdr:row>86</xdr:row>
                    <xdr:rowOff>676275</xdr:rowOff>
                  </from>
                  <to>
                    <xdr:col>7</xdr:col>
                    <xdr:colOff>1381125</xdr:colOff>
                    <xdr:row>86</xdr:row>
                    <xdr:rowOff>904875</xdr:rowOff>
                  </to>
                </anchor>
              </controlPr>
            </control>
          </mc:Choice>
        </mc:AlternateContent>
        <mc:AlternateContent xmlns:mc="http://schemas.openxmlformats.org/markup-compatibility/2006">
          <mc:Choice Requires="x14">
            <control shapeId="6251" r:id="rId37" name="Check Box 107">
              <controlPr defaultSize="0" autoFill="0" autoLine="0" autoPict="0">
                <anchor moveWithCells="1">
                  <from>
                    <xdr:col>6</xdr:col>
                    <xdr:colOff>76200</xdr:colOff>
                    <xdr:row>86</xdr:row>
                    <xdr:rowOff>1181100</xdr:rowOff>
                  </from>
                  <to>
                    <xdr:col>7</xdr:col>
                    <xdr:colOff>1304925</xdr:colOff>
                    <xdr:row>86</xdr:row>
                    <xdr:rowOff>1400175</xdr:rowOff>
                  </to>
                </anchor>
              </controlPr>
            </control>
          </mc:Choice>
        </mc:AlternateContent>
        <mc:AlternateContent xmlns:mc="http://schemas.openxmlformats.org/markup-compatibility/2006">
          <mc:Choice Requires="x14">
            <control shapeId="6252" r:id="rId38" name="Check Box 108">
              <controlPr defaultSize="0" autoFill="0" autoLine="0" autoPict="0">
                <anchor moveWithCells="1">
                  <from>
                    <xdr:col>6</xdr:col>
                    <xdr:colOff>76200</xdr:colOff>
                    <xdr:row>86</xdr:row>
                    <xdr:rowOff>1362075</xdr:rowOff>
                  </from>
                  <to>
                    <xdr:col>7</xdr:col>
                    <xdr:colOff>695325</xdr:colOff>
                    <xdr:row>86</xdr:row>
                    <xdr:rowOff>1590675</xdr:rowOff>
                  </to>
                </anchor>
              </controlPr>
            </control>
          </mc:Choice>
        </mc:AlternateContent>
        <mc:AlternateContent xmlns:mc="http://schemas.openxmlformats.org/markup-compatibility/2006">
          <mc:Choice Requires="x14">
            <control shapeId="6253" r:id="rId39" name="Check Box 109">
              <controlPr defaultSize="0" autoFill="0" autoLine="0" autoPict="0">
                <anchor moveWithCells="1">
                  <from>
                    <xdr:col>6</xdr:col>
                    <xdr:colOff>76200</xdr:colOff>
                    <xdr:row>86</xdr:row>
                    <xdr:rowOff>1524000</xdr:rowOff>
                  </from>
                  <to>
                    <xdr:col>7</xdr:col>
                    <xdr:colOff>695325</xdr:colOff>
                    <xdr:row>86</xdr:row>
                    <xdr:rowOff>1752600</xdr:rowOff>
                  </to>
                </anchor>
              </controlPr>
            </control>
          </mc:Choice>
        </mc:AlternateContent>
        <mc:AlternateContent xmlns:mc="http://schemas.openxmlformats.org/markup-compatibility/2006">
          <mc:Choice Requires="x14">
            <control shapeId="6254" r:id="rId40" name="Check Box 110">
              <controlPr defaultSize="0" autoFill="0" autoLine="0" autoPict="0">
                <anchor moveWithCells="1">
                  <from>
                    <xdr:col>6</xdr:col>
                    <xdr:colOff>85725</xdr:colOff>
                    <xdr:row>86</xdr:row>
                    <xdr:rowOff>1685925</xdr:rowOff>
                  </from>
                  <to>
                    <xdr:col>7</xdr:col>
                    <xdr:colOff>533400</xdr:colOff>
                    <xdr:row>86</xdr:row>
                    <xdr:rowOff>1914525</xdr:rowOff>
                  </to>
                </anchor>
              </controlPr>
            </control>
          </mc:Choice>
        </mc:AlternateContent>
        <mc:AlternateContent xmlns:mc="http://schemas.openxmlformats.org/markup-compatibility/2006">
          <mc:Choice Requires="x14">
            <control shapeId="6255" r:id="rId41" name="Check Box 111">
              <controlPr defaultSize="0" autoFill="0" autoLine="0" autoPict="0">
                <anchor moveWithCells="1">
                  <from>
                    <xdr:col>6</xdr:col>
                    <xdr:colOff>76200</xdr:colOff>
                    <xdr:row>86</xdr:row>
                    <xdr:rowOff>1876425</xdr:rowOff>
                  </from>
                  <to>
                    <xdr:col>6</xdr:col>
                    <xdr:colOff>1771650</xdr:colOff>
                    <xdr:row>86</xdr:row>
                    <xdr:rowOff>2095500</xdr:rowOff>
                  </to>
                </anchor>
              </controlPr>
            </control>
          </mc:Choice>
        </mc:AlternateContent>
        <mc:AlternateContent xmlns:mc="http://schemas.openxmlformats.org/markup-compatibility/2006">
          <mc:Choice Requires="x14">
            <control shapeId="6257" r:id="rId42" name="Group Box 113">
              <controlPr defaultSize="0" autoFill="0" autoPict="0">
                <anchor moveWithCells="1">
                  <from>
                    <xdr:col>6</xdr:col>
                    <xdr:colOff>104775</xdr:colOff>
                    <xdr:row>88</xdr:row>
                    <xdr:rowOff>114300</xdr:rowOff>
                  </from>
                  <to>
                    <xdr:col>7</xdr:col>
                    <xdr:colOff>1704975</xdr:colOff>
                    <xdr:row>88</xdr:row>
                    <xdr:rowOff>1771650</xdr:rowOff>
                  </to>
                </anchor>
              </controlPr>
            </control>
          </mc:Choice>
        </mc:AlternateContent>
        <mc:AlternateContent xmlns:mc="http://schemas.openxmlformats.org/markup-compatibility/2006">
          <mc:Choice Requires="x14">
            <control shapeId="6258" r:id="rId43" name="Check Box 114">
              <controlPr defaultSize="0" autoFill="0" autoLine="0" autoPict="0">
                <anchor moveWithCells="1">
                  <from>
                    <xdr:col>6</xdr:col>
                    <xdr:colOff>133350</xdr:colOff>
                    <xdr:row>88</xdr:row>
                    <xdr:rowOff>238125</xdr:rowOff>
                  </from>
                  <to>
                    <xdr:col>6</xdr:col>
                    <xdr:colOff>1390650</xdr:colOff>
                    <xdr:row>88</xdr:row>
                    <xdr:rowOff>466725</xdr:rowOff>
                  </to>
                </anchor>
              </controlPr>
            </control>
          </mc:Choice>
        </mc:AlternateContent>
        <mc:AlternateContent xmlns:mc="http://schemas.openxmlformats.org/markup-compatibility/2006">
          <mc:Choice Requires="x14">
            <control shapeId="6259" r:id="rId44" name="Check Box 115">
              <controlPr defaultSize="0" autoFill="0" autoLine="0" autoPict="0">
                <anchor moveWithCells="1">
                  <from>
                    <xdr:col>6</xdr:col>
                    <xdr:colOff>133350</xdr:colOff>
                    <xdr:row>88</xdr:row>
                    <xdr:rowOff>428625</xdr:rowOff>
                  </from>
                  <to>
                    <xdr:col>6</xdr:col>
                    <xdr:colOff>1438275</xdr:colOff>
                    <xdr:row>88</xdr:row>
                    <xdr:rowOff>657225</xdr:rowOff>
                  </to>
                </anchor>
              </controlPr>
            </control>
          </mc:Choice>
        </mc:AlternateContent>
        <mc:AlternateContent xmlns:mc="http://schemas.openxmlformats.org/markup-compatibility/2006">
          <mc:Choice Requires="x14">
            <control shapeId="6260" r:id="rId45" name="Check Box 116">
              <controlPr defaultSize="0" autoFill="0" autoLine="0" autoPict="0">
                <anchor moveWithCells="1">
                  <from>
                    <xdr:col>6</xdr:col>
                    <xdr:colOff>142875</xdr:colOff>
                    <xdr:row>88</xdr:row>
                    <xdr:rowOff>581025</xdr:rowOff>
                  </from>
                  <to>
                    <xdr:col>6</xdr:col>
                    <xdr:colOff>1485900</xdr:colOff>
                    <xdr:row>88</xdr:row>
                    <xdr:rowOff>847725</xdr:rowOff>
                  </to>
                </anchor>
              </controlPr>
            </control>
          </mc:Choice>
        </mc:AlternateContent>
        <mc:AlternateContent xmlns:mc="http://schemas.openxmlformats.org/markup-compatibility/2006">
          <mc:Choice Requires="x14">
            <control shapeId="6261" r:id="rId46" name="Check Box 117">
              <controlPr defaultSize="0" autoFill="0" autoLine="0" autoPict="0">
                <anchor moveWithCells="1">
                  <from>
                    <xdr:col>6</xdr:col>
                    <xdr:colOff>142875</xdr:colOff>
                    <xdr:row>88</xdr:row>
                    <xdr:rowOff>781050</xdr:rowOff>
                  </from>
                  <to>
                    <xdr:col>6</xdr:col>
                    <xdr:colOff>1323975</xdr:colOff>
                    <xdr:row>88</xdr:row>
                    <xdr:rowOff>1009650</xdr:rowOff>
                  </to>
                </anchor>
              </controlPr>
            </control>
          </mc:Choice>
        </mc:AlternateContent>
        <mc:AlternateContent xmlns:mc="http://schemas.openxmlformats.org/markup-compatibility/2006">
          <mc:Choice Requires="x14">
            <control shapeId="6262" r:id="rId47" name="Check Box 118">
              <controlPr defaultSize="0" autoFill="0" autoLine="0" autoPict="0">
                <anchor moveWithCells="1">
                  <from>
                    <xdr:col>6</xdr:col>
                    <xdr:colOff>142875</xdr:colOff>
                    <xdr:row>88</xdr:row>
                    <xdr:rowOff>962025</xdr:rowOff>
                  </from>
                  <to>
                    <xdr:col>6</xdr:col>
                    <xdr:colOff>1438275</xdr:colOff>
                    <xdr:row>88</xdr:row>
                    <xdr:rowOff>1181100</xdr:rowOff>
                  </to>
                </anchor>
              </controlPr>
            </control>
          </mc:Choice>
        </mc:AlternateContent>
        <mc:AlternateContent xmlns:mc="http://schemas.openxmlformats.org/markup-compatibility/2006">
          <mc:Choice Requires="x14">
            <control shapeId="6263" r:id="rId48" name="Check Box 119">
              <controlPr defaultSize="0" autoFill="0" autoLine="0" autoPict="0">
                <anchor moveWithCells="1">
                  <from>
                    <xdr:col>6</xdr:col>
                    <xdr:colOff>142875</xdr:colOff>
                    <xdr:row>88</xdr:row>
                    <xdr:rowOff>1104900</xdr:rowOff>
                  </from>
                  <to>
                    <xdr:col>6</xdr:col>
                    <xdr:colOff>1676400</xdr:colOff>
                    <xdr:row>88</xdr:row>
                    <xdr:rowOff>1390650</xdr:rowOff>
                  </to>
                </anchor>
              </controlPr>
            </control>
          </mc:Choice>
        </mc:AlternateContent>
        <mc:AlternateContent xmlns:mc="http://schemas.openxmlformats.org/markup-compatibility/2006">
          <mc:Choice Requires="x14">
            <control shapeId="6264" r:id="rId49" name="Check Box 120">
              <controlPr defaultSize="0" autoFill="0" autoLine="0" autoPict="0">
                <anchor moveWithCells="1">
                  <from>
                    <xdr:col>6</xdr:col>
                    <xdr:colOff>142875</xdr:colOff>
                    <xdr:row>88</xdr:row>
                    <xdr:rowOff>1323975</xdr:rowOff>
                  </from>
                  <to>
                    <xdr:col>6</xdr:col>
                    <xdr:colOff>1247775</xdr:colOff>
                    <xdr:row>88</xdr:row>
                    <xdr:rowOff>1533525</xdr:rowOff>
                  </to>
                </anchor>
              </controlPr>
            </control>
          </mc:Choice>
        </mc:AlternateContent>
        <mc:AlternateContent xmlns:mc="http://schemas.openxmlformats.org/markup-compatibility/2006">
          <mc:Choice Requires="x14">
            <control shapeId="6266" r:id="rId50" name="Check Box 122">
              <controlPr defaultSize="0" autoFill="0" autoLine="0" autoPict="0">
                <anchor moveWithCells="1">
                  <from>
                    <xdr:col>6</xdr:col>
                    <xdr:colOff>1504950</xdr:colOff>
                    <xdr:row>88</xdr:row>
                    <xdr:rowOff>228600</xdr:rowOff>
                  </from>
                  <to>
                    <xdr:col>7</xdr:col>
                    <xdr:colOff>1057275</xdr:colOff>
                    <xdr:row>88</xdr:row>
                    <xdr:rowOff>447675</xdr:rowOff>
                  </to>
                </anchor>
              </controlPr>
            </control>
          </mc:Choice>
        </mc:AlternateContent>
        <mc:AlternateContent xmlns:mc="http://schemas.openxmlformats.org/markup-compatibility/2006">
          <mc:Choice Requires="x14">
            <control shapeId="6267" r:id="rId51" name="Check Box 123">
              <controlPr defaultSize="0" autoFill="0" autoLine="0" autoPict="0">
                <anchor moveWithCells="1">
                  <from>
                    <xdr:col>6</xdr:col>
                    <xdr:colOff>1504950</xdr:colOff>
                    <xdr:row>88</xdr:row>
                    <xdr:rowOff>371475</xdr:rowOff>
                  </from>
                  <to>
                    <xdr:col>7</xdr:col>
                    <xdr:colOff>228600</xdr:colOff>
                    <xdr:row>88</xdr:row>
                    <xdr:rowOff>657225</xdr:rowOff>
                  </to>
                </anchor>
              </controlPr>
            </control>
          </mc:Choice>
        </mc:AlternateContent>
        <mc:AlternateContent xmlns:mc="http://schemas.openxmlformats.org/markup-compatibility/2006">
          <mc:Choice Requires="x14">
            <control shapeId="6268" r:id="rId52" name="Check Box 124">
              <controlPr defaultSize="0" autoFill="0" autoLine="0" autoPict="0">
                <anchor moveWithCells="1">
                  <from>
                    <xdr:col>6</xdr:col>
                    <xdr:colOff>1504950</xdr:colOff>
                    <xdr:row>88</xdr:row>
                    <xdr:rowOff>590550</xdr:rowOff>
                  </from>
                  <to>
                    <xdr:col>7</xdr:col>
                    <xdr:colOff>295275</xdr:colOff>
                    <xdr:row>88</xdr:row>
                    <xdr:rowOff>819150</xdr:rowOff>
                  </to>
                </anchor>
              </controlPr>
            </control>
          </mc:Choice>
        </mc:AlternateContent>
        <mc:AlternateContent xmlns:mc="http://schemas.openxmlformats.org/markup-compatibility/2006">
          <mc:Choice Requires="x14">
            <control shapeId="6269" r:id="rId53" name="Check Box 125">
              <controlPr defaultSize="0" autoFill="0" autoLine="0" autoPict="0">
                <anchor moveWithCells="1">
                  <from>
                    <xdr:col>6</xdr:col>
                    <xdr:colOff>1504950</xdr:colOff>
                    <xdr:row>88</xdr:row>
                    <xdr:rowOff>752475</xdr:rowOff>
                  </from>
                  <to>
                    <xdr:col>7</xdr:col>
                    <xdr:colOff>438150</xdr:colOff>
                    <xdr:row>88</xdr:row>
                    <xdr:rowOff>1009650</xdr:rowOff>
                  </to>
                </anchor>
              </controlPr>
            </control>
          </mc:Choice>
        </mc:AlternateContent>
        <mc:AlternateContent xmlns:mc="http://schemas.openxmlformats.org/markup-compatibility/2006">
          <mc:Choice Requires="x14">
            <control shapeId="6270" r:id="rId54" name="Check Box 126">
              <controlPr defaultSize="0" autoFill="0" autoLine="0" autoPict="0">
                <anchor moveWithCells="1">
                  <from>
                    <xdr:col>6</xdr:col>
                    <xdr:colOff>1514475</xdr:colOff>
                    <xdr:row>88</xdr:row>
                    <xdr:rowOff>933450</xdr:rowOff>
                  </from>
                  <to>
                    <xdr:col>7</xdr:col>
                    <xdr:colOff>561975</xdr:colOff>
                    <xdr:row>88</xdr:row>
                    <xdr:rowOff>1200150</xdr:rowOff>
                  </to>
                </anchor>
              </controlPr>
            </control>
          </mc:Choice>
        </mc:AlternateContent>
        <mc:AlternateContent xmlns:mc="http://schemas.openxmlformats.org/markup-compatibility/2006">
          <mc:Choice Requires="x14">
            <control shapeId="6271" r:id="rId55" name="Check Box 127">
              <controlPr defaultSize="0" autoFill="0" autoLine="0" autoPict="0">
                <anchor moveWithCells="1">
                  <from>
                    <xdr:col>6</xdr:col>
                    <xdr:colOff>1514475</xdr:colOff>
                    <xdr:row>88</xdr:row>
                    <xdr:rowOff>1114425</xdr:rowOff>
                  </from>
                  <to>
                    <xdr:col>7</xdr:col>
                    <xdr:colOff>1676400</xdr:colOff>
                    <xdr:row>88</xdr:row>
                    <xdr:rowOff>1390650</xdr:rowOff>
                  </to>
                </anchor>
              </controlPr>
            </control>
          </mc:Choice>
        </mc:AlternateContent>
        <mc:AlternateContent xmlns:mc="http://schemas.openxmlformats.org/markup-compatibility/2006">
          <mc:Choice Requires="x14">
            <control shapeId="6272" r:id="rId56" name="Check Box 128">
              <controlPr defaultSize="0" autoFill="0" autoLine="0" autoPict="0">
                <anchor moveWithCells="1">
                  <from>
                    <xdr:col>6</xdr:col>
                    <xdr:colOff>1514475</xdr:colOff>
                    <xdr:row>88</xdr:row>
                    <xdr:rowOff>1514475</xdr:rowOff>
                  </from>
                  <to>
                    <xdr:col>7</xdr:col>
                    <xdr:colOff>800100</xdr:colOff>
                    <xdr:row>88</xdr:row>
                    <xdr:rowOff>1752600</xdr:rowOff>
                  </to>
                </anchor>
              </controlPr>
            </control>
          </mc:Choice>
        </mc:AlternateContent>
        <mc:AlternateContent xmlns:mc="http://schemas.openxmlformats.org/markup-compatibility/2006">
          <mc:Choice Requires="x14">
            <control shapeId="6273" r:id="rId57" name="Check Box 129">
              <controlPr defaultSize="0" autoFill="0" autoLine="0" autoPict="0">
                <anchor moveWithCells="1">
                  <from>
                    <xdr:col>6</xdr:col>
                    <xdr:colOff>1514475</xdr:colOff>
                    <xdr:row>88</xdr:row>
                    <xdr:rowOff>1323975</xdr:rowOff>
                  </from>
                  <to>
                    <xdr:col>7</xdr:col>
                    <xdr:colOff>438150</xdr:colOff>
                    <xdr:row>88</xdr:row>
                    <xdr:rowOff>1533525</xdr:rowOff>
                  </to>
                </anchor>
              </controlPr>
            </control>
          </mc:Choice>
        </mc:AlternateContent>
        <mc:AlternateContent xmlns:mc="http://schemas.openxmlformats.org/markup-compatibility/2006">
          <mc:Choice Requires="x14">
            <control shapeId="6274" r:id="rId58" name="Group Box 130">
              <controlPr defaultSize="0" autoFill="0" autoPict="0">
                <anchor moveWithCells="1">
                  <from>
                    <xdr:col>6</xdr:col>
                    <xdr:colOff>85725</xdr:colOff>
                    <xdr:row>96</xdr:row>
                    <xdr:rowOff>66675</xdr:rowOff>
                  </from>
                  <to>
                    <xdr:col>7</xdr:col>
                    <xdr:colOff>1657350</xdr:colOff>
                    <xdr:row>96</xdr:row>
                    <xdr:rowOff>676275</xdr:rowOff>
                  </to>
                </anchor>
              </controlPr>
            </control>
          </mc:Choice>
        </mc:AlternateContent>
        <mc:AlternateContent xmlns:mc="http://schemas.openxmlformats.org/markup-compatibility/2006">
          <mc:Choice Requires="x14">
            <control shapeId="6275" r:id="rId59" name="Check Box 131">
              <controlPr defaultSize="0" autoFill="0" autoLine="0" autoPict="0">
                <anchor moveWithCells="1">
                  <from>
                    <xdr:col>6</xdr:col>
                    <xdr:colOff>142875</xdr:colOff>
                    <xdr:row>96</xdr:row>
                    <xdr:rowOff>171450</xdr:rowOff>
                  </from>
                  <to>
                    <xdr:col>6</xdr:col>
                    <xdr:colOff>1866900</xdr:colOff>
                    <xdr:row>96</xdr:row>
                    <xdr:rowOff>390525</xdr:rowOff>
                  </to>
                </anchor>
              </controlPr>
            </control>
          </mc:Choice>
        </mc:AlternateContent>
        <mc:AlternateContent xmlns:mc="http://schemas.openxmlformats.org/markup-compatibility/2006">
          <mc:Choice Requires="x14">
            <control shapeId="6276" r:id="rId60" name="Check Box 132">
              <controlPr defaultSize="0" autoFill="0" autoLine="0" autoPict="0">
                <anchor moveWithCells="1">
                  <from>
                    <xdr:col>6</xdr:col>
                    <xdr:colOff>142875</xdr:colOff>
                    <xdr:row>96</xdr:row>
                    <xdr:rowOff>342900</xdr:rowOff>
                  </from>
                  <to>
                    <xdr:col>6</xdr:col>
                    <xdr:colOff>1714500</xdr:colOff>
                    <xdr:row>96</xdr:row>
                    <xdr:rowOff>581025</xdr:rowOff>
                  </to>
                </anchor>
              </controlPr>
            </control>
          </mc:Choice>
        </mc:AlternateContent>
        <mc:AlternateContent xmlns:mc="http://schemas.openxmlformats.org/markup-compatibility/2006">
          <mc:Choice Requires="x14">
            <control shapeId="6277" r:id="rId61" name="Check Box 133">
              <controlPr defaultSize="0" autoFill="0" autoLine="0" autoPict="0">
                <anchor moveWithCells="1">
                  <from>
                    <xdr:col>6</xdr:col>
                    <xdr:colOff>1847850</xdr:colOff>
                    <xdr:row>96</xdr:row>
                    <xdr:rowOff>171450</xdr:rowOff>
                  </from>
                  <to>
                    <xdr:col>7</xdr:col>
                    <xdr:colOff>1247775</xdr:colOff>
                    <xdr:row>96</xdr:row>
                    <xdr:rowOff>390525</xdr:rowOff>
                  </to>
                </anchor>
              </controlPr>
            </control>
          </mc:Choice>
        </mc:AlternateContent>
        <mc:AlternateContent xmlns:mc="http://schemas.openxmlformats.org/markup-compatibility/2006">
          <mc:Choice Requires="x14">
            <control shapeId="6278" r:id="rId62" name="Check Box 134">
              <controlPr defaultSize="0" autoFill="0" autoLine="0" autoPict="0">
                <anchor moveWithCells="1">
                  <from>
                    <xdr:col>6</xdr:col>
                    <xdr:colOff>1857375</xdr:colOff>
                    <xdr:row>96</xdr:row>
                    <xdr:rowOff>361950</xdr:rowOff>
                  </from>
                  <to>
                    <xdr:col>7</xdr:col>
                    <xdr:colOff>1200150</xdr:colOff>
                    <xdr:row>96</xdr:row>
                    <xdr:rowOff>581025</xdr:rowOff>
                  </to>
                </anchor>
              </controlPr>
            </control>
          </mc:Choice>
        </mc:AlternateContent>
        <mc:AlternateContent xmlns:mc="http://schemas.openxmlformats.org/markup-compatibility/2006">
          <mc:Choice Requires="x14">
            <control shapeId="6279" r:id="rId63" name="Group Box 135">
              <controlPr defaultSize="0" autoFill="0" autoPict="0">
                <anchor moveWithCells="1">
                  <from>
                    <xdr:col>11</xdr:col>
                    <xdr:colOff>57150</xdr:colOff>
                    <xdr:row>42</xdr:row>
                    <xdr:rowOff>66675</xdr:rowOff>
                  </from>
                  <to>
                    <xdr:col>14</xdr:col>
                    <xdr:colOff>771525</xdr:colOff>
                    <xdr:row>45</xdr:row>
                    <xdr:rowOff>457200</xdr:rowOff>
                  </to>
                </anchor>
              </controlPr>
            </control>
          </mc:Choice>
        </mc:AlternateContent>
        <mc:AlternateContent xmlns:mc="http://schemas.openxmlformats.org/markup-compatibility/2006">
          <mc:Choice Requires="x14">
            <control shapeId="6280" r:id="rId64" name="Check Box 136">
              <controlPr defaultSize="0" autoFill="0" autoLine="0" autoPict="0">
                <anchor moveWithCells="1">
                  <from>
                    <xdr:col>11</xdr:col>
                    <xdr:colOff>85725</xdr:colOff>
                    <xdr:row>42</xdr:row>
                    <xdr:rowOff>190500</xdr:rowOff>
                  </from>
                  <to>
                    <xdr:col>14</xdr:col>
                    <xdr:colOff>85725</xdr:colOff>
                    <xdr:row>42</xdr:row>
                    <xdr:rowOff>419100</xdr:rowOff>
                  </to>
                </anchor>
              </controlPr>
            </control>
          </mc:Choice>
        </mc:AlternateContent>
        <mc:AlternateContent xmlns:mc="http://schemas.openxmlformats.org/markup-compatibility/2006">
          <mc:Choice Requires="x14">
            <control shapeId="6281" r:id="rId65" name="Check Box 137">
              <controlPr defaultSize="0" autoFill="0" autoLine="0" autoPict="0">
                <anchor moveWithCells="1">
                  <from>
                    <xdr:col>11</xdr:col>
                    <xdr:colOff>85725</xdr:colOff>
                    <xdr:row>42</xdr:row>
                    <xdr:rowOff>342900</xdr:rowOff>
                  </from>
                  <to>
                    <xdr:col>14</xdr:col>
                    <xdr:colOff>371475</xdr:colOff>
                    <xdr:row>42</xdr:row>
                    <xdr:rowOff>609600</xdr:rowOff>
                  </to>
                </anchor>
              </controlPr>
            </control>
          </mc:Choice>
        </mc:AlternateContent>
        <mc:AlternateContent xmlns:mc="http://schemas.openxmlformats.org/markup-compatibility/2006">
          <mc:Choice Requires="x14">
            <control shapeId="6282" r:id="rId66" name="Check Box 138">
              <controlPr defaultSize="0" autoFill="0" autoLine="0" autoPict="0">
                <anchor moveWithCells="1">
                  <from>
                    <xdr:col>11</xdr:col>
                    <xdr:colOff>85725</xdr:colOff>
                    <xdr:row>42</xdr:row>
                    <xdr:rowOff>561975</xdr:rowOff>
                  </from>
                  <to>
                    <xdr:col>14</xdr:col>
                    <xdr:colOff>742950</xdr:colOff>
                    <xdr:row>42</xdr:row>
                    <xdr:rowOff>771525</xdr:rowOff>
                  </to>
                </anchor>
              </controlPr>
            </control>
          </mc:Choice>
        </mc:AlternateContent>
        <mc:AlternateContent xmlns:mc="http://schemas.openxmlformats.org/markup-compatibility/2006">
          <mc:Choice Requires="x14">
            <control shapeId="6283" r:id="rId67" name="Check Box 139">
              <controlPr defaultSize="0" autoFill="0" autoLine="0" autoPict="0">
                <anchor moveWithCells="1">
                  <from>
                    <xdr:col>11</xdr:col>
                    <xdr:colOff>85725</xdr:colOff>
                    <xdr:row>42</xdr:row>
                    <xdr:rowOff>742950</xdr:rowOff>
                  </from>
                  <to>
                    <xdr:col>14</xdr:col>
                    <xdr:colOff>695325</xdr:colOff>
                    <xdr:row>42</xdr:row>
                    <xdr:rowOff>1143000</xdr:rowOff>
                  </to>
                </anchor>
              </controlPr>
            </control>
          </mc:Choice>
        </mc:AlternateContent>
        <mc:AlternateContent xmlns:mc="http://schemas.openxmlformats.org/markup-compatibility/2006">
          <mc:Choice Requires="x14">
            <control shapeId="6284" r:id="rId68" name="Check Box 140">
              <controlPr defaultSize="0" autoFill="0" autoLine="0" autoPict="0">
                <anchor moveWithCells="1">
                  <from>
                    <xdr:col>11</xdr:col>
                    <xdr:colOff>85725</xdr:colOff>
                    <xdr:row>42</xdr:row>
                    <xdr:rowOff>1095375</xdr:rowOff>
                  </from>
                  <to>
                    <xdr:col>14</xdr:col>
                    <xdr:colOff>685800</xdr:colOff>
                    <xdr:row>42</xdr:row>
                    <xdr:rowOff>1304925</xdr:rowOff>
                  </to>
                </anchor>
              </controlPr>
            </control>
          </mc:Choice>
        </mc:AlternateContent>
        <mc:AlternateContent xmlns:mc="http://schemas.openxmlformats.org/markup-compatibility/2006">
          <mc:Choice Requires="x14">
            <control shapeId="6285" r:id="rId69" name="Check Box 141">
              <controlPr defaultSize="0" autoFill="0" autoLine="0" autoPict="0">
                <anchor moveWithCells="1">
                  <from>
                    <xdr:col>11</xdr:col>
                    <xdr:colOff>95250</xdr:colOff>
                    <xdr:row>42</xdr:row>
                    <xdr:rowOff>1266825</xdr:rowOff>
                  </from>
                  <to>
                    <xdr:col>13</xdr:col>
                    <xdr:colOff>638175</xdr:colOff>
                    <xdr:row>43</xdr:row>
                    <xdr:rowOff>19050</xdr:rowOff>
                  </to>
                </anchor>
              </controlPr>
            </control>
          </mc:Choice>
        </mc:AlternateContent>
        <mc:AlternateContent xmlns:mc="http://schemas.openxmlformats.org/markup-compatibility/2006">
          <mc:Choice Requires="x14">
            <control shapeId="6286" r:id="rId70" name="Check Box 142">
              <controlPr defaultSize="0" autoFill="0" autoLine="0" autoPict="0">
                <anchor moveWithCells="1">
                  <from>
                    <xdr:col>11</xdr:col>
                    <xdr:colOff>85725</xdr:colOff>
                    <xdr:row>42</xdr:row>
                    <xdr:rowOff>1438275</xdr:rowOff>
                  </from>
                  <to>
                    <xdr:col>13</xdr:col>
                    <xdr:colOff>723900</xdr:colOff>
                    <xdr:row>44</xdr:row>
                    <xdr:rowOff>76200</xdr:rowOff>
                  </to>
                </anchor>
              </controlPr>
            </control>
          </mc:Choice>
        </mc:AlternateContent>
        <mc:AlternateContent xmlns:mc="http://schemas.openxmlformats.org/markup-compatibility/2006">
          <mc:Choice Requires="x14">
            <control shapeId="6287" r:id="rId71" name="Check Box 143">
              <controlPr defaultSize="0" autoFill="0" autoLine="0" autoPict="0">
                <anchor moveWithCells="1">
                  <from>
                    <xdr:col>11</xdr:col>
                    <xdr:colOff>95250</xdr:colOff>
                    <xdr:row>44</xdr:row>
                    <xdr:rowOff>38100</xdr:rowOff>
                  </from>
                  <to>
                    <xdr:col>13</xdr:col>
                    <xdr:colOff>342900</xdr:colOff>
                    <xdr:row>44</xdr:row>
                    <xdr:rowOff>266700</xdr:rowOff>
                  </to>
                </anchor>
              </controlPr>
            </control>
          </mc:Choice>
        </mc:AlternateContent>
        <mc:AlternateContent xmlns:mc="http://schemas.openxmlformats.org/markup-compatibility/2006">
          <mc:Choice Requires="x14">
            <control shapeId="6288" r:id="rId72" name="Check Box 144">
              <controlPr defaultSize="0" autoFill="0" autoLine="0" autoPict="0">
                <anchor moveWithCells="1">
                  <from>
                    <xdr:col>11</xdr:col>
                    <xdr:colOff>85725</xdr:colOff>
                    <xdr:row>44</xdr:row>
                    <xdr:rowOff>228600</xdr:rowOff>
                  </from>
                  <to>
                    <xdr:col>12</xdr:col>
                    <xdr:colOff>9525</xdr:colOff>
                    <xdr:row>45</xdr:row>
                    <xdr:rowOff>66675</xdr:rowOff>
                  </to>
                </anchor>
              </controlPr>
            </control>
          </mc:Choice>
        </mc:AlternateContent>
        <mc:AlternateContent xmlns:mc="http://schemas.openxmlformats.org/markup-compatibility/2006">
          <mc:Choice Requires="x14">
            <control shapeId="6289" r:id="rId73" name="Check Box 145">
              <controlPr defaultSize="0" autoFill="0" autoLine="0" autoPict="0">
                <anchor moveWithCells="1">
                  <from>
                    <xdr:col>11</xdr:col>
                    <xdr:colOff>95250</xdr:colOff>
                    <xdr:row>45</xdr:row>
                    <xdr:rowOff>38100</xdr:rowOff>
                  </from>
                  <to>
                    <xdr:col>11</xdr:col>
                    <xdr:colOff>1485900</xdr:colOff>
                    <xdr:row>45</xdr:row>
                    <xdr:rowOff>247650</xdr:rowOff>
                  </to>
                </anchor>
              </controlPr>
            </control>
          </mc:Choice>
        </mc:AlternateContent>
        <mc:AlternateContent xmlns:mc="http://schemas.openxmlformats.org/markup-compatibility/2006">
          <mc:Choice Requires="x14">
            <control shapeId="6290" r:id="rId74" name="Check Box 146">
              <controlPr defaultSize="0" autoFill="0" autoLine="0" autoPict="0">
                <anchor moveWithCells="1">
                  <from>
                    <xdr:col>11</xdr:col>
                    <xdr:colOff>95250</xdr:colOff>
                    <xdr:row>45</xdr:row>
                    <xdr:rowOff>200025</xdr:rowOff>
                  </from>
                  <to>
                    <xdr:col>12</xdr:col>
                    <xdr:colOff>114300</xdr:colOff>
                    <xdr:row>45</xdr:row>
                    <xdr:rowOff>428625</xdr:rowOff>
                  </to>
                </anchor>
              </controlPr>
            </control>
          </mc:Choice>
        </mc:AlternateContent>
        <mc:AlternateContent xmlns:mc="http://schemas.openxmlformats.org/markup-compatibility/2006">
          <mc:Choice Requires="x14">
            <control shapeId="6295" r:id="rId75" name="Check Box 151">
              <controlPr defaultSize="0" autoFill="0" autoLine="0" autoPict="0">
                <anchor moveWithCells="1">
                  <from>
                    <xdr:col>6</xdr:col>
                    <xdr:colOff>85725</xdr:colOff>
                    <xdr:row>86</xdr:row>
                    <xdr:rowOff>857250</xdr:rowOff>
                  </from>
                  <to>
                    <xdr:col>7</xdr:col>
                    <xdr:colOff>1447800</xdr:colOff>
                    <xdr:row>86</xdr:row>
                    <xdr:rowOff>1238250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4">
        <x14:dataValidation type="list" allowBlank="1" showInputMessage="1" showErrorMessage="1" xr:uid="{00000000-0002-0000-0700-000001000000}">
          <x14:formula1>
            <xm:f>Listados!$B$276:$B$282</xm:f>
          </x14:formula1>
          <xm:sqref>H13:H22</xm:sqref>
        </x14:dataValidation>
        <x14:dataValidation type="list" allowBlank="1" showInputMessage="1" showErrorMessage="1" xr:uid="{00000000-0002-0000-0700-000002000000}">
          <x14:formula1>
            <xm:f>Listados!$B$165:$B$167</xm:f>
          </x14:formula1>
          <xm:sqref>O13:O22</xm:sqref>
        </x14:dataValidation>
        <x14:dataValidation type="list" allowBlank="1" showInputMessage="1" showErrorMessage="1" xr:uid="{00000000-0002-0000-0700-000003000000}">
          <x14:formula1>
            <xm:f>Listados!$F$165:$F$171</xm:f>
          </x14:formula1>
          <xm:sqref>R13:R22</xm:sqref>
        </x14:dataValidation>
        <x14:dataValidation type="list" allowBlank="1" showInputMessage="1" showErrorMessage="1" xr:uid="{00000000-0002-0000-0700-000004000000}">
          <x14:formula1>
            <xm:f>Listados!$E$250:$E$258</xm:f>
          </x14:formula1>
          <xm:sqref>U13:U22</xm:sqref>
        </x14:dataValidation>
        <x14:dataValidation type="list" allowBlank="1" showInputMessage="1" showErrorMessage="1" xr:uid="{00000000-0002-0000-0700-000005000000}">
          <x14:formula1>
            <xm:f>Listados!$F$250:$F$259</xm:f>
          </x14:formula1>
          <xm:sqref>V13:V22</xm:sqref>
        </x14:dataValidation>
        <x14:dataValidation type="list" allowBlank="1" showInputMessage="1" showErrorMessage="1" xr:uid="{00000000-0002-0000-0700-000006000000}">
          <x14:formula1>
            <xm:f>Listados!$G$250:$G$252</xm:f>
          </x14:formula1>
          <xm:sqref>W13:W22</xm:sqref>
        </x14:dataValidation>
        <x14:dataValidation type="list" allowBlank="1" showInputMessage="1" showErrorMessage="1" xr:uid="{00000000-0002-0000-0700-000007000000}">
          <x14:formula1>
            <xm:f>Listados!$C$276:$C$278</xm:f>
          </x14:formula1>
          <xm:sqref>E26</xm:sqref>
        </x14:dataValidation>
        <x14:dataValidation type="list" allowBlank="1" showInputMessage="1" showErrorMessage="1" xr:uid="{00000000-0002-0000-0700-000008000000}">
          <x14:formula1>
            <xm:f>Listados!$D$276:$D$278</xm:f>
          </x14:formula1>
          <xm:sqref>L26</xm:sqref>
        </x14:dataValidation>
        <x14:dataValidation type="list" allowBlank="1" showInputMessage="1" showErrorMessage="1" xr:uid="{00000000-0002-0000-0700-000009000000}">
          <x14:formula1>
            <xm:f>Listados!$E$276:$E$285</xm:f>
          </x14:formula1>
          <xm:sqref>E29</xm:sqref>
        </x14:dataValidation>
        <x14:dataValidation type="list" allowBlank="1" showInputMessage="1" showErrorMessage="1" xr:uid="{00000000-0002-0000-0700-00000A000000}">
          <x14:formula1>
            <xm:f>Listados!$F$276:$F$281</xm:f>
          </x14:formula1>
          <xm:sqref>L29</xm:sqref>
        </x14:dataValidation>
        <x14:dataValidation type="list" allowBlank="1" showInputMessage="1" showErrorMessage="1" xr:uid="{00000000-0002-0000-0700-00000B000000}">
          <x14:formula1>
            <xm:f>Listados!$G$276:$G$281</xm:f>
          </x14:formula1>
          <xm:sqref>E34</xm:sqref>
        </x14:dataValidation>
        <x14:dataValidation type="list" allowBlank="1" showInputMessage="1" showErrorMessage="1" xr:uid="{00000000-0002-0000-0700-00000C000000}">
          <x14:formula1>
            <xm:f>Listados!$I$276:$I$281</xm:f>
          </x14:formula1>
          <xm:sqref>P34</xm:sqref>
        </x14:dataValidation>
        <x14:dataValidation type="list" allowBlank="1" showInputMessage="1" showErrorMessage="1" xr:uid="{00000000-0002-0000-0700-00000D000000}">
          <x14:formula1>
            <xm:f>Listados!$J$276:$J$282</xm:f>
          </x14:formula1>
          <xm:sqref>E52</xm:sqref>
        </x14:dataValidation>
        <x14:dataValidation type="list" allowBlank="1" showInputMessage="1" showErrorMessage="1" xr:uid="{00000000-0002-0000-0700-00000E000000}">
          <x14:formula1>
            <xm:f>Listados!$K$276:$K$280</xm:f>
          </x14:formula1>
          <xm:sqref>H52</xm:sqref>
        </x14:dataValidation>
        <x14:dataValidation type="list" allowBlank="1" showInputMessage="1" showErrorMessage="1" xr:uid="{00000000-0002-0000-0700-00000F000000}">
          <x14:formula1>
            <xm:f>Listados!$L$276:$L$278</xm:f>
          </x14:formula1>
          <xm:sqref>L52</xm:sqref>
        </x14:dataValidation>
        <x14:dataValidation type="list" allowBlank="1" showInputMessage="1" showErrorMessage="1" xr:uid="{00000000-0002-0000-0700-000010000000}">
          <x14:formula1>
            <xm:f>Listados!$M$276:$M$296</xm:f>
          </x14:formula1>
          <xm:sqref>E58</xm:sqref>
        </x14:dataValidation>
        <x14:dataValidation type="list" allowBlank="1" showInputMessage="1" showErrorMessage="1" xr:uid="{00000000-0002-0000-0700-000011000000}">
          <x14:formula1>
            <xm:f>Listados!$N$276:$N$282</xm:f>
          </x14:formula1>
          <xm:sqref>L58</xm:sqref>
        </x14:dataValidation>
        <x14:dataValidation type="list" allowBlank="1" showInputMessage="1" showErrorMessage="1" xr:uid="{00000000-0002-0000-0700-000012000000}">
          <x14:formula1>
            <xm:f>Listados!$O$276:$O$296</xm:f>
          </x14:formula1>
          <xm:sqref>E60</xm:sqref>
        </x14:dataValidation>
        <x14:dataValidation type="list" allowBlank="1" showInputMessage="1" showErrorMessage="1" xr:uid="{00000000-0002-0000-0700-000013000000}">
          <x14:formula1>
            <xm:f>Listados!$P$276:$P$279</xm:f>
          </x14:formula1>
          <xm:sqref>L60</xm:sqref>
        </x14:dataValidation>
        <x14:dataValidation type="list" allowBlank="1" showInputMessage="1" showErrorMessage="1" xr:uid="{00000000-0002-0000-0700-000014000000}">
          <x14:formula1>
            <xm:f>Listados!$Q$276:$Q$281</xm:f>
          </x14:formula1>
          <xm:sqref>L62</xm:sqref>
        </x14:dataValidation>
        <x14:dataValidation type="list" allowBlank="1" showInputMessage="1" showErrorMessage="1" xr:uid="{00000000-0002-0000-0700-000015000000}">
          <x14:formula1>
            <xm:f>Listados!$R$276:$R$295</xm:f>
          </x14:formula1>
          <xm:sqref>E64</xm:sqref>
        </x14:dataValidation>
        <x14:dataValidation type="list" allowBlank="1" showInputMessage="1" showErrorMessage="1" xr:uid="{00000000-0002-0000-0700-000016000000}">
          <x14:formula1>
            <xm:f>Listados!$S$276:$S$282</xm:f>
          </x14:formula1>
          <xm:sqref>L64</xm:sqref>
        </x14:dataValidation>
        <x14:dataValidation type="list" allowBlank="1" showInputMessage="1" showErrorMessage="1" xr:uid="{00000000-0002-0000-0700-000017000000}">
          <x14:formula1>
            <xm:f>Listados!$T$276:$T$278</xm:f>
          </x14:formula1>
          <xm:sqref>E66</xm:sqref>
        </x14:dataValidation>
        <x14:dataValidation type="list" allowBlank="1" showInputMessage="1" showErrorMessage="1" xr:uid="{00000000-0002-0000-0700-000018000000}">
          <x14:formula1>
            <xm:f>Listados!$U$276:$U$278</xm:f>
          </x14:formula1>
          <xm:sqref>H70</xm:sqref>
        </x14:dataValidation>
        <x14:dataValidation type="list" allowBlank="1" showInputMessage="1" showErrorMessage="1" xr:uid="{00000000-0002-0000-0700-000019000000}">
          <x14:formula1>
            <xm:f>Listados!$V$276:$V$279</xm:f>
          </x14:formula1>
          <xm:sqref>E77</xm:sqref>
        </x14:dataValidation>
        <x14:dataValidation type="list" allowBlank="1" showInputMessage="1" showErrorMessage="1" xr:uid="{00000000-0002-0000-0700-00001A000000}">
          <x14:formula1>
            <xm:f>Listados!$W$276:$W$285</xm:f>
          </x14:formula1>
          <xm:sqref>E79</xm:sqref>
        </x14:dataValidation>
        <x14:dataValidation type="list" allowBlank="1" showInputMessage="1" showErrorMessage="1" xr:uid="{00000000-0002-0000-0700-00001B000000}">
          <x14:formula1>
            <xm:f>Listados!$X$276:$X$278</xm:f>
          </x14:formula1>
          <xm:sqref>E81</xm:sqref>
        </x14:dataValidation>
        <x14:dataValidation type="list" allowBlank="1" showInputMessage="1" showErrorMessage="1" xr:uid="{00000000-0002-0000-0700-00001C000000}">
          <x14:formula1>
            <xm:f>Listados!$Y$276:$Y$278</xm:f>
          </x14:formula1>
          <xm:sqref>H81</xm:sqref>
        </x14:dataValidation>
        <x14:dataValidation type="list" allowBlank="1" showInputMessage="1" showErrorMessage="1" xr:uid="{00000000-0002-0000-0700-00001D000000}">
          <x14:formula1>
            <xm:f>Listados!$Z$276:$Z$279</xm:f>
          </x14:formula1>
          <xm:sqref>H83</xm:sqref>
        </x14:dataValidation>
        <x14:dataValidation type="list" allowBlank="1" showInputMessage="1" showErrorMessage="1" xr:uid="{00000000-0002-0000-0700-00001E000000}">
          <x14:formula1>
            <xm:f>Listados!$B$250:$B$255</xm:f>
          </x14:formula1>
          <xm:sqref>P13:P22</xm:sqref>
        </x14:dataValidation>
        <x14:dataValidation type="list" allowBlank="1" showInputMessage="1" showErrorMessage="1" xr:uid="{00000000-0002-0000-0700-00001F000000}">
          <x14:formula1>
            <xm:f>Listados!$C$250:$C$255</xm:f>
          </x14:formula1>
          <xm:sqref>Q13:Q22</xm:sqref>
        </x14:dataValidation>
        <x14:dataValidation type="list" allowBlank="1" showInputMessage="1" showErrorMessage="1" xr:uid="{00000000-0002-0000-0700-000020000000}">
          <x14:formula1>
            <xm:f>Listados!$H$276:$H$283</xm:f>
          </x14:formula1>
          <xm:sqref>L34</xm:sqref>
        </x14:dataValidation>
        <x14:dataValidation type="list" allowBlank="1" showInputMessage="1" showErrorMessage="1" xr:uid="{00000000-0002-0000-0700-000021000000}">
          <x14:formula1>
            <xm:f>Listados!$AB$276:$AB$283</xm:f>
          </x14:formula1>
          <xm:sqref>P52</xm:sqref>
        </x14:dataValidation>
        <x14:dataValidation type="list" allowBlank="1" showInputMessage="1" showErrorMessage="1" xr:uid="{00000000-0002-0000-0700-000022000000}">
          <x14:formula1>
            <xm:f>Listados!$A$276:$A$296</xm:f>
          </x14:formula1>
          <xm:sqref>D13:D22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A1:AH296"/>
  <sheetViews>
    <sheetView topLeftCell="A31" workbookViewId="0">
      <selection activeCell="L51" sqref="L51"/>
    </sheetView>
  </sheetViews>
  <sheetFormatPr baseColWidth="10" defaultColWidth="11.42578125" defaultRowHeight="12.75" x14ac:dyDescent="0.2"/>
  <cols>
    <col min="1" max="1" width="25.7109375" style="7" customWidth="1"/>
    <col min="2" max="2" width="17.7109375" style="7" customWidth="1"/>
    <col min="3" max="3" width="32" style="7" customWidth="1"/>
    <col min="4" max="5" width="15.85546875" style="7" customWidth="1"/>
    <col min="6" max="6" width="16.28515625" style="7" customWidth="1"/>
    <col min="7" max="18" width="11.42578125" style="7"/>
    <col min="19" max="19" width="20.140625" style="7" customWidth="1"/>
    <col min="20" max="16384" width="11.42578125" style="7"/>
  </cols>
  <sheetData>
    <row r="1" spans="1:34" x14ac:dyDescent="0.2">
      <c r="A1" s="12" t="s">
        <v>0</v>
      </c>
      <c r="B1" s="12" t="s">
        <v>35</v>
      </c>
    </row>
    <row r="2" spans="1:34" x14ac:dyDescent="0.2">
      <c r="A2" s="8" t="s">
        <v>1</v>
      </c>
      <c r="B2" s="11" t="s">
        <v>1</v>
      </c>
      <c r="C2" s="11" t="s">
        <v>2</v>
      </c>
      <c r="D2" s="11" t="s">
        <v>3</v>
      </c>
      <c r="E2" s="11" t="s">
        <v>4</v>
      </c>
      <c r="F2" s="11" t="s">
        <v>5</v>
      </c>
      <c r="G2" s="11" t="s">
        <v>6</v>
      </c>
      <c r="H2" s="11" t="s">
        <v>7</v>
      </c>
      <c r="I2" s="11" t="s">
        <v>8</v>
      </c>
      <c r="J2" s="11" t="s">
        <v>9</v>
      </c>
      <c r="K2" s="11" t="s">
        <v>10</v>
      </c>
      <c r="L2" s="11" t="s">
        <v>11</v>
      </c>
      <c r="M2" s="11" t="s">
        <v>12</v>
      </c>
      <c r="N2" s="11" t="s">
        <v>13</v>
      </c>
      <c r="O2" s="11" t="s">
        <v>14</v>
      </c>
      <c r="P2" s="11" t="s">
        <v>15</v>
      </c>
      <c r="Q2" s="11" t="s">
        <v>16</v>
      </c>
      <c r="R2" s="11" t="s">
        <v>17</v>
      </c>
      <c r="S2" s="11" t="s">
        <v>18</v>
      </c>
      <c r="T2" s="11" t="s">
        <v>19</v>
      </c>
      <c r="U2" s="11" t="s">
        <v>20</v>
      </c>
      <c r="V2" s="11" t="s">
        <v>21</v>
      </c>
      <c r="W2" s="11" t="s">
        <v>22</v>
      </c>
      <c r="X2" s="11" t="s">
        <v>23</v>
      </c>
      <c r="Y2" s="11" t="s">
        <v>24</v>
      </c>
      <c r="Z2" s="11" t="s">
        <v>25</v>
      </c>
      <c r="AA2" s="11" t="s">
        <v>26</v>
      </c>
      <c r="AB2" s="11" t="s">
        <v>27</v>
      </c>
      <c r="AC2" s="11" t="s">
        <v>28</v>
      </c>
      <c r="AD2" s="11" t="s">
        <v>29</v>
      </c>
      <c r="AE2" s="11" t="s">
        <v>30</v>
      </c>
      <c r="AF2" s="11" t="s">
        <v>31</v>
      </c>
      <c r="AG2" s="11" t="s">
        <v>32</v>
      </c>
      <c r="AH2" s="11" t="s">
        <v>33</v>
      </c>
    </row>
    <row r="3" spans="1:34" x14ac:dyDescent="0.2">
      <c r="A3" s="8" t="s">
        <v>2</v>
      </c>
      <c r="B3" s="7" t="s">
        <v>53</v>
      </c>
      <c r="C3" s="7" t="s">
        <v>36</v>
      </c>
      <c r="D3" s="7" t="s">
        <v>54</v>
      </c>
      <c r="E3" s="7" t="s">
        <v>57</v>
      </c>
      <c r="F3" s="7" t="s">
        <v>63</v>
      </c>
      <c r="G3" s="7" t="s">
        <v>77</v>
      </c>
      <c r="H3" s="7" t="s">
        <v>85</v>
      </c>
      <c r="I3" s="7" t="s">
        <v>97</v>
      </c>
      <c r="J3" s="7" t="s">
        <v>102</v>
      </c>
      <c r="K3" s="7" t="s">
        <v>106</v>
      </c>
      <c r="L3" s="7" t="s">
        <v>107</v>
      </c>
      <c r="M3" s="7" t="s">
        <v>108</v>
      </c>
      <c r="N3" s="7" t="s">
        <v>109</v>
      </c>
      <c r="O3" s="7" t="s">
        <v>125</v>
      </c>
      <c r="P3" s="7" t="s">
        <v>126</v>
      </c>
      <c r="Q3" s="7" t="s">
        <v>127</v>
      </c>
      <c r="R3" s="7" t="s">
        <v>128</v>
      </c>
      <c r="S3" s="7" t="s">
        <v>129</v>
      </c>
      <c r="T3" s="7" t="s">
        <v>130</v>
      </c>
      <c r="U3" s="7" t="s">
        <v>131</v>
      </c>
      <c r="V3" s="7" t="s">
        <v>132</v>
      </c>
      <c r="W3" s="7" t="s">
        <v>133</v>
      </c>
      <c r="X3" s="7" t="s">
        <v>181</v>
      </c>
      <c r="Y3" s="7" t="s">
        <v>182</v>
      </c>
      <c r="Z3" s="7" t="s">
        <v>183</v>
      </c>
      <c r="AA3" s="7" t="s">
        <v>184</v>
      </c>
      <c r="AB3" s="7" t="s">
        <v>185</v>
      </c>
      <c r="AC3" s="7" t="s">
        <v>186</v>
      </c>
      <c r="AD3" s="7" t="s">
        <v>187</v>
      </c>
      <c r="AE3" s="7" t="s">
        <v>188</v>
      </c>
      <c r="AF3" s="7" t="s">
        <v>189</v>
      </c>
      <c r="AG3" s="7" t="s">
        <v>190</v>
      </c>
      <c r="AH3" s="7" t="s">
        <v>191</v>
      </c>
    </row>
    <row r="4" spans="1:34" x14ac:dyDescent="0.2">
      <c r="A4" s="8" t="s">
        <v>3</v>
      </c>
      <c r="C4" s="7" t="s">
        <v>37</v>
      </c>
      <c r="D4" s="7" t="s">
        <v>55</v>
      </c>
      <c r="E4" s="7" t="s">
        <v>58</v>
      </c>
      <c r="F4" s="7" t="s">
        <v>64</v>
      </c>
      <c r="G4" s="7" t="s">
        <v>78</v>
      </c>
      <c r="H4" s="7" t="s">
        <v>86</v>
      </c>
      <c r="I4" s="7" t="s">
        <v>98</v>
      </c>
      <c r="J4" s="7" t="s">
        <v>103</v>
      </c>
      <c r="K4" s="7" t="s">
        <v>110</v>
      </c>
      <c r="L4" s="7" t="s">
        <v>111</v>
      </c>
      <c r="M4" s="7" t="s">
        <v>112</v>
      </c>
      <c r="N4" s="7" t="s">
        <v>113</v>
      </c>
      <c r="O4" s="7" t="s">
        <v>134</v>
      </c>
      <c r="P4" s="7" t="s">
        <v>135</v>
      </c>
      <c r="S4" s="7" t="s">
        <v>136</v>
      </c>
      <c r="T4" s="7" t="s">
        <v>137</v>
      </c>
      <c r="U4" s="7" t="s">
        <v>138</v>
      </c>
      <c r="V4" s="7" t="s">
        <v>139</v>
      </c>
      <c r="W4" s="7" t="s">
        <v>140</v>
      </c>
      <c r="X4" s="7" t="s">
        <v>192</v>
      </c>
      <c r="Y4" s="7" t="s">
        <v>193</v>
      </c>
      <c r="Z4" s="7" t="s">
        <v>194</v>
      </c>
      <c r="AA4" s="7" t="s">
        <v>195</v>
      </c>
      <c r="AC4" s="7" t="s">
        <v>196</v>
      </c>
      <c r="AD4" s="7" t="s">
        <v>197</v>
      </c>
      <c r="AE4" s="7" t="s">
        <v>198</v>
      </c>
      <c r="AF4" s="7" t="s">
        <v>199</v>
      </c>
    </row>
    <row r="5" spans="1:34" x14ac:dyDescent="0.2">
      <c r="A5" s="8" t="s">
        <v>4</v>
      </c>
      <c r="C5" s="7" t="s">
        <v>38</v>
      </c>
      <c r="D5" s="7" t="s">
        <v>56</v>
      </c>
      <c r="E5" s="7" t="s">
        <v>59</v>
      </c>
      <c r="F5" s="7" t="s">
        <v>65</v>
      </c>
      <c r="G5" s="7" t="s">
        <v>79</v>
      </c>
      <c r="H5" s="7" t="s">
        <v>87</v>
      </c>
      <c r="I5" s="7" t="s">
        <v>43</v>
      </c>
      <c r="J5" s="7" t="s">
        <v>104</v>
      </c>
      <c r="K5" s="7" t="s">
        <v>114</v>
      </c>
      <c r="L5" s="7" t="s">
        <v>115</v>
      </c>
      <c r="M5" s="7" t="s">
        <v>116</v>
      </c>
      <c r="N5" s="7" t="s">
        <v>117</v>
      </c>
      <c r="O5" s="7" t="s">
        <v>141</v>
      </c>
      <c r="P5" s="7" t="s">
        <v>142</v>
      </c>
      <c r="S5" s="7" t="s">
        <v>143</v>
      </c>
      <c r="T5" s="7" t="s">
        <v>144</v>
      </c>
      <c r="U5" s="7" t="s">
        <v>145</v>
      </c>
      <c r="V5" s="7" t="s">
        <v>146</v>
      </c>
      <c r="W5" s="7" t="s">
        <v>147</v>
      </c>
      <c r="X5" s="7" t="s">
        <v>200</v>
      </c>
      <c r="Y5" s="7" t="s">
        <v>201</v>
      </c>
      <c r="Z5" s="7" t="s">
        <v>202</v>
      </c>
      <c r="AA5" s="7" t="s">
        <v>203</v>
      </c>
      <c r="AC5" s="7" t="s">
        <v>204</v>
      </c>
      <c r="AD5" s="7" t="s">
        <v>98</v>
      </c>
      <c r="AE5" s="7" t="s">
        <v>205</v>
      </c>
      <c r="AF5" s="7" t="s">
        <v>206</v>
      </c>
    </row>
    <row r="6" spans="1:34" x14ac:dyDescent="0.2">
      <c r="A6" s="8" t="s">
        <v>5</v>
      </c>
      <c r="C6" s="7" t="s">
        <v>39</v>
      </c>
      <c r="E6" s="7" t="s">
        <v>60</v>
      </c>
      <c r="F6" s="7" t="s">
        <v>66</v>
      </c>
      <c r="G6" s="7" t="s">
        <v>80</v>
      </c>
      <c r="H6" s="7" t="s">
        <v>88</v>
      </c>
      <c r="I6" s="7" t="s">
        <v>45</v>
      </c>
      <c r="J6" s="7" t="s">
        <v>105</v>
      </c>
      <c r="L6" s="7" t="s">
        <v>118</v>
      </c>
      <c r="M6" s="7" t="s">
        <v>119</v>
      </c>
      <c r="N6" s="7" t="s">
        <v>120</v>
      </c>
      <c r="O6" s="7" t="s">
        <v>148</v>
      </c>
      <c r="P6" s="7" t="s">
        <v>149</v>
      </c>
      <c r="S6" s="7" t="s">
        <v>150</v>
      </c>
      <c r="T6" s="7" t="s">
        <v>151</v>
      </c>
      <c r="U6" s="7" t="s">
        <v>152</v>
      </c>
      <c r="V6" s="7" t="s">
        <v>153</v>
      </c>
      <c r="W6" s="7" t="s">
        <v>154</v>
      </c>
      <c r="X6" s="7" t="s">
        <v>207</v>
      </c>
      <c r="Y6" s="7" t="s">
        <v>208</v>
      </c>
      <c r="AA6" s="7" t="s">
        <v>209</v>
      </c>
      <c r="AC6" s="7" t="s">
        <v>210</v>
      </c>
      <c r="AD6" s="7" t="s">
        <v>211</v>
      </c>
      <c r="AE6" s="7" t="s">
        <v>212</v>
      </c>
      <c r="AF6" s="7" t="s">
        <v>213</v>
      </c>
    </row>
    <row r="7" spans="1:34" x14ac:dyDescent="0.2">
      <c r="A7" s="8" t="s">
        <v>6</v>
      </c>
      <c r="C7" s="7" t="s">
        <v>40</v>
      </c>
      <c r="E7" s="7" t="s">
        <v>61</v>
      </c>
      <c r="F7" s="7" t="s">
        <v>67</v>
      </c>
      <c r="G7" s="7" t="s">
        <v>81</v>
      </c>
      <c r="H7" s="7" t="s">
        <v>89</v>
      </c>
      <c r="I7" s="7" t="s">
        <v>99</v>
      </c>
      <c r="L7" s="7" t="s">
        <v>98</v>
      </c>
      <c r="M7" s="7" t="s">
        <v>121</v>
      </c>
      <c r="N7" s="7" t="s">
        <v>122</v>
      </c>
      <c r="O7" s="7" t="s">
        <v>155</v>
      </c>
      <c r="P7" s="7" t="s">
        <v>156</v>
      </c>
      <c r="S7" s="7" t="s">
        <v>157</v>
      </c>
      <c r="T7" s="7" t="s">
        <v>158</v>
      </c>
      <c r="U7" s="7" t="s">
        <v>159</v>
      </c>
      <c r="V7" s="7" t="s">
        <v>160</v>
      </c>
      <c r="W7" s="7" t="s">
        <v>161</v>
      </c>
      <c r="X7" s="7" t="s">
        <v>214</v>
      </c>
      <c r="AA7" s="7" t="s">
        <v>215</v>
      </c>
      <c r="AC7" s="7" t="s">
        <v>216</v>
      </c>
      <c r="AE7" s="7" t="s">
        <v>217</v>
      </c>
      <c r="AF7" s="7" t="s">
        <v>42</v>
      </c>
    </row>
    <row r="8" spans="1:34" x14ac:dyDescent="0.2">
      <c r="A8" s="8" t="s">
        <v>7</v>
      </c>
      <c r="C8" s="7" t="s">
        <v>41</v>
      </c>
      <c r="E8" s="7" t="s">
        <v>62</v>
      </c>
      <c r="F8" s="7" t="s">
        <v>68</v>
      </c>
      <c r="G8" s="7" t="s">
        <v>82</v>
      </c>
      <c r="H8" s="7" t="s">
        <v>90</v>
      </c>
      <c r="I8" s="7" t="s">
        <v>100</v>
      </c>
      <c r="L8" s="7" t="s">
        <v>123</v>
      </c>
      <c r="O8" s="7" t="s">
        <v>162</v>
      </c>
      <c r="P8" s="7" t="s">
        <v>163</v>
      </c>
      <c r="T8" s="7" t="s">
        <v>164</v>
      </c>
      <c r="U8" s="7" t="s">
        <v>165</v>
      </c>
      <c r="W8" s="7" t="s">
        <v>166</v>
      </c>
      <c r="X8" s="7" t="s">
        <v>218</v>
      </c>
      <c r="AC8" s="7" t="s">
        <v>219</v>
      </c>
      <c r="AE8" s="7" t="s">
        <v>220</v>
      </c>
      <c r="AF8" s="7" t="s">
        <v>221</v>
      </c>
    </row>
    <row r="9" spans="1:34" x14ac:dyDescent="0.2">
      <c r="A9" s="8" t="s">
        <v>8</v>
      </c>
      <c r="C9" s="7" t="s">
        <v>42</v>
      </c>
      <c r="E9" s="7" t="s">
        <v>50</v>
      </c>
      <c r="F9" s="7" t="s">
        <v>69</v>
      </c>
      <c r="G9" s="7" t="s">
        <v>83</v>
      </c>
      <c r="H9" s="7" t="s">
        <v>91</v>
      </c>
      <c r="I9" s="7" t="s">
        <v>101</v>
      </c>
      <c r="L9" s="7" t="s">
        <v>124</v>
      </c>
      <c r="O9" s="7" t="s">
        <v>167</v>
      </c>
      <c r="P9" s="7" t="s">
        <v>168</v>
      </c>
      <c r="U9" s="7" t="s">
        <v>169</v>
      </c>
      <c r="W9" s="7" t="s">
        <v>170</v>
      </c>
      <c r="AC9" s="7" t="s">
        <v>222</v>
      </c>
      <c r="AE9" s="7" t="s">
        <v>223</v>
      </c>
      <c r="AF9" s="7" t="s">
        <v>224</v>
      </c>
    </row>
    <row r="10" spans="1:34" x14ac:dyDescent="0.2">
      <c r="A10" s="8" t="s">
        <v>9</v>
      </c>
      <c r="C10" s="7" t="s">
        <v>43</v>
      </c>
      <c r="F10" s="7" t="s">
        <v>70</v>
      </c>
      <c r="G10" s="7" t="s">
        <v>84</v>
      </c>
      <c r="H10" s="7" t="s">
        <v>92</v>
      </c>
      <c r="O10" s="7" t="s">
        <v>171</v>
      </c>
      <c r="P10" s="7" t="s">
        <v>172</v>
      </c>
      <c r="U10" s="7" t="s">
        <v>173</v>
      </c>
      <c r="W10" s="7" t="s">
        <v>174</v>
      </c>
      <c r="AC10" s="7" t="s">
        <v>225</v>
      </c>
      <c r="AE10" s="7" t="s">
        <v>226</v>
      </c>
      <c r="AF10" s="7" t="s">
        <v>227</v>
      </c>
    </row>
    <row r="11" spans="1:34" x14ac:dyDescent="0.2">
      <c r="A11" s="8" t="s">
        <v>10</v>
      </c>
      <c r="C11" s="7" t="s">
        <v>44</v>
      </c>
      <c r="F11" s="7" t="s">
        <v>71</v>
      </c>
      <c r="H11" s="7" t="s">
        <v>93</v>
      </c>
      <c r="P11" s="7" t="s">
        <v>175</v>
      </c>
      <c r="AC11" s="7" t="s">
        <v>228</v>
      </c>
      <c r="AE11" s="7" t="s">
        <v>229</v>
      </c>
      <c r="AF11" s="7" t="s">
        <v>124</v>
      </c>
    </row>
    <row r="12" spans="1:34" x14ac:dyDescent="0.2">
      <c r="A12" s="8" t="s">
        <v>11</v>
      </c>
      <c r="C12" s="7" t="s">
        <v>45</v>
      </c>
      <c r="F12" s="7" t="s">
        <v>72</v>
      </c>
      <c r="H12" s="7" t="s">
        <v>94</v>
      </c>
      <c r="P12" s="7" t="s">
        <v>176</v>
      </c>
      <c r="AC12" s="7" t="s">
        <v>230</v>
      </c>
      <c r="AE12" s="7" t="s">
        <v>231</v>
      </c>
      <c r="AF12" s="7" t="s">
        <v>232</v>
      </c>
    </row>
    <row r="13" spans="1:34" x14ac:dyDescent="0.2">
      <c r="A13" s="8" t="s">
        <v>12</v>
      </c>
      <c r="C13" s="7" t="s">
        <v>46</v>
      </c>
      <c r="F13" s="7" t="s">
        <v>73</v>
      </c>
      <c r="H13" s="7" t="s">
        <v>95</v>
      </c>
      <c r="P13" s="7" t="s">
        <v>177</v>
      </c>
      <c r="AC13" s="7" t="s">
        <v>233</v>
      </c>
      <c r="AF13" s="7" t="s">
        <v>234</v>
      </c>
    </row>
    <row r="14" spans="1:34" x14ac:dyDescent="0.2">
      <c r="A14" s="8" t="s">
        <v>13</v>
      </c>
      <c r="C14" s="7" t="s">
        <v>47</v>
      </c>
      <c r="F14" s="7" t="s">
        <v>74</v>
      </c>
      <c r="H14" s="7" t="s">
        <v>96</v>
      </c>
      <c r="P14" s="7" t="s">
        <v>178</v>
      </c>
      <c r="AF14" s="7" t="s">
        <v>235</v>
      </c>
    </row>
    <row r="15" spans="1:34" x14ac:dyDescent="0.2">
      <c r="A15" s="8" t="s">
        <v>14</v>
      </c>
      <c r="C15" s="7" t="s">
        <v>48</v>
      </c>
      <c r="F15" s="7" t="s">
        <v>75</v>
      </c>
      <c r="P15" s="7" t="s">
        <v>179</v>
      </c>
      <c r="AF15" s="7" t="s">
        <v>236</v>
      </c>
    </row>
    <row r="16" spans="1:34" x14ac:dyDescent="0.2">
      <c r="A16" s="8" t="s">
        <v>15</v>
      </c>
      <c r="C16" s="7" t="s">
        <v>49</v>
      </c>
      <c r="F16" s="7" t="s">
        <v>76</v>
      </c>
      <c r="P16" s="7" t="s">
        <v>180</v>
      </c>
      <c r="AF16" s="7" t="s">
        <v>237</v>
      </c>
    </row>
    <row r="17" spans="1:34" x14ac:dyDescent="0.2">
      <c r="A17" s="8" t="s">
        <v>16</v>
      </c>
      <c r="C17" s="7" t="s">
        <v>50</v>
      </c>
      <c r="AF17" s="7" t="s">
        <v>238</v>
      </c>
    </row>
    <row r="18" spans="1:34" x14ac:dyDescent="0.2">
      <c r="A18" s="8" t="s">
        <v>17</v>
      </c>
      <c r="C18" s="7" t="s">
        <v>51</v>
      </c>
    </row>
    <row r="19" spans="1:34" x14ac:dyDescent="0.2">
      <c r="A19" s="8" t="s">
        <v>18</v>
      </c>
      <c r="C19" s="7" t="s">
        <v>52</v>
      </c>
    </row>
    <row r="20" spans="1:34" x14ac:dyDescent="0.2">
      <c r="A20" s="8" t="s">
        <v>2853</v>
      </c>
    </row>
    <row r="21" spans="1:34" x14ac:dyDescent="0.2">
      <c r="A21" s="8" t="s">
        <v>20</v>
      </c>
      <c r="B21" s="7">
        <f>COUNTA(B3:B20)</f>
        <v>1</v>
      </c>
      <c r="C21" s="7">
        <f t="shared" ref="C21:AH21" si="0">COUNTA(C3:C20)</f>
        <v>17</v>
      </c>
      <c r="D21" s="7">
        <f t="shared" si="0"/>
        <v>3</v>
      </c>
      <c r="E21" s="7">
        <f t="shared" si="0"/>
        <v>7</v>
      </c>
      <c r="F21" s="7">
        <f t="shared" si="0"/>
        <v>14</v>
      </c>
      <c r="G21" s="7">
        <f t="shared" si="0"/>
        <v>8</v>
      </c>
      <c r="H21" s="7">
        <f t="shared" si="0"/>
        <v>12</v>
      </c>
      <c r="I21" s="7">
        <f t="shared" si="0"/>
        <v>7</v>
      </c>
      <c r="J21" s="7">
        <f t="shared" si="0"/>
        <v>4</v>
      </c>
      <c r="K21" s="7">
        <f t="shared" si="0"/>
        <v>3</v>
      </c>
      <c r="L21" s="7">
        <f t="shared" si="0"/>
        <v>7</v>
      </c>
      <c r="M21" s="7">
        <f t="shared" si="0"/>
        <v>5</v>
      </c>
      <c r="N21" s="7">
        <f t="shared" si="0"/>
        <v>5</v>
      </c>
      <c r="O21" s="7">
        <f t="shared" si="0"/>
        <v>8</v>
      </c>
      <c r="P21" s="7">
        <f t="shared" si="0"/>
        <v>14</v>
      </c>
      <c r="Q21" s="7">
        <f t="shared" si="0"/>
        <v>1</v>
      </c>
      <c r="R21" s="7">
        <f t="shared" si="0"/>
        <v>1</v>
      </c>
      <c r="S21" s="7">
        <f t="shared" si="0"/>
        <v>5</v>
      </c>
      <c r="T21" s="7">
        <f t="shared" si="0"/>
        <v>6</v>
      </c>
      <c r="U21" s="7">
        <f t="shared" si="0"/>
        <v>8</v>
      </c>
      <c r="V21" s="7">
        <f t="shared" si="0"/>
        <v>5</v>
      </c>
      <c r="W21" s="7">
        <f t="shared" si="0"/>
        <v>8</v>
      </c>
      <c r="X21" s="7">
        <f t="shared" si="0"/>
        <v>6</v>
      </c>
      <c r="Y21" s="7">
        <f t="shared" si="0"/>
        <v>4</v>
      </c>
      <c r="Z21" s="7">
        <f t="shared" si="0"/>
        <v>3</v>
      </c>
      <c r="AA21" s="7">
        <f t="shared" si="0"/>
        <v>5</v>
      </c>
      <c r="AB21" s="7">
        <f t="shared" si="0"/>
        <v>1</v>
      </c>
      <c r="AC21" s="7">
        <f t="shared" si="0"/>
        <v>11</v>
      </c>
      <c r="AD21" s="7">
        <f t="shared" si="0"/>
        <v>4</v>
      </c>
      <c r="AE21" s="7">
        <f t="shared" si="0"/>
        <v>10</v>
      </c>
      <c r="AF21" s="7">
        <f t="shared" si="0"/>
        <v>15</v>
      </c>
      <c r="AG21" s="7">
        <f t="shared" si="0"/>
        <v>1</v>
      </c>
      <c r="AH21" s="7">
        <f t="shared" si="0"/>
        <v>1</v>
      </c>
    </row>
    <row r="22" spans="1:34" x14ac:dyDescent="0.2">
      <c r="A22" s="8" t="s">
        <v>21</v>
      </c>
    </row>
    <row r="23" spans="1:34" x14ac:dyDescent="0.2">
      <c r="A23" s="8" t="s">
        <v>22</v>
      </c>
    </row>
    <row r="24" spans="1:34" x14ac:dyDescent="0.2">
      <c r="A24" s="8" t="s">
        <v>1313</v>
      </c>
    </row>
    <row r="25" spans="1:34" x14ac:dyDescent="0.2">
      <c r="A25" s="8" t="s">
        <v>24</v>
      </c>
    </row>
    <row r="26" spans="1:34" x14ac:dyDescent="0.2">
      <c r="A26" s="8" t="s">
        <v>25</v>
      </c>
    </row>
    <row r="27" spans="1:34" x14ac:dyDescent="0.2">
      <c r="A27" s="8" t="s">
        <v>26</v>
      </c>
    </row>
    <row r="28" spans="1:34" x14ac:dyDescent="0.2">
      <c r="A28" s="8" t="s">
        <v>239</v>
      </c>
    </row>
    <row r="29" spans="1:34" x14ac:dyDescent="0.2">
      <c r="A29" s="8" t="s">
        <v>28</v>
      </c>
    </row>
    <row r="30" spans="1:34" x14ac:dyDescent="0.2">
      <c r="A30" s="8" t="s">
        <v>29</v>
      </c>
    </row>
    <row r="31" spans="1:34" x14ac:dyDescent="0.2">
      <c r="A31" s="8" t="s">
        <v>30</v>
      </c>
    </row>
    <row r="32" spans="1:34" x14ac:dyDescent="0.2">
      <c r="A32" s="8" t="s">
        <v>240</v>
      </c>
    </row>
    <row r="33" spans="1:34" x14ac:dyDescent="0.2">
      <c r="A33" s="8" t="s">
        <v>32</v>
      </c>
    </row>
    <row r="34" spans="1:34" x14ac:dyDescent="0.2">
      <c r="A34" s="8" t="s">
        <v>33</v>
      </c>
    </row>
    <row r="36" spans="1:34" x14ac:dyDescent="0.2">
      <c r="A36" s="12" t="s">
        <v>252</v>
      </c>
      <c r="B36" s="12" t="s">
        <v>285</v>
      </c>
    </row>
    <row r="37" spans="1:34" x14ac:dyDescent="0.2">
      <c r="A37" s="8" t="s">
        <v>1314</v>
      </c>
      <c r="B37" s="11" t="s">
        <v>253</v>
      </c>
      <c r="C37" s="11" t="s">
        <v>254</v>
      </c>
      <c r="D37" s="11" t="s">
        <v>255</v>
      </c>
      <c r="E37" s="11" t="s">
        <v>1346</v>
      </c>
      <c r="F37" s="11" t="s">
        <v>256</v>
      </c>
      <c r="G37" s="11" t="s">
        <v>257</v>
      </c>
      <c r="H37" s="11" t="s">
        <v>258</v>
      </c>
      <c r="I37" s="11" t="s">
        <v>259</v>
      </c>
      <c r="J37" s="11" t="s">
        <v>260</v>
      </c>
      <c r="K37" s="11" t="s">
        <v>261</v>
      </c>
      <c r="L37" s="11" t="s">
        <v>262</v>
      </c>
      <c r="M37" s="11" t="s">
        <v>263</v>
      </c>
      <c r="N37" s="11" t="s">
        <v>264</v>
      </c>
      <c r="O37" s="11" t="s">
        <v>265</v>
      </c>
      <c r="P37" s="11" t="s">
        <v>266</v>
      </c>
      <c r="Q37" s="11" t="s">
        <v>267</v>
      </c>
      <c r="R37" s="11" t="s">
        <v>268</v>
      </c>
      <c r="S37" s="11" t="s">
        <v>269</v>
      </c>
      <c r="T37" s="11" t="s">
        <v>270</v>
      </c>
      <c r="U37" s="11" t="s">
        <v>271</v>
      </c>
      <c r="V37" s="11" t="s">
        <v>272</v>
      </c>
      <c r="W37" s="11" t="s">
        <v>273</v>
      </c>
      <c r="X37" s="11" t="s">
        <v>274</v>
      </c>
      <c r="Y37" s="11" t="s">
        <v>275</v>
      </c>
      <c r="Z37" s="11" t="s">
        <v>276</v>
      </c>
      <c r="AA37" s="11" t="s">
        <v>277</v>
      </c>
      <c r="AB37" s="11" t="s">
        <v>278</v>
      </c>
      <c r="AC37" s="11" t="s">
        <v>279</v>
      </c>
      <c r="AD37" s="11" t="s">
        <v>280</v>
      </c>
      <c r="AE37" s="11" t="s">
        <v>281</v>
      </c>
      <c r="AF37" s="11" t="s">
        <v>282</v>
      </c>
      <c r="AG37" s="11" t="s">
        <v>283</v>
      </c>
      <c r="AH37" s="11" t="s">
        <v>284</v>
      </c>
    </row>
    <row r="38" spans="1:34" x14ac:dyDescent="0.2">
      <c r="A38" s="8" t="s">
        <v>1315</v>
      </c>
      <c r="B38" s="7" t="s">
        <v>288</v>
      </c>
      <c r="C38" s="7" t="s">
        <v>299</v>
      </c>
      <c r="D38" s="7" t="s">
        <v>3</v>
      </c>
      <c r="E38" s="7" t="s">
        <v>428</v>
      </c>
      <c r="F38" s="7" t="s">
        <v>429</v>
      </c>
      <c r="G38" s="7" t="s">
        <v>451</v>
      </c>
      <c r="H38" s="7" t="s">
        <v>452</v>
      </c>
      <c r="I38" s="7" t="s">
        <v>497</v>
      </c>
      <c r="J38" s="7" t="s">
        <v>614</v>
      </c>
      <c r="K38" s="7" t="s">
        <v>640</v>
      </c>
      <c r="L38" s="7" t="s">
        <v>655</v>
      </c>
      <c r="M38" s="7" t="s">
        <v>671</v>
      </c>
      <c r="N38" s="7" t="s">
        <v>706</v>
      </c>
      <c r="O38" s="7" t="s">
        <v>731</v>
      </c>
      <c r="P38" s="7" t="s">
        <v>761</v>
      </c>
      <c r="Q38" s="7" t="s">
        <v>790</v>
      </c>
      <c r="R38" s="7" t="s">
        <v>900</v>
      </c>
      <c r="S38" s="7" t="s">
        <v>458</v>
      </c>
      <c r="T38" s="7" t="s">
        <v>910</v>
      </c>
      <c r="U38" s="7" t="s">
        <v>640</v>
      </c>
      <c r="V38" s="7" t="s">
        <v>955</v>
      </c>
      <c r="W38" s="7" t="s">
        <v>983</v>
      </c>
      <c r="X38" s="7" t="s">
        <v>791</v>
      </c>
      <c r="Y38" s="7" t="s">
        <v>1061</v>
      </c>
      <c r="Z38" s="7" t="s">
        <v>1014</v>
      </c>
      <c r="AA38" s="7" t="s">
        <v>312</v>
      </c>
      <c r="AB38" s="7" t="s">
        <v>1117</v>
      </c>
      <c r="AC38" s="7" t="s">
        <v>1130</v>
      </c>
      <c r="AD38" s="7" t="s">
        <v>762</v>
      </c>
      <c r="AE38" s="7" t="s">
        <v>1223</v>
      </c>
      <c r="AF38" s="7" t="s">
        <v>1268</v>
      </c>
      <c r="AG38" s="7" t="s">
        <v>1303</v>
      </c>
      <c r="AH38" s="7" t="s">
        <v>1309</v>
      </c>
    </row>
    <row r="39" spans="1:34" x14ac:dyDescent="0.2">
      <c r="A39" s="8" t="s">
        <v>1316</v>
      </c>
      <c r="B39" s="7" t="s">
        <v>289</v>
      </c>
      <c r="C39" s="7" t="s">
        <v>300</v>
      </c>
      <c r="D39" s="7" t="s">
        <v>422</v>
      </c>
      <c r="E39" s="7" t="s">
        <v>27</v>
      </c>
      <c r="F39" s="7" t="s">
        <v>430</v>
      </c>
      <c r="H39" s="7" t="s">
        <v>453</v>
      </c>
      <c r="I39" s="7" t="s">
        <v>498</v>
      </c>
      <c r="J39" s="7" t="s">
        <v>615</v>
      </c>
      <c r="K39" s="7" t="s">
        <v>641</v>
      </c>
      <c r="L39" s="7" t="s">
        <v>656</v>
      </c>
      <c r="M39" s="7" t="s">
        <v>311</v>
      </c>
      <c r="N39" s="7" t="s">
        <v>707</v>
      </c>
      <c r="O39" s="7" t="s">
        <v>732</v>
      </c>
      <c r="P39" s="7" t="s">
        <v>762</v>
      </c>
      <c r="Q39" s="7" t="s">
        <v>791</v>
      </c>
      <c r="R39" s="7" t="s">
        <v>901</v>
      </c>
      <c r="S39" s="7" t="s">
        <v>908</v>
      </c>
      <c r="T39" s="7" t="s">
        <v>911</v>
      </c>
      <c r="U39" s="7" t="s">
        <v>943</v>
      </c>
      <c r="V39" s="7" t="s">
        <v>956</v>
      </c>
      <c r="W39" s="7" t="s">
        <v>984</v>
      </c>
      <c r="X39" s="7" t="s">
        <v>1008</v>
      </c>
      <c r="Y39" s="7" t="s">
        <v>1062</v>
      </c>
      <c r="Z39" s="7" t="s">
        <v>1098</v>
      </c>
      <c r="AA39" s="7" t="s">
        <v>762</v>
      </c>
      <c r="AB39" s="7" t="s">
        <v>672</v>
      </c>
      <c r="AC39" s="7" t="s">
        <v>640</v>
      </c>
      <c r="AD39" s="7" t="s">
        <v>1201</v>
      </c>
      <c r="AE39" s="7" t="s">
        <v>1224</v>
      </c>
      <c r="AF39" s="7" t="s">
        <v>1269</v>
      </c>
      <c r="AG39" s="7" t="s">
        <v>1304</v>
      </c>
      <c r="AH39" s="7" t="s">
        <v>1310</v>
      </c>
    </row>
    <row r="40" spans="1:34" x14ac:dyDescent="0.2">
      <c r="A40" s="8" t="s">
        <v>1317</v>
      </c>
      <c r="B40" s="7" t="s">
        <v>290</v>
      </c>
      <c r="C40" s="7" t="s">
        <v>301</v>
      </c>
      <c r="D40" s="7" t="s">
        <v>423</v>
      </c>
      <c r="F40" s="7" t="s">
        <v>431</v>
      </c>
      <c r="H40" s="7" t="s">
        <v>454</v>
      </c>
      <c r="I40" s="7" t="s">
        <v>499</v>
      </c>
      <c r="J40" s="7" t="s">
        <v>616</v>
      </c>
      <c r="K40" s="7" t="s">
        <v>642</v>
      </c>
      <c r="L40" s="7" t="s">
        <v>657</v>
      </c>
      <c r="M40" s="7" t="s">
        <v>672</v>
      </c>
      <c r="N40" s="7" t="s">
        <v>708</v>
      </c>
      <c r="O40" s="7" t="s">
        <v>733</v>
      </c>
      <c r="P40" s="7" t="s">
        <v>763</v>
      </c>
      <c r="Q40" s="7" t="s">
        <v>792</v>
      </c>
      <c r="R40" s="7" t="s">
        <v>902</v>
      </c>
      <c r="S40" s="7" t="s">
        <v>543</v>
      </c>
      <c r="T40" s="7" t="s">
        <v>912</v>
      </c>
      <c r="U40" s="7" t="s">
        <v>944</v>
      </c>
      <c r="V40" s="7" t="s">
        <v>957</v>
      </c>
      <c r="W40" s="7" t="s">
        <v>985</v>
      </c>
      <c r="X40" s="7" t="s">
        <v>1009</v>
      </c>
      <c r="Y40" s="7" t="s">
        <v>1063</v>
      </c>
      <c r="Z40" s="7" t="s">
        <v>1099</v>
      </c>
      <c r="AA40" s="7" t="s">
        <v>1108</v>
      </c>
      <c r="AB40" s="7" t="s">
        <v>1118</v>
      </c>
      <c r="AC40" s="7" t="s">
        <v>1131</v>
      </c>
      <c r="AD40" s="7" t="s">
        <v>1202</v>
      </c>
      <c r="AE40" s="7" t="s">
        <v>1225</v>
      </c>
      <c r="AF40" s="7" t="s">
        <v>1270</v>
      </c>
      <c r="AG40" s="7" t="s">
        <v>1305</v>
      </c>
      <c r="AH40" s="7" t="s">
        <v>1311</v>
      </c>
    </row>
    <row r="41" spans="1:34" x14ac:dyDescent="0.2">
      <c r="A41" s="8" t="s">
        <v>1318</v>
      </c>
      <c r="B41" s="7" t="s">
        <v>291</v>
      </c>
      <c r="C41" s="7" t="s">
        <v>302</v>
      </c>
      <c r="D41" s="7" t="s">
        <v>424</v>
      </c>
      <c r="F41" s="7" t="s">
        <v>432</v>
      </c>
      <c r="H41" s="7" t="s">
        <v>455</v>
      </c>
      <c r="I41" s="7" t="s">
        <v>500</v>
      </c>
      <c r="J41" s="7" t="s">
        <v>617</v>
      </c>
      <c r="K41" s="7" t="s">
        <v>643</v>
      </c>
      <c r="L41" s="7" t="s">
        <v>658</v>
      </c>
      <c r="M41" s="7" t="s">
        <v>6</v>
      </c>
      <c r="N41" s="7" t="s">
        <v>709</v>
      </c>
      <c r="O41" s="7" t="s">
        <v>734</v>
      </c>
      <c r="P41" s="7" t="s">
        <v>764</v>
      </c>
      <c r="Q41" s="7" t="s">
        <v>793</v>
      </c>
      <c r="R41" s="7" t="s">
        <v>903</v>
      </c>
      <c r="S41" s="7" t="s">
        <v>909</v>
      </c>
      <c r="T41" s="7" t="s">
        <v>913</v>
      </c>
      <c r="U41" s="7" t="s">
        <v>945</v>
      </c>
      <c r="V41" s="7" t="s">
        <v>958</v>
      </c>
      <c r="W41" s="7" t="s">
        <v>986</v>
      </c>
      <c r="X41" s="7" t="s">
        <v>1010</v>
      </c>
      <c r="Y41" s="7" t="s">
        <v>1064</v>
      </c>
      <c r="Z41" s="7" t="s">
        <v>1100</v>
      </c>
      <c r="AA41" s="7" t="s">
        <v>1109</v>
      </c>
      <c r="AB41" s="7" t="s">
        <v>1119</v>
      </c>
      <c r="AC41" s="7" t="s">
        <v>313</v>
      </c>
      <c r="AD41" s="7" t="s">
        <v>1203</v>
      </c>
      <c r="AE41" s="7" t="s">
        <v>1226</v>
      </c>
      <c r="AF41" s="7" t="s">
        <v>311</v>
      </c>
      <c r="AG41" s="7" t="s">
        <v>1306</v>
      </c>
      <c r="AH41" s="7" t="s">
        <v>1312</v>
      </c>
    </row>
    <row r="42" spans="1:34" x14ac:dyDescent="0.2">
      <c r="A42" s="8" t="s">
        <v>1319</v>
      </c>
      <c r="B42" s="7" t="s">
        <v>292</v>
      </c>
      <c r="C42" s="7" t="s">
        <v>303</v>
      </c>
      <c r="D42" s="7" t="s">
        <v>425</v>
      </c>
      <c r="F42" s="7" t="s">
        <v>433</v>
      </c>
      <c r="H42" s="7" t="s">
        <v>456</v>
      </c>
      <c r="I42" s="7" t="s">
        <v>501</v>
      </c>
      <c r="J42" s="7" t="s">
        <v>618</v>
      </c>
      <c r="K42" s="7" t="s">
        <v>644</v>
      </c>
      <c r="L42" s="7" t="s">
        <v>659</v>
      </c>
      <c r="M42" s="7" t="s">
        <v>673</v>
      </c>
      <c r="N42" s="7" t="s">
        <v>710</v>
      </c>
      <c r="O42" s="7" t="s">
        <v>735</v>
      </c>
      <c r="P42" s="7" t="s">
        <v>765</v>
      </c>
      <c r="Q42" s="7" t="s">
        <v>794</v>
      </c>
      <c r="R42" s="7" t="s">
        <v>904</v>
      </c>
      <c r="T42" s="7" t="s">
        <v>914</v>
      </c>
      <c r="U42" s="7" t="s">
        <v>946</v>
      </c>
      <c r="V42" s="7" t="s">
        <v>959</v>
      </c>
      <c r="W42" s="7" t="s">
        <v>987</v>
      </c>
      <c r="X42" s="7" t="s">
        <v>1011</v>
      </c>
      <c r="Y42" s="7" t="s">
        <v>1065</v>
      </c>
      <c r="Z42" s="7" t="s">
        <v>1101</v>
      </c>
      <c r="AA42" s="7" t="s">
        <v>14</v>
      </c>
      <c r="AB42" s="7" t="s">
        <v>1120</v>
      </c>
      <c r="AC42" s="7" t="s">
        <v>1132</v>
      </c>
      <c r="AD42" s="7" t="s">
        <v>1204</v>
      </c>
      <c r="AE42" s="7" t="s">
        <v>1227</v>
      </c>
      <c r="AF42" s="7" t="s">
        <v>6</v>
      </c>
      <c r="AG42" s="7" t="s">
        <v>1307</v>
      </c>
    </row>
    <row r="43" spans="1:34" x14ac:dyDescent="0.2">
      <c r="A43" s="8" t="s">
        <v>1320</v>
      </c>
      <c r="B43" s="7" t="s">
        <v>293</v>
      </c>
      <c r="C43" s="7" t="s">
        <v>304</v>
      </c>
      <c r="D43" s="7" t="s">
        <v>426</v>
      </c>
      <c r="F43" s="7" t="s">
        <v>434</v>
      </c>
      <c r="H43" s="7" t="s">
        <v>457</v>
      </c>
      <c r="I43" s="7" t="s">
        <v>502</v>
      </c>
      <c r="J43" s="7" t="s">
        <v>619</v>
      </c>
      <c r="K43" s="7" t="s">
        <v>645</v>
      </c>
      <c r="L43" s="7" t="s">
        <v>660</v>
      </c>
      <c r="M43" s="7" t="s">
        <v>674</v>
      </c>
      <c r="N43" s="7" t="s">
        <v>711</v>
      </c>
      <c r="O43" s="7" t="s">
        <v>736</v>
      </c>
      <c r="P43" s="7" t="s">
        <v>766</v>
      </c>
      <c r="Q43" s="7" t="s">
        <v>795</v>
      </c>
      <c r="R43" s="7" t="s">
        <v>905</v>
      </c>
      <c r="T43" s="7" t="s">
        <v>915</v>
      </c>
      <c r="U43" s="7" t="s">
        <v>947</v>
      </c>
      <c r="V43" s="7" t="s">
        <v>960</v>
      </c>
      <c r="W43" s="7" t="s">
        <v>988</v>
      </c>
      <c r="X43" s="7" t="s">
        <v>500</v>
      </c>
      <c r="Y43" s="7" t="s">
        <v>1066</v>
      </c>
      <c r="Z43" s="7" t="s">
        <v>1102</v>
      </c>
      <c r="AA43" s="7" t="s">
        <v>1110</v>
      </c>
      <c r="AB43" s="7" t="s">
        <v>1121</v>
      </c>
      <c r="AC43" s="7" t="s">
        <v>1133</v>
      </c>
      <c r="AD43" s="7" t="s">
        <v>1205</v>
      </c>
      <c r="AE43" s="7" t="s">
        <v>1228</v>
      </c>
      <c r="AF43" s="7" t="s">
        <v>1271</v>
      </c>
      <c r="AG43" s="7" t="s">
        <v>1308</v>
      </c>
    </row>
    <row r="44" spans="1:34" x14ac:dyDescent="0.2">
      <c r="A44" s="8" t="s">
        <v>1321</v>
      </c>
      <c r="B44" s="7" t="s">
        <v>294</v>
      </c>
      <c r="C44" s="7" t="s">
        <v>305</v>
      </c>
      <c r="D44" s="7" t="s">
        <v>427</v>
      </c>
      <c r="F44" s="7" t="s">
        <v>435</v>
      </c>
      <c r="H44" s="7" t="s">
        <v>458</v>
      </c>
      <c r="I44" s="7" t="s">
        <v>503</v>
      </c>
      <c r="J44" s="7" t="s">
        <v>620</v>
      </c>
      <c r="K44" s="7" t="s">
        <v>646</v>
      </c>
      <c r="L44" s="7" t="s">
        <v>661</v>
      </c>
      <c r="M44" s="7" t="s">
        <v>675</v>
      </c>
      <c r="N44" s="7" t="s">
        <v>712</v>
      </c>
      <c r="O44" s="7" t="s">
        <v>737</v>
      </c>
      <c r="P44" s="7" t="s">
        <v>767</v>
      </c>
      <c r="Q44" s="7" t="s">
        <v>796</v>
      </c>
      <c r="R44" s="7" t="s">
        <v>906</v>
      </c>
      <c r="T44" s="7" t="s">
        <v>916</v>
      </c>
      <c r="U44" s="7" t="s">
        <v>948</v>
      </c>
      <c r="V44" s="7" t="s">
        <v>334</v>
      </c>
      <c r="W44" s="7" t="s">
        <v>989</v>
      </c>
      <c r="X44" s="7" t="s">
        <v>1012</v>
      </c>
      <c r="Y44" s="7" t="s">
        <v>1067</v>
      </c>
      <c r="Z44" s="7" t="s">
        <v>1103</v>
      </c>
      <c r="AA44" s="7" t="s">
        <v>1111</v>
      </c>
      <c r="AB44" s="7" t="s">
        <v>1122</v>
      </c>
      <c r="AC44" s="7" t="s">
        <v>317</v>
      </c>
      <c r="AD44" s="7" t="s">
        <v>1206</v>
      </c>
      <c r="AE44" s="7" t="s">
        <v>1229</v>
      </c>
      <c r="AF44" s="7" t="s">
        <v>1272</v>
      </c>
    </row>
    <row r="45" spans="1:34" x14ac:dyDescent="0.2">
      <c r="A45" s="8" t="s">
        <v>1322</v>
      </c>
      <c r="B45" s="7" t="s">
        <v>295</v>
      </c>
      <c r="C45" s="7" t="s">
        <v>306</v>
      </c>
      <c r="F45" s="7" t="s">
        <v>436</v>
      </c>
      <c r="H45" s="7" t="s">
        <v>459</v>
      </c>
      <c r="I45" s="7" t="s">
        <v>7</v>
      </c>
      <c r="J45" s="7" t="s">
        <v>621</v>
      </c>
      <c r="K45" s="7" t="s">
        <v>647</v>
      </c>
      <c r="L45" s="7" t="s">
        <v>662</v>
      </c>
      <c r="M45" s="7" t="s">
        <v>676</v>
      </c>
      <c r="N45" s="7" t="s">
        <v>713</v>
      </c>
      <c r="O45" s="7" t="s">
        <v>738</v>
      </c>
      <c r="P45" s="7" t="s">
        <v>768</v>
      </c>
      <c r="Q45" s="7" t="s">
        <v>797</v>
      </c>
      <c r="R45" s="7" t="s">
        <v>442</v>
      </c>
      <c r="T45" s="7" t="s">
        <v>287</v>
      </c>
      <c r="U45" s="7" t="s">
        <v>949</v>
      </c>
      <c r="V45" s="7" t="s">
        <v>961</v>
      </c>
      <c r="W45" s="7" t="s">
        <v>990</v>
      </c>
      <c r="X45" s="7" t="s">
        <v>1013</v>
      </c>
      <c r="Y45" s="7" t="s">
        <v>1068</v>
      </c>
      <c r="Z45" s="7" t="s">
        <v>387</v>
      </c>
      <c r="AA45" s="7" t="s">
        <v>1112</v>
      </c>
      <c r="AB45" s="7" t="s">
        <v>1123</v>
      </c>
      <c r="AC45" s="7" t="s">
        <v>6</v>
      </c>
      <c r="AD45" s="7" t="s">
        <v>1207</v>
      </c>
      <c r="AE45" s="7" t="s">
        <v>1230</v>
      </c>
      <c r="AF45" s="7" t="s">
        <v>1273</v>
      </c>
    </row>
    <row r="46" spans="1:34" x14ac:dyDescent="0.2">
      <c r="A46" s="8" t="s">
        <v>1323</v>
      </c>
      <c r="B46" s="7" t="s">
        <v>296</v>
      </c>
      <c r="C46" s="7" t="s">
        <v>307</v>
      </c>
      <c r="F46" s="7" t="s">
        <v>437</v>
      </c>
      <c r="H46" s="7" t="s">
        <v>460</v>
      </c>
      <c r="I46" s="7" t="s">
        <v>318</v>
      </c>
      <c r="J46" s="7" t="s">
        <v>622</v>
      </c>
      <c r="K46" s="7" t="s">
        <v>648</v>
      </c>
      <c r="L46" s="7" t="s">
        <v>663</v>
      </c>
      <c r="M46" s="7" t="s">
        <v>677</v>
      </c>
      <c r="N46" s="7" t="s">
        <v>714</v>
      </c>
      <c r="O46" s="7" t="s">
        <v>739</v>
      </c>
      <c r="P46" s="7" t="s">
        <v>769</v>
      </c>
      <c r="Q46" s="7" t="s">
        <v>798</v>
      </c>
      <c r="R46" s="7" t="s">
        <v>907</v>
      </c>
      <c r="T46" s="7" t="s">
        <v>917</v>
      </c>
      <c r="U46" s="7" t="s">
        <v>950</v>
      </c>
      <c r="V46" s="7" t="s">
        <v>962</v>
      </c>
      <c r="W46" s="7" t="s">
        <v>991</v>
      </c>
      <c r="X46" s="7" t="s">
        <v>1014</v>
      </c>
      <c r="Y46" s="7" t="s">
        <v>1069</v>
      </c>
      <c r="Z46" s="7" t="s">
        <v>1104</v>
      </c>
      <c r="AA46" s="7" t="s">
        <v>1113</v>
      </c>
      <c r="AB46" s="7" t="s">
        <v>1124</v>
      </c>
      <c r="AC46" s="7" t="s">
        <v>1134</v>
      </c>
      <c r="AD46" s="7" t="s">
        <v>1208</v>
      </c>
      <c r="AE46" s="7" t="s">
        <v>1231</v>
      </c>
      <c r="AF46" s="7" t="s">
        <v>1274</v>
      </c>
    </row>
    <row r="47" spans="1:34" x14ac:dyDescent="0.2">
      <c r="A47" s="8" t="s">
        <v>1324</v>
      </c>
      <c r="B47" s="7" t="s">
        <v>297</v>
      </c>
      <c r="C47" s="7" t="s">
        <v>308</v>
      </c>
      <c r="F47" s="7" t="s">
        <v>438</v>
      </c>
      <c r="H47" s="7" t="s">
        <v>461</v>
      </c>
      <c r="I47" s="7" t="s">
        <v>504</v>
      </c>
      <c r="J47" s="7" t="s">
        <v>623</v>
      </c>
      <c r="K47" s="7" t="s">
        <v>649</v>
      </c>
      <c r="L47" s="7" t="s">
        <v>664</v>
      </c>
      <c r="M47" s="7" t="s">
        <v>678</v>
      </c>
      <c r="N47" s="7" t="s">
        <v>715</v>
      </c>
      <c r="O47" s="7" t="s">
        <v>740</v>
      </c>
      <c r="P47" s="7" t="s">
        <v>770</v>
      </c>
      <c r="Q47" s="7" t="s">
        <v>799</v>
      </c>
      <c r="T47" s="7" t="s">
        <v>918</v>
      </c>
      <c r="U47" s="7" t="s">
        <v>721</v>
      </c>
      <c r="V47" s="7" t="s">
        <v>963</v>
      </c>
      <c r="W47" s="7" t="s">
        <v>992</v>
      </c>
      <c r="X47" s="7" t="s">
        <v>1015</v>
      </c>
      <c r="Y47" s="7" t="s">
        <v>1070</v>
      </c>
      <c r="Z47" s="7" t="s">
        <v>1091</v>
      </c>
      <c r="AA47" s="7" t="s">
        <v>1114</v>
      </c>
      <c r="AB47" s="7" t="s">
        <v>1125</v>
      </c>
      <c r="AC47" s="7" t="s">
        <v>799</v>
      </c>
      <c r="AD47" s="7" t="s">
        <v>362</v>
      </c>
      <c r="AE47" s="7" t="s">
        <v>1232</v>
      </c>
      <c r="AF47" s="7" t="s">
        <v>1275</v>
      </c>
    </row>
    <row r="48" spans="1:34" x14ac:dyDescent="0.2">
      <c r="A48" s="8" t="s">
        <v>1325</v>
      </c>
      <c r="B48" s="7" t="s">
        <v>298</v>
      </c>
      <c r="C48" s="7" t="s">
        <v>309</v>
      </c>
      <c r="F48" s="7" t="s">
        <v>439</v>
      </c>
      <c r="H48" s="7" t="s">
        <v>462</v>
      </c>
      <c r="I48" s="7" t="s">
        <v>505</v>
      </c>
      <c r="J48" s="7" t="s">
        <v>624</v>
      </c>
      <c r="K48" s="7" t="s">
        <v>650</v>
      </c>
      <c r="L48" s="7" t="s">
        <v>665</v>
      </c>
      <c r="M48" s="7" t="s">
        <v>646</v>
      </c>
      <c r="N48" s="7" t="s">
        <v>716</v>
      </c>
      <c r="O48" s="7" t="s">
        <v>741</v>
      </c>
      <c r="P48" s="7" t="s">
        <v>771</v>
      </c>
      <c r="Q48" s="7" t="s">
        <v>800</v>
      </c>
      <c r="T48" s="7" t="s">
        <v>919</v>
      </c>
      <c r="U48" s="7" t="s">
        <v>951</v>
      </c>
      <c r="V48" s="7" t="s">
        <v>964</v>
      </c>
      <c r="W48" s="7" t="s">
        <v>349</v>
      </c>
      <c r="X48" s="7" t="s">
        <v>1016</v>
      </c>
      <c r="Y48" s="7" t="s">
        <v>1071</v>
      </c>
      <c r="Z48" s="7" t="s">
        <v>1105</v>
      </c>
      <c r="AA48" s="7" t="s">
        <v>1115</v>
      </c>
      <c r="AB48" s="7" t="s">
        <v>1126</v>
      </c>
      <c r="AC48" s="7" t="s">
        <v>1135</v>
      </c>
      <c r="AD48" s="7" t="s">
        <v>1209</v>
      </c>
      <c r="AE48" s="7" t="s">
        <v>1233</v>
      </c>
      <c r="AF48" s="7" t="s">
        <v>432</v>
      </c>
    </row>
    <row r="49" spans="1:32" x14ac:dyDescent="0.2">
      <c r="A49" s="8" t="s">
        <v>1326</v>
      </c>
      <c r="C49" s="7" t="s">
        <v>310</v>
      </c>
      <c r="F49" s="7" t="s">
        <v>440</v>
      </c>
      <c r="H49" s="7" t="s">
        <v>14</v>
      </c>
      <c r="I49" s="7" t="s">
        <v>8</v>
      </c>
      <c r="J49" s="7" t="s">
        <v>625</v>
      </c>
      <c r="K49" s="7" t="s">
        <v>651</v>
      </c>
      <c r="L49" s="7" t="s">
        <v>382</v>
      </c>
      <c r="M49" s="7" t="s">
        <v>679</v>
      </c>
      <c r="N49" s="7" t="s">
        <v>717</v>
      </c>
      <c r="O49" s="7" t="s">
        <v>742</v>
      </c>
      <c r="P49" s="7" t="s">
        <v>772</v>
      </c>
      <c r="Q49" s="7" t="s">
        <v>801</v>
      </c>
      <c r="T49" s="7" t="s">
        <v>350</v>
      </c>
      <c r="U49" s="7" t="s">
        <v>952</v>
      </c>
      <c r="V49" s="7" t="s">
        <v>965</v>
      </c>
      <c r="W49" s="7" t="s">
        <v>965</v>
      </c>
      <c r="X49" s="7" t="s">
        <v>14</v>
      </c>
      <c r="Y49" s="7" t="s">
        <v>1072</v>
      </c>
      <c r="Z49" s="7" t="s">
        <v>1106</v>
      </c>
      <c r="AA49" s="7" t="s">
        <v>1116</v>
      </c>
      <c r="AB49" s="7" t="s">
        <v>1127</v>
      </c>
      <c r="AC49" s="7" t="s">
        <v>1136</v>
      </c>
      <c r="AD49" s="7" t="s">
        <v>1210</v>
      </c>
      <c r="AE49" s="7" t="s">
        <v>1234</v>
      </c>
      <c r="AF49" s="7" t="s">
        <v>1276</v>
      </c>
    </row>
    <row r="50" spans="1:32" x14ac:dyDescent="0.2">
      <c r="A50" s="8" t="s">
        <v>1327</v>
      </c>
      <c r="C50" s="7" t="s">
        <v>311</v>
      </c>
      <c r="F50" s="7" t="s">
        <v>441</v>
      </c>
      <c r="H50" s="7" t="s">
        <v>463</v>
      </c>
      <c r="I50" s="7" t="s">
        <v>506</v>
      </c>
      <c r="J50" s="7" t="s">
        <v>626</v>
      </c>
      <c r="K50" s="7" t="s">
        <v>652</v>
      </c>
      <c r="L50" s="7" t="s">
        <v>666</v>
      </c>
      <c r="M50" s="7" t="s">
        <v>680</v>
      </c>
      <c r="N50" s="7" t="s">
        <v>718</v>
      </c>
      <c r="O50" s="7" t="s">
        <v>743</v>
      </c>
      <c r="P50" s="7" t="s">
        <v>773</v>
      </c>
      <c r="Q50" s="7" t="s">
        <v>802</v>
      </c>
      <c r="T50" s="7" t="s">
        <v>920</v>
      </c>
      <c r="U50" s="7" t="s">
        <v>953</v>
      </c>
      <c r="V50" s="7" t="s">
        <v>966</v>
      </c>
      <c r="W50" s="7" t="s">
        <v>993</v>
      </c>
      <c r="X50" s="7" t="s">
        <v>1017</v>
      </c>
      <c r="Y50" s="7" t="s">
        <v>1073</v>
      </c>
      <c r="Z50" s="7" t="s">
        <v>1107</v>
      </c>
      <c r="AB50" s="7" t="s">
        <v>1128</v>
      </c>
      <c r="AC50" s="7" t="s">
        <v>1137</v>
      </c>
      <c r="AD50" s="7" t="s">
        <v>1211</v>
      </c>
      <c r="AE50" s="7" t="s">
        <v>1235</v>
      </c>
      <c r="AF50" s="7" t="s">
        <v>1277</v>
      </c>
    </row>
    <row r="51" spans="1:32" x14ac:dyDescent="0.2">
      <c r="A51" s="8" t="s">
        <v>1328</v>
      </c>
      <c r="C51" s="7" t="s">
        <v>312</v>
      </c>
      <c r="F51" s="7" t="s">
        <v>442</v>
      </c>
      <c r="H51" s="7" t="s">
        <v>464</v>
      </c>
      <c r="I51" s="7" t="s">
        <v>507</v>
      </c>
      <c r="J51" s="7" t="s">
        <v>627</v>
      </c>
      <c r="K51" s="7" t="s">
        <v>653</v>
      </c>
      <c r="L51" s="7" t="s">
        <v>2866</v>
      </c>
      <c r="M51" s="7" t="s">
        <v>681</v>
      </c>
      <c r="N51" s="7" t="s">
        <v>719</v>
      </c>
      <c r="O51" s="7" t="s">
        <v>744</v>
      </c>
      <c r="P51" s="7" t="s">
        <v>774</v>
      </c>
      <c r="Q51" s="7" t="s">
        <v>803</v>
      </c>
      <c r="T51" s="7" t="s">
        <v>921</v>
      </c>
      <c r="U51" s="7" t="s">
        <v>954</v>
      </c>
      <c r="V51" s="7" t="s">
        <v>967</v>
      </c>
      <c r="W51" s="7" t="s">
        <v>994</v>
      </c>
      <c r="X51" s="7" t="s">
        <v>1018</v>
      </c>
      <c r="Y51" s="7" t="s">
        <v>1074</v>
      </c>
      <c r="AB51" s="7" t="s">
        <v>1129</v>
      </c>
      <c r="AC51" s="7" t="s">
        <v>1138</v>
      </c>
      <c r="AD51" s="7" t="s">
        <v>1212</v>
      </c>
      <c r="AE51" s="7" t="s">
        <v>1236</v>
      </c>
      <c r="AF51" s="7" t="s">
        <v>1278</v>
      </c>
    </row>
    <row r="52" spans="1:32" x14ac:dyDescent="0.2">
      <c r="A52" s="8" t="s">
        <v>1329</v>
      </c>
      <c r="C52" s="7" t="s">
        <v>313</v>
      </c>
      <c r="F52" s="7" t="s">
        <v>443</v>
      </c>
      <c r="H52" s="7" t="s">
        <v>465</v>
      </c>
      <c r="I52" s="7" t="s">
        <v>508</v>
      </c>
      <c r="J52" s="7" t="s">
        <v>628</v>
      </c>
      <c r="K52" s="7" t="s">
        <v>654</v>
      </c>
      <c r="L52" s="7" t="s">
        <v>667</v>
      </c>
      <c r="M52" s="7" t="s">
        <v>682</v>
      </c>
      <c r="N52" s="7" t="s">
        <v>720</v>
      </c>
      <c r="O52" s="7" t="s">
        <v>745</v>
      </c>
      <c r="P52" s="7" t="s">
        <v>775</v>
      </c>
      <c r="Q52" s="7" t="s">
        <v>804</v>
      </c>
      <c r="T52" s="7" t="s">
        <v>922</v>
      </c>
      <c r="U52" s="7" t="s">
        <v>495</v>
      </c>
      <c r="V52" s="7" t="s">
        <v>968</v>
      </c>
      <c r="W52" s="7" t="s">
        <v>995</v>
      </c>
      <c r="X52" s="7" t="s">
        <v>1019</v>
      </c>
      <c r="Y52" s="7" t="s">
        <v>1075</v>
      </c>
      <c r="AC52" s="7" t="s">
        <v>1139</v>
      </c>
      <c r="AD52" s="7" t="s">
        <v>1213</v>
      </c>
      <c r="AE52" s="7" t="s">
        <v>1237</v>
      </c>
      <c r="AF52" s="7" t="s">
        <v>1279</v>
      </c>
    </row>
    <row r="53" spans="1:32" x14ac:dyDescent="0.2">
      <c r="A53" s="8" t="s">
        <v>1330</v>
      </c>
      <c r="C53" s="7" t="s">
        <v>314</v>
      </c>
      <c r="F53" s="7" t="s">
        <v>444</v>
      </c>
      <c r="H53" s="7" t="s">
        <v>466</v>
      </c>
      <c r="I53" s="7" t="s">
        <v>509</v>
      </c>
      <c r="J53" s="7" t="s">
        <v>629</v>
      </c>
      <c r="K53" s="7" t="s">
        <v>413</v>
      </c>
      <c r="L53" s="7" t="s">
        <v>668</v>
      </c>
      <c r="M53" s="7" t="s">
        <v>683</v>
      </c>
      <c r="N53" s="7" t="s">
        <v>721</v>
      </c>
      <c r="O53" s="7" t="s">
        <v>746</v>
      </c>
      <c r="P53" s="7" t="s">
        <v>776</v>
      </c>
      <c r="Q53" s="7" t="s">
        <v>805</v>
      </c>
      <c r="T53" s="7" t="s">
        <v>923</v>
      </c>
      <c r="V53" s="7" t="s">
        <v>969</v>
      </c>
      <c r="W53" s="7" t="s">
        <v>996</v>
      </c>
      <c r="X53" s="7" t="s">
        <v>1020</v>
      </c>
      <c r="Y53" s="7" t="s">
        <v>1076</v>
      </c>
      <c r="AC53" s="7" t="s">
        <v>1140</v>
      </c>
      <c r="AD53" s="7" t="s">
        <v>1214</v>
      </c>
      <c r="AE53" s="7" t="s">
        <v>1238</v>
      </c>
      <c r="AF53" s="7" t="s">
        <v>1280</v>
      </c>
    </row>
    <row r="54" spans="1:32" x14ac:dyDescent="0.2">
      <c r="A54" s="8" t="s">
        <v>1331</v>
      </c>
      <c r="C54" s="7" t="s">
        <v>315</v>
      </c>
      <c r="F54" s="7" t="s">
        <v>382</v>
      </c>
      <c r="H54" s="7" t="s">
        <v>467</v>
      </c>
      <c r="I54" s="7" t="s">
        <v>510</v>
      </c>
      <c r="J54" s="7" t="s">
        <v>630</v>
      </c>
      <c r="L54" s="7" t="s">
        <v>669</v>
      </c>
      <c r="M54" s="7" t="s">
        <v>684</v>
      </c>
      <c r="N54" s="7" t="s">
        <v>722</v>
      </c>
      <c r="O54" s="7" t="s">
        <v>747</v>
      </c>
      <c r="P54" s="7" t="s">
        <v>777</v>
      </c>
      <c r="Q54" s="7" t="s">
        <v>806</v>
      </c>
      <c r="T54" s="7" t="s">
        <v>924</v>
      </c>
      <c r="V54" s="7" t="s">
        <v>970</v>
      </c>
      <c r="W54" s="7" t="s">
        <v>997</v>
      </c>
      <c r="X54" s="7" t="s">
        <v>1021</v>
      </c>
      <c r="Y54" s="7" t="s">
        <v>1077</v>
      </c>
      <c r="AC54" s="7" t="s">
        <v>1141</v>
      </c>
      <c r="AD54" s="7" t="s">
        <v>1215</v>
      </c>
      <c r="AE54" s="7" t="s">
        <v>1239</v>
      </c>
      <c r="AF54" s="7" t="s">
        <v>1281</v>
      </c>
    </row>
    <row r="55" spans="1:32" x14ac:dyDescent="0.2">
      <c r="A55" s="8" t="s">
        <v>1332</v>
      </c>
      <c r="C55" s="7" t="s">
        <v>316</v>
      </c>
      <c r="F55" s="7" t="s">
        <v>445</v>
      </c>
      <c r="H55" s="7" t="s">
        <v>468</v>
      </c>
      <c r="I55" s="7" t="s">
        <v>511</v>
      </c>
      <c r="J55" s="7" t="s">
        <v>631</v>
      </c>
      <c r="L55" s="7" t="s">
        <v>495</v>
      </c>
      <c r="M55" s="7" t="s">
        <v>685</v>
      </c>
      <c r="N55" s="7" t="s">
        <v>723</v>
      </c>
      <c r="O55" s="7" t="s">
        <v>748</v>
      </c>
      <c r="P55" s="7" t="s">
        <v>778</v>
      </c>
      <c r="Q55" s="7" t="s">
        <v>807</v>
      </c>
      <c r="T55" s="7" t="s">
        <v>925</v>
      </c>
      <c r="V55" s="7" t="s">
        <v>971</v>
      </c>
      <c r="W55" s="7" t="s">
        <v>998</v>
      </c>
      <c r="X55" s="7" t="s">
        <v>1022</v>
      </c>
      <c r="Y55" s="7" t="s">
        <v>1078</v>
      </c>
      <c r="AC55" s="7" t="s">
        <v>765</v>
      </c>
      <c r="AD55" s="7" t="s">
        <v>1216</v>
      </c>
      <c r="AE55" s="7" t="s">
        <v>1240</v>
      </c>
      <c r="AF55" s="7" t="s">
        <v>1282</v>
      </c>
    </row>
    <row r="56" spans="1:32" x14ac:dyDescent="0.2">
      <c r="A56" s="8" t="s">
        <v>1333</v>
      </c>
      <c r="C56" s="7" t="s">
        <v>317</v>
      </c>
      <c r="F56" s="7" t="s">
        <v>446</v>
      </c>
      <c r="H56" s="7" t="s">
        <v>469</v>
      </c>
      <c r="I56" s="7" t="s">
        <v>512</v>
      </c>
      <c r="J56" s="7" t="s">
        <v>632</v>
      </c>
      <c r="L56" s="7" t="s">
        <v>670</v>
      </c>
      <c r="M56" s="7" t="s">
        <v>686</v>
      </c>
      <c r="N56" s="7" t="s">
        <v>724</v>
      </c>
      <c r="O56" s="7" t="s">
        <v>749</v>
      </c>
      <c r="P56" s="7" t="s">
        <v>779</v>
      </c>
      <c r="Q56" s="7" t="s">
        <v>808</v>
      </c>
      <c r="T56" s="7" t="s">
        <v>926</v>
      </c>
      <c r="V56" s="7" t="s">
        <v>972</v>
      </c>
      <c r="W56" s="7" t="s">
        <v>999</v>
      </c>
      <c r="X56" s="7" t="s">
        <v>1023</v>
      </c>
      <c r="Y56" s="7" t="s">
        <v>1079</v>
      </c>
      <c r="AC56" s="7" t="s">
        <v>1142</v>
      </c>
      <c r="AD56" s="7" t="s">
        <v>1217</v>
      </c>
      <c r="AE56" s="7" t="s">
        <v>1241</v>
      </c>
      <c r="AF56" s="7" t="s">
        <v>1283</v>
      </c>
    </row>
    <row r="57" spans="1:32" x14ac:dyDescent="0.2">
      <c r="A57" s="8" t="s">
        <v>1334</v>
      </c>
      <c r="C57" s="7" t="s">
        <v>318</v>
      </c>
      <c r="F57" s="7" t="s">
        <v>447</v>
      </c>
      <c r="H57" s="7" t="s">
        <v>470</v>
      </c>
      <c r="I57" s="7" t="s">
        <v>513</v>
      </c>
      <c r="J57" s="7" t="s">
        <v>26</v>
      </c>
      <c r="M57" s="7" t="s">
        <v>687</v>
      </c>
      <c r="N57" s="7" t="s">
        <v>725</v>
      </c>
      <c r="O57" s="7" t="s">
        <v>750</v>
      </c>
      <c r="P57" s="7" t="s">
        <v>780</v>
      </c>
      <c r="Q57" s="7" t="s">
        <v>809</v>
      </c>
      <c r="T57" s="7" t="s">
        <v>927</v>
      </c>
      <c r="V57" s="7" t="s">
        <v>973</v>
      </c>
      <c r="W57" s="7" t="s">
        <v>1000</v>
      </c>
      <c r="X57" s="7" t="s">
        <v>678</v>
      </c>
      <c r="Y57" s="7" t="s">
        <v>1080</v>
      </c>
      <c r="AC57" s="7" t="s">
        <v>1143</v>
      </c>
      <c r="AD57" s="7" t="s">
        <v>1218</v>
      </c>
      <c r="AE57" s="7" t="s">
        <v>1242</v>
      </c>
      <c r="AF57" s="7" t="s">
        <v>1284</v>
      </c>
    </row>
    <row r="58" spans="1:32" x14ac:dyDescent="0.2">
      <c r="A58" s="8" t="s">
        <v>1335</v>
      </c>
      <c r="C58" s="7" t="s">
        <v>319</v>
      </c>
      <c r="F58" s="7" t="s">
        <v>448</v>
      </c>
      <c r="H58" s="7" t="s">
        <v>471</v>
      </c>
      <c r="I58" s="7" t="s">
        <v>514</v>
      </c>
      <c r="J58" s="7" t="s">
        <v>633</v>
      </c>
      <c r="M58" s="7" t="s">
        <v>473</v>
      </c>
      <c r="N58" s="7" t="s">
        <v>726</v>
      </c>
      <c r="O58" s="7" t="s">
        <v>751</v>
      </c>
      <c r="P58" s="7" t="s">
        <v>781</v>
      </c>
      <c r="Q58" s="7" t="s">
        <v>810</v>
      </c>
      <c r="T58" s="7" t="s">
        <v>928</v>
      </c>
      <c r="V58" s="7" t="s">
        <v>633</v>
      </c>
      <c r="W58" s="7" t="s">
        <v>650</v>
      </c>
      <c r="X58" s="7" t="s">
        <v>1024</v>
      </c>
      <c r="Y58" s="7" t="s">
        <v>1081</v>
      </c>
      <c r="AC58" s="7" t="s">
        <v>333</v>
      </c>
      <c r="AD58" s="7" t="s">
        <v>1219</v>
      </c>
      <c r="AE58" s="7" t="s">
        <v>1243</v>
      </c>
      <c r="AF58" s="7" t="s">
        <v>1285</v>
      </c>
    </row>
    <row r="59" spans="1:32" x14ac:dyDescent="0.2">
      <c r="A59" s="8" t="s">
        <v>1336</v>
      </c>
      <c r="C59" s="7" t="s">
        <v>320</v>
      </c>
      <c r="F59" s="7" t="s">
        <v>449</v>
      </c>
      <c r="H59" s="7" t="s">
        <v>472</v>
      </c>
      <c r="I59" s="7" t="s">
        <v>515</v>
      </c>
      <c r="J59" s="7" t="s">
        <v>634</v>
      </c>
      <c r="M59" s="7" t="s">
        <v>688</v>
      </c>
      <c r="N59" s="7" t="s">
        <v>727</v>
      </c>
      <c r="O59" s="7" t="s">
        <v>752</v>
      </c>
      <c r="P59" s="7" t="s">
        <v>782</v>
      </c>
      <c r="Q59" s="7" t="s">
        <v>811</v>
      </c>
      <c r="T59" s="7" t="s">
        <v>929</v>
      </c>
      <c r="V59" s="7" t="s">
        <v>974</v>
      </c>
      <c r="W59" s="7" t="s">
        <v>1001</v>
      </c>
      <c r="X59" s="7" t="s">
        <v>1025</v>
      </c>
      <c r="Y59" s="7" t="s">
        <v>1082</v>
      </c>
      <c r="AC59" s="7" t="s">
        <v>1144</v>
      </c>
      <c r="AD59" s="7" t="s">
        <v>392</v>
      </c>
      <c r="AE59" s="7" t="s">
        <v>1244</v>
      </c>
      <c r="AF59" s="7" t="s">
        <v>1286</v>
      </c>
    </row>
    <row r="60" spans="1:32" x14ac:dyDescent="0.2">
      <c r="A60" s="8" t="s">
        <v>1337</v>
      </c>
      <c r="C60" s="7" t="s">
        <v>321</v>
      </c>
      <c r="F60" s="7" t="s">
        <v>450</v>
      </c>
      <c r="H60" s="7" t="s">
        <v>473</v>
      </c>
      <c r="I60" s="7" t="s">
        <v>516</v>
      </c>
      <c r="J60" s="7" t="s">
        <v>635</v>
      </c>
      <c r="M60" s="7" t="s">
        <v>554</v>
      </c>
      <c r="N60" s="7" t="s">
        <v>728</v>
      </c>
      <c r="O60" s="7" t="s">
        <v>753</v>
      </c>
      <c r="P60" s="7" t="s">
        <v>783</v>
      </c>
      <c r="Q60" s="7" t="s">
        <v>812</v>
      </c>
      <c r="T60" s="7" t="s">
        <v>630</v>
      </c>
      <c r="V60" s="7" t="s">
        <v>975</v>
      </c>
      <c r="W60" s="7" t="s">
        <v>1002</v>
      </c>
      <c r="X60" s="7" t="s">
        <v>1026</v>
      </c>
      <c r="Y60" s="7" t="s">
        <v>1083</v>
      </c>
      <c r="AC60" s="7" t="s">
        <v>1145</v>
      </c>
      <c r="AD60" s="7" t="s">
        <v>1220</v>
      </c>
      <c r="AE60" s="7" t="s">
        <v>1245</v>
      </c>
      <c r="AF60" s="7" t="s">
        <v>1287</v>
      </c>
    </row>
    <row r="61" spans="1:32" x14ac:dyDescent="0.2">
      <c r="A61" s="8" t="s">
        <v>1338</v>
      </c>
      <c r="C61" s="7" t="s">
        <v>8</v>
      </c>
      <c r="H61" s="7" t="s">
        <v>474</v>
      </c>
      <c r="I61" s="7" t="s">
        <v>517</v>
      </c>
      <c r="J61" s="7" t="s">
        <v>636</v>
      </c>
      <c r="M61" s="7" t="s">
        <v>689</v>
      </c>
      <c r="N61" s="7" t="s">
        <v>729</v>
      </c>
      <c r="O61" s="7" t="s">
        <v>754</v>
      </c>
      <c r="P61" s="7" t="s">
        <v>784</v>
      </c>
      <c r="Q61" s="7" t="s">
        <v>813</v>
      </c>
      <c r="T61" s="7" t="s">
        <v>930</v>
      </c>
      <c r="V61" s="7" t="s">
        <v>976</v>
      </c>
      <c r="W61" s="7" t="s">
        <v>1003</v>
      </c>
      <c r="X61" s="7" t="s">
        <v>1027</v>
      </c>
      <c r="Y61" s="7" t="s">
        <v>1084</v>
      </c>
      <c r="AC61" s="7" t="s">
        <v>1146</v>
      </c>
      <c r="AD61" s="7" t="s">
        <v>1221</v>
      </c>
      <c r="AE61" s="7" t="s">
        <v>1246</v>
      </c>
      <c r="AF61" s="7" t="s">
        <v>362</v>
      </c>
    </row>
    <row r="62" spans="1:32" x14ac:dyDescent="0.2">
      <c r="A62" s="8" t="s">
        <v>1339</v>
      </c>
      <c r="C62" s="7" t="s">
        <v>322</v>
      </c>
      <c r="H62" s="7" t="s">
        <v>475</v>
      </c>
      <c r="I62" s="7" t="s">
        <v>518</v>
      </c>
      <c r="J62" s="7" t="s">
        <v>637</v>
      </c>
      <c r="M62" s="7" t="s">
        <v>690</v>
      </c>
      <c r="N62" s="7" t="s">
        <v>730</v>
      </c>
      <c r="O62" s="7" t="s">
        <v>755</v>
      </c>
      <c r="P62" s="7" t="s">
        <v>386</v>
      </c>
      <c r="Q62" s="7" t="s">
        <v>465</v>
      </c>
      <c r="T62" s="7" t="s">
        <v>931</v>
      </c>
      <c r="V62" s="7" t="s">
        <v>977</v>
      </c>
      <c r="W62" s="7" t="s">
        <v>1004</v>
      </c>
      <c r="X62" s="7" t="s">
        <v>1028</v>
      </c>
      <c r="Y62" s="7" t="s">
        <v>1085</v>
      </c>
      <c r="AC62" s="7" t="s">
        <v>1147</v>
      </c>
      <c r="AD62" s="7" t="s">
        <v>29</v>
      </c>
      <c r="AE62" s="7" t="s">
        <v>1247</v>
      </c>
      <c r="AF62" s="7" t="s">
        <v>291</v>
      </c>
    </row>
    <row r="63" spans="1:32" x14ac:dyDescent="0.2">
      <c r="A63" s="8" t="s">
        <v>1346</v>
      </c>
      <c r="C63" s="7" t="s">
        <v>323</v>
      </c>
      <c r="H63" s="7" t="s">
        <v>476</v>
      </c>
      <c r="I63" s="7" t="s">
        <v>519</v>
      </c>
      <c r="J63" s="7" t="s">
        <v>638</v>
      </c>
      <c r="M63" s="7" t="s">
        <v>691</v>
      </c>
      <c r="O63" s="7" t="s">
        <v>632</v>
      </c>
      <c r="P63" s="7" t="s">
        <v>785</v>
      </c>
      <c r="Q63" s="7" t="s">
        <v>814</v>
      </c>
      <c r="T63" s="7" t="s">
        <v>932</v>
      </c>
      <c r="V63" s="7" t="s">
        <v>978</v>
      </c>
      <c r="W63" s="7" t="s">
        <v>728</v>
      </c>
      <c r="X63" s="7" t="s">
        <v>1029</v>
      </c>
      <c r="Y63" s="7" t="s">
        <v>1086</v>
      </c>
      <c r="AC63" s="7" t="s">
        <v>1148</v>
      </c>
      <c r="AD63" s="7" t="s">
        <v>1222</v>
      </c>
      <c r="AE63" s="7" t="s">
        <v>1248</v>
      </c>
      <c r="AF63" s="7" t="s">
        <v>1288</v>
      </c>
    </row>
    <row r="64" spans="1:32" x14ac:dyDescent="0.2">
      <c r="A64" s="8" t="s">
        <v>1340</v>
      </c>
      <c r="C64" s="7" t="s">
        <v>324</v>
      </c>
      <c r="H64" s="7" t="s">
        <v>477</v>
      </c>
      <c r="I64" s="7" t="s">
        <v>520</v>
      </c>
      <c r="J64" s="7" t="s">
        <v>639</v>
      </c>
      <c r="M64" s="7" t="s">
        <v>692</v>
      </c>
      <c r="O64" s="7" t="s">
        <v>756</v>
      </c>
      <c r="P64" s="7" t="s">
        <v>786</v>
      </c>
      <c r="Q64" s="7" t="s">
        <v>815</v>
      </c>
      <c r="T64" s="7" t="s">
        <v>933</v>
      </c>
      <c r="V64" s="7" t="s">
        <v>979</v>
      </c>
      <c r="W64" s="7" t="s">
        <v>1005</v>
      </c>
      <c r="X64" s="7" t="s">
        <v>1030</v>
      </c>
      <c r="Y64" s="7" t="s">
        <v>1087</v>
      </c>
      <c r="AC64" s="7" t="s">
        <v>1149</v>
      </c>
      <c r="AE64" s="7" t="s">
        <v>1249</v>
      </c>
      <c r="AF64" s="7" t="s">
        <v>1289</v>
      </c>
    </row>
    <row r="65" spans="1:32" x14ac:dyDescent="0.2">
      <c r="A65" s="8" t="s">
        <v>1341</v>
      </c>
      <c r="C65" s="7" t="s">
        <v>325</v>
      </c>
      <c r="H65" s="7" t="s">
        <v>478</v>
      </c>
      <c r="I65" s="7" t="s">
        <v>521</v>
      </c>
      <c r="M65" s="7" t="s">
        <v>693</v>
      </c>
      <c r="O65" s="7" t="s">
        <v>757</v>
      </c>
      <c r="P65" s="7" t="s">
        <v>787</v>
      </c>
      <c r="Q65" s="7" t="s">
        <v>816</v>
      </c>
      <c r="T65" s="7" t="s">
        <v>934</v>
      </c>
      <c r="V65" s="7" t="s">
        <v>980</v>
      </c>
      <c r="W65" s="7" t="s">
        <v>1006</v>
      </c>
      <c r="X65" s="7" t="s">
        <v>1031</v>
      </c>
      <c r="Y65" s="7" t="s">
        <v>297</v>
      </c>
      <c r="AC65" s="7" t="s">
        <v>465</v>
      </c>
      <c r="AE65" s="7" t="s">
        <v>1250</v>
      </c>
      <c r="AF65" s="7" t="s">
        <v>1290</v>
      </c>
    </row>
    <row r="66" spans="1:32" x14ac:dyDescent="0.2">
      <c r="A66" s="8" t="s">
        <v>1342</v>
      </c>
      <c r="C66" s="7" t="s">
        <v>326</v>
      </c>
      <c r="H66" s="7" t="s">
        <v>479</v>
      </c>
      <c r="I66" s="7" t="s">
        <v>522</v>
      </c>
      <c r="M66" s="7" t="s">
        <v>694</v>
      </c>
      <c r="O66" s="7" t="s">
        <v>758</v>
      </c>
      <c r="P66" s="7" t="s">
        <v>788</v>
      </c>
      <c r="Q66" s="7" t="s">
        <v>817</v>
      </c>
      <c r="T66" s="7" t="s">
        <v>576</v>
      </c>
      <c r="V66" s="7" t="s">
        <v>981</v>
      </c>
      <c r="W66" s="7" t="s">
        <v>1007</v>
      </c>
      <c r="X66" s="7" t="s">
        <v>1032</v>
      </c>
      <c r="Y66" s="7" t="s">
        <v>1088</v>
      </c>
      <c r="AC66" s="7" t="s">
        <v>1150</v>
      </c>
      <c r="AE66" s="7" t="s">
        <v>1251</v>
      </c>
      <c r="AF66" s="7" t="s">
        <v>1001</v>
      </c>
    </row>
    <row r="67" spans="1:32" x14ac:dyDescent="0.2">
      <c r="A67" s="8" t="s">
        <v>1343</v>
      </c>
      <c r="C67" s="7" t="s">
        <v>327</v>
      </c>
      <c r="H67" s="7" t="s">
        <v>480</v>
      </c>
      <c r="I67" s="7" t="s">
        <v>523</v>
      </c>
      <c r="M67" s="7" t="s">
        <v>695</v>
      </c>
      <c r="O67" s="7" t="s">
        <v>759</v>
      </c>
      <c r="P67" s="7" t="s">
        <v>789</v>
      </c>
      <c r="Q67" s="7" t="s">
        <v>818</v>
      </c>
      <c r="T67" s="7" t="s">
        <v>935</v>
      </c>
      <c r="V67" s="7" t="s">
        <v>982</v>
      </c>
      <c r="X67" s="7" t="s">
        <v>1033</v>
      </c>
      <c r="Y67" s="7" t="s">
        <v>1089</v>
      </c>
      <c r="AC67" s="7" t="s">
        <v>1151</v>
      </c>
      <c r="AE67" s="7" t="s">
        <v>1252</v>
      </c>
      <c r="AF67" s="7" t="s">
        <v>1291</v>
      </c>
    </row>
    <row r="68" spans="1:32" x14ac:dyDescent="0.2">
      <c r="A68" s="8" t="s">
        <v>1344</v>
      </c>
      <c r="C68" s="7" t="s">
        <v>328</v>
      </c>
      <c r="H68" s="7" t="s">
        <v>481</v>
      </c>
      <c r="I68" s="7" t="s">
        <v>524</v>
      </c>
      <c r="M68" s="7" t="s">
        <v>696</v>
      </c>
      <c r="O68" s="7" t="s">
        <v>760</v>
      </c>
      <c r="Q68" s="7" t="s">
        <v>819</v>
      </c>
      <c r="T68" s="7" t="s">
        <v>936</v>
      </c>
      <c r="X68" s="7" t="s">
        <v>1034</v>
      </c>
      <c r="Y68" s="7" t="s">
        <v>1090</v>
      </c>
      <c r="AC68" s="7" t="s">
        <v>1152</v>
      </c>
      <c r="AE68" s="7" t="s">
        <v>1253</v>
      </c>
      <c r="AF68" s="7" t="s">
        <v>1292</v>
      </c>
    </row>
    <row r="69" spans="1:32" x14ac:dyDescent="0.2">
      <c r="A69" s="7" t="s">
        <v>1345</v>
      </c>
      <c r="C69" s="7" t="s">
        <v>329</v>
      </c>
      <c r="H69" s="7" t="s">
        <v>482</v>
      </c>
      <c r="I69" s="7" t="s">
        <v>525</v>
      </c>
      <c r="M69" s="7" t="s">
        <v>487</v>
      </c>
      <c r="Q69" s="7" t="s">
        <v>820</v>
      </c>
      <c r="T69" s="7" t="s">
        <v>937</v>
      </c>
      <c r="X69" s="7" t="s">
        <v>1035</v>
      </c>
      <c r="Y69" s="7" t="s">
        <v>863</v>
      </c>
      <c r="AC69" s="7" t="s">
        <v>1153</v>
      </c>
      <c r="AE69" s="7" t="s">
        <v>1254</v>
      </c>
      <c r="AF69" s="7" t="s">
        <v>392</v>
      </c>
    </row>
    <row r="70" spans="1:32" x14ac:dyDescent="0.2">
      <c r="C70" s="7" t="s">
        <v>330</v>
      </c>
      <c r="H70" s="7" t="s">
        <v>483</v>
      </c>
      <c r="I70" s="7" t="s">
        <v>526</v>
      </c>
      <c r="M70" s="7" t="s">
        <v>697</v>
      </c>
      <c r="Q70" s="7" t="s">
        <v>821</v>
      </c>
      <c r="T70" s="7" t="s">
        <v>938</v>
      </c>
      <c r="X70" s="7" t="s">
        <v>362</v>
      </c>
      <c r="Y70" s="7" t="s">
        <v>1091</v>
      </c>
      <c r="AC70" s="7" t="s">
        <v>1154</v>
      </c>
      <c r="AE70" s="7" t="s">
        <v>1255</v>
      </c>
      <c r="AF70" s="7" t="s">
        <v>1293</v>
      </c>
    </row>
    <row r="71" spans="1:32" x14ac:dyDescent="0.2">
      <c r="C71" s="7" t="s">
        <v>331</v>
      </c>
      <c r="H71" s="7" t="s">
        <v>484</v>
      </c>
      <c r="I71" s="7" t="s">
        <v>527</v>
      </c>
      <c r="M71" s="7" t="s">
        <v>698</v>
      </c>
      <c r="Q71" s="7" t="s">
        <v>822</v>
      </c>
      <c r="T71" s="7" t="s">
        <v>939</v>
      </c>
      <c r="X71" s="7" t="s">
        <v>1036</v>
      </c>
      <c r="Y71" s="7" t="s">
        <v>1092</v>
      </c>
      <c r="AC71" s="7" t="s">
        <v>1155</v>
      </c>
      <c r="AE71" s="7" t="s">
        <v>1256</v>
      </c>
      <c r="AF71" s="7" t="s">
        <v>1294</v>
      </c>
    </row>
    <row r="72" spans="1:32" x14ac:dyDescent="0.2">
      <c r="C72" s="7" t="s">
        <v>332</v>
      </c>
      <c r="H72" s="7" t="s">
        <v>485</v>
      </c>
      <c r="I72" s="7" t="s">
        <v>528</v>
      </c>
      <c r="M72" s="7" t="s">
        <v>699</v>
      </c>
      <c r="Q72" s="7" t="s">
        <v>823</v>
      </c>
      <c r="T72" s="7" t="s">
        <v>940</v>
      </c>
      <c r="X72" s="7" t="s">
        <v>1037</v>
      </c>
      <c r="Y72" s="7" t="s">
        <v>1093</v>
      </c>
      <c r="AC72" s="7" t="s">
        <v>1156</v>
      </c>
      <c r="AE72" s="7" t="s">
        <v>1257</v>
      </c>
      <c r="AF72" s="7" t="s">
        <v>1295</v>
      </c>
    </row>
    <row r="73" spans="1:32" x14ac:dyDescent="0.2">
      <c r="C73" s="7" t="s">
        <v>333</v>
      </c>
      <c r="H73" s="7" t="s">
        <v>486</v>
      </c>
      <c r="I73" s="7" t="s">
        <v>529</v>
      </c>
      <c r="M73" s="7" t="s">
        <v>700</v>
      </c>
      <c r="Q73" s="7" t="s">
        <v>824</v>
      </c>
      <c r="T73" s="7" t="s">
        <v>941</v>
      </c>
      <c r="X73" s="7" t="s">
        <v>1038</v>
      </c>
      <c r="Y73" s="7" t="s">
        <v>1094</v>
      </c>
      <c r="AC73" s="7" t="s">
        <v>1157</v>
      </c>
      <c r="AE73" s="7" t="s">
        <v>1258</v>
      </c>
      <c r="AF73" s="7" t="s">
        <v>1296</v>
      </c>
    </row>
    <row r="74" spans="1:32" x14ac:dyDescent="0.2">
      <c r="C74" s="7" t="s">
        <v>334</v>
      </c>
      <c r="H74" s="7" t="s">
        <v>487</v>
      </c>
      <c r="I74" s="7" t="s">
        <v>530</v>
      </c>
      <c r="M74" s="7" t="s">
        <v>29</v>
      </c>
      <c r="Q74" s="7" t="s">
        <v>825</v>
      </c>
      <c r="T74" s="7" t="s">
        <v>942</v>
      </c>
      <c r="X74" s="7" t="s">
        <v>1039</v>
      </c>
      <c r="Y74" s="7" t="s">
        <v>1095</v>
      </c>
      <c r="AC74" s="7" t="s">
        <v>1158</v>
      </c>
      <c r="AE74" s="7" t="s">
        <v>1259</v>
      </c>
      <c r="AF74" s="7" t="s">
        <v>1297</v>
      </c>
    </row>
    <row r="75" spans="1:32" x14ac:dyDescent="0.2">
      <c r="C75" s="7" t="s">
        <v>335</v>
      </c>
      <c r="H75" s="7" t="s">
        <v>488</v>
      </c>
      <c r="I75" s="7" t="s">
        <v>531</v>
      </c>
      <c r="M75" s="7" t="s">
        <v>701</v>
      </c>
      <c r="Q75" s="7" t="s">
        <v>349</v>
      </c>
      <c r="X75" s="7" t="s">
        <v>1040</v>
      </c>
      <c r="Y75" s="7" t="s">
        <v>408</v>
      </c>
      <c r="AC75" s="7" t="s">
        <v>350</v>
      </c>
      <c r="AE75" s="7" t="s">
        <v>1260</v>
      </c>
      <c r="AF75" s="7" t="s">
        <v>1298</v>
      </c>
    </row>
    <row r="76" spans="1:32" x14ac:dyDescent="0.2">
      <c r="C76" s="7" t="s">
        <v>336</v>
      </c>
      <c r="H76" s="7" t="s">
        <v>489</v>
      </c>
      <c r="I76" s="7" t="s">
        <v>532</v>
      </c>
      <c r="M76" s="7" t="s">
        <v>702</v>
      </c>
      <c r="Q76" s="7" t="s">
        <v>826</v>
      </c>
      <c r="X76" s="7" t="s">
        <v>845</v>
      </c>
      <c r="Y76" s="7" t="s">
        <v>1096</v>
      </c>
      <c r="AC76" s="7" t="s">
        <v>1159</v>
      </c>
      <c r="AE76" s="7" t="s">
        <v>1261</v>
      </c>
      <c r="AF76" s="7" t="s">
        <v>1299</v>
      </c>
    </row>
    <row r="77" spans="1:32" x14ac:dyDescent="0.2">
      <c r="C77" s="7" t="s">
        <v>337</v>
      </c>
      <c r="H77" s="7" t="s">
        <v>490</v>
      </c>
      <c r="I77" s="7" t="s">
        <v>533</v>
      </c>
      <c r="M77" s="7" t="s">
        <v>703</v>
      </c>
      <c r="Q77" s="7" t="s">
        <v>827</v>
      </c>
      <c r="X77" s="7" t="s">
        <v>22</v>
      </c>
      <c r="Y77" s="7" t="s">
        <v>1097</v>
      </c>
      <c r="AC77" s="7" t="s">
        <v>1160</v>
      </c>
      <c r="AE77" s="7" t="s">
        <v>1262</v>
      </c>
      <c r="AF77" s="7" t="s">
        <v>1300</v>
      </c>
    </row>
    <row r="78" spans="1:32" x14ac:dyDescent="0.2">
      <c r="C78" s="7" t="s">
        <v>338</v>
      </c>
      <c r="H78" s="7" t="s">
        <v>491</v>
      </c>
      <c r="I78" s="7" t="s">
        <v>534</v>
      </c>
      <c r="M78" s="7" t="s">
        <v>704</v>
      </c>
      <c r="Q78" s="7" t="s">
        <v>828</v>
      </c>
      <c r="X78" s="7" t="s">
        <v>1041</v>
      </c>
      <c r="AC78" s="7" t="s">
        <v>1161</v>
      </c>
      <c r="AE78" s="7" t="s">
        <v>391</v>
      </c>
      <c r="AF78" s="7" t="s">
        <v>1301</v>
      </c>
    </row>
    <row r="79" spans="1:32" x14ac:dyDescent="0.2">
      <c r="C79" s="7" t="s">
        <v>339</v>
      </c>
      <c r="H79" s="7" t="s">
        <v>492</v>
      </c>
      <c r="I79" s="7" t="s">
        <v>535</v>
      </c>
      <c r="M79" s="7" t="s">
        <v>705</v>
      </c>
      <c r="Q79" s="7" t="s">
        <v>829</v>
      </c>
      <c r="X79" s="7" t="s">
        <v>1042</v>
      </c>
      <c r="AC79" s="7" t="s">
        <v>1162</v>
      </c>
      <c r="AE79" s="7" t="s">
        <v>1263</v>
      </c>
      <c r="AF79" s="7" t="s">
        <v>1302</v>
      </c>
    </row>
    <row r="80" spans="1:32" x14ac:dyDescent="0.2">
      <c r="C80" s="7" t="s">
        <v>340</v>
      </c>
      <c r="H80" s="7" t="s">
        <v>493</v>
      </c>
      <c r="I80" s="7" t="s">
        <v>536</v>
      </c>
      <c r="Q80" s="7" t="s">
        <v>830</v>
      </c>
      <c r="X80" s="7" t="s">
        <v>1043</v>
      </c>
      <c r="AC80" s="7" t="s">
        <v>1163</v>
      </c>
      <c r="AE80" s="7" t="s">
        <v>700</v>
      </c>
    </row>
    <row r="81" spans="3:31" x14ac:dyDescent="0.2">
      <c r="C81" s="7" t="s">
        <v>341</v>
      </c>
      <c r="H81" s="7" t="s">
        <v>494</v>
      </c>
      <c r="I81" s="7" t="s">
        <v>537</v>
      </c>
      <c r="Q81" s="7" t="s">
        <v>831</v>
      </c>
      <c r="X81" s="7" t="s">
        <v>1044</v>
      </c>
      <c r="AC81" s="7" t="s">
        <v>1164</v>
      </c>
      <c r="AE81" s="7" t="s">
        <v>1264</v>
      </c>
    </row>
    <row r="82" spans="3:31" x14ac:dyDescent="0.2">
      <c r="C82" s="7" t="s">
        <v>342</v>
      </c>
      <c r="H82" s="7" t="s">
        <v>495</v>
      </c>
      <c r="I82" s="7" t="s">
        <v>358</v>
      </c>
      <c r="Q82" s="7" t="s">
        <v>832</v>
      </c>
      <c r="X82" s="7" t="s">
        <v>1045</v>
      </c>
      <c r="AC82" s="7" t="s">
        <v>1165</v>
      </c>
      <c r="AE82" s="7" t="s">
        <v>1265</v>
      </c>
    </row>
    <row r="83" spans="3:31" x14ac:dyDescent="0.2">
      <c r="C83" s="7" t="s">
        <v>343</v>
      </c>
      <c r="H83" s="7" t="s">
        <v>496</v>
      </c>
      <c r="I83" s="7" t="s">
        <v>538</v>
      </c>
      <c r="Q83" s="7" t="s">
        <v>833</v>
      </c>
      <c r="X83" s="7" t="s">
        <v>428</v>
      </c>
      <c r="AC83" s="7" t="s">
        <v>720</v>
      </c>
      <c r="AE83" s="7" t="s">
        <v>1266</v>
      </c>
    </row>
    <row r="84" spans="3:31" x14ac:dyDescent="0.2">
      <c r="C84" s="7" t="s">
        <v>344</v>
      </c>
      <c r="I84" s="7" t="s">
        <v>539</v>
      </c>
      <c r="Q84" s="7" t="s">
        <v>834</v>
      </c>
      <c r="X84" s="7" t="s">
        <v>1046</v>
      </c>
      <c r="AC84" s="7" t="s">
        <v>1166</v>
      </c>
      <c r="AE84" s="7" t="s">
        <v>1267</v>
      </c>
    </row>
    <row r="85" spans="3:31" x14ac:dyDescent="0.2">
      <c r="C85" s="7" t="s">
        <v>345</v>
      </c>
      <c r="I85" s="7" t="s">
        <v>291</v>
      </c>
      <c r="Q85" s="7" t="s">
        <v>835</v>
      </c>
      <c r="X85" s="7" t="s">
        <v>1047</v>
      </c>
      <c r="AC85" s="7" t="s">
        <v>1167</v>
      </c>
    </row>
    <row r="86" spans="3:31" x14ac:dyDescent="0.2">
      <c r="C86" s="7" t="s">
        <v>346</v>
      </c>
      <c r="I86" s="7" t="s">
        <v>540</v>
      </c>
      <c r="Q86" s="7" t="s">
        <v>836</v>
      </c>
      <c r="X86" s="7" t="s">
        <v>860</v>
      </c>
      <c r="AC86" s="7" t="s">
        <v>1168</v>
      </c>
    </row>
    <row r="87" spans="3:31" x14ac:dyDescent="0.2">
      <c r="C87" s="7" t="s">
        <v>347</v>
      </c>
      <c r="I87" s="7" t="s">
        <v>541</v>
      </c>
      <c r="Q87" s="7" t="s">
        <v>837</v>
      </c>
      <c r="X87" s="7" t="s">
        <v>1048</v>
      </c>
      <c r="AC87" s="7" t="s">
        <v>1169</v>
      </c>
    </row>
    <row r="88" spans="3:31" x14ac:dyDescent="0.2">
      <c r="C88" s="7" t="s">
        <v>348</v>
      </c>
      <c r="I88" s="7" t="s">
        <v>542</v>
      </c>
      <c r="Q88" s="7" t="s">
        <v>838</v>
      </c>
      <c r="X88" s="7" t="s">
        <v>1049</v>
      </c>
      <c r="AC88" s="7" t="s">
        <v>1170</v>
      </c>
    </row>
    <row r="89" spans="3:31" x14ac:dyDescent="0.2">
      <c r="C89" s="7" t="s">
        <v>349</v>
      </c>
      <c r="I89" s="7" t="s">
        <v>543</v>
      </c>
      <c r="Q89" s="7" t="s">
        <v>839</v>
      </c>
      <c r="X89" s="7" t="s">
        <v>1050</v>
      </c>
      <c r="AC89" s="7" t="s">
        <v>1171</v>
      </c>
    </row>
    <row r="90" spans="3:31" x14ac:dyDescent="0.2">
      <c r="C90" s="7" t="s">
        <v>350</v>
      </c>
      <c r="I90" s="7" t="s">
        <v>544</v>
      </c>
      <c r="Q90" s="7" t="s">
        <v>684</v>
      </c>
      <c r="X90" s="7" t="s">
        <v>862</v>
      </c>
      <c r="AC90" s="7" t="s">
        <v>1172</v>
      </c>
    </row>
    <row r="91" spans="3:31" x14ac:dyDescent="0.2">
      <c r="C91" s="7" t="s">
        <v>351</v>
      </c>
      <c r="I91" s="7" t="s">
        <v>545</v>
      </c>
      <c r="Q91" s="7" t="s">
        <v>840</v>
      </c>
      <c r="X91" s="7" t="s">
        <v>1051</v>
      </c>
      <c r="AC91" s="7" t="s">
        <v>1173</v>
      </c>
    </row>
    <row r="92" spans="3:31" x14ac:dyDescent="0.2">
      <c r="C92" s="7" t="s">
        <v>352</v>
      </c>
      <c r="I92" s="7" t="s">
        <v>546</v>
      </c>
      <c r="Q92" s="7" t="s">
        <v>841</v>
      </c>
      <c r="X92" s="7" t="s">
        <v>1052</v>
      </c>
      <c r="AC92" s="7" t="s">
        <v>1174</v>
      </c>
    </row>
    <row r="93" spans="3:31" x14ac:dyDescent="0.2">
      <c r="C93" s="7" t="s">
        <v>353</v>
      </c>
      <c r="I93" s="7" t="s">
        <v>547</v>
      </c>
      <c r="Q93" s="7" t="s">
        <v>842</v>
      </c>
      <c r="X93" s="7" t="s">
        <v>1053</v>
      </c>
      <c r="AC93" s="7" t="s">
        <v>1175</v>
      </c>
    </row>
    <row r="94" spans="3:31" x14ac:dyDescent="0.2">
      <c r="C94" s="7" t="s">
        <v>354</v>
      </c>
      <c r="I94" s="7" t="s">
        <v>548</v>
      </c>
      <c r="Q94" s="7" t="s">
        <v>843</v>
      </c>
      <c r="X94" s="7" t="s">
        <v>1054</v>
      </c>
      <c r="AC94" s="7" t="s">
        <v>1176</v>
      </c>
    </row>
    <row r="95" spans="3:31" x14ac:dyDescent="0.2">
      <c r="C95" s="7" t="s">
        <v>355</v>
      </c>
      <c r="I95" s="7" t="s">
        <v>549</v>
      </c>
      <c r="Q95" s="7" t="s">
        <v>844</v>
      </c>
      <c r="X95" s="7" t="s">
        <v>397</v>
      </c>
      <c r="AC95" s="7" t="s">
        <v>1177</v>
      </c>
    </row>
    <row r="96" spans="3:31" x14ac:dyDescent="0.2">
      <c r="C96" s="7" t="s">
        <v>356</v>
      </c>
      <c r="I96" s="7" t="s">
        <v>550</v>
      </c>
      <c r="Q96" s="7" t="s">
        <v>845</v>
      </c>
      <c r="X96" s="7" t="s">
        <v>1055</v>
      </c>
      <c r="AC96" s="7" t="s">
        <v>1178</v>
      </c>
    </row>
    <row r="97" spans="3:29" x14ac:dyDescent="0.2">
      <c r="C97" s="7" t="s">
        <v>357</v>
      </c>
      <c r="I97" s="7" t="s">
        <v>551</v>
      </c>
      <c r="Q97" s="7" t="s">
        <v>22</v>
      </c>
      <c r="X97" s="7" t="s">
        <v>1056</v>
      </c>
      <c r="AC97" s="7" t="s">
        <v>1179</v>
      </c>
    </row>
    <row r="98" spans="3:29" x14ac:dyDescent="0.2">
      <c r="C98" s="7" t="s">
        <v>358</v>
      </c>
      <c r="I98" s="7" t="s">
        <v>552</v>
      </c>
      <c r="Q98" s="7" t="s">
        <v>846</v>
      </c>
      <c r="X98" s="7" t="s">
        <v>1057</v>
      </c>
      <c r="AC98" s="7" t="s">
        <v>1180</v>
      </c>
    </row>
    <row r="99" spans="3:29" x14ac:dyDescent="0.2">
      <c r="C99" s="7" t="s">
        <v>359</v>
      </c>
      <c r="I99" s="7" t="s">
        <v>553</v>
      </c>
      <c r="Q99" s="7" t="s">
        <v>847</v>
      </c>
      <c r="X99" s="7" t="s">
        <v>1058</v>
      </c>
      <c r="AC99" s="7" t="s">
        <v>1181</v>
      </c>
    </row>
    <row r="100" spans="3:29" x14ac:dyDescent="0.2">
      <c r="C100" s="7" t="s">
        <v>360</v>
      </c>
      <c r="I100" s="7" t="s">
        <v>554</v>
      </c>
      <c r="Q100" s="7" t="s">
        <v>848</v>
      </c>
      <c r="X100" s="7" t="s">
        <v>1059</v>
      </c>
      <c r="AC100" s="7" t="s">
        <v>1182</v>
      </c>
    </row>
    <row r="101" spans="3:29" x14ac:dyDescent="0.2">
      <c r="C101" s="7" t="s">
        <v>361</v>
      </c>
      <c r="I101" s="7" t="s">
        <v>555</v>
      </c>
      <c r="Q101" s="7" t="s">
        <v>849</v>
      </c>
      <c r="X101" s="7" t="s">
        <v>1060</v>
      </c>
      <c r="AC101" s="7" t="s">
        <v>1183</v>
      </c>
    </row>
    <row r="102" spans="3:29" x14ac:dyDescent="0.2">
      <c r="C102" s="7" t="s">
        <v>362</v>
      </c>
      <c r="I102" s="7" t="s">
        <v>556</v>
      </c>
      <c r="Q102" s="7" t="s">
        <v>850</v>
      </c>
      <c r="AC102" s="7" t="s">
        <v>1184</v>
      </c>
    </row>
    <row r="103" spans="3:29" x14ac:dyDescent="0.2">
      <c r="C103" s="7" t="s">
        <v>363</v>
      </c>
      <c r="I103" s="7" t="s">
        <v>557</v>
      </c>
      <c r="Q103" s="7" t="s">
        <v>851</v>
      </c>
      <c r="AC103" s="7" t="s">
        <v>381</v>
      </c>
    </row>
    <row r="104" spans="3:29" x14ac:dyDescent="0.2">
      <c r="C104" s="7" t="s">
        <v>364</v>
      </c>
      <c r="I104" s="7" t="s">
        <v>558</v>
      </c>
      <c r="Q104" s="7" t="s">
        <v>852</v>
      </c>
      <c r="AC104" s="7" t="s">
        <v>1185</v>
      </c>
    </row>
    <row r="105" spans="3:29" x14ac:dyDescent="0.2">
      <c r="C105" s="7" t="s">
        <v>365</v>
      </c>
      <c r="I105" s="7" t="s">
        <v>559</v>
      </c>
      <c r="Q105" s="7" t="s">
        <v>853</v>
      </c>
      <c r="AC105" s="7" t="s">
        <v>27</v>
      </c>
    </row>
    <row r="106" spans="3:29" x14ac:dyDescent="0.2">
      <c r="C106" s="7" t="s">
        <v>366</v>
      </c>
      <c r="I106" s="7" t="s">
        <v>560</v>
      </c>
      <c r="Q106" s="7" t="s">
        <v>854</v>
      </c>
      <c r="AC106" s="7" t="s">
        <v>1186</v>
      </c>
    </row>
    <row r="107" spans="3:29" x14ac:dyDescent="0.2">
      <c r="C107" s="7" t="s">
        <v>367</v>
      </c>
      <c r="I107" s="7" t="s">
        <v>561</v>
      </c>
      <c r="Q107" s="7" t="s">
        <v>855</v>
      </c>
      <c r="AC107" s="7" t="s">
        <v>1187</v>
      </c>
    </row>
    <row r="108" spans="3:29" x14ac:dyDescent="0.2">
      <c r="C108" s="7" t="s">
        <v>368</v>
      </c>
      <c r="I108" s="7" t="s">
        <v>562</v>
      </c>
      <c r="Q108" s="7" t="s">
        <v>856</v>
      </c>
      <c r="AC108" s="7" t="s">
        <v>1188</v>
      </c>
    </row>
    <row r="109" spans="3:29" x14ac:dyDescent="0.2">
      <c r="C109" s="7" t="s">
        <v>369</v>
      </c>
      <c r="I109" s="7" t="s">
        <v>563</v>
      </c>
      <c r="Q109" s="7" t="s">
        <v>857</v>
      </c>
      <c r="AC109" s="7" t="s">
        <v>1189</v>
      </c>
    </row>
    <row r="110" spans="3:29" x14ac:dyDescent="0.2">
      <c r="C110" s="7" t="s">
        <v>22</v>
      </c>
      <c r="I110" s="7" t="s">
        <v>564</v>
      </c>
      <c r="Q110" s="7" t="s">
        <v>858</v>
      </c>
      <c r="AC110" s="7" t="s">
        <v>1104</v>
      </c>
    </row>
    <row r="111" spans="3:29" x14ac:dyDescent="0.2">
      <c r="C111" s="7" t="s">
        <v>370</v>
      </c>
      <c r="I111" s="7" t="s">
        <v>565</v>
      </c>
      <c r="Q111" s="7" t="s">
        <v>859</v>
      </c>
      <c r="AC111" s="7" t="s">
        <v>1190</v>
      </c>
    </row>
    <row r="112" spans="3:29" x14ac:dyDescent="0.2">
      <c r="C112" s="7" t="s">
        <v>371</v>
      </c>
      <c r="I112" s="7" t="s">
        <v>566</v>
      </c>
      <c r="Q112" s="7" t="s">
        <v>860</v>
      </c>
      <c r="AC112" s="7" t="s">
        <v>397</v>
      </c>
    </row>
    <row r="113" spans="3:29" x14ac:dyDescent="0.2">
      <c r="C113" s="7" t="s">
        <v>372</v>
      </c>
      <c r="I113" s="7" t="s">
        <v>567</v>
      </c>
      <c r="Q113" s="7" t="s">
        <v>861</v>
      </c>
      <c r="AC113" s="7" t="s">
        <v>1191</v>
      </c>
    </row>
    <row r="114" spans="3:29" x14ac:dyDescent="0.2">
      <c r="C114" s="7" t="s">
        <v>373</v>
      </c>
      <c r="I114" s="7" t="s">
        <v>568</v>
      </c>
      <c r="Q114" s="7" t="s">
        <v>862</v>
      </c>
      <c r="AC114" s="7" t="s">
        <v>1192</v>
      </c>
    </row>
    <row r="115" spans="3:29" x14ac:dyDescent="0.2">
      <c r="C115" s="7" t="s">
        <v>374</v>
      </c>
      <c r="I115" s="7" t="s">
        <v>569</v>
      </c>
      <c r="Q115" s="7" t="s">
        <v>863</v>
      </c>
      <c r="AC115" s="7" t="s">
        <v>1193</v>
      </c>
    </row>
    <row r="116" spans="3:29" x14ac:dyDescent="0.2">
      <c r="C116" s="7" t="s">
        <v>375</v>
      </c>
      <c r="I116" s="7" t="s">
        <v>570</v>
      </c>
      <c r="Q116" s="7" t="s">
        <v>387</v>
      </c>
      <c r="AC116" s="7" t="s">
        <v>1194</v>
      </c>
    </row>
    <row r="117" spans="3:29" x14ac:dyDescent="0.2">
      <c r="C117" s="7" t="s">
        <v>376</v>
      </c>
      <c r="I117" s="7" t="s">
        <v>571</v>
      </c>
      <c r="Q117" s="7" t="s">
        <v>864</v>
      </c>
      <c r="AC117" s="7" t="s">
        <v>29</v>
      </c>
    </row>
    <row r="118" spans="3:29" x14ac:dyDescent="0.2">
      <c r="C118" s="7" t="s">
        <v>377</v>
      </c>
      <c r="I118" s="7" t="s">
        <v>572</v>
      </c>
      <c r="Q118" s="7" t="s">
        <v>865</v>
      </c>
      <c r="AC118" s="7" t="s">
        <v>1195</v>
      </c>
    </row>
    <row r="119" spans="3:29" x14ac:dyDescent="0.2">
      <c r="C119" s="7" t="s">
        <v>378</v>
      </c>
      <c r="I119" s="7" t="s">
        <v>573</v>
      </c>
      <c r="Q119" s="7" t="s">
        <v>866</v>
      </c>
      <c r="AC119" s="7" t="s">
        <v>1196</v>
      </c>
    </row>
    <row r="120" spans="3:29" x14ac:dyDescent="0.2">
      <c r="C120" s="7" t="s">
        <v>379</v>
      </c>
      <c r="I120" s="7" t="s">
        <v>574</v>
      </c>
      <c r="Q120" s="7" t="s">
        <v>867</v>
      </c>
      <c r="AC120" s="7" t="s">
        <v>1197</v>
      </c>
    </row>
    <row r="121" spans="3:29" x14ac:dyDescent="0.2">
      <c r="C121" s="7" t="s">
        <v>380</v>
      </c>
      <c r="I121" s="7" t="s">
        <v>575</v>
      </c>
      <c r="Q121" s="7" t="s">
        <v>868</v>
      </c>
      <c r="AC121" s="7" t="s">
        <v>1198</v>
      </c>
    </row>
    <row r="122" spans="3:29" x14ac:dyDescent="0.2">
      <c r="C122" s="7" t="s">
        <v>381</v>
      </c>
      <c r="I122" s="7" t="s">
        <v>485</v>
      </c>
      <c r="Q122" s="7" t="s">
        <v>869</v>
      </c>
      <c r="AC122" s="7" t="s">
        <v>1199</v>
      </c>
    </row>
    <row r="123" spans="3:29" x14ac:dyDescent="0.2">
      <c r="C123" s="7" t="s">
        <v>382</v>
      </c>
      <c r="I123" s="7" t="s">
        <v>576</v>
      </c>
      <c r="Q123" s="7" t="s">
        <v>870</v>
      </c>
      <c r="AC123" s="7" t="s">
        <v>495</v>
      </c>
    </row>
    <row r="124" spans="3:29" x14ac:dyDescent="0.2">
      <c r="C124" s="7" t="s">
        <v>383</v>
      </c>
      <c r="I124" s="7" t="s">
        <v>577</v>
      </c>
      <c r="Q124" s="7" t="s">
        <v>871</v>
      </c>
      <c r="AC124" s="7" t="s">
        <v>1200</v>
      </c>
    </row>
    <row r="125" spans="3:29" x14ac:dyDescent="0.2">
      <c r="C125" s="7" t="s">
        <v>384</v>
      </c>
      <c r="I125" s="7" t="s">
        <v>578</v>
      </c>
      <c r="Q125" s="7" t="s">
        <v>872</v>
      </c>
    </row>
    <row r="126" spans="3:29" x14ac:dyDescent="0.2">
      <c r="C126" s="7" t="s">
        <v>385</v>
      </c>
      <c r="I126" s="7" t="s">
        <v>579</v>
      </c>
      <c r="Q126" s="7" t="s">
        <v>873</v>
      </c>
    </row>
    <row r="127" spans="3:29" x14ac:dyDescent="0.2">
      <c r="C127" s="7" t="s">
        <v>386</v>
      </c>
      <c r="I127" s="7" t="s">
        <v>580</v>
      </c>
      <c r="Q127" s="7" t="s">
        <v>874</v>
      </c>
    </row>
    <row r="128" spans="3:29" x14ac:dyDescent="0.2">
      <c r="C128" s="7" t="s">
        <v>387</v>
      </c>
      <c r="I128" s="7" t="s">
        <v>581</v>
      </c>
      <c r="Q128" s="7" t="s">
        <v>875</v>
      </c>
    </row>
    <row r="129" spans="3:17" x14ac:dyDescent="0.2">
      <c r="C129" s="7" t="s">
        <v>388</v>
      </c>
      <c r="I129" s="7" t="s">
        <v>582</v>
      </c>
      <c r="Q129" s="7" t="s">
        <v>876</v>
      </c>
    </row>
    <row r="130" spans="3:17" x14ac:dyDescent="0.2">
      <c r="C130" s="7" t="s">
        <v>389</v>
      </c>
      <c r="I130" s="7" t="s">
        <v>583</v>
      </c>
      <c r="Q130" s="7" t="s">
        <v>877</v>
      </c>
    </row>
    <row r="131" spans="3:17" x14ac:dyDescent="0.2">
      <c r="C131" s="7" t="s">
        <v>390</v>
      </c>
      <c r="I131" s="7" t="s">
        <v>584</v>
      </c>
      <c r="Q131" s="7" t="s">
        <v>878</v>
      </c>
    </row>
    <row r="132" spans="3:17" x14ac:dyDescent="0.2">
      <c r="C132" s="7" t="s">
        <v>391</v>
      </c>
      <c r="I132" s="7" t="s">
        <v>585</v>
      </c>
      <c r="Q132" s="7" t="s">
        <v>879</v>
      </c>
    </row>
    <row r="133" spans="3:17" x14ac:dyDescent="0.2">
      <c r="C133" s="7" t="s">
        <v>392</v>
      </c>
      <c r="I133" s="7" t="s">
        <v>586</v>
      </c>
      <c r="Q133" s="7" t="s">
        <v>880</v>
      </c>
    </row>
    <row r="134" spans="3:17" x14ac:dyDescent="0.2">
      <c r="C134" s="7" t="s">
        <v>393</v>
      </c>
      <c r="I134" s="7" t="s">
        <v>587</v>
      </c>
      <c r="Q134" s="7" t="s">
        <v>881</v>
      </c>
    </row>
    <row r="135" spans="3:17" x14ac:dyDescent="0.2">
      <c r="C135" s="7" t="s">
        <v>394</v>
      </c>
      <c r="I135" s="7" t="s">
        <v>588</v>
      </c>
      <c r="Q135" s="7" t="s">
        <v>882</v>
      </c>
    </row>
    <row r="136" spans="3:17" x14ac:dyDescent="0.2">
      <c r="C136" s="7" t="s">
        <v>395</v>
      </c>
      <c r="I136" s="7" t="s">
        <v>589</v>
      </c>
      <c r="Q136" s="7" t="s">
        <v>883</v>
      </c>
    </row>
    <row r="137" spans="3:17" x14ac:dyDescent="0.2">
      <c r="C137" s="7" t="s">
        <v>396</v>
      </c>
      <c r="I137" s="7" t="s">
        <v>590</v>
      </c>
      <c r="Q137" s="7" t="s">
        <v>884</v>
      </c>
    </row>
    <row r="138" spans="3:17" x14ac:dyDescent="0.2">
      <c r="C138" s="7" t="s">
        <v>397</v>
      </c>
      <c r="I138" s="7" t="s">
        <v>591</v>
      </c>
      <c r="Q138" s="7" t="s">
        <v>885</v>
      </c>
    </row>
    <row r="139" spans="3:17" x14ac:dyDescent="0.2">
      <c r="C139" s="7" t="s">
        <v>398</v>
      </c>
      <c r="I139" s="7" t="s">
        <v>592</v>
      </c>
      <c r="Q139" s="7" t="s">
        <v>886</v>
      </c>
    </row>
    <row r="140" spans="3:17" x14ac:dyDescent="0.2">
      <c r="C140" s="7" t="s">
        <v>399</v>
      </c>
      <c r="I140" s="7" t="s">
        <v>593</v>
      </c>
      <c r="Q140" s="7" t="s">
        <v>887</v>
      </c>
    </row>
    <row r="141" spans="3:17" x14ac:dyDescent="0.2">
      <c r="C141" s="7" t="s">
        <v>400</v>
      </c>
      <c r="I141" s="7" t="s">
        <v>594</v>
      </c>
      <c r="Q141" s="7" t="s">
        <v>888</v>
      </c>
    </row>
    <row r="142" spans="3:17" x14ac:dyDescent="0.2">
      <c r="C142" s="7" t="s">
        <v>401</v>
      </c>
      <c r="I142" s="7" t="s">
        <v>595</v>
      </c>
      <c r="Q142" s="7" t="s">
        <v>889</v>
      </c>
    </row>
    <row r="143" spans="3:17" x14ac:dyDescent="0.2">
      <c r="C143" s="7" t="s">
        <v>402</v>
      </c>
      <c r="I143" s="7" t="s">
        <v>596</v>
      </c>
      <c r="Q143" s="7" t="s">
        <v>415</v>
      </c>
    </row>
    <row r="144" spans="3:17" x14ac:dyDescent="0.2">
      <c r="C144" s="7" t="s">
        <v>403</v>
      </c>
      <c r="I144" s="7" t="s">
        <v>597</v>
      </c>
      <c r="Q144" s="7" t="s">
        <v>890</v>
      </c>
    </row>
    <row r="145" spans="3:17" x14ac:dyDescent="0.2">
      <c r="C145" s="7" t="s">
        <v>404</v>
      </c>
      <c r="I145" s="7" t="s">
        <v>598</v>
      </c>
      <c r="Q145" s="7" t="s">
        <v>891</v>
      </c>
    </row>
    <row r="146" spans="3:17" x14ac:dyDescent="0.2">
      <c r="C146" s="7" t="s">
        <v>405</v>
      </c>
      <c r="I146" s="7" t="s">
        <v>599</v>
      </c>
      <c r="Q146" s="7" t="s">
        <v>892</v>
      </c>
    </row>
    <row r="147" spans="3:17" x14ac:dyDescent="0.2">
      <c r="C147" s="7" t="s">
        <v>406</v>
      </c>
      <c r="I147" s="7" t="s">
        <v>600</v>
      </c>
      <c r="Q147" s="7" t="s">
        <v>893</v>
      </c>
    </row>
    <row r="148" spans="3:17" x14ac:dyDescent="0.2">
      <c r="C148" s="7" t="s">
        <v>407</v>
      </c>
      <c r="I148" s="7" t="s">
        <v>601</v>
      </c>
      <c r="Q148" s="7" t="s">
        <v>894</v>
      </c>
    </row>
    <row r="149" spans="3:17" x14ac:dyDescent="0.2">
      <c r="C149" s="7" t="s">
        <v>408</v>
      </c>
      <c r="I149" s="7" t="s">
        <v>602</v>
      </c>
      <c r="Q149" s="7" t="s">
        <v>895</v>
      </c>
    </row>
    <row r="150" spans="3:17" x14ac:dyDescent="0.2">
      <c r="C150" s="7" t="s">
        <v>409</v>
      </c>
      <c r="I150" s="7" t="s">
        <v>603</v>
      </c>
      <c r="Q150" s="7" t="s">
        <v>896</v>
      </c>
    </row>
    <row r="151" spans="3:17" x14ac:dyDescent="0.2">
      <c r="C151" s="7" t="s">
        <v>410</v>
      </c>
      <c r="I151" s="7" t="s">
        <v>604</v>
      </c>
      <c r="Q151" s="7" t="s">
        <v>897</v>
      </c>
    </row>
    <row r="152" spans="3:17" x14ac:dyDescent="0.2">
      <c r="C152" s="7" t="s">
        <v>411</v>
      </c>
      <c r="I152" s="7" t="s">
        <v>605</v>
      </c>
      <c r="Q152" s="7" t="s">
        <v>898</v>
      </c>
    </row>
    <row r="153" spans="3:17" x14ac:dyDescent="0.2">
      <c r="C153" s="7" t="s">
        <v>412</v>
      </c>
      <c r="I153" s="7" t="s">
        <v>606</v>
      </c>
      <c r="Q153" s="7" t="s">
        <v>899</v>
      </c>
    </row>
    <row r="154" spans="3:17" x14ac:dyDescent="0.2">
      <c r="C154" s="7" t="s">
        <v>413</v>
      </c>
      <c r="I154" s="7" t="s">
        <v>607</v>
      </c>
    </row>
    <row r="155" spans="3:17" x14ac:dyDescent="0.2">
      <c r="C155" s="7" t="s">
        <v>414</v>
      </c>
      <c r="I155" s="7" t="s">
        <v>608</v>
      </c>
    </row>
    <row r="156" spans="3:17" x14ac:dyDescent="0.2">
      <c r="C156" s="7" t="s">
        <v>415</v>
      </c>
      <c r="I156" s="7" t="s">
        <v>609</v>
      </c>
    </row>
    <row r="157" spans="3:17" x14ac:dyDescent="0.2">
      <c r="C157" s="7" t="s">
        <v>416</v>
      </c>
      <c r="I157" s="7" t="s">
        <v>610</v>
      </c>
    </row>
    <row r="158" spans="3:17" x14ac:dyDescent="0.2">
      <c r="C158" s="7" t="s">
        <v>417</v>
      </c>
      <c r="I158" s="7" t="s">
        <v>611</v>
      </c>
    </row>
    <row r="159" spans="3:17" x14ac:dyDescent="0.2">
      <c r="C159" s="7" t="s">
        <v>418</v>
      </c>
      <c r="I159" s="7" t="s">
        <v>612</v>
      </c>
    </row>
    <row r="160" spans="3:17" x14ac:dyDescent="0.2">
      <c r="C160" s="7" t="s">
        <v>419</v>
      </c>
      <c r="I160" s="7" t="s">
        <v>613</v>
      </c>
    </row>
    <row r="161" spans="1:30" x14ac:dyDescent="0.2">
      <c r="C161" s="7" t="s">
        <v>420</v>
      </c>
    </row>
    <row r="162" spans="1:30" x14ac:dyDescent="0.2">
      <c r="C162" s="7" t="s">
        <v>421</v>
      </c>
    </row>
    <row r="164" spans="1:30" x14ac:dyDescent="0.2">
      <c r="A164" s="12" t="s">
        <v>1347</v>
      </c>
      <c r="B164" s="12" t="s">
        <v>1354</v>
      </c>
      <c r="C164" s="12" t="s">
        <v>1355</v>
      </c>
      <c r="D164" s="14" t="s">
        <v>1369</v>
      </c>
      <c r="E164" s="14" t="s">
        <v>1370</v>
      </c>
      <c r="F164" s="12" t="s">
        <v>1372</v>
      </c>
      <c r="G164" s="12" t="s">
        <v>1384</v>
      </c>
      <c r="H164" s="12" t="s">
        <v>1401</v>
      </c>
      <c r="I164" s="14" t="s">
        <v>1393</v>
      </c>
      <c r="J164" s="14" t="s">
        <v>1394</v>
      </c>
      <c r="K164" s="12" t="s">
        <v>1403</v>
      </c>
      <c r="L164" s="14" t="s">
        <v>1404</v>
      </c>
      <c r="M164" s="14" t="s">
        <v>1405</v>
      </c>
      <c r="N164" s="12" t="s">
        <v>1415</v>
      </c>
      <c r="O164" s="14" t="s">
        <v>1416</v>
      </c>
      <c r="P164" s="14" t="s">
        <v>1417</v>
      </c>
      <c r="Q164" s="12" t="s">
        <v>1420</v>
      </c>
      <c r="R164" s="12" t="s">
        <v>1424</v>
      </c>
      <c r="S164" s="12" t="s">
        <v>1429</v>
      </c>
      <c r="T164" s="12" t="s">
        <v>1429</v>
      </c>
      <c r="U164" s="12" t="s">
        <v>1443</v>
      </c>
      <c r="V164" s="14" t="s">
        <v>1444</v>
      </c>
      <c r="W164" s="14" t="s">
        <v>1445</v>
      </c>
      <c r="X164" s="12" t="s">
        <v>1447</v>
      </c>
      <c r="Y164" s="14" t="s">
        <v>1814</v>
      </c>
      <c r="Z164" s="14" t="s">
        <v>1815</v>
      </c>
      <c r="AA164" s="12" t="s">
        <v>1456</v>
      </c>
      <c r="AB164" s="14" t="s">
        <v>1457</v>
      </c>
      <c r="AC164" s="14" t="s">
        <v>1458</v>
      </c>
      <c r="AD164" s="12" t="s">
        <v>1459</v>
      </c>
    </row>
    <row r="165" spans="1:30" x14ac:dyDescent="0.2">
      <c r="A165" s="7" t="s">
        <v>1348</v>
      </c>
      <c r="B165" s="13" t="s">
        <v>1356</v>
      </c>
      <c r="C165" s="7" t="s">
        <v>1369</v>
      </c>
      <c r="D165" s="7" t="s">
        <v>1359</v>
      </c>
      <c r="E165" s="7" t="s">
        <v>2081</v>
      </c>
      <c r="F165" s="7" t="s">
        <v>1373</v>
      </c>
      <c r="G165" s="13" t="s">
        <v>1385</v>
      </c>
      <c r="H165" s="7" t="s">
        <v>1393</v>
      </c>
      <c r="I165" s="7" t="s">
        <v>2087</v>
      </c>
      <c r="J165" s="7" t="s">
        <v>1395</v>
      </c>
      <c r="K165" s="7" t="s">
        <v>1404</v>
      </c>
      <c r="L165" s="7" t="s">
        <v>2087</v>
      </c>
      <c r="M165" s="7" t="s">
        <v>1406</v>
      </c>
      <c r="N165" s="7" t="s">
        <v>1416</v>
      </c>
      <c r="O165" s="7" t="s">
        <v>2087</v>
      </c>
      <c r="P165" s="7" t="s">
        <v>1406</v>
      </c>
      <c r="Q165" s="7" t="s">
        <v>1421</v>
      </c>
      <c r="R165" s="7" t="s">
        <v>1406</v>
      </c>
      <c r="S165" s="7" t="s">
        <v>1430</v>
      </c>
      <c r="T165" s="7" t="s">
        <v>1536</v>
      </c>
      <c r="U165" s="7" t="s">
        <v>1444</v>
      </c>
      <c r="V165" s="7" t="s">
        <v>2087</v>
      </c>
      <c r="W165" s="7" t="s">
        <v>1435</v>
      </c>
      <c r="X165" s="7" t="s">
        <v>1814</v>
      </c>
      <c r="Y165" s="7" t="s">
        <v>2087</v>
      </c>
      <c r="Z165" s="7" t="s">
        <v>1448</v>
      </c>
      <c r="AA165" s="7" t="s">
        <v>1457</v>
      </c>
      <c r="AB165" s="7" t="s">
        <v>2087</v>
      </c>
      <c r="AC165" s="7" t="s">
        <v>1435</v>
      </c>
      <c r="AD165" s="7" t="s">
        <v>1448</v>
      </c>
    </row>
    <row r="166" spans="1:30" x14ac:dyDescent="0.2">
      <c r="A166" s="7" t="s">
        <v>1349</v>
      </c>
      <c r="B166" s="7" t="s">
        <v>1357</v>
      </c>
      <c r="C166" s="7" t="s">
        <v>1370</v>
      </c>
      <c r="D166" s="7" t="s">
        <v>1360</v>
      </c>
      <c r="F166" s="7" t="s">
        <v>1374</v>
      </c>
      <c r="G166" s="13" t="s">
        <v>1386</v>
      </c>
      <c r="H166" s="7" t="s">
        <v>1394</v>
      </c>
      <c r="J166" s="7" t="s">
        <v>1396</v>
      </c>
      <c r="K166" s="7" t="s">
        <v>1405</v>
      </c>
      <c r="M166" s="7" t="s">
        <v>1407</v>
      </c>
      <c r="N166" s="7" t="s">
        <v>1417</v>
      </c>
      <c r="P166" s="7" t="s">
        <v>1418</v>
      </c>
      <c r="Q166" s="7" t="s">
        <v>1422</v>
      </c>
      <c r="R166" s="7" t="s">
        <v>1425</v>
      </c>
      <c r="S166" s="7" t="s">
        <v>1432</v>
      </c>
      <c r="T166" s="7" t="s">
        <v>1430</v>
      </c>
      <c r="U166" s="7" t="s">
        <v>1446</v>
      </c>
      <c r="W166" s="7" t="s">
        <v>1436</v>
      </c>
      <c r="X166" s="7" t="s">
        <v>1815</v>
      </c>
      <c r="Z166" s="7" t="s">
        <v>1449</v>
      </c>
      <c r="AA166" s="7" t="s">
        <v>1458</v>
      </c>
      <c r="AC166" s="7" t="s">
        <v>1436</v>
      </c>
      <c r="AD166" s="7" t="s">
        <v>1449</v>
      </c>
    </row>
    <row r="167" spans="1:30" x14ac:dyDescent="0.2">
      <c r="A167" s="7" t="s">
        <v>1811</v>
      </c>
      <c r="B167" s="7" t="s">
        <v>1358</v>
      </c>
      <c r="D167" s="7" t="s">
        <v>1361</v>
      </c>
      <c r="F167" s="7" t="s">
        <v>1377</v>
      </c>
      <c r="G167" s="13" t="s">
        <v>1387</v>
      </c>
      <c r="J167" s="7" t="s">
        <v>1397</v>
      </c>
      <c r="M167" s="7" t="s">
        <v>1408</v>
      </c>
      <c r="P167" s="7" t="s">
        <v>1408</v>
      </c>
      <c r="Q167" s="7" t="s">
        <v>1423</v>
      </c>
      <c r="R167" s="7" t="s">
        <v>1426</v>
      </c>
      <c r="S167" s="7" t="s">
        <v>1431</v>
      </c>
      <c r="T167" s="7" t="s">
        <v>1432</v>
      </c>
      <c r="W167" s="7" t="s">
        <v>1437</v>
      </c>
      <c r="Z167" s="7" t="s">
        <v>1450</v>
      </c>
      <c r="AC167" s="7" t="s">
        <v>1437</v>
      </c>
      <c r="AD167" s="7" t="s">
        <v>1450</v>
      </c>
    </row>
    <row r="168" spans="1:30" x14ac:dyDescent="0.2">
      <c r="A168" s="7" t="s">
        <v>2067</v>
      </c>
      <c r="D168" s="7" t="s">
        <v>1362</v>
      </c>
      <c r="F168" s="7" t="s">
        <v>1378</v>
      </c>
      <c r="G168" s="13" t="s">
        <v>1388</v>
      </c>
      <c r="J168" s="7" t="s">
        <v>1398</v>
      </c>
      <c r="M168" s="7" t="s">
        <v>1785</v>
      </c>
      <c r="P168" s="7" t="s">
        <v>1419</v>
      </c>
      <c r="R168" s="7" t="s">
        <v>1427</v>
      </c>
      <c r="S168" s="7" t="s">
        <v>1433</v>
      </c>
      <c r="T168" s="7" t="s">
        <v>1431</v>
      </c>
      <c r="W168" s="7" t="s">
        <v>1438</v>
      </c>
      <c r="Z168" s="7" t="s">
        <v>1451</v>
      </c>
      <c r="AC168" s="7" t="s">
        <v>1438</v>
      </c>
      <c r="AD168" s="7" t="s">
        <v>1451</v>
      </c>
    </row>
    <row r="169" spans="1:30" x14ac:dyDescent="0.2">
      <c r="A169" s="7" t="s">
        <v>1812</v>
      </c>
      <c r="D169" s="7" t="s">
        <v>1363</v>
      </c>
      <c r="F169" s="7" t="s">
        <v>1936</v>
      </c>
      <c r="G169" s="13" t="s">
        <v>1389</v>
      </c>
      <c r="J169" s="7" t="s">
        <v>1399</v>
      </c>
      <c r="M169" s="7" t="s">
        <v>1409</v>
      </c>
      <c r="P169" s="7" t="s">
        <v>2093</v>
      </c>
      <c r="R169" s="7" t="s">
        <v>1428</v>
      </c>
      <c r="S169" s="7" t="s">
        <v>1434</v>
      </c>
      <c r="T169" s="7" t="s">
        <v>1433</v>
      </c>
      <c r="W169" s="7" t="s">
        <v>1439</v>
      </c>
      <c r="Z169" s="7" t="s">
        <v>1452</v>
      </c>
      <c r="AC169" s="7" t="s">
        <v>2109</v>
      </c>
      <c r="AD169" s="7" t="s">
        <v>1452</v>
      </c>
    </row>
    <row r="170" spans="1:30" x14ac:dyDescent="0.2">
      <c r="D170" s="7" t="s">
        <v>1793</v>
      </c>
      <c r="F170" s="7" t="s">
        <v>1375</v>
      </c>
      <c r="G170" s="13" t="s">
        <v>2083</v>
      </c>
      <c r="J170" s="7" t="s">
        <v>1400</v>
      </c>
      <c r="M170" s="7" t="s">
        <v>1410</v>
      </c>
      <c r="P170" s="7" t="s">
        <v>1663</v>
      </c>
      <c r="S170" s="7" t="s">
        <v>1538</v>
      </c>
      <c r="T170" s="7" t="s">
        <v>1434</v>
      </c>
      <c r="W170" s="7" t="s">
        <v>1440</v>
      </c>
      <c r="Z170" s="7" t="s">
        <v>1453</v>
      </c>
      <c r="AC170" s="7" t="s">
        <v>1440</v>
      </c>
      <c r="AD170" s="7" t="s">
        <v>1453</v>
      </c>
    </row>
    <row r="171" spans="1:30" x14ac:dyDescent="0.2">
      <c r="D171" s="7" t="s">
        <v>1364</v>
      </c>
      <c r="F171" s="7" t="s">
        <v>1376</v>
      </c>
      <c r="G171" s="7" t="s">
        <v>1665</v>
      </c>
      <c r="M171" s="7" t="s">
        <v>1411</v>
      </c>
      <c r="S171" s="7" t="s">
        <v>1468</v>
      </c>
      <c r="T171" s="7" t="s">
        <v>1467</v>
      </c>
      <c r="W171" s="7" t="s">
        <v>1441</v>
      </c>
      <c r="AC171" s="7" t="s">
        <v>1441</v>
      </c>
      <c r="AD171" s="7" t="s">
        <v>1460</v>
      </c>
    </row>
    <row r="172" spans="1:30" x14ac:dyDescent="0.2">
      <c r="D172" s="7" t="s">
        <v>1367</v>
      </c>
      <c r="S172" s="7" t="s">
        <v>1469</v>
      </c>
      <c r="T172" s="7" t="s">
        <v>1468</v>
      </c>
      <c r="W172" s="7" t="s">
        <v>1442</v>
      </c>
      <c r="AC172" s="7" t="s">
        <v>1442</v>
      </c>
      <c r="AD172" s="7" t="s">
        <v>1461</v>
      </c>
    </row>
    <row r="173" spans="1:30" x14ac:dyDescent="0.2">
      <c r="D173" s="7" t="s">
        <v>1365</v>
      </c>
      <c r="S173" s="7" t="s">
        <v>1470</v>
      </c>
      <c r="T173" s="7" t="s">
        <v>1469</v>
      </c>
      <c r="AD173" s="7" t="s">
        <v>1462</v>
      </c>
    </row>
    <row r="174" spans="1:30" x14ac:dyDescent="0.2">
      <c r="D174" s="7" t="s">
        <v>1366</v>
      </c>
      <c r="S174" s="7" t="s">
        <v>1471</v>
      </c>
      <c r="T174" s="7" t="s">
        <v>1470</v>
      </c>
      <c r="AD174" s="7" t="s">
        <v>1463</v>
      </c>
    </row>
    <row r="175" spans="1:30" x14ac:dyDescent="0.2">
      <c r="D175" s="7" t="s">
        <v>1368</v>
      </c>
      <c r="S175" s="7" t="s">
        <v>1472</v>
      </c>
      <c r="T175" s="7" t="s">
        <v>1471</v>
      </c>
      <c r="AD175" s="7" t="s">
        <v>1464</v>
      </c>
    </row>
    <row r="176" spans="1:30" x14ac:dyDescent="0.2">
      <c r="S176" s="7" t="s">
        <v>1473</v>
      </c>
      <c r="T176" s="7" t="s">
        <v>1472</v>
      </c>
      <c r="AD176" s="7" t="s">
        <v>1465</v>
      </c>
    </row>
    <row r="177" spans="1:30" x14ac:dyDescent="0.2">
      <c r="A177" s="12" t="s">
        <v>1383</v>
      </c>
      <c r="B177" s="12" t="s">
        <v>1618</v>
      </c>
      <c r="S177" s="7" t="s">
        <v>1474</v>
      </c>
      <c r="T177" s="7" t="s">
        <v>1473</v>
      </c>
      <c r="AD177" s="7" t="s">
        <v>1466</v>
      </c>
    </row>
    <row r="178" spans="1:30" x14ac:dyDescent="0.2">
      <c r="A178" s="7" t="s">
        <v>1369</v>
      </c>
      <c r="B178" s="7" t="s">
        <v>1619</v>
      </c>
      <c r="S178" s="7" t="s">
        <v>1475</v>
      </c>
      <c r="T178" s="7" t="s">
        <v>1474</v>
      </c>
    </row>
    <row r="179" spans="1:30" x14ac:dyDescent="0.2">
      <c r="A179" s="7" t="s">
        <v>1370</v>
      </c>
      <c r="B179" s="7" t="s">
        <v>1620</v>
      </c>
      <c r="S179" s="7" t="s">
        <v>1476</v>
      </c>
      <c r="T179" s="7" t="s">
        <v>1475</v>
      </c>
    </row>
    <row r="180" spans="1:30" x14ac:dyDescent="0.2">
      <c r="B180" s="7" t="s">
        <v>1621</v>
      </c>
      <c r="S180" s="7" t="s">
        <v>1477</v>
      </c>
      <c r="T180" s="7" t="s">
        <v>1476</v>
      </c>
    </row>
    <row r="181" spans="1:30" x14ac:dyDescent="0.2">
      <c r="S181" s="7" t="s">
        <v>1478</v>
      </c>
      <c r="T181" s="7" t="s">
        <v>1477</v>
      </c>
    </row>
    <row r="182" spans="1:30" x14ac:dyDescent="0.2">
      <c r="S182" s="7" t="s">
        <v>1479</v>
      </c>
      <c r="T182" s="7" t="s">
        <v>1478</v>
      </c>
    </row>
    <row r="183" spans="1:30" x14ac:dyDescent="0.2">
      <c r="S183" s="7" t="s">
        <v>1480</v>
      </c>
      <c r="T183" s="7" t="s">
        <v>1479</v>
      </c>
    </row>
    <row r="184" spans="1:30" x14ac:dyDescent="0.2">
      <c r="S184" s="7" t="s">
        <v>1481</v>
      </c>
      <c r="T184" s="7" t="s">
        <v>1480</v>
      </c>
    </row>
    <row r="185" spans="1:30" x14ac:dyDescent="0.2">
      <c r="S185" s="7" t="s">
        <v>1482</v>
      </c>
      <c r="T185" s="7" t="s">
        <v>1481</v>
      </c>
    </row>
    <row r="186" spans="1:30" x14ac:dyDescent="0.2">
      <c r="S186" s="7" t="s">
        <v>1483</v>
      </c>
      <c r="T186" s="7" t="s">
        <v>1482</v>
      </c>
    </row>
    <row r="187" spans="1:30" x14ac:dyDescent="0.2">
      <c r="S187" s="7" t="s">
        <v>1484</v>
      </c>
      <c r="T187" s="7" t="s">
        <v>1483</v>
      </c>
    </row>
    <row r="188" spans="1:30" x14ac:dyDescent="0.2">
      <c r="S188" s="7" t="s">
        <v>1485</v>
      </c>
      <c r="T188" s="7" t="s">
        <v>1484</v>
      </c>
    </row>
    <row r="189" spans="1:30" x14ac:dyDescent="0.2">
      <c r="S189" s="7" t="s">
        <v>1486</v>
      </c>
      <c r="T189" s="7" t="s">
        <v>1485</v>
      </c>
    </row>
    <row r="190" spans="1:30" x14ac:dyDescent="0.2">
      <c r="S190" s="7" t="s">
        <v>1487</v>
      </c>
      <c r="T190" s="7" t="s">
        <v>1486</v>
      </c>
    </row>
    <row r="191" spans="1:30" x14ac:dyDescent="0.2">
      <c r="S191" s="7" t="s">
        <v>1488</v>
      </c>
      <c r="T191" s="7" t="s">
        <v>1487</v>
      </c>
    </row>
    <row r="192" spans="1:30" x14ac:dyDescent="0.2">
      <c r="S192" s="7" t="s">
        <v>1489</v>
      </c>
      <c r="T192" s="7" t="s">
        <v>1488</v>
      </c>
    </row>
    <row r="193" spans="19:20" x14ac:dyDescent="0.2">
      <c r="S193" s="7" t="s">
        <v>1490</v>
      </c>
      <c r="T193" s="7" t="s">
        <v>1489</v>
      </c>
    </row>
    <row r="194" spans="19:20" x14ac:dyDescent="0.2">
      <c r="S194" s="7" t="s">
        <v>1491</v>
      </c>
      <c r="T194" s="7" t="s">
        <v>1490</v>
      </c>
    </row>
    <row r="195" spans="19:20" x14ac:dyDescent="0.2">
      <c r="S195" s="7" t="s">
        <v>1492</v>
      </c>
      <c r="T195" s="7" t="s">
        <v>1491</v>
      </c>
    </row>
    <row r="196" spans="19:20" x14ac:dyDescent="0.2">
      <c r="S196" s="7" t="s">
        <v>1493</v>
      </c>
      <c r="T196" s="7" t="s">
        <v>1492</v>
      </c>
    </row>
    <row r="197" spans="19:20" x14ac:dyDescent="0.2">
      <c r="S197" s="7" t="s">
        <v>1494</v>
      </c>
      <c r="T197" s="7" t="s">
        <v>1493</v>
      </c>
    </row>
    <row r="198" spans="19:20" x14ac:dyDescent="0.2">
      <c r="S198" s="7" t="s">
        <v>1495</v>
      </c>
      <c r="T198" s="7" t="s">
        <v>1494</v>
      </c>
    </row>
    <row r="199" spans="19:20" x14ac:dyDescent="0.2">
      <c r="S199" s="7" t="s">
        <v>1496</v>
      </c>
      <c r="T199" s="7" t="s">
        <v>1495</v>
      </c>
    </row>
    <row r="200" spans="19:20" x14ac:dyDescent="0.2">
      <c r="S200" s="7" t="s">
        <v>1497</v>
      </c>
      <c r="T200" s="7" t="s">
        <v>1496</v>
      </c>
    </row>
    <row r="201" spans="19:20" x14ac:dyDescent="0.2">
      <c r="S201" s="7" t="s">
        <v>1498</v>
      </c>
      <c r="T201" s="7" t="s">
        <v>1497</v>
      </c>
    </row>
    <row r="202" spans="19:20" x14ac:dyDescent="0.2">
      <c r="S202" s="7" t="s">
        <v>1499</v>
      </c>
      <c r="T202" s="7" t="s">
        <v>1498</v>
      </c>
    </row>
    <row r="203" spans="19:20" x14ac:dyDescent="0.2">
      <c r="S203" s="7" t="s">
        <v>1500</v>
      </c>
      <c r="T203" s="7" t="s">
        <v>1499</v>
      </c>
    </row>
    <row r="204" spans="19:20" x14ac:dyDescent="0.2">
      <c r="S204" s="7" t="s">
        <v>1501</v>
      </c>
      <c r="T204" s="7" t="s">
        <v>1500</v>
      </c>
    </row>
    <row r="205" spans="19:20" x14ac:dyDescent="0.2">
      <c r="S205" s="7" t="s">
        <v>1502</v>
      </c>
      <c r="T205" s="7" t="s">
        <v>1501</v>
      </c>
    </row>
    <row r="206" spans="19:20" x14ac:dyDescent="0.2">
      <c r="S206" s="7" t="s">
        <v>1503</v>
      </c>
      <c r="T206" s="7" t="s">
        <v>1502</v>
      </c>
    </row>
    <row r="207" spans="19:20" x14ac:dyDescent="0.2">
      <c r="S207" s="7" t="s">
        <v>1504</v>
      </c>
      <c r="T207" s="7" t="s">
        <v>1503</v>
      </c>
    </row>
    <row r="208" spans="19:20" x14ac:dyDescent="0.2">
      <c r="S208" s="7" t="s">
        <v>1505</v>
      </c>
      <c r="T208" s="7" t="s">
        <v>1504</v>
      </c>
    </row>
    <row r="209" spans="19:20" x14ac:dyDescent="0.2">
      <c r="S209" s="7" t="s">
        <v>1506</v>
      </c>
      <c r="T209" s="7" t="s">
        <v>1505</v>
      </c>
    </row>
    <row r="210" spans="19:20" x14ac:dyDescent="0.2">
      <c r="S210" s="7" t="s">
        <v>1507</v>
      </c>
      <c r="T210" s="7" t="s">
        <v>1506</v>
      </c>
    </row>
    <row r="211" spans="19:20" x14ac:dyDescent="0.2">
      <c r="S211" s="7" t="s">
        <v>1508</v>
      </c>
      <c r="T211" s="7" t="s">
        <v>1507</v>
      </c>
    </row>
    <row r="212" spans="19:20" x14ac:dyDescent="0.2">
      <c r="S212" s="7" t="s">
        <v>1509</v>
      </c>
      <c r="T212" s="7" t="s">
        <v>1508</v>
      </c>
    </row>
    <row r="213" spans="19:20" x14ac:dyDescent="0.2">
      <c r="S213" s="7" t="s">
        <v>1510</v>
      </c>
      <c r="T213" s="7" t="s">
        <v>1509</v>
      </c>
    </row>
    <row r="214" spans="19:20" x14ac:dyDescent="0.2">
      <c r="S214" s="7" t="s">
        <v>1511</v>
      </c>
      <c r="T214" s="7" t="s">
        <v>1510</v>
      </c>
    </row>
    <row r="215" spans="19:20" x14ac:dyDescent="0.2">
      <c r="S215" s="7" t="s">
        <v>1512</v>
      </c>
      <c r="T215" s="7" t="s">
        <v>1511</v>
      </c>
    </row>
    <row r="216" spans="19:20" x14ac:dyDescent="0.2">
      <c r="S216" s="7" t="s">
        <v>1513</v>
      </c>
      <c r="T216" s="7" t="s">
        <v>1512</v>
      </c>
    </row>
    <row r="217" spans="19:20" x14ac:dyDescent="0.2">
      <c r="S217" s="7" t="s">
        <v>1514</v>
      </c>
      <c r="T217" s="7" t="s">
        <v>1513</v>
      </c>
    </row>
    <row r="218" spans="19:20" x14ac:dyDescent="0.2">
      <c r="S218" s="7" t="s">
        <v>1515</v>
      </c>
      <c r="T218" s="7" t="s">
        <v>1514</v>
      </c>
    </row>
    <row r="219" spans="19:20" x14ac:dyDescent="0.2">
      <c r="S219" s="7" t="s">
        <v>1516</v>
      </c>
      <c r="T219" s="7" t="s">
        <v>1515</v>
      </c>
    </row>
    <row r="220" spans="19:20" x14ac:dyDescent="0.2">
      <c r="S220" s="7" t="s">
        <v>1517</v>
      </c>
      <c r="T220" s="7" t="s">
        <v>1516</v>
      </c>
    </row>
    <row r="221" spans="19:20" x14ac:dyDescent="0.2">
      <c r="S221" s="7" t="s">
        <v>1518</v>
      </c>
      <c r="T221" s="7" t="s">
        <v>1517</v>
      </c>
    </row>
    <row r="222" spans="19:20" x14ac:dyDescent="0.2">
      <c r="S222" s="7" t="s">
        <v>1519</v>
      </c>
      <c r="T222" s="7" t="s">
        <v>1518</v>
      </c>
    </row>
    <row r="223" spans="19:20" x14ac:dyDescent="0.2">
      <c r="S223" s="7" t="s">
        <v>1520</v>
      </c>
      <c r="T223" s="7" t="s">
        <v>1519</v>
      </c>
    </row>
    <row r="224" spans="19:20" x14ac:dyDescent="0.2">
      <c r="S224" s="7" t="s">
        <v>1521</v>
      </c>
      <c r="T224" s="7" t="s">
        <v>1520</v>
      </c>
    </row>
    <row r="225" spans="19:20" x14ac:dyDescent="0.2">
      <c r="S225" s="7" t="s">
        <v>1522</v>
      </c>
      <c r="T225" s="7" t="s">
        <v>1521</v>
      </c>
    </row>
    <row r="226" spans="19:20" x14ac:dyDescent="0.2">
      <c r="S226" s="7" t="s">
        <v>1523</v>
      </c>
      <c r="T226" s="7" t="s">
        <v>1522</v>
      </c>
    </row>
    <row r="227" spans="19:20" x14ac:dyDescent="0.2">
      <c r="S227" s="7" t="s">
        <v>1524</v>
      </c>
      <c r="T227" s="7" t="s">
        <v>1523</v>
      </c>
    </row>
    <row r="228" spans="19:20" x14ac:dyDescent="0.2">
      <c r="S228" s="7" t="s">
        <v>1525</v>
      </c>
      <c r="T228" s="7" t="s">
        <v>1524</v>
      </c>
    </row>
    <row r="229" spans="19:20" x14ac:dyDescent="0.2">
      <c r="S229" s="7" t="s">
        <v>1526</v>
      </c>
      <c r="T229" s="7" t="s">
        <v>1525</v>
      </c>
    </row>
    <row r="230" spans="19:20" x14ac:dyDescent="0.2">
      <c r="S230" s="7" t="s">
        <v>1527</v>
      </c>
      <c r="T230" s="7" t="s">
        <v>1526</v>
      </c>
    </row>
    <row r="231" spans="19:20" x14ac:dyDescent="0.2">
      <c r="S231" s="7" t="s">
        <v>1528</v>
      </c>
      <c r="T231" s="7" t="s">
        <v>1527</v>
      </c>
    </row>
    <row r="232" spans="19:20" x14ac:dyDescent="0.2">
      <c r="S232" s="7" t="s">
        <v>1529</v>
      </c>
      <c r="T232" s="7" t="s">
        <v>1528</v>
      </c>
    </row>
    <row r="233" spans="19:20" x14ac:dyDescent="0.2">
      <c r="S233" s="7" t="s">
        <v>1530</v>
      </c>
      <c r="T233" s="7" t="s">
        <v>1529</v>
      </c>
    </row>
    <row r="234" spans="19:20" x14ac:dyDescent="0.2">
      <c r="S234" s="7" t="s">
        <v>1531</v>
      </c>
      <c r="T234" s="7" t="s">
        <v>1530</v>
      </c>
    </row>
    <row r="235" spans="19:20" x14ac:dyDescent="0.2">
      <c r="S235" s="7" t="s">
        <v>1532</v>
      </c>
      <c r="T235" s="7" t="s">
        <v>1531</v>
      </c>
    </row>
    <row r="236" spans="19:20" x14ac:dyDescent="0.2">
      <c r="S236" s="7" t="s">
        <v>1533</v>
      </c>
      <c r="T236" s="7" t="s">
        <v>1532</v>
      </c>
    </row>
    <row r="237" spans="19:20" x14ac:dyDescent="0.2">
      <c r="S237" s="7" t="s">
        <v>1534</v>
      </c>
      <c r="T237" s="7" t="s">
        <v>1533</v>
      </c>
    </row>
    <row r="238" spans="19:20" x14ac:dyDescent="0.2">
      <c r="S238" s="7" t="s">
        <v>1535</v>
      </c>
      <c r="T238" s="7" t="s">
        <v>1534</v>
      </c>
    </row>
    <row r="239" spans="19:20" x14ac:dyDescent="0.2">
      <c r="T239" s="7" t="s">
        <v>1535</v>
      </c>
    </row>
    <row r="240" spans="19:20" x14ac:dyDescent="0.2">
      <c r="T240" s="7" t="s">
        <v>1813</v>
      </c>
    </row>
    <row r="249" spans="1:15" x14ac:dyDescent="0.2">
      <c r="A249" s="12" t="s">
        <v>1549</v>
      </c>
      <c r="B249" s="12" t="s">
        <v>1563</v>
      </c>
      <c r="C249" s="12" t="s">
        <v>1565</v>
      </c>
      <c r="D249" s="12" t="s">
        <v>1569</v>
      </c>
      <c r="E249" s="12" t="s">
        <v>1574</v>
      </c>
      <c r="F249" s="12" t="s">
        <v>1592</v>
      </c>
      <c r="G249" s="12" t="s">
        <v>1593</v>
      </c>
      <c r="H249" s="12" t="s">
        <v>1597</v>
      </c>
      <c r="I249" s="12" t="s">
        <v>1622</v>
      </c>
      <c r="J249" s="12" t="s">
        <v>1623</v>
      </c>
      <c r="K249" s="12" t="s">
        <v>1643</v>
      </c>
      <c r="L249" s="12" t="s">
        <v>1647</v>
      </c>
      <c r="M249" s="12" t="s">
        <v>1657</v>
      </c>
      <c r="N249" s="12" t="s">
        <v>1662</v>
      </c>
      <c r="O249" s="12" t="s">
        <v>1664</v>
      </c>
    </row>
    <row r="250" spans="1:15" x14ac:dyDescent="0.2">
      <c r="A250" s="7" t="s">
        <v>1553</v>
      </c>
      <c r="B250" s="7" t="s">
        <v>1558</v>
      </c>
      <c r="C250" s="7" t="s">
        <v>1566</v>
      </c>
      <c r="D250" s="7" t="s">
        <v>1570</v>
      </c>
      <c r="E250" s="7" t="s">
        <v>1575</v>
      </c>
      <c r="F250" s="7" t="s">
        <v>1584</v>
      </c>
      <c r="G250" s="7" t="s">
        <v>1594</v>
      </c>
      <c r="H250" s="7" t="s">
        <v>1385</v>
      </c>
      <c r="I250" s="7" t="s">
        <v>1782</v>
      </c>
      <c r="J250" s="7" t="s">
        <v>1624</v>
      </c>
      <c r="K250" s="7" t="s">
        <v>1644</v>
      </c>
      <c r="L250" s="7" t="s">
        <v>1648</v>
      </c>
      <c r="M250" s="7" t="s">
        <v>1658</v>
      </c>
      <c r="N250" s="7" t="s">
        <v>1395</v>
      </c>
      <c r="O250" s="7" t="s">
        <v>1406</v>
      </c>
    </row>
    <row r="251" spans="1:15" x14ac:dyDescent="0.2">
      <c r="A251" s="7" t="s">
        <v>1550</v>
      </c>
      <c r="B251" s="7" t="s">
        <v>1559</v>
      </c>
      <c r="C251" s="7" t="s">
        <v>1567</v>
      </c>
      <c r="D251" s="7" t="s">
        <v>1783</v>
      </c>
      <c r="E251" s="7" t="s">
        <v>1576</v>
      </c>
      <c r="F251" s="7" t="s">
        <v>1585</v>
      </c>
      <c r="G251" s="7" t="s">
        <v>1595</v>
      </c>
      <c r="H251" s="7" t="s">
        <v>1386</v>
      </c>
      <c r="I251" s="7" t="s">
        <v>1788</v>
      </c>
      <c r="J251" s="7" t="s">
        <v>1625</v>
      </c>
      <c r="K251" s="7" t="s">
        <v>1645</v>
      </c>
      <c r="L251" s="7" t="s">
        <v>1649</v>
      </c>
      <c r="M251" s="7" t="s">
        <v>1659</v>
      </c>
      <c r="N251" s="7" t="s">
        <v>1396</v>
      </c>
      <c r="O251" s="7" t="s">
        <v>1407</v>
      </c>
    </row>
    <row r="252" spans="1:15" x14ac:dyDescent="0.2">
      <c r="A252" s="7" t="s">
        <v>1784</v>
      </c>
      <c r="B252" s="7" t="s">
        <v>1560</v>
      </c>
      <c r="C252" s="7" t="s">
        <v>1568</v>
      </c>
      <c r="D252" s="7" t="s">
        <v>1571</v>
      </c>
      <c r="E252" s="7" t="s">
        <v>1577</v>
      </c>
      <c r="F252" s="7" t="s">
        <v>1586</v>
      </c>
      <c r="G252" s="7" t="s">
        <v>1596</v>
      </c>
      <c r="H252" s="7" t="s">
        <v>1387</v>
      </c>
      <c r="I252" s="7" t="s">
        <v>1789</v>
      </c>
      <c r="J252" s="7" t="s">
        <v>1626</v>
      </c>
      <c r="K252" s="7" t="s">
        <v>1646</v>
      </c>
      <c r="L252" s="7" t="s">
        <v>1650</v>
      </c>
      <c r="M252" s="7" t="s">
        <v>1660</v>
      </c>
      <c r="N252" s="7" t="s">
        <v>1397</v>
      </c>
      <c r="O252" s="7" t="s">
        <v>1408</v>
      </c>
    </row>
    <row r="253" spans="1:15" x14ac:dyDescent="0.2">
      <c r="A253" s="7" t="s">
        <v>1551</v>
      </c>
      <c r="B253" s="7" t="s">
        <v>1562</v>
      </c>
      <c r="C253" s="7" t="s">
        <v>1562</v>
      </c>
      <c r="D253" s="7" t="s">
        <v>1572</v>
      </c>
      <c r="E253" s="7" t="s">
        <v>1578</v>
      </c>
      <c r="F253" s="7" t="s">
        <v>1587</v>
      </c>
      <c r="H253" s="7" t="s">
        <v>1388</v>
      </c>
      <c r="I253" s="7" t="s">
        <v>1790</v>
      </c>
      <c r="J253" s="7" t="s">
        <v>1627</v>
      </c>
      <c r="L253" s="7" t="s">
        <v>1651</v>
      </c>
      <c r="M253" s="7" t="s">
        <v>1661</v>
      </c>
      <c r="N253" s="7" t="s">
        <v>1398</v>
      </c>
      <c r="O253" s="7" t="s">
        <v>1785</v>
      </c>
    </row>
    <row r="254" spans="1:15" x14ac:dyDescent="0.2">
      <c r="A254" s="7" t="s">
        <v>2068</v>
      </c>
      <c r="B254" s="7" t="s">
        <v>1561</v>
      </c>
      <c r="C254" s="7" t="s">
        <v>1561</v>
      </c>
      <c r="D254" s="7" t="s">
        <v>1573</v>
      </c>
      <c r="E254" s="7" t="s">
        <v>1579</v>
      </c>
      <c r="F254" s="7" t="s">
        <v>1588</v>
      </c>
      <c r="H254" s="7" t="s">
        <v>1598</v>
      </c>
      <c r="I254" s="7" t="s">
        <v>1791</v>
      </c>
      <c r="J254" s="7" t="s">
        <v>1628</v>
      </c>
      <c r="L254" s="7" t="s">
        <v>1652</v>
      </c>
      <c r="N254" s="7" t="s">
        <v>1399</v>
      </c>
      <c r="O254" s="7" t="s">
        <v>1409</v>
      </c>
    </row>
    <row r="255" spans="1:15" x14ac:dyDescent="0.2">
      <c r="A255" s="7" t="s">
        <v>1552</v>
      </c>
      <c r="B255" s="7" t="s">
        <v>1781</v>
      </c>
      <c r="C255" s="7" t="s">
        <v>1781</v>
      </c>
      <c r="E255" s="7" t="s">
        <v>1580</v>
      </c>
      <c r="F255" s="7" t="s">
        <v>1589</v>
      </c>
      <c r="H255" s="7" t="s">
        <v>1599</v>
      </c>
      <c r="I255" s="7" t="s">
        <v>1792</v>
      </c>
      <c r="J255" s="7" t="s">
        <v>1629</v>
      </c>
      <c r="L255" s="7" t="s">
        <v>1653</v>
      </c>
      <c r="N255" s="7" t="s">
        <v>1663</v>
      </c>
      <c r="O255" s="7" t="s">
        <v>1410</v>
      </c>
    </row>
    <row r="256" spans="1:15" x14ac:dyDescent="0.2">
      <c r="E256" s="7" t="s">
        <v>1581</v>
      </c>
      <c r="F256" s="7" t="s">
        <v>2198</v>
      </c>
      <c r="J256" s="7" t="s">
        <v>1786</v>
      </c>
      <c r="L256" s="7" t="s">
        <v>1654</v>
      </c>
      <c r="O256" s="7" t="s">
        <v>1665</v>
      </c>
    </row>
    <row r="257" spans="5:12" x14ac:dyDescent="0.2">
      <c r="E257" s="7" t="s">
        <v>1582</v>
      </c>
      <c r="F257" s="7" t="s">
        <v>1770</v>
      </c>
      <c r="J257" s="7" t="s">
        <v>1630</v>
      </c>
      <c r="L257" s="7" t="s">
        <v>1655</v>
      </c>
    </row>
    <row r="258" spans="5:12" x14ac:dyDescent="0.2">
      <c r="E258" s="7" t="s">
        <v>1583</v>
      </c>
      <c r="F258" s="7" t="s">
        <v>2199</v>
      </c>
      <c r="J258" s="7" t="s">
        <v>1631</v>
      </c>
      <c r="L258" s="7" t="s">
        <v>2216</v>
      </c>
    </row>
    <row r="259" spans="5:12" x14ac:dyDescent="0.2">
      <c r="F259" s="7" t="s">
        <v>2200</v>
      </c>
      <c r="J259" s="7" t="s">
        <v>1632</v>
      </c>
      <c r="L259" s="7" t="s">
        <v>1656</v>
      </c>
    </row>
    <row r="260" spans="5:12" x14ac:dyDescent="0.2">
      <c r="J260" s="7" t="s">
        <v>1633</v>
      </c>
    </row>
    <row r="261" spans="5:12" x14ac:dyDescent="0.2">
      <c r="J261" s="7" t="s">
        <v>1634</v>
      </c>
    </row>
    <row r="262" spans="5:12" x14ac:dyDescent="0.2">
      <c r="J262" s="7" t="s">
        <v>1635</v>
      </c>
    </row>
    <row r="263" spans="5:12" x14ac:dyDescent="0.2">
      <c r="J263" s="7" t="s">
        <v>1636</v>
      </c>
    </row>
    <row r="264" spans="5:12" x14ac:dyDescent="0.2">
      <c r="J264" s="7" t="s">
        <v>1637</v>
      </c>
    </row>
    <row r="265" spans="5:12" x14ac:dyDescent="0.2">
      <c r="J265" s="7" t="s">
        <v>1638</v>
      </c>
    </row>
    <row r="266" spans="5:12" x14ac:dyDescent="0.2">
      <c r="J266" s="7" t="s">
        <v>1639</v>
      </c>
    </row>
    <row r="267" spans="5:12" x14ac:dyDescent="0.2">
      <c r="J267" s="7" t="s">
        <v>1640</v>
      </c>
    </row>
    <row r="268" spans="5:12" x14ac:dyDescent="0.2">
      <c r="J268" s="7" t="s">
        <v>1787</v>
      </c>
    </row>
    <row r="269" spans="5:12" x14ac:dyDescent="0.2">
      <c r="J269" s="7" t="s">
        <v>1641</v>
      </c>
    </row>
    <row r="270" spans="5:12" x14ac:dyDescent="0.2">
      <c r="J270" s="7" t="s">
        <v>1642</v>
      </c>
    </row>
    <row r="275" spans="1:28" x14ac:dyDescent="0.2">
      <c r="A275" s="12" t="s">
        <v>1669</v>
      </c>
      <c r="B275" s="12" t="s">
        <v>1671</v>
      </c>
      <c r="C275" s="12" t="s">
        <v>1794</v>
      </c>
      <c r="D275" s="12" t="s">
        <v>1795</v>
      </c>
      <c r="E275" s="12" t="s">
        <v>1677</v>
      </c>
      <c r="F275" s="12" t="s">
        <v>1678</v>
      </c>
      <c r="G275" s="12" t="s">
        <v>1700</v>
      </c>
      <c r="H275" s="12" t="s">
        <v>1796</v>
      </c>
      <c r="I275" s="12" t="s">
        <v>1701</v>
      </c>
      <c r="J275" s="12" t="s">
        <v>1716</v>
      </c>
      <c r="K275" s="12" t="s">
        <v>1717</v>
      </c>
      <c r="L275" s="12" t="s">
        <v>1718</v>
      </c>
      <c r="M275" s="12" t="s">
        <v>1731</v>
      </c>
      <c r="N275" s="12" t="s">
        <v>1732</v>
      </c>
      <c r="O275" s="12" t="s">
        <v>1797</v>
      </c>
      <c r="P275" s="12" t="s">
        <v>1741</v>
      </c>
      <c r="Q275" s="12" t="s">
        <v>1745</v>
      </c>
      <c r="R275" s="12" t="s">
        <v>1750</v>
      </c>
      <c r="S275" s="12" t="s">
        <v>1751</v>
      </c>
      <c r="T275" s="12" t="s">
        <v>1756</v>
      </c>
      <c r="U275" s="12" t="s">
        <v>1760</v>
      </c>
      <c r="V275" s="12" t="s">
        <v>1669</v>
      </c>
      <c r="W275" s="12" t="s">
        <v>1768</v>
      </c>
      <c r="X275" s="12" t="s">
        <v>1771</v>
      </c>
      <c r="Y275" s="12" t="s">
        <v>1775</v>
      </c>
      <c r="Z275" s="12" t="s">
        <v>1776</v>
      </c>
      <c r="AA275" s="12" t="s">
        <v>1780</v>
      </c>
      <c r="AB275" s="12" t="s">
        <v>1821</v>
      </c>
    </row>
    <row r="276" spans="1:28" x14ac:dyDescent="0.2">
      <c r="A276" s="7" t="s">
        <v>1624</v>
      </c>
      <c r="B276" s="7" t="s">
        <v>1672</v>
      </c>
      <c r="C276" s="7" t="s">
        <v>1679</v>
      </c>
      <c r="D276" s="7" t="s">
        <v>1682</v>
      </c>
      <c r="E276" s="7" t="s">
        <v>1684</v>
      </c>
      <c r="F276" s="7" t="s">
        <v>1692</v>
      </c>
      <c r="G276" s="7" t="s">
        <v>1702</v>
      </c>
      <c r="H276" s="7" t="s">
        <v>1708</v>
      </c>
      <c r="I276" s="7" t="s">
        <v>1710</v>
      </c>
      <c r="J276" s="7" t="s">
        <v>1719</v>
      </c>
      <c r="K276" s="7" t="s">
        <v>1725</v>
      </c>
      <c r="L276" s="7" t="s">
        <v>1421</v>
      </c>
      <c r="M276" s="7" t="s">
        <v>1624</v>
      </c>
      <c r="N276" s="7" t="s">
        <v>1734</v>
      </c>
      <c r="O276" s="7" t="s">
        <v>1624</v>
      </c>
      <c r="P276" s="7" t="s">
        <v>1742</v>
      </c>
      <c r="Q276" s="7" t="s">
        <v>1798</v>
      </c>
      <c r="R276" s="7" t="s">
        <v>1624</v>
      </c>
      <c r="S276" s="7" t="s">
        <v>1752</v>
      </c>
      <c r="T276" s="7" t="s">
        <v>1757</v>
      </c>
      <c r="U276" s="7" t="s">
        <v>1761</v>
      </c>
      <c r="V276" s="7" t="s">
        <v>1764</v>
      </c>
      <c r="W276" s="7" t="s">
        <v>1584</v>
      </c>
      <c r="X276" s="7" t="s">
        <v>1594</v>
      </c>
      <c r="Y276" s="7" t="s">
        <v>1772</v>
      </c>
      <c r="Z276" s="7" t="s">
        <v>1779</v>
      </c>
      <c r="AA276" s="7" t="s">
        <v>1537</v>
      </c>
      <c r="AB276" s="7" t="s">
        <v>1822</v>
      </c>
    </row>
    <row r="277" spans="1:28" x14ac:dyDescent="0.2">
      <c r="A277" s="7" t="s">
        <v>1625</v>
      </c>
      <c r="B277" s="7" t="s">
        <v>1673</v>
      </c>
      <c r="C277" s="7" t="s">
        <v>1680</v>
      </c>
      <c r="D277" s="7" t="s">
        <v>1683</v>
      </c>
      <c r="E277" s="7" t="s">
        <v>1685</v>
      </c>
      <c r="F277" s="7" t="s">
        <v>1693</v>
      </c>
      <c r="G277" s="7" t="s">
        <v>1703</v>
      </c>
      <c r="H277" s="7" t="s">
        <v>1709</v>
      </c>
      <c r="I277" s="7" t="s">
        <v>1711</v>
      </c>
      <c r="J277" s="7" t="s">
        <v>1799</v>
      </c>
      <c r="K277" s="7" t="s">
        <v>1726</v>
      </c>
      <c r="L277" s="7" t="s">
        <v>1422</v>
      </c>
      <c r="M277" s="7" t="s">
        <v>1625</v>
      </c>
      <c r="N277" s="7" t="s">
        <v>1735</v>
      </c>
      <c r="O277" s="7" t="s">
        <v>1625</v>
      </c>
      <c r="P277" s="7" t="s">
        <v>1743</v>
      </c>
      <c r="Q277" s="7" t="s">
        <v>1746</v>
      </c>
      <c r="R277" s="7" t="s">
        <v>1625</v>
      </c>
      <c r="S277" s="7" t="s">
        <v>1753</v>
      </c>
      <c r="T277" s="7" t="s">
        <v>1758</v>
      </c>
      <c r="U277" s="7" t="s">
        <v>1762</v>
      </c>
      <c r="V277" s="7" t="s">
        <v>1765</v>
      </c>
      <c r="W277" s="7" t="s">
        <v>1585</v>
      </c>
      <c r="X277" s="7" t="s">
        <v>1595</v>
      </c>
      <c r="Y277" s="7" t="s">
        <v>1773</v>
      </c>
      <c r="Z277" s="7" t="s">
        <v>1777</v>
      </c>
      <c r="AA277" s="7" t="s">
        <v>1545</v>
      </c>
      <c r="AB277" s="7" t="s">
        <v>1823</v>
      </c>
    </row>
    <row r="278" spans="1:28" x14ac:dyDescent="0.2">
      <c r="A278" s="7" t="s">
        <v>2675</v>
      </c>
      <c r="B278" s="7" t="s">
        <v>1674</v>
      </c>
      <c r="C278" s="7" t="s">
        <v>1681</v>
      </c>
      <c r="D278" s="7" t="s">
        <v>1596</v>
      </c>
      <c r="E278" s="7" t="s">
        <v>1686</v>
      </c>
      <c r="F278" s="7" t="s">
        <v>1694</v>
      </c>
      <c r="G278" s="7" t="s">
        <v>1704</v>
      </c>
      <c r="H278" s="7" t="s">
        <v>1820</v>
      </c>
      <c r="I278" s="7" t="s">
        <v>1712</v>
      </c>
      <c r="J278" s="7" t="s">
        <v>1720</v>
      </c>
      <c r="K278" s="7" t="s">
        <v>1727</v>
      </c>
      <c r="L278" s="7" t="s">
        <v>1730</v>
      </c>
      <c r="M278" s="7" t="s">
        <v>2675</v>
      </c>
      <c r="N278" s="7" t="s">
        <v>1736</v>
      </c>
      <c r="O278" s="7" t="s">
        <v>1626</v>
      </c>
      <c r="P278" s="7" t="s">
        <v>1744</v>
      </c>
      <c r="Q278" s="7" t="s">
        <v>1747</v>
      </c>
      <c r="R278" s="7" t="s">
        <v>1626</v>
      </c>
      <c r="S278" s="7" t="s">
        <v>1754</v>
      </c>
      <c r="T278" s="7" t="s">
        <v>1759</v>
      </c>
      <c r="U278" s="7" t="s">
        <v>1763</v>
      </c>
      <c r="V278" s="7" t="s">
        <v>1766</v>
      </c>
      <c r="W278" s="7" t="s">
        <v>1586</v>
      </c>
      <c r="X278" s="7" t="s">
        <v>1596</v>
      </c>
      <c r="Y278" s="7" t="s">
        <v>1774</v>
      </c>
      <c r="Z278" s="7" t="s">
        <v>1778</v>
      </c>
      <c r="AB278" s="7" t="s">
        <v>1824</v>
      </c>
    </row>
    <row r="279" spans="1:28" x14ac:dyDescent="0.2">
      <c r="A279" s="7" t="s">
        <v>2676</v>
      </c>
      <c r="B279" s="7" t="s">
        <v>1800</v>
      </c>
      <c r="E279" s="7" t="s">
        <v>1687</v>
      </c>
      <c r="F279" s="7" t="s">
        <v>1695</v>
      </c>
      <c r="G279" s="7" t="s">
        <v>1705</v>
      </c>
      <c r="H279" s="7" t="s">
        <v>2116</v>
      </c>
      <c r="I279" s="7" t="s">
        <v>1713</v>
      </c>
      <c r="J279" s="7" t="s">
        <v>1721</v>
      </c>
      <c r="K279" s="7" t="s">
        <v>1728</v>
      </c>
      <c r="M279" s="7" t="s">
        <v>2676</v>
      </c>
      <c r="N279" s="7" t="s">
        <v>1737</v>
      </c>
      <c r="O279" s="7" t="s">
        <v>1627</v>
      </c>
      <c r="P279" s="7" t="s">
        <v>1562</v>
      </c>
      <c r="Q279" s="7" t="s">
        <v>1748</v>
      </c>
      <c r="R279" s="7" t="s">
        <v>1627</v>
      </c>
      <c r="S279" s="7" t="s">
        <v>1755</v>
      </c>
      <c r="V279" s="7" t="s">
        <v>1767</v>
      </c>
      <c r="W279" s="7" t="s">
        <v>1587</v>
      </c>
      <c r="Z279" s="7" t="s">
        <v>1661</v>
      </c>
      <c r="AB279" s="7" t="s">
        <v>1825</v>
      </c>
    </row>
    <row r="280" spans="1:28" x14ac:dyDescent="0.2">
      <c r="A280" s="7" t="s">
        <v>2677</v>
      </c>
      <c r="B280" s="7" t="s">
        <v>1675</v>
      </c>
      <c r="E280" s="7" t="s">
        <v>1688</v>
      </c>
      <c r="F280" s="7" t="s">
        <v>1696</v>
      </c>
      <c r="G280" s="7" t="s">
        <v>1706</v>
      </c>
      <c r="H280" s="7" t="s">
        <v>2117</v>
      </c>
      <c r="I280" s="7" t="s">
        <v>1715</v>
      </c>
      <c r="J280" s="7" t="s">
        <v>1722</v>
      </c>
      <c r="K280" s="7" t="s">
        <v>1729</v>
      </c>
      <c r="M280" s="7" t="s">
        <v>2677</v>
      </c>
      <c r="N280" s="7" t="s">
        <v>1738</v>
      </c>
      <c r="O280" s="7" t="s">
        <v>1628</v>
      </c>
      <c r="Q280" s="7" t="s">
        <v>1749</v>
      </c>
      <c r="R280" s="7" t="s">
        <v>1628</v>
      </c>
      <c r="S280" s="7" t="s">
        <v>2157</v>
      </c>
      <c r="W280" s="7" t="s">
        <v>1588</v>
      </c>
      <c r="AB280" s="7" t="s">
        <v>1826</v>
      </c>
    </row>
    <row r="281" spans="1:28" x14ac:dyDescent="0.2">
      <c r="A281" s="7" t="s">
        <v>2678</v>
      </c>
      <c r="B281" s="7" t="s">
        <v>2069</v>
      </c>
      <c r="E281" s="7" t="s">
        <v>1689</v>
      </c>
      <c r="F281" s="7" t="s">
        <v>1697</v>
      </c>
      <c r="G281" s="7" t="s">
        <v>1707</v>
      </c>
      <c r="H281" s="7" t="s">
        <v>2118</v>
      </c>
      <c r="I281" s="7" t="s">
        <v>1714</v>
      </c>
      <c r="J281" s="7" t="s">
        <v>1723</v>
      </c>
      <c r="M281" s="7" t="s">
        <v>2678</v>
      </c>
      <c r="N281" s="7" t="s">
        <v>1400</v>
      </c>
      <c r="O281" s="7" t="s">
        <v>1629</v>
      </c>
      <c r="Q281" s="7" t="s">
        <v>1599</v>
      </c>
      <c r="R281" s="7" t="s">
        <v>1629</v>
      </c>
      <c r="S281" s="7" t="s">
        <v>2158</v>
      </c>
      <c r="W281" s="7" t="s">
        <v>1589</v>
      </c>
      <c r="AB281" s="7" t="s">
        <v>1827</v>
      </c>
    </row>
    <row r="282" spans="1:28" x14ac:dyDescent="0.2">
      <c r="A282" s="7" t="s">
        <v>2679</v>
      </c>
      <c r="B282" s="7" t="s">
        <v>1676</v>
      </c>
      <c r="E282" s="7" t="s">
        <v>1690</v>
      </c>
      <c r="H282" s="7" t="s">
        <v>2119</v>
      </c>
      <c r="J282" s="7" t="s">
        <v>1724</v>
      </c>
      <c r="M282" s="7" t="s">
        <v>2679</v>
      </c>
      <c r="N282" s="7" t="s">
        <v>1739</v>
      </c>
      <c r="O282" s="7" t="s">
        <v>1786</v>
      </c>
      <c r="R282" s="7" t="s">
        <v>1786</v>
      </c>
      <c r="S282" s="7" t="s">
        <v>1411</v>
      </c>
      <c r="W282" s="7" t="s">
        <v>2198</v>
      </c>
      <c r="AB282" s="7" t="s">
        <v>1828</v>
      </c>
    </row>
    <row r="283" spans="1:28" x14ac:dyDescent="0.2">
      <c r="A283" s="7" t="s">
        <v>2680</v>
      </c>
      <c r="E283" s="7" t="s">
        <v>1801</v>
      </c>
      <c r="H283" s="7" t="s">
        <v>2120</v>
      </c>
      <c r="M283" s="7" t="s">
        <v>2680</v>
      </c>
      <c r="O283" s="7" t="s">
        <v>1630</v>
      </c>
      <c r="R283" s="7" t="s">
        <v>1630</v>
      </c>
      <c r="W283" s="7" t="s">
        <v>2780</v>
      </c>
      <c r="AB283" s="7" t="s">
        <v>1390</v>
      </c>
    </row>
    <row r="284" spans="1:28" x14ac:dyDescent="0.2">
      <c r="A284" s="7" t="s">
        <v>2681</v>
      </c>
      <c r="E284" s="7" t="s">
        <v>1691</v>
      </c>
      <c r="M284" s="7" t="s">
        <v>2681</v>
      </c>
      <c r="O284" s="7" t="s">
        <v>1631</v>
      </c>
      <c r="R284" s="7" t="s">
        <v>1631</v>
      </c>
      <c r="W284" s="7" t="s">
        <v>2781</v>
      </c>
    </row>
    <row r="285" spans="1:28" x14ac:dyDescent="0.2">
      <c r="A285" s="7" t="s">
        <v>2682</v>
      </c>
      <c r="E285" s="7" t="s">
        <v>1698</v>
      </c>
      <c r="M285" s="7" t="s">
        <v>2682</v>
      </c>
      <c r="O285" s="7" t="s">
        <v>1632</v>
      </c>
      <c r="R285" s="7" t="s">
        <v>1632</v>
      </c>
      <c r="W285" s="7" t="s">
        <v>2200</v>
      </c>
    </row>
    <row r="286" spans="1:28" x14ac:dyDescent="0.2">
      <c r="A286" s="7" t="s">
        <v>2683</v>
      </c>
      <c r="M286" s="7" t="s">
        <v>2683</v>
      </c>
      <c r="O286" s="7" t="s">
        <v>1633</v>
      </c>
      <c r="R286" s="7" t="s">
        <v>1633</v>
      </c>
    </row>
    <row r="287" spans="1:28" x14ac:dyDescent="0.2">
      <c r="A287" s="7" t="s">
        <v>2684</v>
      </c>
      <c r="M287" s="7" t="s">
        <v>2684</v>
      </c>
      <c r="O287" s="7" t="s">
        <v>1634</v>
      </c>
      <c r="R287" s="7" t="s">
        <v>1634</v>
      </c>
    </row>
    <row r="288" spans="1:28" x14ac:dyDescent="0.2">
      <c r="A288" s="7" t="s">
        <v>2685</v>
      </c>
      <c r="M288" s="7" t="s">
        <v>2685</v>
      </c>
      <c r="O288" s="7" t="s">
        <v>1635</v>
      </c>
      <c r="R288" s="7" t="s">
        <v>1635</v>
      </c>
    </row>
    <row r="289" spans="1:18" x14ac:dyDescent="0.2">
      <c r="A289" s="7" t="s">
        <v>2686</v>
      </c>
      <c r="M289" s="7" t="s">
        <v>2686</v>
      </c>
      <c r="O289" s="7" t="s">
        <v>1636</v>
      </c>
      <c r="R289" s="7" t="s">
        <v>1636</v>
      </c>
    </row>
    <row r="290" spans="1:18" x14ac:dyDescent="0.2">
      <c r="A290" s="7" t="s">
        <v>2687</v>
      </c>
      <c r="M290" s="7" t="s">
        <v>2687</v>
      </c>
      <c r="O290" s="7" t="s">
        <v>1637</v>
      </c>
      <c r="R290" s="7" t="s">
        <v>1637</v>
      </c>
    </row>
    <row r="291" spans="1:18" x14ac:dyDescent="0.2">
      <c r="A291" s="7" t="s">
        <v>2688</v>
      </c>
      <c r="M291" s="7" t="s">
        <v>2688</v>
      </c>
      <c r="O291" s="7" t="s">
        <v>1638</v>
      </c>
      <c r="R291" s="7" t="s">
        <v>1638</v>
      </c>
    </row>
    <row r="292" spans="1:18" x14ac:dyDescent="0.2">
      <c r="A292" s="7" t="s">
        <v>2689</v>
      </c>
      <c r="M292" s="7" t="s">
        <v>2689</v>
      </c>
      <c r="O292" s="7" t="s">
        <v>1639</v>
      </c>
      <c r="R292" s="7" t="s">
        <v>1639</v>
      </c>
    </row>
    <row r="293" spans="1:18" x14ac:dyDescent="0.2">
      <c r="A293" s="7" t="s">
        <v>2690</v>
      </c>
      <c r="M293" s="7" t="s">
        <v>2690</v>
      </c>
      <c r="O293" s="7" t="s">
        <v>1640</v>
      </c>
      <c r="R293" s="7" t="s">
        <v>1640</v>
      </c>
    </row>
    <row r="294" spans="1:18" x14ac:dyDescent="0.2">
      <c r="A294" s="7" t="s">
        <v>2691</v>
      </c>
      <c r="M294" s="7" t="s">
        <v>2691</v>
      </c>
      <c r="O294" s="7" t="s">
        <v>1787</v>
      </c>
      <c r="R294" s="7" t="s">
        <v>1802</v>
      </c>
    </row>
    <row r="295" spans="1:18" x14ac:dyDescent="0.2">
      <c r="A295" s="7" t="s">
        <v>2692</v>
      </c>
      <c r="M295" s="7" t="s">
        <v>2692</v>
      </c>
      <c r="O295" s="7" t="s">
        <v>1740</v>
      </c>
      <c r="R295" s="7" t="s">
        <v>1733</v>
      </c>
    </row>
    <row r="296" spans="1:18" x14ac:dyDescent="0.2">
      <c r="A296" s="7" t="s">
        <v>2693</v>
      </c>
      <c r="M296" s="7" t="s">
        <v>2693</v>
      </c>
      <c r="O296" s="7" t="s">
        <v>1642</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BH127"/>
  <sheetViews>
    <sheetView tabSelected="1" topLeftCell="M9" workbookViewId="0">
      <selection activeCell="R21" sqref="R21"/>
    </sheetView>
  </sheetViews>
  <sheetFormatPr baseColWidth="10" defaultColWidth="11.42578125" defaultRowHeight="15" x14ac:dyDescent="0.25"/>
  <cols>
    <col min="1" max="1" width="27.5703125" style="148" customWidth="1"/>
    <col min="2" max="3" width="27.5703125" style="140" customWidth="1"/>
    <col min="4" max="5" width="27.5703125" style="139" customWidth="1"/>
    <col min="6" max="7" width="27.5703125" style="140" customWidth="1"/>
    <col min="8" max="8" width="27.5703125" style="148" customWidth="1"/>
    <col min="9" max="46" width="27.5703125" style="140" customWidth="1"/>
    <col min="47" max="47" width="27.5703125" style="148" customWidth="1"/>
    <col min="48" max="60" width="27.5703125" style="140" customWidth="1"/>
    <col min="61" max="16384" width="11.42578125" style="140"/>
  </cols>
  <sheetData>
    <row r="1" spans="1:60" ht="93.75" customHeight="1" x14ac:dyDescent="0.25">
      <c r="A1" s="74" t="s">
        <v>241</v>
      </c>
      <c r="B1" s="75" t="s">
        <v>242</v>
      </c>
      <c r="C1" s="75" t="s">
        <v>243</v>
      </c>
      <c r="D1" s="76" t="s">
        <v>244</v>
      </c>
      <c r="E1" s="76" t="s">
        <v>1380</v>
      </c>
      <c r="F1" s="75" t="s">
        <v>245</v>
      </c>
      <c r="G1" s="77" t="s">
        <v>1808</v>
      </c>
      <c r="H1" s="78" t="s">
        <v>247</v>
      </c>
      <c r="I1" s="77" t="s">
        <v>248</v>
      </c>
      <c r="J1" s="77" t="s">
        <v>286</v>
      </c>
      <c r="K1" s="77" t="s">
        <v>1540</v>
      </c>
      <c r="L1" s="77" t="s">
        <v>1542</v>
      </c>
      <c r="M1" s="77" t="s">
        <v>249</v>
      </c>
      <c r="N1" s="77" t="s">
        <v>250</v>
      </c>
      <c r="O1" s="77" t="s">
        <v>2251</v>
      </c>
      <c r="P1" s="77" t="s">
        <v>251</v>
      </c>
      <c r="Q1" s="77" t="s">
        <v>1819</v>
      </c>
      <c r="R1" s="77" t="s">
        <v>1350</v>
      </c>
      <c r="S1" s="77" t="s">
        <v>1351</v>
      </c>
      <c r="T1" s="77" t="s">
        <v>1352</v>
      </c>
      <c r="U1" s="77" t="s">
        <v>1353</v>
      </c>
      <c r="V1" s="77" t="s">
        <v>1381</v>
      </c>
      <c r="W1" s="77" t="s">
        <v>1371</v>
      </c>
      <c r="X1" s="77" t="s">
        <v>1974</v>
      </c>
      <c r="Y1" s="77" t="s">
        <v>1975</v>
      </c>
      <c r="Z1" s="77" t="s">
        <v>1976</v>
      </c>
      <c r="AA1" s="77" t="s">
        <v>1977</v>
      </c>
      <c r="AB1" s="77" t="s">
        <v>1382</v>
      </c>
      <c r="AC1" s="77" t="s">
        <v>2245</v>
      </c>
      <c r="AD1" s="77" t="s">
        <v>1391</v>
      </c>
      <c r="AE1" s="77" t="s">
        <v>1392</v>
      </c>
      <c r="AF1" s="77" t="s">
        <v>1978</v>
      </c>
      <c r="AG1" s="77" t="s">
        <v>1862</v>
      </c>
      <c r="AH1" s="77" t="s">
        <v>2219</v>
      </c>
      <c r="AI1" s="77" t="s">
        <v>1979</v>
      </c>
      <c r="AJ1" s="77" t="s">
        <v>1864</v>
      </c>
      <c r="AK1" s="77" t="s">
        <v>2246</v>
      </c>
      <c r="AL1" s="77" t="s">
        <v>1865</v>
      </c>
      <c r="AM1" s="77" t="s">
        <v>1866</v>
      </c>
      <c r="AN1" s="77" t="s">
        <v>2247</v>
      </c>
      <c r="AO1" s="77" t="s">
        <v>1867</v>
      </c>
      <c r="AP1" s="77" t="s">
        <v>1868</v>
      </c>
      <c r="AQ1" s="77" t="s">
        <v>1869</v>
      </c>
      <c r="AR1" s="77" t="s">
        <v>1871</v>
      </c>
      <c r="AS1" s="77" t="s">
        <v>2223</v>
      </c>
      <c r="AT1" s="77" t="s">
        <v>1873</v>
      </c>
      <c r="AU1" s="78" t="s">
        <v>1874</v>
      </c>
      <c r="AV1" s="77" t="s">
        <v>1875</v>
      </c>
      <c r="AW1" s="77" t="s">
        <v>2248</v>
      </c>
      <c r="AX1" s="77" t="s">
        <v>1876</v>
      </c>
      <c r="AY1" s="77" t="s">
        <v>1877</v>
      </c>
      <c r="AZ1" s="77" t="s">
        <v>1878</v>
      </c>
      <c r="BA1" s="77" t="s">
        <v>1879</v>
      </c>
      <c r="BB1" s="77" t="s">
        <v>1880</v>
      </c>
      <c r="BC1" s="77" t="s">
        <v>2252</v>
      </c>
      <c r="BD1" s="77" t="s">
        <v>1882</v>
      </c>
      <c r="BE1" s="77" t="s">
        <v>1883</v>
      </c>
      <c r="BF1" s="77" t="s">
        <v>1884</v>
      </c>
      <c r="BG1" s="77" t="s">
        <v>1885</v>
      </c>
      <c r="BH1" s="77" t="s">
        <v>2253</v>
      </c>
    </row>
    <row r="2" spans="1:60" s="141" customFormat="1" ht="26.25" customHeight="1" x14ac:dyDescent="0.25">
      <c r="A2" s="143">
        <v>46071</v>
      </c>
      <c r="B2" s="141" t="s">
        <v>13</v>
      </c>
      <c r="C2" s="141" t="s">
        <v>117</v>
      </c>
      <c r="D2" s="142" t="s">
        <v>2876</v>
      </c>
      <c r="E2" s="142">
        <v>270011151868</v>
      </c>
      <c r="F2" s="141" t="s">
        <v>2877</v>
      </c>
      <c r="H2" s="143"/>
      <c r="AU2" s="143"/>
    </row>
    <row r="3" spans="1:60" s="141" customFormat="1" ht="26.25" customHeight="1" x14ac:dyDescent="0.25">
      <c r="A3" s="143">
        <v>46071</v>
      </c>
      <c r="B3" s="141" t="s">
        <v>13</v>
      </c>
      <c r="C3" s="141" t="s">
        <v>117</v>
      </c>
      <c r="D3" s="142" t="s">
        <v>2876</v>
      </c>
      <c r="E3" s="142">
        <v>270011151868</v>
      </c>
      <c r="F3" s="141" t="s">
        <v>2877</v>
      </c>
      <c r="G3" s="141" t="s">
        <v>3029</v>
      </c>
      <c r="H3" s="143">
        <v>45553</v>
      </c>
      <c r="I3" s="141" t="s">
        <v>3022</v>
      </c>
      <c r="J3" s="141" t="s">
        <v>287</v>
      </c>
      <c r="K3" s="141" t="s">
        <v>2868</v>
      </c>
      <c r="L3" s="141" t="s">
        <v>2878</v>
      </c>
      <c r="M3" s="141" t="s">
        <v>1326</v>
      </c>
      <c r="N3" s="141" t="s">
        <v>753</v>
      </c>
      <c r="O3" s="141" t="s">
        <v>2878</v>
      </c>
      <c r="P3" s="141" t="s">
        <v>1348</v>
      </c>
      <c r="Q3" s="141">
        <v>1077491937</v>
      </c>
      <c r="R3" s="141" t="s">
        <v>3024</v>
      </c>
      <c r="S3" s="141" t="s">
        <v>3025</v>
      </c>
      <c r="T3" s="141" t="s">
        <v>1356</v>
      </c>
      <c r="U3" s="141" t="s">
        <v>1370</v>
      </c>
      <c r="V3" s="141" t="s">
        <v>2081</v>
      </c>
      <c r="W3" s="141" t="s">
        <v>1373</v>
      </c>
      <c r="X3" s="141" t="s">
        <v>1485</v>
      </c>
      <c r="Y3" s="141">
        <v>0</v>
      </c>
      <c r="Z3" s="141">
        <v>0</v>
      </c>
      <c r="AA3" s="141">
        <v>0</v>
      </c>
      <c r="AB3" s="141" t="s">
        <v>1387</v>
      </c>
      <c r="AC3" s="141">
        <v>0</v>
      </c>
      <c r="AD3" s="141" t="s">
        <v>1369</v>
      </c>
      <c r="AE3" s="141" t="s">
        <v>1369</v>
      </c>
      <c r="AF3" s="141" t="s">
        <v>1393</v>
      </c>
      <c r="AG3" s="141" t="s">
        <v>2087</v>
      </c>
      <c r="AH3" s="141">
        <v>0</v>
      </c>
      <c r="AI3" s="141" t="s">
        <v>1404</v>
      </c>
      <c r="AJ3" s="141" t="s">
        <v>2087</v>
      </c>
      <c r="AK3" s="141">
        <v>0</v>
      </c>
      <c r="AL3" s="141" t="s">
        <v>1417</v>
      </c>
      <c r="AM3" s="141" t="s">
        <v>1418</v>
      </c>
      <c r="AN3" s="141">
        <v>0</v>
      </c>
      <c r="AO3" s="141" t="s">
        <v>1370</v>
      </c>
      <c r="AP3" s="141" t="s">
        <v>1418</v>
      </c>
      <c r="AQ3" s="141">
        <v>0</v>
      </c>
      <c r="AR3" s="141">
        <v>0</v>
      </c>
      <c r="AS3" s="141">
        <v>0</v>
      </c>
      <c r="AT3" s="141" t="s">
        <v>1370</v>
      </c>
      <c r="AU3" s="143">
        <v>0</v>
      </c>
      <c r="AV3" s="141" t="s">
        <v>1406</v>
      </c>
      <c r="AW3" s="141">
        <v>0</v>
      </c>
      <c r="AX3" s="141">
        <v>0</v>
      </c>
      <c r="AY3" s="141">
        <v>0</v>
      </c>
      <c r="AZ3" s="141">
        <v>0</v>
      </c>
      <c r="BA3" s="141">
        <v>0</v>
      </c>
      <c r="BB3" s="141">
        <v>0</v>
      </c>
      <c r="BC3" s="141">
        <v>0</v>
      </c>
      <c r="BD3" s="141" t="s">
        <v>1457</v>
      </c>
      <c r="BE3" s="141" t="s">
        <v>2087</v>
      </c>
      <c r="BF3" s="141">
        <v>0</v>
      </c>
      <c r="BG3" s="141" t="s">
        <v>1460</v>
      </c>
      <c r="BH3" s="141" t="s">
        <v>2894</v>
      </c>
    </row>
    <row r="4" spans="1:60" s="141" customFormat="1" ht="26.25" customHeight="1" x14ac:dyDescent="0.25">
      <c r="A4" s="143">
        <v>46071</v>
      </c>
      <c r="B4" s="141" t="s">
        <v>13</v>
      </c>
      <c r="C4" s="141" t="s">
        <v>117</v>
      </c>
      <c r="D4" s="142" t="s">
        <v>2876</v>
      </c>
      <c r="E4" s="142">
        <v>270011151868</v>
      </c>
      <c r="F4" s="141" t="s">
        <v>2877</v>
      </c>
      <c r="G4" s="141" t="s">
        <v>3030</v>
      </c>
      <c r="H4" s="143">
        <v>44498</v>
      </c>
      <c r="I4" s="141" t="s">
        <v>3017</v>
      </c>
      <c r="J4" s="141" t="s">
        <v>287</v>
      </c>
      <c r="K4" s="141" t="s">
        <v>2868</v>
      </c>
      <c r="L4" s="141" t="s">
        <v>2878</v>
      </c>
      <c r="M4" s="141" t="s">
        <v>1326</v>
      </c>
      <c r="N4" s="141" t="s">
        <v>753</v>
      </c>
      <c r="O4" s="141">
        <v>3214562139</v>
      </c>
      <c r="P4" s="141" t="s">
        <v>1348</v>
      </c>
      <c r="Q4" s="141">
        <v>1077491938</v>
      </c>
      <c r="R4" s="141" t="s">
        <v>3015</v>
      </c>
      <c r="S4" s="141" t="s">
        <v>3016</v>
      </c>
      <c r="T4" s="141" t="s">
        <v>1356</v>
      </c>
      <c r="U4" s="141" t="s">
        <v>1370</v>
      </c>
      <c r="V4" s="141" t="s">
        <v>2081</v>
      </c>
      <c r="W4" s="141" t="s">
        <v>1373</v>
      </c>
      <c r="X4" s="141" t="s">
        <v>1485</v>
      </c>
      <c r="Y4" s="141">
        <v>0</v>
      </c>
      <c r="Z4" s="141">
        <v>0</v>
      </c>
      <c r="AA4" s="141">
        <v>0</v>
      </c>
      <c r="AB4" s="141" t="s">
        <v>1387</v>
      </c>
      <c r="AC4" s="141">
        <v>0</v>
      </c>
      <c r="AD4" s="141" t="s">
        <v>1369</v>
      </c>
      <c r="AE4" s="141" t="s">
        <v>1370</v>
      </c>
      <c r="AF4" s="141" t="s">
        <v>1393</v>
      </c>
      <c r="AG4" s="141" t="s">
        <v>2087</v>
      </c>
      <c r="AH4" s="141">
        <v>0</v>
      </c>
      <c r="AI4" s="141" t="s">
        <v>1404</v>
      </c>
      <c r="AJ4" s="141" t="s">
        <v>2087</v>
      </c>
      <c r="AK4" s="141">
        <v>0</v>
      </c>
      <c r="AL4" s="141" t="s">
        <v>1417</v>
      </c>
      <c r="AM4" s="141" t="s">
        <v>1418</v>
      </c>
      <c r="AN4" s="141">
        <v>0</v>
      </c>
      <c r="AO4" s="141" t="s">
        <v>1370</v>
      </c>
      <c r="AP4" s="141" t="s">
        <v>1418</v>
      </c>
      <c r="AQ4" s="141" t="s">
        <v>1370</v>
      </c>
      <c r="AR4" s="141" t="s">
        <v>1423</v>
      </c>
      <c r="AS4" s="141">
        <v>0</v>
      </c>
      <c r="AT4" s="141" t="s">
        <v>1370</v>
      </c>
      <c r="AU4" s="143">
        <v>0</v>
      </c>
      <c r="AV4" s="141" t="s">
        <v>1406</v>
      </c>
      <c r="AW4" s="141">
        <v>0</v>
      </c>
      <c r="AX4" s="141">
        <v>0</v>
      </c>
      <c r="AY4" s="141">
        <v>0</v>
      </c>
      <c r="AZ4" s="141">
        <v>0</v>
      </c>
      <c r="BA4" s="141">
        <v>0</v>
      </c>
      <c r="BB4" s="141">
        <v>0</v>
      </c>
      <c r="BC4" s="141">
        <v>0</v>
      </c>
      <c r="BD4" s="141">
        <v>0</v>
      </c>
      <c r="BE4" s="141">
        <v>0</v>
      </c>
      <c r="BF4" s="141">
        <v>0</v>
      </c>
      <c r="BG4" s="141">
        <v>0</v>
      </c>
      <c r="BH4" s="141">
        <v>0</v>
      </c>
    </row>
    <row r="5" spans="1:60" s="141" customFormat="1" ht="26.25" customHeight="1" x14ac:dyDescent="0.25">
      <c r="A5" s="143">
        <v>46071</v>
      </c>
      <c r="B5" s="141" t="s">
        <v>13</v>
      </c>
      <c r="C5" s="141" t="s">
        <v>117</v>
      </c>
      <c r="D5" s="142" t="s">
        <v>2876</v>
      </c>
      <c r="E5" s="142">
        <v>270011151868</v>
      </c>
      <c r="F5" s="141" t="s">
        <v>2877</v>
      </c>
      <c r="G5" s="141" t="s">
        <v>3030</v>
      </c>
      <c r="H5" s="143">
        <v>45855</v>
      </c>
      <c r="I5" s="141" t="s">
        <v>3008</v>
      </c>
      <c r="J5" s="141" t="s">
        <v>287</v>
      </c>
      <c r="K5" s="141" t="s">
        <v>2868</v>
      </c>
      <c r="L5" s="141" t="s">
        <v>2878</v>
      </c>
      <c r="M5" s="141" t="s">
        <v>1326</v>
      </c>
      <c r="N5" s="141" t="s">
        <v>753</v>
      </c>
      <c r="O5" s="141">
        <v>315432564</v>
      </c>
      <c r="P5" s="141" t="s">
        <v>1348</v>
      </c>
      <c r="Q5" s="141">
        <v>1077491951</v>
      </c>
      <c r="R5" s="141" t="s">
        <v>3005</v>
      </c>
      <c r="S5" s="141" t="s">
        <v>3006</v>
      </c>
      <c r="T5" s="141" t="s">
        <v>1356</v>
      </c>
      <c r="U5" s="141" t="s">
        <v>1370</v>
      </c>
      <c r="V5" s="141" t="s">
        <v>2081</v>
      </c>
      <c r="W5" s="141" t="s">
        <v>3014</v>
      </c>
      <c r="X5" s="141" t="s">
        <v>1430</v>
      </c>
      <c r="Y5" s="141">
        <v>0</v>
      </c>
      <c r="Z5" s="141">
        <v>0</v>
      </c>
      <c r="AA5" s="141">
        <v>0</v>
      </c>
      <c r="AB5" s="141" t="s">
        <v>1386</v>
      </c>
      <c r="AC5" s="141">
        <v>0</v>
      </c>
      <c r="AD5" s="141" t="s">
        <v>1369</v>
      </c>
      <c r="AE5" s="141" t="s">
        <v>1369</v>
      </c>
      <c r="AF5" s="141" t="s">
        <v>1393</v>
      </c>
      <c r="AG5" s="141" t="s">
        <v>2087</v>
      </c>
      <c r="AH5" s="141">
        <v>0</v>
      </c>
      <c r="AI5" s="141" t="s">
        <v>1404</v>
      </c>
      <c r="AJ5" s="141" t="s">
        <v>2087</v>
      </c>
      <c r="AK5" s="141">
        <v>0</v>
      </c>
      <c r="AL5" s="141" t="s">
        <v>1417</v>
      </c>
      <c r="AM5" s="141" t="s">
        <v>1406</v>
      </c>
      <c r="AN5" s="141">
        <v>0</v>
      </c>
      <c r="AO5" s="141" t="s">
        <v>1370</v>
      </c>
      <c r="AP5" s="141" t="s">
        <v>1406</v>
      </c>
      <c r="AQ5" s="141">
        <v>0</v>
      </c>
      <c r="AR5" s="141">
        <v>0</v>
      </c>
      <c r="AS5" s="141">
        <v>0</v>
      </c>
      <c r="AT5" s="141" t="s">
        <v>1369</v>
      </c>
      <c r="AU5" s="143">
        <v>46070</v>
      </c>
      <c r="AV5" s="141">
        <v>0</v>
      </c>
      <c r="AW5" s="141">
        <v>0</v>
      </c>
      <c r="AX5" s="141">
        <v>0</v>
      </c>
      <c r="AY5" s="141">
        <v>0</v>
      </c>
      <c r="AZ5" s="141">
        <v>0</v>
      </c>
      <c r="BA5" s="141">
        <v>0</v>
      </c>
      <c r="BB5" s="141">
        <v>0</v>
      </c>
      <c r="BC5" s="141">
        <v>0</v>
      </c>
      <c r="BD5" s="141" t="s">
        <v>1457</v>
      </c>
      <c r="BE5" s="141" t="s">
        <v>2087</v>
      </c>
      <c r="BF5" s="141">
        <v>0</v>
      </c>
      <c r="BG5" s="141" t="s">
        <v>1460</v>
      </c>
      <c r="BH5" s="141" t="s">
        <v>3007</v>
      </c>
    </row>
    <row r="6" spans="1:60" s="141" customFormat="1" ht="26.25" customHeight="1" x14ac:dyDescent="0.25">
      <c r="A6" s="143">
        <v>46071</v>
      </c>
      <c r="B6" s="141" t="s">
        <v>13</v>
      </c>
      <c r="C6" s="141" t="s">
        <v>117</v>
      </c>
      <c r="D6" s="142" t="s">
        <v>2876</v>
      </c>
      <c r="E6" s="142">
        <v>270011151868</v>
      </c>
      <c r="F6" s="141" t="s">
        <v>2877</v>
      </c>
      <c r="G6" s="141" t="s">
        <v>3030</v>
      </c>
      <c r="H6" s="143">
        <v>45041</v>
      </c>
      <c r="I6" s="141" t="s">
        <v>2997</v>
      </c>
      <c r="J6" s="141" t="s">
        <v>287</v>
      </c>
      <c r="K6" s="141" t="s">
        <v>2868</v>
      </c>
      <c r="L6" s="141" t="s">
        <v>2878</v>
      </c>
      <c r="M6" s="141" t="s">
        <v>1326</v>
      </c>
      <c r="N6" s="141" t="s">
        <v>753</v>
      </c>
      <c r="O6" s="141">
        <v>321486542</v>
      </c>
      <c r="P6" s="141" t="s">
        <v>1348</v>
      </c>
      <c r="Q6" s="141">
        <v>1078104617</v>
      </c>
      <c r="R6" s="141" t="s">
        <v>2995</v>
      </c>
      <c r="S6" s="141" t="s">
        <v>2996</v>
      </c>
      <c r="T6" s="141" t="s">
        <v>1356</v>
      </c>
      <c r="U6" s="141" t="s">
        <v>1370</v>
      </c>
      <c r="V6" s="141" t="s">
        <v>2081</v>
      </c>
      <c r="W6" s="141" t="s">
        <v>1373</v>
      </c>
      <c r="X6" s="141" t="s">
        <v>1485</v>
      </c>
      <c r="Y6" s="141">
        <v>0</v>
      </c>
      <c r="Z6" s="141">
        <v>0</v>
      </c>
      <c r="AA6" s="141">
        <v>0</v>
      </c>
      <c r="AB6" s="141" t="s">
        <v>2083</v>
      </c>
      <c r="AC6" s="141">
        <v>0</v>
      </c>
      <c r="AD6" s="141" t="s">
        <v>1369</v>
      </c>
      <c r="AE6" s="141" t="s">
        <v>1369</v>
      </c>
      <c r="AF6" s="141" t="s">
        <v>1393</v>
      </c>
      <c r="AG6" s="141" t="s">
        <v>2087</v>
      </c>
      <c r="AH6" s="141">
        <v>0</v>
      </c>
      <c r="AI6" s="141" t="s">
        <v>1404</v>
      </c>
      <c r="AJ6" s="141" t="s">
        <v>2087</v>
      </c>
      <c r="AK6" s="141">
        <v>0</v>
      </c>
      <c r="AL6" s="141" t="s">
        <v>1417</v>
      </c>
      <c r="AM6" s="141" t="s">
        <v>1418</v>
      </c>
      <c r="AN6" s="141">
        <v>0</v>
      </c>
      <c r="AO6" s="141" t="s">
        <v>1370</v>
      </c>
      <c r="AP6" s="141" t="s">
        <v>1418</v>
      </c>
      <c r="AQ6" s="141">
        <v>0</v>
      </c>
      <c r="AR6" s="141">
        <v>0</v>
      </c>
      <c r="AS6" s="141">
        <v>0</v>
      </c>
      <c r="AT6" s="141" t="s">
        <v>1370</v>
      </c>
      <c r="AU6" s="143">
        <v>0</v>
      </c>
      <c r="AV6" s="141" t="s">
        <v>1427</v>
      </c>
      <c r="AW6" s="141">
        <v>0</v>
      </c>
      <c r="AX6" s="141">
        <v>0</v>
      </c>
      <c r="AY6" s="141">
        <v>0</v>
      </c>
      <c r="AZ6" s="141">
        <v>0</v>
      </c>
      <c r="BA6" s="141">
        <v>0</v>
      </c>
      <c r="BB6" s="141">
        <v>0</v>
      </c>
      <c r="BC6" s="141">
        <v>0</v>
      </c>
      <c r="BD6" s="141">
        <v>0</v>
      </c>
      <c r="BE6" s="141">
        <v>0</v>
      </c>
      <c r="BF6" s="141">
        <v>0</v>
      </c>
      <c r="BG6" s="141">
        <v>0</v>
      </c>
      <c r="BH6" s="141">
        <v>0</v>
      </c>
    </row>
    <row r="7" spans="1:60" s="141" customFormat="1" ht="26.25" customHeight="1" x14ac:dyDescent="0.25">
      <c r="A7" s="143">
        <v>46071</v>
      </c>
      <c r="B7" s="141" t="s">
        <v>13</v>
      </c>
      <c r="C7" s="141" t="s">
        <v>117</v>
      </c>
      <c r="D7" s="142" t="s">
        <v>2876</v>
      </c>
      <c r="E7" s="142">
        <v>270011151868</v>
      </c>
      <c r="F7" s="141" t="s">
        <v>2877</v>
      </c>
      <c r="G7" s="141" t="s">
        <v>3029</v>
      </c>
      <c r="H7" s="143">
        <v>44619</v>
      </c>
      <c r="I7" s="141" t="s">
        <v>2991</v>
      </c>
      <c r="J7" s="141" t="s">
        <v>287</v>
      </c>
      <c r="K7" s="141" t="s">
        <v>2868</v>
      </c>
      <c r="L7" s="141" t="s">
        <v>2878</v>
      </c>
      <c r="M7" s="141" t="s">
        <v>1326</v>
      </c>
      <c r="N7" s="141" t="s">
        <v>753</v>
      </c>
      <c r="O7" s="141" t="s">
        <v>2878</v>
      </c>
      <c r="P7" s="141" t="s">
        <v>1348</v>
      </c>
      <c r="Q7" s="141">
        <v>1078103584</v>
      </c>
      <c r="R7" s="141" t="s">
        <v>2990</v>
      </c>
      <c r="S7" s="141" t="s">
        <v>2981</v>
      </c>
      <c r="T7" s="141" t="s">
        <v>1356</v>
      </c>
      <c r="U7" s="141" t="s">
        <v>1370</v>
      </c>
      <c r="V7" s="141" t="s">
        <v>2081</v>
      </c>
      <c r="W7" s="141" t="s">
        <v>1373</v>
      </c>
      <c r="X7" s="141" t="s">
        <v>1485</v>
      </c>
      <c r="Y7" s="141">
        <v>0</v>
      </c>
      <c r="Z7" s="141">
        <v>0</v>
      </c>
      <c r="AA7" s="141">
        <v>0</v>
      </c>
      <c r="AB7" s="141" t="s">
        <v>2083</v>
      </c>
      <c r="AC7" s="141">
        <v>0</v>
      </c>
      <c r="AD7" s="141" t="s">
        <v>1369</v>
      </c>
      <c r="AE7" s="141" t="s">
        <v>1370</v>
      </c>
      <c r="AF7" s="141" t="s">
        <v>1393</v>
      </c>
      <c r="AG7" s="141" t="s">
        <v>2087</v>
      </c>
      <c r="AH7" s="141">
        <v>0</v>
      </c>
      <c r="AI7" s="141" t="s">
        <v>1404</v>
      </c>
      <c r="AJ7" s="141" t="s">
        <v>2087</v>
      </c>
      <c r="AK7" s="141">
        <v>0</v>
      </c>
      <c r="AL7" s="141" t="s">
        <v>1417</v>
      </c>
      <c r="AM7" s="141" t="s">
        <v>1418</v>
      </c>
      <c r="AN7" s="141">
        <v>0</v>
      </c>
      <c r="AO7" s="141" t="s">
        <v>1370</v>
      </c>
      <c r="AP7" s="141" t="s">
        <v>1418</v>
      </c>
      <c r="AQ7" s="141" t="s">
        <v>1370</v>
      </c>
      <c r="AR7" s="141" t="s">
        <v>1422</v>
      </c>
      <c r="AS7" s="141">
        <v>0</v>
      </c>
      <c r="AT7" s="141" t="s">
        <v>1370</v>
      </c>
      <c r="AU7" s="143">
        <v>0</v>
      </c>
      <c r="AV7" s="141" t="s">
        <v>1427</v>
      </c>
      <c r="AW7" s="141">
        <v>0</v>
      </c>
      <c r="AX7" s="141">
        <v>0</v>
      </c>
      <c r="AY7" s="141">
        <v>0</v>
      </c>
      <c r="AZ7" s="141">
        <v>0</v>
      </c>
      <c r="BA7" s="141">
        <v>0</v>
      </c>
      <c r="BB7" s="141">
        <v>0</v>
      </c>
      <c r="BC7" s="141">
        <v>0</v>
      </c>
      <c r="BD7" s="141">
        <v>0</v>
      </c>
      <c r="BE7" s="141">
        <v>0</v>
      </c>
      <c r="BF7" s="141">
        <v>0</v>
      </c>
      <c r="BG7" s="141">
        <v>0</v>
      </c>
      <c r="BH7" s="141">
        <v>0</v>
      </c>
    </row>
    <row r="8" spans="1:60" s="141" customFormat="1" ht="26.25" customHeight="1" x14ac:dyDescent="0.25">
      <c r="A8" s="143">
        <v>46071</v>
      </c>
      <c r="B8" s="141" t="s">
        <v>13</v>
      </c>
      <c r="C8" s="141" t="s">
        <v>117</v>
      </c>
      <c r="D8" s="142" t="s">
        <v>2876</v>
      </c>
      <c r="E8" s="142">
        <v>270011151868</v>
      </c>
      <c r="F8" s="141" t="s">
        <v>2877</v>
      </c>
      <c r="G8" s="141" t="s">
        <v>3031</v>
      </c>
      <c r="H8" s="143">
        <v>45262</v>
      </c>
      <c r="I8" s="141" t="s">
        <v>2982</v>
      </c>
      <c r="J8" s="141" t="s">
        <v>287</v>
      </c>
      <c r="K8" s="141" t="s">
        <v>2868</v>
      </c>
      <c r="L8" s="141" t="s">
        <v>2878</v>
      </c>
      <c r="M8" s="141" t="s">
        <v>1326</v>
      </c>
      <c r="N8" s="141" t="s">
        <v>753</v>
      </c>
      <c r="O8" s="141" t="s">
        <v>2878</v>
      </c>
      <c r="P8" s="141" t="s">
        <v>1348</v>
      </c>
      <c r="Q8" s="141">
        <v>1078105115</v>
      </c>
      <c r="R8" s="141" t="s">
        <v>2980</v>
      </c>
      <c r="S8" s="141" t="s">
        <v>2981</v>
      </c>
      <c r="T8" s="141" t="s">
        <v>1357</v>
      </c>
      <c r="U8" s="141" t="s">
        <v>1370</v>
      </c>
      <c r="V8" s="141" t="s">
        <v>2081</v>
      </c>
      <c r="W8" s="141" t="s">
        <v>1373</v>
      </c>
      <c r="X8" s="141" t="s">
        <v>1485</v>
      </c>
      <c r="Y8" s="141">
        <v>0</v>
      </c>
      <c r="Z8" s="141">
        <v>0</v>
      </c>
      <c r="AA8" s="141">
        <v>0</v>
      </c>
      <c r="AB8" s="141" t="s">
        <v>1387</v>
      </c>
      <c r="AC8" s="141">
        <v>0</v>
      </c>
      <c r="AD8" s="141" t="s">
        <v>1369</v>
      </c>
      <c r="AE8" s="141" t="s">
        <v>1370</v>
      </c>
      <c r="AF8" s="141" t="s">
        <v>1393</v>
      </c>
      <c r="AG8" s="141" t="s">
        <v>2087</v>
      </c>
      <c r="AH8" s="141">
        <v>0</v>
      </c>
      <c r="AI8" s="141" t="s">
        <v>1404</v>
      </c>
      <c r="AJ8" s="141" t="s">
        <v>2087</v>
      </c>
      <c r="AK8" s="141">
        <v>0</v>
      </c>
      <c r="AL8" s="141" t="s">
        <v>1417</v>
      </c>
      <c r="AM8" s="141" t="s">
        <v>1419</v>
      </c>
      <c r="AN8" s="141">
        <v>0</v>
      </c>
      <c r="AO8" s="141" t="s">
        <v>1370</v>
      </c>
      <c r="AP8" s="141" t="s">
        <v>1419</v>
      </c>
      <c r="AQ8" s="141">
        <v>0</v>
      </c>
      <c r="AR8" s="141">
        <v>0</v>
      </c>
      <c r="AS8" s="141">
        <v>0</v>
      </c>
      <c r="AT8" s="141" t="s">
        <v>1370</v>
      </c>
      <c r="AU8" s="143">
        <v>0</v>
      </c>
      <c r="AV8" s="141" t="s">
        <v>1427</v>
      </c>
      <c r="AW8" s="141">
        <v>0</v>
      </c>
      <c r="AX8" s="141">
        <v>0</v>
      </c>
      <c r="AY8" s="141">
        <v>0</v>
      </c>
      <c r="AZ8" s="141">
        <v>0</v>
      </c>
      <c r="BA8" s="141">
        <v>0</v>
      </c>
      <c r="BB8" s="141">
        <v>0</v>
      </c>
      <c r="BC8" s="141">
        <v>0</v>
      </c>
      <c r="BD8" s="141">
        <v>0</v>
      </c>
      <c r="BE8" s="141">
        <v>0</v>
      </c>
      <c r="BF8" s="141">
        <v>0</v>
      </c>
      <c r="BG8" s="141">
        <v>0</v>
      </c>
      <c r="BH8" s="141">
        <v>0</v>
      </c>
    </row>
    <row r="9" spans="1:60" s="141" customFormat="1" ht="26.25" customHeight="1" x14ac:dyDescent="0.25">
      <c r="A9" s="143">
        <v>46071</v>
      </c>
      <c r="B9" s="141" t="s">
        <v>13</v>
      </c>
      <c r="C9" s="141" t="s">
        <v>117</v>
      </c>
      <c r="D9" s="142" t="s">
        <v>2876</v>
      </c>
      <c r="E9" s="142">
        <v>270011151868</v>
      </c>
      <c r="F9" s="141" t="s">
        <v>2877</v>
      </c>
      <c r="G9" s="141" t="s">
        <v>3031</v>
      </c>
      <c r="H9" s="143">
        <v>45428</v>
      </c>
      <c r="I9" s="141" t="s">
        <v>2975</v>
      </c>
      <c r="J9" s="141" t="s">
        <v>287</v>
      </c>
      <c r="K9" s="141" t="s">
        <v>2868</v>
      </c>
      <c r="L9" s="141" t="s">
        <v>2972</v>
      </c>
      <c r="M9" s="141" t="s">
        <v>1326</v>
      </c>
      <c r="N9" s="141" t="s">
        <v>753</v>
      </c>
      <c r="O9" s="141" t="s">
        <v>2878</v>
      </c>
      <c r="P9" s="141" t="s">
        <v>1348</v>
      </c>
      <c r="Q9" s="141">
        <v>1077490178</v>
      </c>
      <c r="R9" s="141" t="s">
        <v>2973</v>
      </c>
      <c r="S9" s="141" t="s">
        <v>2974</v>
      </c>
      <c r="T9" s="141" t="s">
        <v>1357</v>
      </c>
      <c r="U9" s="141" t="s">
        <v>1370</v>
      </c>
      <c r="V9" s="141" t="s">
        <v>2081</v>
      </c>
      <c r="W9" s="141" t="s">
        <v>1373</v>
      </c>
      <c r="X9" s="141" t="s">
        <v>1485</v>
      </c>
      <c r="Y9" s="141">
        <v>0</v>
      </c>
      <c r="Z9" s="141">
        <v>0</v>
      </c>
      <c r="AA9" s="141">
        <v>0</v>
      </c>
      <c r="AB9" s="141" t="s">
        <v>1387</v>
      </c>
      <c r="AC9" s="141">
        <v>0</v>
      </c>
      <c r="AD9" s="141" t="s">
        <v>1369</v>
      </c>
      <c r="AE9" s="141" t="s">
        <v>1369</v>
      </c>
      <c r="AF9" s="141" t="s">
        <v>1393</v>
      </c>
      <c r="AG9" s="141" t="s">
        <v>2087</v>
      </c>
      <c r="AH9" s="141">
        <v>0</v>
      </c>
      <c r="AI9" s="141" t="s">
        <v>1404</v>
      </c>
      <c r="AJ9" s="141" t="s">
        <v>2087</v>
      </c>
      <c r="AK9" s="141">
        <v>0</v>
      </c>
      <c r="AL9" s="141" t="s">
        <v>1417</v>
      </c>
      <c r="AM9" s="141" t="s">
        <v>1418</v>
      </c>
      <c r="AN9" s="141">
        <v>0</v>
      </c>
      <c r="AO9" s="141" t="s">
        <v>1370</v>
      </c>
      <c r="AP9" s="141" t="s">
        <v>1418</v>
      </c>
      <c r="AQ9" s="141">
        <v>0</v>
      </c>
      <c r="AR9" s="141">
        <v>0</v>
      </c>
      <c r="AS9" s="141">
        <v>0</v>
      </c>
      <c r="AT9" s="141" t="s">
        <v>1370</v>
      </c>
      <c r="AU9" s="143">
        <v>0</v>
      </c>
      <c r="AV9" s="141" t="s">
        <v>1406</v>
      </c>
      <c r="AW9" s="141">
        <v>0</v>
      </c>
      <c r="AX9" s="141">
        <v>0</v>
      </c>
      <c r="AY9" s="141">
        <v>0</v>
      </c>
      <c r="AZ9" s="141">
        <v>0</v>
      </c>
      <c r="BA9" s="141">
        <v>0</v>
      </c>
      <c r="BB9" s="141">
        <v>0</v>
      </c>
      <c r="BC9" s="141">
        <v>0</v>
      </c>
      <c r="BD9" s="141" t="s">
        <v>1457</v>
      </c>
      <c r="BE9" s="141" t="s">
        <v>2087</v>
      </c>
      <c r="BF9" s="141">
        <v>0</v>
      </c>
      <c r="BG9" s="141" t="s">
        <v>1460</v>
      </c>
      <c r="BH9" s="141" t="s">
        <v>2894</v>
      </c>
    </row>
    <row r="10" spans="1:60" s="141" customFormat="1" ht="26.25" customHeight="1" x14ac:dyDescent="0.25">
      <c r="A10" s="143">
        <v>46071</v>
      </c>
      <c r="B10" s="141" t="s">
        <v>13</v>
      </c>
      <c r="C10" s="141" t="s">
        <v>117</v>
      </c>
      <c r="D10" s="142" t="s">
        <v>2876</v>
      </c>
      <c r="E10" s="142">
        <v>270011151868</v>
      </c>
      <c r="F10" s="141" t="s">
        <v>2877</v>
      </c>
      <c r="G10" s="141" t="s">
        <v>3031</v>
      </c>
      <c r="H10" s="143">
        <v>44583</v>
      </c>
      <c r="I10" s="141" t="s">
        <v>2966</v>
      </c>
      <c r="J10" s="141" t="s">
        <v>287</v>
      </c>
      <c r="K10" s="141" t="s">
        <v>2868</v>
      </c>
      <c r="L10" s="141" t="s">
        <v>2878</v>
      </c>
      <c r="M10" s="141" t="s">
        <v>1326</v>
      </c>
      <c r="N10" s="141" t="s">
        <v>753</v>
      </c>
      <c r="O10" s="141" t="s">
        <v>2878</v>
      </c>
      <c r="P10" s="141" t="s">
        <v>1348</v>
      </c>
      <c r="Q10" s="141">
        <v>1077490255</v>
      </c>
      <c r="R10" s="141" t="s">
        <v>2964</v>
      </c>
      <c r="S10" s="141" t="s">
        <v>2965</v>
      </c>
      <c r="T10" s="141" t="s">
        <v>1357</v>
      </c>
      <c r="U10" s="141" t="s">
        <v>1370</v>
      </c>
      <c r="V10" s="141" t="s">
        <v>2081</v>
      </c>
      <c r="W10" s="141" t="s">
        <v>1373</v>
      </c>
      <c r="X10" s="141" t="s">
        <v>1485</v>
      </c>
      <c r="Y10" s="141">
        <v>0</v>
      </c>
      <c r="Z10" s="141">
        <v>0</v>
      </c>
      <c r="AA10" s="141">
        <v>0</v>
      </c>
      <c r="AB10" s="141" t="s">
        <v>2083</v>
      </c>
      <c r="AC10" s="141">
        <v>0</v>
      </c>
      <c r="AD10" s="141" t="s">
        <v>1369</v>
      </c>
      <c r="AE10" s="141" t="s">
        <v>1369</v>
      </c>
      <c r="AF10" s="141" t="s">
        <v>1393</v>
      </c>
      <c r="AG10" s="141" t="s">
        <v>2087</v>
      </c>
      <c r="AH10" s="141">
        <v>0</v>
      </c>
      <c r="AI10" s="141" t="s">
        <v>1404</v>
      </c>
      <c r="AJ10" s="141" t="s">
        <v>2087</v>
      </c>
      <c r="AK10" s="141">
        <v>0</v>
      </c>
      <c r="AL10" s="141" t="s">
        <v>1417</v>
      </c>
      <c r="AM10" s="141" t="s">
        <v>1418</v>
      </c>
      <c r="AN10" s="141">
        <v>0</v>
      </c>
      <c r="AO10" s="141" t="s">
        <v>1370</v>
      </c>
      <c r="AP10" s="141" t="s">
        <v>1418</v>
      </c>
      <c r="AQ10" s="141" t="s">
        <v>1370</v>
      </c>
      <c r="AR10" s="141" t="s">
        <v>1422</v>
      </c>
      <c r="AS10" s="141">
        <v>0</v>
      </c>
      <c r="AT10" s="141" t="s">
        <v>1369</v>
      </c>
      <c r="AU10" s="143">
        <v>45903</v>
      </c>
      <c r="AV10" s="141">
        <v>0</v>
      </c>
      <c r="AW10" s="141">
        <v>0</v>
      </c>
      <c r="AX10" s="141">
        <v>0</v>
      </c>
      <c r="AY10" s="141">
        <v>0</v>
      </c>
      <c r="AZ10" s="141">
        <v>0</v>
      </c>
      <c r="BA10" s="141">
        <v>0</v>
      </c>
      <c r="BB10" s="141">
        <v>0</v>
      </c>
      <c r="BC10" s="141">
        <v>0</v>
      </c>
      <c r="BD10" s="141">
        <v>0</v>
      </c>
      <c r="BE10" s="141">
        <v>0</v>
      </c>
      <c r="BF10" s="141">
        <v>0</v>
      </c>
      <c r="BG10" s="141">
        <v>0</v>
      </c>
      <c r="BH10" s="141">
        <v>0</v>
      </c>
    </row>
    <row r="11" spans="1:60" s="141" customFormat="1" ht="26.25" customHeight="1" x14ac:dyDescent="0.25">
      <c r="A11" s="143">
        <v>46071</v>
      </c>
      <c r="B11" s="141" t="s">
        <v>13</v>
      </c>
      <c r="C11" s="141" t="s">
        <v>117</v>
      </c>
      <c r="D11" s="142" t="s">
        <v>2876</v>
      </c>
      <c r="E11" s="142">
        <v>270011151868</v>
      </c>
      <c r="F11" s="141" t="s">
        <v>2877</v>
      </c>
      <c r="G11" s="141" t="s">
        <v>3030</v>
      </c>
      <c r="H11" s="143">
        <v>45094</v>
      </c>
      <c r="I11" s="141" t="s">
        <v>2962</v>
      </c>
      <c r="J11" s="141" t="s">
        <v>287</v>
      </c>
      <c r="K11" s="141" t="s">
        <v>2959</v>
      </c>
      <c r="L11" s="141" t="s">
        <v>2878</v>
      </c>
      <c r="M11" s="141" t="s">
        <v>1326</v>
      </c>
      <c r="N11" s="141" t="s">
        <v>753</v>
      </c>
      <c r="O11" s="141" t="s">
        <v>2878</v>
      </c>
      <c r="P11" s="141" t="s">
        <v>1348</v>
      </c>
      <c r="Q11" s="141">
        <v>1077489059</v>
      </c>
      <c r="R11" s="141" t="s">
        <v>2960</v>
      </c>
      <c r="S11" s="141" t="s">
        <v>2961</v>
      </c>
      <c r="T11" s="141" t="s">
        <v>1356</v>
      </c>
      <c r="U11" s="141" t="s">
        <v>1370</v>
      </c>
      <c r="V11" s="141" t="s">
        <v>2081</v>
      </c>
      <c r="W11" s="141" t="s">
        <v>1373</v>
      </c>
      <c r="X11" s="141" t="s">
        <v>1485</v>
      </c>
      <c r="Y11" s="141">
        <v>0</v>
      </c>
      <c r="Z11" s="141">
        <v>0</v>
      </c>
      <c r="AA11" s="141">
        <v>0</v>
      </c>
      <c r="AB11" s="141" t="s">
        <v>1387</v>
      </c>
      <c r="AC11" s="141">
        <v>0</v>
      </c>
      <c r="AD11" s="141" t="s">
        <v>1369</v>
      </c>
      <c r="AE11" s="141" t="s">
        <v>1369</v>
      </c>
      <c r="AF11" s="141" t="s">
        <v>1393</v>
      </c>
      <c r="AG11" s="141" t="s">
        <v>2087</v>
      </c>
      <c r="AH11" s="141">
        <v>0</v>
      </c>
      <c r="AI11" s="141" t="s">
        <v>1404</v>
      </c>
      <c r="AJ11" s="141" t="s">
        <v>2087</v>
      </c>
      <c r="AK11" s="141">
        <v>0</v>
      </c>
      <c r="AL11" s="141" t="s">
        <v>1417</v>
      </c>
      <c r="AM11" s="141" t="s">
        <v>1418</v>
      </c>
      <c r="AN11" s="141">
        <v>0</v>
      </c>
      <c r="AO11" s="141" t="s">
        <v>1370</v>
      </c>
      <c r="AP11" s="141" t="s">
        <v>1418</v>
      </c>
      <c r="AQ11" s="141">
        <v>0</v>
      </c>
      <c r="AR11" s="141">
        <v>0</v>
      </c>
      <c r="AS11" s="141">
        <v>0</v>
      </c>
      <c r="AT11" s="141" t="s">
        <v>1370</v>
      </c>
      <c r="AU11" s="143">
        <v>0</v>
      </c>
      <c r="AV11" s="141" t="s">
        <v>1427</v>
      </c>
      <c r="AW11" s="141">
        <v>0</v>
      </c>
      <c r="AX11" s="141">
        <v>0</v>
      </c>
      <c r="AY11" s="141">
        <v>0</v>
      </c>
      <c r="AZ11" s="141">
        <v>0</v>
      </c>
      <c r="BA11" s="141">
        <v>0</v>
      </c>
      <c r="BB11" s="141">
        <v>0</v>
      </c>
      <c r="BC11" s="141">
        <v>0</v>
      </c>
      <c r="BD11" s="141">
        <v>0</v>
      </c>
      <c r="BE11" s="141">
        <v>0</v>
      </c>
      <c r="BF11" s="141">
        <v>0</v>
      </c>
      <c r="BG11" s="141">
        <v>0</v>
      </c>
      <c r="BH11" s="141">
        <v>0</v>
      </c>
    </row>
    <row r="12" spans="1:60" s="141" customFormat="1" ht="26.25" customHeight="1" x14ac:dyDescent="0.25">
      <c r="A12" s="143">
        <v>46071</v>
      </c>
      <c r="B12" s="141" t="s">
        <v>13</v>
      </c>
      <c r="C12" s="141" t="s">
        <v>117</v>
      </c>
      <c r="D12" s="142" t="s">
        <v>2876</v>
      </c>
      <c r="E12" s="142">
        <v>270011151868</v>
      </c>
      <c r="F12" s="141" t="s">
        <v>2877</v>
      </c>
      <c r="G12" s="141" t="s">
        <v>3031</v>
      </c>
      <c r="H12" s="143">
        <v>44403</v>
      </c>
      <c r="I12" s="141" t="s">
        <v>2952</v>
      </c>
      <c r="J12" s="141" t="s">
        <v>287</v>
      </c>
      <c r="K12" s="141" t="s">
        <v>2868</v>
      </c>
      <c r="L12" s="141" t="s">
        <v>2878</v>
      </c>
      <c r="M12" s="141" t="s">
        <v>1326</v>
      </c>
      <c r="N12" s="141" t="s">
        <v>753</v>
      </c>
      <c r="O12" s="141" t="s">
        <v>2878</v>
      </c>
      <c r="P12" s="141" t="s">
        <v>1348</v>
      </c>
      <c r="Q12" s="141">
        <v>1078103270</v>
      </c>
      <c r="R12" s="703" t="s">
        <v>2950</v>
      </c>
      <c r="S12" s="141" t="s">
        <v>2951</v>
      </c>
      <c r="T12" s="141" t="s">
        <v>1357</v>
      </c>
      <c r="U12" s="141" t="s">
        <v>1370</v>
      </c>
      <c r="V12" s="141" t="s">
        <v>2081</v>
      </c>
      <c r="W12" s="141" t="s">
        <v>1373</v>
      </c>
      <c r="X12" s="141" t="s">
        <v>1485</v>
      </c>
      <c r="Y12" s="141">
        <v>0</v>
      </c>
      <c r="Z12" s="141">
        <v>0</v>
      </c>
      <c r="AA12" s="141">
        <v>0</v>
      </c>
      <c r="AB12" s="141" t="s">
        <v>2083</v>
      </c>
      <c r="AC12" s="141">
        <v>0</v>
      </c>
      <c r="AD12" s="141" t="s">
        <v>1369</v>
      </c>
      <c r="AE12" s="141" t="s">
        <v>1369</v>
      </c>
      <c r="AF12" s="141" t="s">
        <v>1393</v>
      </c>
      <c r="AG12" s="141" t="s">
        <v>2087</v>
      </c>
      <c r="AH12" s="141">
        <v>0</v>
      </c>
      <c r="AI12" s="141" t="s">
        <v>1404</v>
      </c>
      <c r="AJ12" s="141" t="s">
        <v>2087</v>
      </c>
      <c r="AK12" s="141">
        <v>0</v>
      </c>
      <c r="AL12" s="141" t="s">
        <v>1417</v>
      </c>
      <c r="AM12" s="141" t="s">
        <v>1406</v>
      </c>
      <c r="AN12" s="141">
        <v>0</v>
      </c>
      <c r="AO12" s="141" t="s">
        <v>1370</v>
      </c>
      <c r="AP12" s="141" t="s">
        <v>1406</v>
      </c>
      <c r="AQ12" s="141" t="s">
        <v>1370</v>
      </c>
      <c r="AR12" s="141" t="s">
        <v>1422</v>
      </c>
      <c r="AS12" s="141">
        <v>0</v>
      </c>
      <c r="AT12" s="141" t="s">
        <v>1370</v>
      </c>
      <c r="AU12" s="143">
        <v>0</v>
      </c>
      <c r="AV12" s="141" t="s">
        <v>1406</v>
      </c>
      <c r="AW12" s="141">
        <v>0</v>
      </c>
      <c r="AX12" s="141">
        <v>0</v>
      </c>
      <c r="AY12" s="141">
        <v>0</v>
      </c>
      <c r="AZ12" s="141">
        <v>0</v>
      </c>
      <c r="BA12" s="141">
        <v>0</v>
      </c>
      <c r="BB12" s="141">
        <v>0</v>
      </c>
      <c r="BC12" s="141">
        <v>0</v>
      </c>
      <c r="BD12" s="141">
        <v>0</v>
      </c>
      <c r="BE12" s="141">
        <v>0</v>
      </c>
      <c r="BF12" s="141">
        <v>0</v>
      </c>
      <c r="BG12" s="141">
        <v>0</v>
      </c>
      <c r="BH12" s="141">
        <v>0</v>
      </c>
    </row>
    <row r="13" spans="1:60" s="141" customFormat="1" ht="26.25" customHeight="1" x14ac:dyDescent="0.25">
      <c r="A13" s="143">
        <v>46071</v>
      </c>
      <c r="B13" s="141" t="s">
        <v>13</v>
      </c>
      <c r="C13" s="141" t="s">
        <v>117</v>
      </c>
      <c r="D13" s="142" t="s">
        <v>2876</v>
      </c>
      <c r="E13" s="142">
        <v>270011151868</v>
      </c>
      <c r="F13" s="141" t="s">
        <v>2877</v>
      </c>
      <c r="G13" s="141" t="s">
        <v>3031</v>
      </c>
      <c r="H13" s="143">
        <v>45929</v>
      </c>
      <c r="I13" s="141" t="s">
        <v>2943</v>
      </c>
      <c r="J13" s="141" t="s">
        <v>2940</v>
      </c>
      <c r="K13" s="141" t="s">
        <v>2868</v>
      </c>
      <c r="L13" s="141" t="s">
        <v>2878</v>
      </c>
      <c r="M13" s="141" t="s">
        <v>1326</v>
      </c>
      <c r="N13" s="141" t="s">
        <v>753</v>
      </c>
      <c r="O13" s="141" t="s">
        <v>2878</v>
      </c>
      <c r="P13" s="141" t="s">
        <v>1348</v>
      </c>
      <c r="Q13" s="141">
        <v>1046148134</v>
      </c>
      <c r="R13" s="141" t="s">
        <v>2941</v>
      </c>
      <c r="S13" s="141" t="s">
        <v>2942</v>
      </c>
      <c r="T13" s="141" t="s">
        <v>1357</v>
      </c>
      <c r="U13" s="141" t="s">
        <v>1370</v>
      </c>
      <c r="V13" s="141" t="s">
        <v>2081</v>
      </c>
      <c r="W13" s="141" t="s">
        <v>1373</v>
      </c>
      <c r="X13" s="141" t="s">
        <v>1485</v>
      </c>
      <c r="Y13" s="141">
        <v>0</v>
      </c>
      <c r="Z13" s="141">
        <v>0</v>
      </c>
      <c r="AA13" s="141">
        <v>0</v>
      </c>
      <c r="AB13" s="141" t="s">
        <v>1386</v>
      </c>
      <c r="AC13" s="141">
        <v>0</v>
      </c>
      <c r="AD13" s="141" t="s">
        <v>1369</v>
      </c>
      <c r="AE13" s="141" t="s">
        <v>1369</v>
      </c>
      <c r="AF13" s="141" t="s">
        <v>1393</v>
      </c>
      <c r="AG13" s="141" t="s">
        <v>2087</v>
      </c>
      <c r="AH13" s="141">
        <v>0</v>
      </c>
      <c r="AI13" s="141" t="s">
        <v>1404</v>
      </c>
      <c r="AJ13" s="141" t="s">
        <v>2087</v>
      </c>
      <c r="AK13" s="141">
        <v>0</v>
      </c>
      <c r="AL13" s="141" t="s">
        <v>1417</v>
      </c>
      <c r="AM13" s="141" t="s">
        <v>1418</v>
      </c>
      <c r="AN13" s="141">
        <v>0</v>
      </c>
      <c r="AO13" s="141" t="s">
        <v>1370</v>
      </c>
      <c r="AP13" s="141" t="s">
        <v>1418</v>
      </c>
      <c r="AQ13" s="141">
        <v>0</v>
      </c>
      <c r="AR13" s="141">
        <v>0</v>
      </c>
      <c r="AS13" s="141">
        <v>0</v>
      </c>
      <c r="AT13" s="141" t="s">
        <v>1369</v>
      </c>
      <c r="AU13" s="143">
        <v>46013</v>
      </c>
      <c r="AV13" s="141">
        <v>0</v>
      </c>
      <c r="AW13" s="141">
        <v>0</v>
      </c>
      <c r="AX13" s="141">
        <v>0</v>
      </c>
      <c r="AY13" s="141">
        <v>0</v>
      </c>
      <c r="AZ13" s="141">
        <v>0</v>
      </c>
      <c r="BA13" s="141">
        <v>0</v>
      </c>
      <c r="BB13" s="141">
        <v>0</v>
      </c>
      <c r="BC13" s="141">
        <v>0</v>
      </c>
      <c r="BD13" s="141">
        <v>0</v>
      </c>
      <c r="BE13" s="141">
        <v>0</v>
      </c>
      <c r="BF13" s="141">
        <v>0</v>
      </c>
      <c r="BG13" s="141">
        <v>0</v>
      </c>
      <c r="BH13" s="141">
        <v>0</v>
      </c>
    </row>
    <row r="14" spans="1:60" s="141" customFormat="1" ht="26.25" customHeight="1" x14ac:dyDescent="0.25">
      <c r="A14" s="143">
        <v>46071</v>
      </c>
      <c r="B14" s="141" t="s">
        <v>13</v>
      </c>
      <c r="C14" s="141" t="s">
        <v>117</v>
      </c>
      <c r="D14" s="142" t="s">
        <v>2876</v>
      </c>
      <c r="E14" s="142">
        <v>270011151868</v>
      </c>
      <c r="F14" s="141" t="s">
        <v>2877</v>
      </c>
      <c r="G14" s="141" t="s">
        <v>3031</v>
      </c>
      <c r="H14" s="143">
        <v>45629</v>
      </c>
      <c r="I14" s="141" t="s">
        <v>2937</v>
      </c>
      <c r="J14" s="141" t="s">
        <v>287</v>
      </c>
      <c r="K14" s="141" t="s">
        <v>2868</v>
      </c>
      <c r="L14" s="141" t="s">
        <v>2878</v>
      </c>
      <c r="M14" s="141" t="s">
        <v>1326</v>
      </c>
      <c r="N14" s="141" t="s">
        <v>753</v>
      </c>
      <c r="O14" s="141" t="s">
        <v>2878</v>
      </c>
      <c r="P14" s="141" t="s">
        <v>1348</v>
      </c>
      <c r="Q14" s="141">
        <v>1077491311</v>
      </c>
      <c r="R14" s="141" t="s">
        <v>2936</v>
      </c>
      <c r="S14" s="141" t="s">
        <v>2910</v>
      </c>
      <c r="T14" s="141" t="s">
        <v>1357</v>
      </c>
      <c r="U14" s="141" t="s">
        <v>1370</v>
      </c>
      <c r="V14" s="141" t="s">
        <v>2081</v>
      </c>
      <c r="W14" s="141" t="s">
        <v>1373</v>
      </c>
      <c r="X14" s="141" t="s">
        <v>1485</v>
      </c>
      <c r="Y14" s="141">
        <v>0</v>
      </c>
      <c r="Z14" s="141">
        <v>0</v>
      </c>
      <c r="AA14" s="141">
        <v>0</v>
      </c>
      <c r="AB14" s="141" t="s">
        <v>1387</v>
      </c>
      <c r="AC14" s="141">
        <v>0</v>
      </c>
      <c r="AD14" s="141" t="s">
        <v>1369</v>
      </c>
      <c r="AE14" s="141" t="s">
        <v>1369</v>
      </c>
      <c r="AF14" s="141" t="s">
        <v>1393</v>
      </c>
      <c r="AG14" s="141" t="s">
        <v>2087</v>
      </c>
      <c r="AH14" s="141">
        <v>0</v>
      </c>
      <c r="AI14" s="141" t="s">
        <v>1404</v>
      </c>
      <c r="AJ14" s="141" t="s">
        <v>2087</v>
      </c>
      <c r="AK14" s="141">
        <v>0</v>
      </c>
      <c r="AL14" s="141" t="s">
        <v>1417</v>
      </c>
      <c r="AM14" s="141" t="s">
        <v>1418</v>
      </c>
      <c r="AN14" s="141">
        <v>0</v>
      </c>
      <c r="AO14" s="141" t="s">
        <v>1370</v>
      </c>
      <c r="AP14" s="141" t="s">
        <v>1418</v>
      </c>
      <c r="AQ14" s="141">
        <v>0</v>
      </c>
      <c r="AR14" s="141">
        <v>0</v>
      </c>
      <c r="AS14" s="141">
        <v>0</v>
      </c>
      <c r="AT14" s="141" t="s">
        <v>1370</v>
      </c>
      <c r="AU14" s="143">
        <v>0</v>
      </c>
      <c r="AV14" s="141" t="s">
        <v>1406</v>
      </c>
      <c r="AW14" s="141">
        <v>0</v>
      </c>
      <c r="AX14" s="141">
        <v>0</v>
      </c>
      <c r="AY14" s="141">
        <v>0</v>
      </c>
      <c r="AZ14" s="141">
        <v>0</v>
      </c>
      <c r="BA14" s="141">
        <v>0</v>
      </c>
      <c r="BB14" s="141">
        <v>0</v>
      </c>
      <c r="BC14" s="141">
        <v>0</v>
      </c>
      <c r="BD14" s="141" t="s">
        <v>1457</v>
      </c>
      <c r="BE14" s="141" t="s">
        <v>2087</v>
      </c>
      <c r="BF14" s="141">
        <v>0</v>
      </c>
      <c r="BG14" s="141" t="s">
        <v>1460</v>
      </c>
      <c r="BH14" s="141" t="s">
        <v>2894</v>
      </c>
    </row>
    <row r="15" spans="1:60" s="141" customFormat="1" ht="26.25" customHeight="1" x14ac:dyDescent="0.25">
      <c r="A15" s="143">
        <v>46071</v>
      </c>
      <c r="B15" s="141" t="s">
        <v>13</v>
      </c>
      <c r="C15" s="141" t="s">
        <v>117</v>
      </c>
      <c r="D15" s="142" t="s">
        <v>2876</v>
      </c>
      <c r="E15" s="142">
        <v>270011151868</v>
      </c>
      <c r="F15" s="141" t="s">
        <v>2877</v>
      </c>
      <c r="G15" s="141" t="s">
        <v>3030</v>
      </c>
      <c r="H15" s="143">
        <v>44764</v>
      </c>
      <c r="I15" s="141" t="s">
        <v>2911</v>
      </c>
      <c r="J15" s="141" t="s">
        <v>287</v>
      </c>
      <c r="K15" s="141" t="s">
        <v>2868</v>
      </c>
      <c r="L15" s="141" t="s">
        <v>2878</v>
      </c>
      <c r="M15" s="141" t="s">
        <v>1326</v>
      </c>
      <c r="N15" s="141" t="s">
        <v>753</v>
      </c>
      <c r="O15" s="141" t="s">
        <v>2878</v>
      </c>
      <c r="P15" s="141" t="s">
        <v>1348</v>
      </c>
      <c r="Q15" s="141">
        <v>1078474209</v>
      </c>
      <c r="R15" s="141" t="s">
        <v>2909</v>
      </c>
      <c r="S15" s="141" t="s">
        <v>2910</v>
      </c>
      <c r="T15" s="141" t="s">
        <v>1356</v>
      </c>
      <c r="U15" s="141" t="s">
        <v>1370</v>
      </c>
      <c r="V15" s="141" t="s">
        <v>2081</v>
      </c>
      <c r="W15" s="141" t="s">
        <v>1373</v>
      </c>
      <c r="X15" s="141" t="s">
        <v>1485</v>
      </c>
      <c r="Y15" s="141">
        <v>0</v>
      </c>
      <c r="Z15" s="141">
        <v>0</v>
      </c>
      <c r="AA15" s="141">
        <v>0</v>
      </c>
      <c r="AB15" s="141" t="s">
        <v>2083</v>
      </c>
      <c r="AC15" s="141">
        <v>0</v>
      </c>
      <c r="AD15" s="141" t="s">
        <v>1369</v>
      </c>
      <c r="AE15" s="141" t="s">
        <v>1369</v>
      </c>
      <c r="AF15" s="141" t="s">
        <v>1393</v>
      </c>
      <c r="AG15" s="141" t="s">
        <v>2087</v>
      </c>
      <c r="AH15" s="141">
        <v>0</v>
      </c>
      <c r="AI15" s="141" t="s">
        <v>1404</v>
      </c>
      <c r="AJ15" s="141" t="s">
        <v>2087</v>
      </c>
      <c r="AK15" s="141">
        <v>0</v>
      </c>
      <c r="AL15" s="141" t="s">
        <v>1417</v>
      </c>
      <c r="AM15" s="141" t="s">
        <v>1418</v>
      </c>
      <c r="AN15" s="141">
        <v>0</v>
      </c>
      <c r="AO15" s="141" t="s">
        <v>1370</v>
      </c>
      <c r="AP15" s="141" t="s">
        <v>1418</v>
      </c>
      <c r="AQ15" s="141" t="s">
        <v>1370</v>
      </c>
      <c r="AR15" s="141" t="s">
        <v>1422</v>
      </c>
      <c r="AS15" s="141">
        <v>0</v>
      </c>
      <c r="AT15" s="141" t="s">
        <v>1370</v>
      </c>
      <c r="AU15" s="143">
        <v>0</v>
      </c>
      <c r="AV15" s="141" t="s">
        <v>1406</v>
      </c>
      <c r="AW15" s="141">
        <v>0</v>
      </c>
      <c r="AX15" s="141">
        <v>0</v>
      </c>
      <c r="AY15" s="141">
        <v>0</v>
      </c>
      <c r="AZ15" s="141">
        <v>0</v>
      </c>
      <c r="BA15" s="141">
        <v>0</v>
      </c>
      <c r="BB15" s="141">
        <v>0</v>
      </c>
      <c r="BC15" s="141">
        <v>0</v>
      </c>
      <c r="BD15" s="141">
        <v>0</v>
      </c>
      <c r="BE15" s="141">
        <v>0</v>
      </c>
      <c r="BF15" s="141">
        <v>0</v>
      </c>
      <c r="BG15" s="141">
        <v>0</v>
      </c>
      <c r="BH15" s="141">
        <v>0</v>
      </c>
    </row>
    <row r="16" spans="1:60" s="141" customFormat="1" ht="26.25" customHeight="1" x14ac:dyDescent="0.25">
      <c r="A16" s="143">
        <v>46071</v>
      </c>
      <c r="B16" s="141" t="s">
        <v>13</v>
      </c>
      <c r="C16" s="141" t="s">
        <v>117</v>
      </c>
      <c r="D16" s="142" t="s">
        <v>2876</v>
      </c>
      <c r="E16" s="142">
        <v>270011151868</v>
      </c>
      <c r="F16" s="141" t="s">
        <v>2877</v>
      </c>
      <c r="G16" s="141" t="s">
        <v>3030</v>
      </c>
      <c r="H16" s="143">
        <v>44892</v>
      </c>
      <c r="I16" s="141" t="s">
        <v>2906</v>
      </c>
      <c r="J16" s="141" t="s">
        <v>287</v>
      </c>
      <c r="K16" s="141" t="s">
        <v>287</v>
      </c>
      <c r="L16" s="141" t="s">
        <v>2878</v>
      </c>
      <c r="M16" s="141" t="s">
        <v>1326</v>
      </c>
      <c r="N16" s="141" t="s">
        <v>753</v>
      </c>
      <c r="O16" s="141" t="s">
        <v>2878</v>
      </c>
      <c r="P16" s="141" t="s">
        <v>1348</v>
      </c>
      <c r="Q16" s="141">
        <v>1078104520</v>
      </c>
      <c r="R16" s="141" t="s">
        <v>2905</v>
      </c>
      <c r="S16" s="141" t="s">
        <v>2893</v>
      </c>
      <c r="T16" s="141" t="s">
        <v>1356</v>
      </c>
      <c r="U16" s="141" t="s">
        <v>1370</v>
      </c>
      <c r="V16" s="141" t="s">
        <v>2081</v>
      </c>
      <c r="W16" s="141" t="s">
        <v>1373</v>
      </c>
      <c r="X16" s="141" t="s">
        <v>1485</v>
      </c>
      <c r="Y16" s="141">
        <v>0</v>
      </c>
      <c r="Z16" s="141">
        <v>0</v>
      </c>
      <c r="AA16" s="141">
        <v>0</v>
      </c>
      <c r="AB16" s="141" t="s">
        <v>1387</v>
      </c>
      <c r="AC16" s="141">
        <v>0</v>
      </c>
      <c r="AD16" s="141" t="s">
        <v>1369</v>
      </c>
      <c r="AE16" s="141" t="s">
        <v>1369</v>
      </c>
      <c r="AF16" s="141" t="s">
        <v>1393</v>
      </c>
      <c r="AG16" s="141" t="s">
        <v>2087</v>
      </c>
      <c r="AH16" s="141">
        <v>0</v>
      </c>
      <c r="AI16" s="141" t="s">
        <v>1404</v>
      </c>
      <c r="AJ16" s="141" t="s">
        <v>2087</v>
      </c>
      <c r="AK16" s="141">
        <v>0</v>
      </c>
      <c r="AL16" s="141" t="s">
        <v>1417</v>
      </c>
      <c r="AM16" s="141" t="s">
        <v>1418</v>
      </c>
      <c r="AN16" s="141">
        <v>0</v>
      </c>
      <c r="AO16" s="141" t="s">
        <v>1370</v>
      </c>
      <c r="AP16" s="141" t="s">
        <v>1418</v>
      </c>
      <c r="AQ16" s="141" t="s">
        <v>1370</v>
      </c>
      <c r="AR16" s="141" t="s">
        <v>1422</v>
      </c>
      <c r="AS16" s="141">
        <v>0</v>
      </c>
      <c r="AT16" s="141" t="s">
        <v>1370</v>
      </c>
      <c r="AU16" s="143">
        <v>0</v>
      </c>
      <c r="AV16" s="141" t="s">
        <v>1406</v>
      </c>
      <c r="AW16" s="141">
        <v>0</v>
      </c>
      <c r="AX16" s="141">
        <v>0</v>
      </c>
      <c r="AY16" s="141">
        <v>0</v>
      </c>
      <c r="AZ16" s="141">
        <v>0</v>
      </c>
      <c r="BA16" s="141">
        <v>0</v>
      </c>
      <c r="BB16" s="141">
        <v>0</v>
      </c>
      <c r="BC16" s="141">
        <v>0</v>
      </c>
      <c r="BD16" s="141">
        <v>0</v>
      </c>
      <c r="BE16" s="141">
        <v>0</v>
      </c>
      <c r="BF16" s="141">
        <v>0</v>
      </c>
      <c r="BG16" s="141">
        <v>0</v>
      </c>
      <c r="BH16" s="141">
        <v>0</v>
      </c>
    </row>
    <row r="17" spans="1:60" s="141" customFormat="1" ht="26.25" customHeight="1" x14ac:dyDescent="0.25">
      <c r="A17" s="143">
        <v>46071</v>
      </c>
      <c r="B17" s="141" t="s">
        <v>13</v>
      </c>
      <c r="C17" s="141" t="s">
        <v>117</v>
      </c>
      <c r="D17" s="142" t="s">
        <v>2876</v>
      </c>
      <c r="E17" s="142">
        <v>270011151868</v>
      </c>
      <c r="F17" s="141" t="s">
        <v>2877</v>
      </c>
      <c r="G17" s="141" t="s">
        <v>3030</v>
      </c>
      <c r="H17" s="143">
        <v>45685</v>
      </c>
      <c r="I17" s="141" t="s">
        <v>2895</v>
      </c>
      <c r="J17" s="141" t="s">
        <v>287</v>
      </c>
      <c r="K17" s="141" t="s">
        <v>2868</v>
      </c>
      <c r="L17" s="141" t="s">
        <v>2878</v>
      </c>
      <c r="M17" s="141" t="s">
        <v>1326</v>
      </c>
      <c r="N17" s="141" t="s">
        <v>753</v>
      </c>
      <c r="O17" s="141" t="s">
        <v>2878</v>
      </c>
      <c r="P17" s="141" t="s">
        <v>1348</v>
      </c>
      <c r="Q17" s="141">
        <v>1078105822</v>
      </c>
      <c r="R17" s="141" t="s">
        <v>2892</v>
      </c>
      <c r="S17" s="141" t="s">
        <v>2893</v>
      </c>
      <c r="T17" s="141" t="s">
        <v>1356</v>
      </c>
      <c r="U17" s="141" t="s">
        <v>1370</v>
      </c>
      <c r="V17" s="141" t="s">
        <v>2081</v>
      </c>
      <c r="W17" s="141" t="s">
        <v>1373</v>
      </c>
      <c r="X17" s="141" t="s">
        <v>1485</v>
      </c>
      <c r="Y17" s="141">
        <v>0</v>
      </c>
      <c r="Z17" s="141">
        <v>0</v>
      </c>
      <c r="AA17" s="141">
        <v>0</v>
      </c>
      <c r="AB17" s="141" t="s">
        <v>2083</v>
      </c>
      <c r="AC17" s="141">
        <v>0</v>
      </c>
      <c r="AD17" s="141" t="s">
        <v>1369</v>
      </c>
      <c r="AE17" s="141" t="s">
        <v>1369</v>
      </c>
      <c r="AF17" s="141" t="s">
        <v>1393</v>
      </c>
      <c r="AG17" s="141" t="s">
        <v>2087</v>
      </c>
      <c r="AH17" s="141">
        <v>0</v>
      </c>
      <c r="AI17" s="141" t="s">
        <v>1404</v>
      </c>
      <c r="AJ17" s="141" t="s">
        <v>2087</v>
      </c>
      <c r="AK17" s="141">
        <v>0</v>
      </c>
      <c r="AL17" s="141" t="s">
        <v>1417</v>
      </c>
      <c r="AM17" s="141" t="s">
        <v>1418</v>
      </c>
      <c r="AN17" s="141">
        <v>0</v>
      </c>
      <c r="AO17" s="141" t="s">
        <v>1370</v>
      </c>
      <c r="AP17" s="141" t="s">
        <v>1418</v>
      </c>
      <c r="AQ17" s="141">
        <v>0</v>
      </c>
      <c r="AR17" s="141">
        <v>0</v>
      </c>
      <c r="AS17" s="141">
        <v>0</v>
      </c>
      <c r="AT17" s="141" t="s">
        <v>1370</v>
      </c>
      <c r="AU17" s="143">
        <v>0</v>
      </c>
      <c r="AV17" s="141" t="s">
        <v>1427</v>
      </c>
      <c r="AW17" s="141">
        <v>0</v>
      </c>
      <c r="AX17" s="141">
        <v>0</v>
      </c>
      <c r="AY17" s="141">
        <v>0</v>
      </c>
      <c r="AZ17" s="141">
        <v>0</v>
      </c>
      <c r="BA17" s="141">
        <v>0</v>
      </c>
      <c r="BB17" s="141">
        <v>0</v>
      </c>
      <c r="BC17" s="141">
        <v>0</v>
      </c>
      <c r="BD17" s="141" t="s">
        <v>1457</v>
      </c>
      <c r="BE17" s="141" t="s">
        <v>2087</v>
      </c>
      <c r="BF17" s="141">
        <v>0</v>
      </c>
      <c r="BG17" s="141" t="s">
        <v>1460</v>
      </c>
      <c r="BH17" s="141" t="s">
        <v>2894</v>
      </c>
    </row>
    <row r="18" spans="1:60" s="141" customFormat="1" ht="26.25" customHeight="1" x14ac:dyDescent="0.25">
      <c r="A18" s="143">
        <v>46071</v>
      </c>
      <c r="B18" s="141" t="s">
        <v>13</v>
      </c>
      <c r="C18" s="141" t="s">
        <v>117</v>
      </c>
      <c r="D18" s="142" t="s">
        <v>2876</v>
      </c>
      <c r="E18" s="142">
        <v>270011151868</v>
      </c>
      <c r="F18" s="141" t="s">
        <v>2877</v>
      </c>
      <c r="G18" s="141" t="s">
        <v>3032</v>
      </c>
      <c r="H18" s="143">
        <v>45314</v>
      </c>
      <c r="I18" s="141" t="s">
        <v>2881</v>
      </c>
      <c r="J18" s="141" t="s">
        <v>287</v>
      </c>
      <c r="K18" s="141" t="s">
        <v>2868</v>
      </c>
      <c r="L18" s="141" t="s">
        <v>2878</v>
      </c>
      <c r="M18" s="141" t="s">
        <v>1326</v>
      </c>
      <c r="N18" s="141" t="s">
        <v>753</v>
      </c>
      <c r="O18" s="141" t="s">
        <v>2878</v>
      </c>
      <c r="P18" s="141" t="s">
        <v>1348</v>
      </c>
      <c r="Q18" s="141">
        <v>1077489722</v>
      </c>
      <c r="R18" s="141" t="s">
        <v>2879</v>
      </c>
      <c r="S18" s="141" t="s">
        <v>2880</v>
      </c>
      <c r="T18" s="141" t="s">
        <v>1357</v>
      </c>
      <c r="U18" s="141" t="s">
        <v>1370</v>
      </c>
      <c r="V18" s="141" t="s">
        <v>2081</v>
      </c>
      <c r="W18" s="141" t="s">
        <v>1373</v>
      </c>
      <c r="X18" s="141" t="s">
        <v>1485</v>
      </c>
      <c r="Y18" s="141">
        <v>0</v>
      </c>
      <c r="Z18" s="141">
        <v>0</v>
      </c>
      <c r="AA18" s="141">
        <v>0</v>
      </c>
      <c r="AB18" s="141" t="s">
        <v>1386</v>
      </c>
      <c r="AC18" s="141">
        <v>0</v>
      </c>
      <c r="AD18" s="141" t="s">
        <v>1369</v>
      </c>
      <c r="AE18" s="141" t="s">
        <v>1369</v>
      </c>
      <c r="AF18" s="141" t="s">
        <v>1393</v>
      </c>
      <c r="AG18" s="141" t="s">
        <v>2087</v>
      </c>
      <c r="AH18" s="141">
        <v>0</v>
      </c>
      <c r="AI18" s="141" t="s">
        <v>1404</v>
      </c>
      <c r="AJ18" s="141" t="s">
        <v>2087</v>
      </c>
      <c r="AK18" s="141">
        <v>0</v>
      </c>
      <c r="AL18" s="141" t="s">
        <v>1417</v>
      </c>
      <c r="AM18" s="141" t="s">
        <v>1418</v>
      </c>
      <c r="AN18" s="141">
        <v>0</v>
      </c>
      <c r="AO18" s="141" t="s">
        <v>1370</v>
      </c>
      <c r="AP18" s="141" t="s">
        <v>1418</v>
      </c>
      <c r="AQ18" s="141">
        <v>0</v>
      </c>
      <c r="AR18" s="141">
        <v>0</v>
      </c>
      <c r="AS18" s="141">
        <v>0</v>
      </c>
      <c r="AT18" s="141" t="s">
        <v>1370</v>
      </c>
      <c r="AU18" s="143">
        <v>0</v>
      </c>
      <c r="AV18" s="141">
        <v>0</v>
      </c>
      <c r="AW18" s="141">
        <v>0</v>
      </c>
      <c r="AX18" s="141">
        <v>0</v>
      </c>
      <c r="AY18" s="141">
        <v>0</v>
      </c>
      <c r="AZ18" s="141">
        <v>0</v>
      </c>
      <c r="BA18" s="141">
        <v>0</v>
      </c>
      <c r="BB18" s="141">
        <v>0</v>
      </c>
      <c r="BC18" s="141">
        <v>0</v>
      </c>
      <c r="BD18" s="141">
        <v>0</v>
      </c>
      <c r="BE18" s="141">
        <v>0</v>
      </c>
      <c r="BF18" s="141">
        <v>0</v>
      </c>
      <c r="BG18" s="141">
        <v>0</v>
      </c>
      <c r="BH18" s="141">
        <v>0</v>
      </c>
    </row>
    <row r="19" spans="1:60" s="141" customFormat="1" ht="26.25" customHeight="1" x14ac:dyDescent="0.25">
      <c r="A19" s="143"/>
      <c r="D19" s="142"/>
      <c r="E19" s="142"/>
      <c r="H19" s="143"/>
      <c r="AU19" s="143"/>
    </row>
    <row r="20" spans="1:60" s="141" customFormat="1" ht="26.25" customHeight="1" x14ac:dyDescent="0.25">
      <c r="A20" s="143"/>
      <c r="D20" s="142"/>
      <c r="E20" s="142"/>
      <c r="H20" s="143"/>
      <c r="AU20" s="143"/>
    </row>
    <row r="21" spans="1:60" s="141" customFormat="1" ht="26.25" customHeight="1" x14ac:dyDescent="0.25">
      <c r="A21" s="143"/>
      <c r="D21" s="142"/>
      <c r="E21" s="142"/>
      <c r="H21" s="143"/>
      <c r="AU21" s="143"/>
    </row>
    <row r="22" spans="1:60" s="141" customFormat="1" ht="26.25" customHeight="1" x14ac:dyDescent="0.25">
      <c r="A22" s="143"/>
      <c r="D22" s="142"/>
      <c r="E22" s="142"/>
      <c r="H22" s="143"/>
      <c r="AU22" s="143"/>
    </row>
    <row r="23" spans="1:60" s="141" customFormat="1" ht="26.25" customHeight="1" x14ac:dyDescent="0.25">
      <c r="A23" s="143"/>
      <c r="D23" s="142"/>
      <c r="E23" s="142"/>
      <c r="H23" s="143"/>
      <c r="AU23" s="143"/>
    </row>
    <row r="24" spans="1:60" s="141" customFormat="1" ht="26.25" customHeight="1" x14ac:dyDescent="0.25">
      <c r="A24" s="143"/>
      <c r="D24" s="142"/>
      <c r="E24" s="142"/>
      <c r="H24" s="143"/>
      <c r="AU24" s="143"/>
    </row>
    <row r="25" spans="1:60" s="141" customFormat="1" ht="26.25" customHeight="1" x14ac:dyDescent="0.25">
      <c r="A25" s="143"/>
      <c r="D25" s="142"/>
      <c r="E25" s="142"/>
      <c r="H25" s="143"/>
      <c r="AU25" s="143"/>
    </row>
    <row r="26" spans="1:60" s="141" customFormat="1" ht="26.25" customHeight="1" x14ac:dyDescent="0.25">
      <c r="A26" s="143"/>
      <c r="D26" s="142"/>
      <c r="E26" s="142"/>
      <c r="H26" s="143"/>
      <c r="AU26" s="143"/>
    </row>
    <row r="27" spans="1:60" s="141" customFormat="1" ht="26.25" customHeight="1" x14ac:dyDescent="0.25">
      <c r="A27" s="143"/>
      <c r="D27" s="142"/>
      <c r="E27" s="142"/>
      <c r="H27" s="143"/>
      <c r="AU27" s="143"/>
    </row>
    <row r="28" spans="1:60" s="141" customFormat="1" ht="26.25" customHeight="1" x14ac:dyDescent="0.25">
      <c r="A28" s="143"/>
      <c r="D28" s="142"/>
      <c r="E28" s="142"/>
      <c r="H28" s="143"/>
      <c r="AU28" s="143"/>
    </row>
    <row r="29" spans="1:60" s="141" customFormat="1" ht="26.25" customHeight="1" x14ac:dyDescent="0.25">
      <c r="A29" s="143"/>
      <c r="D29" s="142"/>
      <c r="E29" s="142"/>
      <c r="H29" s="143"/>
      <c r="AU29" s="143"/>
    </row>
    <row r="30" spans="1:60" s="141" customFormat="1" ht="26.25" customHeight="1" x14ac:dyDescent="0.25">
      <c r="A30" s="143"/>
      <c r="D30" s="142"/>
      <c r="E30" s="142"/>
      <c r="H30" s="143"/>
      <c r="AU30" s="143"/>
    </row>
    <row r="31" spans="1:60" s="141" customFormat="1" ht="26.25" customHeight="1" x14ac:dyDescent="0.25">
      <c r="A31" s="143"/>
      <c r="D31" s="142"/>
      <c r="E31" s="142"/>
      <c r="H31" s="143"/>
      <c r="AU31" s="143"/>
    </row>
    <row r="32" spans="1:60" s="141" customFormat="1" ht="26.25" customHeight="1" x14ac:dyDescent="0.25">
      <c r="A32" s="143"/>
      <c r="D32" s="142"/>
      <c r="E32" s="142"/>
      <c r="H32" s="143"/>
      <c r="AU32" s="143"/>
    </row>
    <row r="33" spans="1:47" s="141" customFormat="1" ht="26.25" customHeight="1" x14ac:dyDescent="0.25">
      <c r="A33" s="143"/>
      <c r="D33" s="142"/>
      <c r="E33" s="142"/>
      <c r="H33" s="143"/>
      <c r="AU33" s="143"/>
    </row>
    <row r="34" spans="1:47" s="141" customFormat="1" ht="26.25" customHeight="1" x14ac:dyDescent="0.25">
      <c r="A34" s="143"/>
      <c r="D34" s="142"/>
      <c r="E34" s="142"/>
      <c r="H34" s="143"/>
      <c r="AU34" s="143"/>
    </row>
    <row r="35" spans="1:47" s="141" customFormat="1" ht="26.25" customHeight="1" x14ac:dyDescent="0.25">
      <c r="A35" s="143"/>
      <c r="D35" s="142"/>
      <c r="E35" s="142"/>
      <c r="H35" s="143"/>
      <c r="AU35" s="143"/>
    </row>
    <row r="36" spans="1:47" s="141" customFormat="1" ht="26.25" customHeight="1" x14ac:dyDescent="0.25">
      <c r="A36" s="143"/>
      <c r="D36" s="142"/>
      <c r="E36" s="142"/>
      <c r="H36" s="143"/>
      <c r="AU36" s="143"/>
    </row>
    <row r="37" spans="1:47" s="141" customFormat="1" ht="26.25" customHeight="1" x14ac:dyDescent="0.25">
      <c r="A37" s="143"/>
      <c r="D37" s="142"/>
      <c r="E37" s="142"/>
      <c r="H37" s="143"/>
      <c r="AU37" s="143"/>
    </row>
    <row r="38" spans="1:47" s="141" customFormat="1" ht="26.25" customHeight="1" x14ac:dyDescent="0.25">
      <c r="A38" s="143"/>
      <c r="D38" s="142"/>
      <c r="E38" s="142"/>
      <c r="H38" s="143"/>
      <c r="AU38" s="143"/>
    </row>
    <row r="39" spans="1:47" s="141" customFormat="1" ht="26.25" customHeight="1" x14ac:dyDescent="0.25">
      <c r="A39" s="143"/>
      <c r="D39" s="142"/>
      <c r="E39" s="142"/>
      <c r="H39" s="143"/>
      <c r="AU39" s="143"/>
    </row>
    <row r="40" spans="1:47" s="141" customFormat="1" ht="26.25" customHeight="1" x14ac:dyDescent="0.25">
      <c r="A40" s="143"/>
      <c r="D40" s="142"/>
      <c r="E40" s="142"/>
      <c r="H40" s="143"/>
      <c r="AU40" s="143"/>
    </row>
    <row r="41" spans="1:47" s="141" customFormat="1" ht="26.25" customHeight="1" x14ac:dyDescent="0.25">
      <c r="A41" s="143"/>
      <c r="D41" s="142"/>
      <c r="E41" s="142"/>
      <c r="H41" s="143"/>
      <c r="AU41" s="143"/>
    </row>
    <row r="42" spans="1:47" s="141" customFormat="1" ht="26.25" customHeight="1" x14ac:dyDescent="0.25">
      <c r="A42" s="143"/>
      <c r="D42" s="142"/>
      <c r="E42" s="142"/>
      <c r="H42" s="143"/>
      <c r="AU42" s="143"/>
    </row>
    <row r="43" spans="1:47" s="141" customFormat="1" ht="26.25" customHeight="1" x14ac:dyDescent="0.25">
      <c r="A43" s="143"/>
      <c r="D43" s="142"/>
      <c r="E43" s="142"/>
      <c r="H43" s="143"/>
      <c r="AU43" s="143"/>
    </row>
    <row r="44" spans="1:47" s="141" customFormat="1" ht="26.25" customHeight="1" x14ac:dyDescent="0.25">
      <c r="A44" s="143"/>
      <c r="D44" s="142"/>
      <c r="E44" s="142"/>
      <c r="H44" s="143"/>
      <c r="AU44" s="143"/>
    </row>
    <row r="45" spans="1:47" s="141" customFormat="1" ht="26.25" customHeight="1" x14ac:dyDescent="0.25">
      <c r="A45" s="143"/>
      <c r="D45" s="142"/>
      <c r="E45" s="142"/>
      <c r="H45" s="143"/>
      <c r="AU45" s="143"/>
    </row>
    <row r="46" spans="1:47" s="141" customFormat="1" ht="26.25" customHeight="1" x14ac:dyDescent="0.25">
      <c r="A46" s="143"/>
      <c r="D46" s="142"/>
      <c r="E46" s="142"/>
      <c r="H46" s="143"/>
      <c r="AU46" s="143"/>
    </row>
    <row r="47" spans="1:47" s="141" customFormat="1" ht="26.25" customHeight="1" x14ac:dyDescent="0.25">
      <c r="A47" s="143"/>
      <c r="D47" s="142"/>
      <c r="E47" s="142"/>
      <c r="H47" s="143"/>
      <c r="AU47" s="143"/>
    </row>
    <row r="48" spans="1:47" s="141" customFormat="1" ht="26.25" customHeight="1" x14ac:dyDescent="0.25">
      <c r="A48" s="143"/>
      <c r="D48" s="142"/>
      <c r="E48" s="142"/>
      <c r="H48" s="143"/>
      <c r="AU48" s="143"/>
    </row>
    <row r="49" spans="1:47" s="141" customFormat="1" ht="26.25" customHeight="1" x14ac:dyDescent="0.25">
      <c r="A49" s="143"/>
      <c r="D49" s="142"/>
      <c r="E49" s="142"/>
      <c r="H49" s="143"/>
      <c r="AU49" s="143"/>
    </row>
    <row r="50" spans="1:47" s="141" customFormat="1" ht="26.25" customHeight="1" x14ac:dyDescent="0.25">
      <c r="A50" s="143"/>
      <c r="D50" s="142"/>
      <c r="E50" s="142"/>
      <c r="H50" s="143"/>
      <c r="AU50" s="143"/>
    </row>
    <row r="51" spans="1:47" s="141" customFormat="1" ht="26.25" customHeight="1" x14ac:dyDescent="0.25">
      <c r="A51" s="143"/>
      <c r="D51" s="142"/>
      <c r="E51" s="142"/>
      <c r="H51" s="143"/>
      <c r="AU51" s="143"/>
    </row>
    <row r="52" spans="1:47" s="141" customFormat="1" ht="26.25" customHeight="1" x14ac:dyDescent="0.25">
      <c r="A52" s="143"/>
      <c r="D52" s="142"/>
      <c r="E52" s="142"/>
      <c r="H52" s="143"/>
      <c r="AU52" s="143"/>
    </row>
    <row r="53" spans="1:47" s="141" customFormat="1" ht="26.25" customHeight="1" x14ac:dyDescent="0.25">
      <c r="A53" s="143"/>
      <c r="D53" s="142"/>
      <c r="E53" s="142"/>
      <c r="H53" s="143"/>
      <c r="AU53" s="143"/>
    </row>
    <row r="54" spans="1:47" s="141" customFormat="1" ht="26.25" customHeight="1" x14ac:dyDescent="0.25">
      <c r="A54" s="143"/>
      <c r="D54" s="142"/>
      <c r="E54" s="142"/>
      <c r="H54" s="143"/>
      <c r="AU54" s="143"/>
    </row>
    <row r="55" spans="1:47" s="141" customFormat="1" ht="26.25" customHeight="1" x14ac:dyDescent="0.25">
      <c r="A55" s="143"/>
      <c r="D55" s="142"/>
      <c r="E55" s="142"/>
      <c r="H55" s="143"/>
      <c r="AU55" s="143"/>
    </row>
    <row r="56" spans="1:47" s="141" customFormat="1" ht="26.25" customHeight="1" x14ac:dyDescent="0.25">
      <c r="A56" s="143"/>
      <c r="D56" s="142"/>
      <c r="E56" s="142"/>
      <c r="H56" s="143"/>
      <c r="AU56" s="143"/>
    </row>
    <row r="57" spans="1:47" s="141" customFormat="1" ht="26.25" customHeight="1" x14ac:dyDescent="0.25">
      <c r="A57" s="143"/>
      <c r="D57" s="142"/>
      <c r="E57" s="142"/>
      <c r="H57" s="143"/>
      <c r="AU57" s="143"/>
    </row>
    <row r="58" spans="1:47" s="141" customFormat="1" ht="26.25" customHeight="1" x14ac:dyDescent="0.25">
      <c r="A58" s="143"/>
      <c r="D58" s="142"/>
      <c r="E58" s="142"/>
      <c r="H58" s="143"/>
      <c r="AU58" s="143"/>
    </row>
    <row r="59" spans="1:47" s="141" customFormat="1" ht="26.25" customHeight="1" x14ac:dyDescent="0.25">
      <c r="A59" s="143"/>
      <c r="D59" s="142"/>
      <c r="E59" s="142"/>
      <c r="H59" s="143"/>
      <c r="AU59" s="143"/>
    </row>
    <row r="60" spans="1:47" s="141" customFormat="1" ht="26.25" customHeight="1" x14ac:dyDescent="0.25">
      <c r="A60" s="143"/>
      <c r="D60" s="142"/>
      <c r="E60" s="142"/>
      <c r="H60" s="143"/>
      <c r="AU60" s="143"/>
    </row>
    <row r="61" spans="1:47" s="141" customFormat="1" ht="26.25" customHeight="1" x14ac:dyDescent="0.25">
      <c r="A61" s="143"/>
      <c r="D61" s="142"/>
      <c r="E61" s="142"/>
      <c r="H61" s="143"/>
      <c r="AU61" s="143"/>
    </row>
    <row r="62" spans="1:47" s="141" customFormat="1" ht="26.25" customHeight="1" x14ac:dyDescent="0.25">
      <c r="A62" s="143"/>
      <c r="D62" s="142"/>
      <c r="E62" s="142"/>
      <c r="H62" s="143"/>
      <c r="AU62" s="143"/>
    </row>
    <row r="63" spans="1:47" s="141" customFormat="1" ht="26.25" customHeight="1" x14ac:dyDescent="0.25">
      <c r="A63" s="143"/>
      <c r="D63" s="142"/>
      <c r="E63" s="142"/>
      <c r="H63" s="143"/>
      <c r="AU63" s="143"/>
    </row>
    <row r="64" spans="1:47" s="141" customFormat="1" ht="26.25" customHeight="1" x14ac:dyDescent="0.25">
      <c r="A64" s="143"/>
      <c r="D64" s="142"/>
      <c r="E64" s="142"/>
      <c r="H64" s="143"/>
      <c r="AU64" s="143"/>
    </row>
    <row r="65" spans="1:47" s="141" customFormat="1" ht="26.25" customHeight="1" x14ac:dyDescent="0.25">
      <c r="A65" s="143"/>
      <c r="D65" s="142"/>
      <c r="E65" s="142"/>
      <c r="H65" s="143"/>
      <c r="AU65" s="143"/>
    </row>
    <row r="66" spans="1:47" s="141" customFormat="1" ht="26.25" customHeight="1" x14ac:dyDescent="0.25">
      <c r="A66" s="143"/>
      <c r="D66" s="142"/>
      <c r="E66" s="142"/>
      <c r="H66" s="143"/>
      <c r="AU66" s="143"/>
    </row>
    <row r="67" spans="1:47" s="141" customFormat="1" ht="26.25" customHeight="1" x14ac:dyDescent="0.25">
      <c r="A67" s="143"/>
      <c r="D67" s="142"/>
      <c r="E67" s="142"/>
      <c r="H67" s="143"/>
      <c r="AU67" s="143"/>
    </row>
    <row r="68" spans="1:47" s="141" customFormat="1" ht="26.25" customHeight="1" x14ac:dyDescent="0.25">
      <c r="A68" s="143"/>
      <c r="D68" s="142"/>
      <c r="E68" s="142"/>
      <c r="H68" s="143"/>
      <c r="AU68" s="143"/>
    </row>
    <row r="69" spans="1:47" s="141" customFormat="1" ht="26.25" customHeight="1" x14ac:dyDescent="0.25">
      <c r="A69" s="143"/>
      <c r="D69" s="142"/>
      <c r="E69" s="142"/>
      <c r="H69" s="143"/>
      <c r="AU69" s="143"/>
    </row>
    <row r="70" spans="1:47" s="141" customFormat="1" ht="26.25" customHeight="1" x14ac:dyDescent="0.25">
      <c r="A70" s="143"/>
      <c r="D70" s="142"/>
      <c r="E70" s="142"/>
      <c r="H70" s="143"/>
      <c r="AU70" s="143"/>
    </row>
    <row r="71" spans="1:47" s="141" customFormat="1" ht="26.25" customHeight="1" x14ac:dyDescent="0.25">
      <c r="A71" s="143"/>
      <c r="D71" s="142"/>
      <c r="E71" s="142"/>
      <c r="H71" s="143"/>
      <c r="AU71" s="143"/>
    </row>
    <row r="72" spans="1:47" s="141" customFormat="1" ht="26.25" customHeight="1" x14ac:dyDescent="0.25">
      <c r="A72" s="143"/>
      <c r="D72" s="142"/>
      <c r="E72" s="142"/>
      <c r="H72" s="143"/>
      <c r="AU72" s="143"/>
    </row>
    <row r="73" spans="1:47" ht="26.25" customHeight="1" x14ac:dyDescent="0.25"/>
    <row r="74" spans="1:47" ht="26.25" customHeight="1" x14ac:dyDescent="0.25"/>
    <row r="75" spans="1:47" ht="26.25" customHeight="1" x14ac:dyDescent="0.25"/>
    <row r="76" spans="1:47" ht="26.25" customHeight="1" x14ac:dyDescent="0.25"/>
    <row r="77" spans="1:47" ht="26.25" customHeight="1" x14ac:dyDescent="0.25"/>
    <row r="78" spans="1:47" ht="26.25" customHeight="1" x14ac:dyDescent="0.25"/>
    <row r="79" spans="1:47" ht="26.25" customHeight="1" x14ac:dyDescent="0.25"/>
    <row r="80" spans="1:47" ht="26.25" customHeight="1" x14ac:dyDescent="0.25"/>
    <row r="81" ht="26.25" customHeight="1" x14ac:dyDescent="0.25"/>
    <row r="82" ht="26.25" customHeight="1" x14ac:dyDescent="0.25"/>
    <row r="83" ht="26.25" customHeight="1" x14ac:dyDescent="0.25"/>
    <row r="84" ht="26.25" customHeight="1" x14ac:dyDescent="0.25"/>
    <row r="85" ht="26.25" customHeight="1" x14ac:dyDescent="0.25"/>
    <row r="86" ht="26.25" customHeight="1" x14ac:dyDescent="0.25"/>
    <row r="87" ht="26.25" customHeight="1" x14ac:dyDescent="0.25"/>
    <row r="88" ht="26.25" customHeight="1" x14ac:dyDescent="0.25"/>
    <row r="89" ht="26.25" customHeight="1" x14ac:dyDescent="0.25"/>
    <row r="90" ht="26.25" customHeight="1" x14ac:dyDescent="0.25"/>
    <row r="91" ht="26.25" customHeight="1" x14ac:dyDescent="0.25"/>
    <row r="92" ht="26.25" customHeight="1" x14ac:dyDescent="0.25"/>
    <row r="93" ht="26.25" customHeight="1" x14ac:dyDescent="0.25"/>
    <row r="94" ht="26.25" customHeight="1" x14ac:dyDescent="0.25"/>
    <row r="95" ht="26.25" customHeight="1" x14ac:dyDescent="0.25"/>
    <row r="96" ht="26.25" customHeight="1" x14ac:dyDescent="0.25"/>
    <row r="97" ht="26.25" customHeight="1" x14ac:dyDescent="0.25"/>
    <row r="98" ht="26.25" customHeight="1" x14ac:dyDescent="0.25"/>
    <row r="99" ht="26.25" customHeight="1" x14ac:dyDescent="0.25"/>
    <row r="100" ht="26.25" customHeight="1" x14ac:dyDescent="0.25"/>
    <row r="101" ht="26.25" customHeight="1" x14ac:dyDescent="0.25"/>
    <row r="102" ht="26.25" customHeight="1" x14ac:dyDescent="0.25"/>
    <row r="103" ht="26.25" customHeight="1" x14ac:dyDescent="0.25"/>
    <row r="104" ht="26.25" customHeight="1" x14ac:dyDescent="0.25"/>
    <row r="105" ht="26.25" customHeight="1" x14ac:dyDescent="0.25"/>
    <row r="106" ht="26.25" customHeight="1" x14ac:dyDescent="0.25"/>
    <row r="107" ht="26.25" customHeight="1" x14ac:dyDescent="0.25"/>
    <row r="108" ht="26.25" customHeight="1" x14ac:dyDescent="0.25"/>
    <row r="109" ht="26.25" customHeight="1" x14ac:dyDescent="0.25"/>
    <row r="110" ht="26.25" customHeight="1" x14ac:dyDescent="0.25"/>
    <row r="111" ht="26.25" customHeight="1" x14ac:dyDescent="0.25"/>
    <row r="112" ht="26.25" customHeight="1" x14ac:dyDescent="0.25"/>
    <row r="113" ht="26.25" customHeight="1" x14ac:dyDescent="0.25"/>
    <row r="114" ht="26.25" customHeight="1" x14ac:dyDescent="0.25"/>
    <row r="115" ht="26.25" customHeight="1" x14ac:dyDescent="0.25"/>
    <row r="116" ht="26.25" customHeight="1" x14ac:dyDescent="0.25"/>
    <row r="117" ht="26.25" customHeight="1" x14ac:dyDescent="0.25"/>
    <row r="118" ht="26.25" customHeight="1" x14ac:dyDescent="0.25"/>
    <row r="119" ht="26.25" customHeight="1" x14ac:dyDescent="0.25"/>
    <row r="120" ht="26.25" customHeight="1" x14ac:dyDescent="0.25"/>
    <row r="121" ht="26.25" customHeight="1" x14ac:dyDescent="0.25"/>
    <row r="122" ht="26.25" customHeight="1" x14ac:dyDescent="0.25"/>
    <row r="123" ht="26.25" customHeight="1" x14ac:dyDescent="0.25"/>
    <row r="124" ht="26.25" customHeight="1" x14ac:dyDescent="0.25"/>
    <row r="125" ht="26.25" customHeight="1" x14ac:dyDescent="0.25"/>
    <row r="126" ht="26.25" customHeight="1" x14ac:dyDescent="0.25"/>
    <row r="127" ht="26.25" customHeight="1" x14ac:dyDescent="0.25"/>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CB87"/>
  <sheetViews>
    <sheetView workbookViewId="0"/>
  </sheetViews>
  <sheetFormatPr baseColWidth="10" defaultColWidth="11.42578125" defaultRowHeight="15" x14ac:dyDescent="0.25"/>
  <cols>
    <col min="1" max="1" width="27.5703125" style="143" customWidth="1"/>
    <col min="2" max="3" width="27.5703125" style="141" customWidth="1"/>
    <col min="4" max="5" width="27.5703125" style="142" customWidth="1"/>
    <col min="6" max="12" width="27.5703125" style="141" customWidth="1"/>
    <col min="13" max="13" width="27.5703125" style="143" customWidth="1"/>
    <col min="14" max="32" width="27.5703125" style="141" customWidth="1"/>
    <col min="33" max="33" width="27.5703125" style="144" customWidth="1"/>
    <col min="34" max="80" width="27.5703125" style="141" customWidth="1"/>
    <col min="81" max="16384" width="11.42578125" style="141"/>
  </cols>
  <sheetData>
    <row r="1" spans="1:80" ht="93.75" customHeight="1" x14ac:dyDescent="0.25">
      <c r="A1" s="74" t="s">
        <v>241</v>
      </c>
      <c r="B1" s="75" t="s">
        <v>242</v>
      </c>
      <c r="C1" s="75" t="s">
        <v>243</v>
      </c>
      <c r="D1" s="76" t="s">
        <v>244</v>
      </c>
      <c r="E1" s="76" t="s">
        <v>1380</v>
      </c>
      <c r="F1" s="75" t="s">
        <v>245</v>
      </c>
      <c r="G1" s="79" t="s">
        <v>1808</v>
      </c>
      <c r="H1" s="79" t="s">
        <v>1544</v>
      </c>
      <c r="I1" s="79" t="s">
        <v>1546</v>
      </c>
      <c r="J1" s="79" t="s">
        <v>1547</v>
      </c>
      <c r="K1" s="79" t="s">
        <v>1600</v>
      </c>
      <c r="L1" s="79" t="s">
        <v>1818</v>
      </c>
      <c r="M1" s="80" t="s">
        <v>1554</v>
      </c>
      <c r="N1" s="79" t="s">
        <v>1555</v>
      </c>
      <c r="O1" s="79" t="s">
        <v>1556</v>
      </c>
      <c r="P1" s="79" t="s">
        <v>1557</v>
      </c>
      <c r="Q1" s="79" t="s">
        <v>1564</v>
      </c>
      <c r="R1" s="79" t="s">
        <v>1601</v>
      </c>
      <c r="S1" s="79" t="s">
        <v>1602</v>
      </c>
      <c r="T1" s="79" t="s">
        <v>1603</v>
      </c>
      <c r="U1" s="79" t="s">
        <v>1604</v>
      </c>
      <c r="V1" s="79" t="s">
        <v>1605</v>
      </c>
      <c r="W1" s="79" t="s">
        <v>1606</v>
      </c>
      <c r="X1" s="79" t="s">
        <v>1607</v>
      </c>
      <c r="Y1" s="79" t="s">
        <v>1608</v>
      </c>
      <c r="Z1" s="79" t="s">
        <v>1609</v>
      </c>
      <c r="AA1" s="79" t="s">
        <v>1610</v>
      </c>
      <c r="AB1" s="79" t="s">
        <v>1611</v>
      </c>
      <c r="AC1" s="79" t="s">
        <v>1612</v>
      </c>
      <c r="AD1" s="79" t="s">
        <v>1613</v>
      </c>
      <c r="AE1" s="79" t="s">
        <v>1614</v>
      </c>
      <c r="AF1" s="79" t="s">
        <v>1615</v>
      </c>
      <c r="AG1" s="149" t="s">
        <v>1616</v>
      </c>
      <c r="AH1" s="79" t="s">
        <v>1617</v>
      </c>
      <c r="AI1" s="79" t="s">
        <v>2249</v>
      </c>
      <c r="AJ1" s="79" t="s">
        <v>1980</v>
      </c>
      <c r="AK1" s="79" t="s">
        <v>1981</v>
      </c>
      <c r="AL1" s="79" t="s">
        <v>1982</v>
      </c>
      <c r="AM1" s="79" t="s">
        <v>1983</v>
      </c>
      <c r="AN1" s="79" t="s">
        <v>1984</v>
      </c>
      <c r="AO1" s="79" t="s">
        <v>1985</v>
      </c>
      <c r="AP1" s="79" t="s">
        <v>1887</v>
      </c>
      <c r="AQ1" s="79" t="s">
        <v>1888</v>
      </c>
      <c r="AR1" s="79" t="s">
        <v>1889</v>
      </c>
      <c r="AS1" s="79" t="s">
        <v>2610</v>
      </c>
      <c r="AT1" s="79" t="s">
        <v>2611</v>
      </c>
      <c r="AU1" s="79" t="s">
        <v>2612</v>
      </c>
      <c r="AV1" s="79" t="s">
        <v>2613</v>
      </c>
      <c r="AW1" s="79" t="s">
        <v>2614</v>
      </c>
      <c r="AX1" s="79" t="s">
        <v>2241</v>
      </c>
      <c r="AY1" s="79" t="s">
        <v>1890</v>
      </c>
      <c r="AZ1" s="79" t="s">
        <v>1891</v>
      </c>
      <c r="BA1" s="79" t="s">
        <v>1892</v>
      </c>
      <c r="BB1" s="79" t="s">
        <v>1893</v>
      </c>
      <c r="BC1" s="79" t="s">
        <v>1894</v>
      </c>
      <c r="BD1" s="79" t="s">
        <v>1895</v>
      </c>
      <c r="BE1" s="79" t="s">
        <v>1896</v>
      </c>
      <c r="BF1" s="79" t="s">
        <v>2250</v>
      </c>
      <c r="BG1" s="79" t="s">
        <v>1995</v>
      </c>
      <c r="BH1" s="79" t="s">
        <v>1986</v>
      </c>
      <c r="BI1" s="79" t="s">
        <v>1987</v>
      </c>
      <c r="BJ1" s="79" t="s">
        <v>1988</v>
      </c>
      <c r="BK1" s="79" t="s">
        <v>1899</v>
      </c>
      <c r="BL1" s="79" t="s">
        <v>1900</v>
      </c>
      <c r="BM1" s="79" t="s">
        <v>1901</v>
      </c>
      <c r="BN1" s="79" t="s">
        <v>1989</v>
      </c>
      <c r="BO1" s="79" t="s">
        <v>1990</v>
      </c>
      <c r="BP1" s="79" t="s">
        <v>1991</v>
      </c>
      <c r="BQ1" s="79" t="s">
        <v>1992</v>
      </c>
      <c r="BR1" s="79" t="s">
        <v>1904</v>
      </c>
      <c r="BS1" s="79" t="s">
        <v>1905</v>
      </c>
      <c r="BT1" s="79" t="s">
        <v>1906</v>
      </c>
      <c r="BU1" s="79" t="s">
        <v>1907</v>
      </c>
      <c r="BV1" s="79" t="s">
        <v>1908</v>
      </c>
      <c r="BW1" s="79" t="s">
        <v>1993</v>
      </c>
      <c r="BX1" s="79" t="s">
        <v>1910</v>
      </c>
      <c r="BY1" s="79" t="s">
        <v>2243</v>
      </c>
      <c r="BZ1" s="79" t="s">
        <v>1912</v>
      </c>
      <c r="CA1" s="79" t="s">
        <v>1911</v>
      </c>
      <c r="CB1" s="79" t="s">
        <v>2244</v>
      </c>
    </row>
    <row r="2" spans="1:80" ht="26.25" customHeight="1" x14ac:dyDescent="0.25">
      <c r="A2" s="143">
        <v>46071</v>
      </c>
      <c r="B2" s="141" t="s">
        <v>13</v>
      </c>
      <c r="C2" s="141" t="s">
        <v>117</v>
      </c>
      <c r="D2" s="142" t="s">
        <v>2876</v>
      </c>
      <c r="E2" s="142">
        <v>270011151868</v>
      </c>
      <c r="F2" s="141" t="s">
        <v>2877</v>
      </c>
    </row>
    <row r="3" spans="1:80" ht="26.25" customHeight="1" x14ac:dyDescent="0.25">
      <c r="A3" s="143">
        <v>46071</v>
      </c>
      <c r="B3" s="141" t="s">
        <v>13</v>
      </c>
      <c r="C3" s="141" t="s">
        <v>117</v>
      </c>
      <c r="D3" s="142" t="s">
        <v>2876</v>
      </c>
      <c r="E3" s="142">
        <v>270011151868</v>
      </c>
      <c r="F3" s="141" t="s">
        <v>2877</v>
      </c>
      <c r="G3" s="141" t="s">
        <v>1545</v>
      </c>
      <c r="H3" s="141" t="s">
        <v>1369</v>
      </c>
      <c r="I3" s="703" t="s">
        <v>2931</v>
      </c>
      <c r="J3" s="141" t="s">
        <v>2932</v>
      </c>
      <c r="K3" s="141" t="s">
        <v>1550</v>
      </c>
      <c r="L3" s="141">
        <v>1075025007</v>
      </c>
      <c r="M3" s="143">
        <v>37367</v>
      </c>
      <c r="N3" s="141" t="s">
        <v>2933</v>
      </c>
      <c r="O3" s="141" t="s">
        <v>1356</v>
      </c>
      <c r="P3" s="141" t="s">
        <v>1558</v>
      </c>
      <c r="Q3" s="141" t="s">
        <v>1566</v>
      </c>
      <c r="R3" s="141" t="s">
        <v>287</v>
      </c>
      <c r="S3" s="141" t="s">
        <v>2868</v>
      </c>
      <c r="T3" s="141" t="s">
        <v>2878</v>
      </c>
      <c r="U3" s="141" t="s">
        <v>1326</v>
      </c>
      <c r="V3" s="141" t="s">
        <v>753</v>
      </c>
      <c r="W3" s="141" t="s">
        <v>1783</v>
      </c>
      <c r="X3" s="141" t="s">
        <v>1370</v>
      </c>
      <c r="Y3" s="141" t="s">
        <v>2081</v>
      </c>
      <c r="Z3" s="141" t="s">
        <v>1373</v>
      </c>
      <c r="AA3" s="141" t="s">
        <v>1485</v>
      </c>
      <c r="AB3" s="141" t="s">
        <v>1370</v>
      </c>
      <c r="AC3" s="141" t="s">
        <v>1370</v>
      </c>
      <c r="AD3" s="141" t="s">
        <v>1575</v>
      </c>
      <c r="AE3" s="141" t="s">
        <v>1586</v>
      </c>
      <c r="AF3" s="141" t="s">
        <v>1596</v>
      </c>
      <c r="AG3" s="144" t="s">
        <v>2878</v>
      </c>
      <c r="AH3" s="141" t="s">
        <v>1598</v>
      </c>
      <c r="AI3" s="141">
        <v>0</v>
      </c>
      <c r="AJ3" s="141" t="b">
        <v>0</v>
      </c>
      <c r="AK3" s="141" t="b">
        <v>0</v>
      </c>
      <c r="AL3" s="141" t="b">
        <v>0</v>
      </c>
      <c r="AM3" s="141" t="b">
        <v>0</v>
      </c>
      <c r="AN3" s="141" t="b">
        <v>0</v>
      </c>
      <c r="AO3" s="141" t="b">
        <v>1</v>
      </c>
      <c r="AP3" s="141">
        <v>0</v>
      </c>
      <c r="AQ3" s="141">
        <v>0</v>
      </c>
      <c r="AR3" s="141">
        <v>0</v>
      </c>
      <c r="AS3" s="141" t="b">
        <v>0</v>
      </c>
      <c r="AT3" s="141" t="b">
        <v>0</v>
      </c>
      <c r="AU3" s="141" t="b">
        <v>0</v>
      </c>
      <c r="AV3" s="141" t="b">
        <v>0</v>
      </c>
      <c r="AW3" s="141" t="b">
        <v>1</v>
      </c>
      <c r="AX3" s="141">
        <v>0</v>
      </c>
      <c r="AY3" s="141" t="s">
        <v>2878</v>
      </c>
      <c r="AZ3" s="141" t="s">
        <v>2878</v>
      </c>
      <c r="BA3" s="141" t="s">
        <v>1370</v>
      </c>
      <c r="BB3" s="141">
        <v>1</v>
      </c>
      <c r="BC3" s="141" t="s">
        <v>2918</v>
      </c>
      <c r="BD3" s="141" t="s">
        <v>1788</v>
      </c>
      <c r="BE3" s="141" t="s">
        <v>1625</v>
      </c>
      <c r="BF3" s="141">
        <v>0</v>
      </c>
      <c r="BG3" s="141" t="s">
        <v>1370</v>
      </c>
      <c r="BH3" s="141" t="b">
        <v>0</v>
      </c>
      <c r="BI3" s="141" t="b">
        <v>0</v>
      </c>
      <c r="BJ3" s="141" t="b">
        <v>0</v>
      </c>
      <c r="BK3" s="141">
        <v>0</v>
      </c>
      <c r="BL3" s="141">
        <v>0</v>
      </c>
      <c r="BM3" s="141" t="s">
        <v>1370</v>
      </c>
      <c r="BN3" s="141" t="s">
        <v>1370</v>
      </c>
      <c r="BO3" s="141" t="b">
        <v>0</v>
      </c>
      <c r="BP3" s="141" t="b">
        <v>0</v>
      </c>
      <c r="BQ3" s="141" t="b">
        <v>0</v>
      </c>
      <c r="BR3" s="141" t="s">
        <v>1370</v>
      </c>
      <c r="BS3" s="141">
        <v>0</v>
      </c>
      <c r="BT3" s="141" t="s">
        <v>1370</v>
      </c>
      <c r="BU3" s="141" t="s">
        <v>1656</v>
      </c>
      <c r="BV3" s="141" t="s">
        <v>1661</v>
      </c>
      <c r="BW3" s="141" t="s">
        <v>1369</v>
      </c>
      <c r="BX3" s="141">
        <v>0</v>
      </c>
      <c r="BY3" s="141">
        <v>0</v>
      </c>
      <c r="BZ3" s="141" t="s">
        <v>1370</v>
      </c>
      <c r="CA3" s="141" t="s">
        <v>1407</v>
      </c>
      <c r="CB3" s="141">
        <v>0</v>
      </c>
    </row>
    <row r="4" spans="1:80" ht="26.25" customHeight="1" x14ac:dyDescent="0.25">
      <c r="A4" s="143">
        <v>46071</v>
      </c>
      <c r="B4" s="141" t="s">
        <v>13</v>
      </c>
      <c r="C4" s="141" t="s">
        <v>117</v>
      </c>
      <c r="D4" s="142" t="s">
        <v>2876</v>
      </c>
      <c r="E4" s="142">
        <v>270011151868</v>
      </c>
      <c r="F4" s="141" t="s">
        <v>2877</v>
      </c>
      <c r="G4" s="141" t="s">
        <v>1545</v>
      </c>
      <c r="H4" s="141" t="s">
        <v>1369</v>
      </c>
      <c r="I4" s="703" t="s">
        <v>2927</v>
      </c>
      <c r="J4" s="141" t="s">
        <v>2928</v>
      </c>
      <c r="K4" s="141" t="s">
        <v>1550</v>
      </c>
      <c r="L4" s="141">
        <v>1133606886</v>
      </c>
      <c r="M4" s="143">
        <v>38282</v>
      </c>
      <c r="N4" s="141" t="s">
        <v>2929</v>
      </c>
      <c r="O4" s="141" t="s">
        <v>1356</v>
      </c>
      <c r="P4" s="141" t="s">
        <v>1558</v>
      </c>
      <c r="Q4" s="141" t="s">
        <v>1566</v>
      </c>
      <c r="R4" s="141" t="s">
        <v>287</v>
      </c>
      <c r="S4" s="141" t="s">
        <v>2868</v>
      </c>
      <c r="T4" s="141" t="s">
        <v>2878</v>
      </c>
      <c r="U4" s="141" t="s">
        <v>1326</v>
      </c>
      <c r="V4" s="141" t="s">
        <v>753</v>
      </c>
      <c r="W4" s="141" t="s">
        <v>1783</v>
      </c>
      <c r="X4" s="141" t="s">
        <v>1370</v>
      </c>
      <c r="Y4" s="141" t="s">
        <v>2081</v>
      </c>
      <c r="Z4" s="141" t="s">
        <v>1373</v>
      </c>
      <c r="AA4" s="141" t="s">
        <v>1485</v>
      </c>
      <c r="AB4" s="141" t="s">
        <v>1369</v>
      </c>
      <c r="AC4" s="141" t="s">
        <v>1370</v>
      </c>
      <c r="AD4" s="141" t="s">
        <v>1577</v>
      </c>
      <c r="AE4" s="141" t="s">
        <v>1586</v>
      </c>
      <c r="AF4" s="141" t="s">
        <v>1596</v>
      </c>
      <c r="AG4" s="144" t="s">
        <v>2878</v>
      </c>
      <c r="AH4" s="141" t="s">
        <v>1387</v>
      </c>
      <c r="AI4" s="141">
        <v>0</v>
      </c>
      <c r="AJ4" s="141" t="b">
        <v>0</v>
      </c>
      <c r="AK4" s="141" t="b">
        <v>0</v>
      </c>
      <c r="AL4" s="141" t="b">
        <v>0</v>
      </c>
      <c r="AM4" s="141" t="b">
        <v>0</v>
      </c>
      <c r="AN4" s="141" t="b">
        <v>0</v>
      </c>
      <c r="AO4" s="141" t="b">
        <v>1</v>
      </c>
      <c r="AP4" s="141">
        <v>0</v>
      </c>
      <c r="AQ4" s="141">
        <v>0</v>
      </c>
      <c r="AR4" s="141">
        <v>0</v>
      </c>
      <c r="AS4" s="141" t="b">
        <v>0</v>
      </c>
      <c r="AT4" s="141" t="b">
        <v>0</v>
      </c>
      <c r="AU4" s="141" t="b">
        <v>0</v>
      </c>
      <c r="AV4" s="141" t="b">
        <v>0</v>
      </c>
      <c r="AW4" s="141" t="b">
        <v>1</v>
      </c>
      <c r="AX4" s="141">
        <v>0</v>
      </c>
      <c r="AY4" s="141" t="s">
        <v>2878</v>
      </c>
      <c r="AZ4" s="141" t="s">
        <v>2878</v>
      </c>
      <c r="BA4" s="141" t="s">
        <v>1370</v>
      </c>
      <c r="BB4" s="141">
        <v>1</v>
      </c>
      <c r="BC4" s="141">
        <v>16</v>
      </c>
      <c r="BD4" s="141" t="s">
        <v>1788</v>
      </c>
      <c r="BE4" s="141" t="s">
        <v>1625</v>
      </c>
      <c r="BF4" s="141">
        <v>0</v>
      </c>
      <c r="BG4" s="141" t="s">
        <v>1370</v>
      </c>
      <c r="BH4" s="141" t="b">
        <v>0</v>
      </c>
      <c r="BI4" s="141" t="b">
        <v>0</v>
      </c>
      <c r="BJ4" s="141" t="b">
        <v>0</v>
      </c>
      <c r="BK4" s="141">
        <v>0</v>
      </c>
      <c r="BL4" s="141">
        <v>0</v>
      </c>
      <c r="BM4" s="141" t="s">
        <v>1370</v>
      </c>
      <c r="BN4" s="141" t="s">
        <v>1370</v>
      </c>
      <c r="BO4" s="141" t="b">
        <v>0</v>
      </c>
      <c r="BP4" s="141" t="b">
        <v>0</v>
      </c>
      <c r="BQ4" s="141" t="b">
        <v>0</v>
      </c>
      <c r="BR4" s="141" t="s">
        <v>1370</v>
      </c>
      <c r="BS4" s="141">
        <v>0</v>
      </c>
      <c r="BT4" s="141" t="s">
        <v>1370</v>
      </c>
      <c r="BU4" s="141" t="s">
        <v>1656</v>
      </c>
      <c r="BV4" s="141" t="s">
        <v>1661</v>
      </c>
      <c r="BW4" s="141" t="s">
        <v>1369</v>
      </c>
      <c r="BX4" s="141">
        <v>0</v>
      </c>
      <c r="BY4" s="141">
        <v>0</v>
      </c>
      <c r="BZ4" s="141" t="s">
        <v>1370</v>
      </c>
      <c r="CA4" s="141" t="s">
        <v>1407</v>
      </c>
      <c r="CB4" s="141">
        <v>0</v>
      </c>
    </row>
    <row r="5" spans="1:80" ht="26.25" customHeight="1" x14ac:dyDescent="0.25">
      <c r="A5" s="143">
        <v>46071</v>
      </c>
      <c r="B5" s="141" t="s">
        <v>13</v>
      </c>
      <c r="C5" s="141" t="s">
        <v>117</v>
      </c>
      <c r="D5" s="142" t="s">
        <v>2876</v>
      </c>
      <c r="E5" s="142">
        <v>270011151868</v>
      </c>
      <c r="F5" s="141" t="s">
        <v>2877</v>
      </c>
      <c r="G5" s="141" t="s">
        <v>1545</v>
      </c>
      <c r="H5" s="141" t="s">
        <v>1369</v>
      </c>
      <c r="I5" s="703" t="s">
        <v>2922</v>
      </c>
      <c r="J5" s="141" t="s">
        <v>2923</v>
      </c>
      <c r="K5" s="141" t="s">
        <v>1550</v>
      </c>
      <c r="L5" s="141">
        <v>1133606888</v>
      </c>
      <c r="M5" s="143">
        <v>37089</v>
      </c>
      <c r="N5" s="141" t="s">
        <v>2924</v>
      </c>
      <c r="O5" s="141" t="s">
        <v>1356</v>
      </c>
      <c r="P5" s="141" t="s">
        <v>1558</v>
      </c>
      <c r="Q5" s="141" t="s">
        <v>1566</v>
      </c>
      <c r="R5" s="141" t="s">
        <v>287</v>
      </c>
      <c r="S5" s="141" t="s">
        <v>2868</v>
      </c>
      <c r="T5" s="141" t="s">
        <v>2878</v>
      </c>
      <c r="U5" s="141" t="s">
        <v>1326</v>
      </c>
      <c r="V5" s="141" t="s">
        <v>753</v>
      </c>
      <c r="W5" s="141" t="s">
        <v>1783</v>
      </c>
      <c r="X5" s="141" t="s">
        <v>1370</v>
      </c>
      <c r="Y5" s="141" t="s">
        <v>2081</v>
      </c>
      <c r="Z5" s="141" t="s">
        <v>1373</v>
      </c>
      <c r="AA5" s="141" t="s">
        <v>1485</v>
      </c>
      <c r="AB5" s="141" t="s">
        <v>1369</v>
      </c>
      <c r="AC5" s="141" t="s">
        <v>1370</v>
      </c>
      <c r="AD5" s="141" t="s">
        <v>1577</v>
      </c>
      <c r="AE5" s="141" t="s">
        <v>1586</v>
      </c>
      <c r="AF5" s="141" t="s">
        <v>1596</v>
      </c>
      <c r="AG5" s="144" t="s">
        <v>2878</v>
      </c>
      <c r="AH5" s="141" t="s">
        <v>1598</v>
      </c>
      <c r="AI5" s="141">
        <v>0</v>
      </c>
      <c r="AJ5" s="141" t="b">
        <v>0</v>
      </c>
      <c r="AK5" s="141" t="b">
        <v>0</v>
      </c>
      <c r="AL5" s="141" t="b">
        <v>0</v>
      </c>
      <c r="AM5" s="141" t="b">
        <v>0</v>
      </c>
      <c r="AN5" s="141" t="b">
        <v>0</v>
      </c>
      <c r="AO5" s="141" t="b">
        <v>1</v>
      </c>
      <c r="AP5" s="141">
        <v>0</v>
      </c>
      <c r="AQ5" s="141">
        <v>0</v>
      </c>
      <c r="AR5" s="141">
        <v>0</v>
      </c>
      <c r="AS5" s="141" t="b">
        <v>0</v>
      </c>
      <c r="AT5" s="141" t="b">
        <v>0</v>
      </c>
      <c r="AU5" s="141" t="b">
        <v>0</v>
      </c>
      <c r="AV5" s="141" t="b">
        <v>0</v>
      </c>
      <c r="AW5" s="141" t="b">
        <v>1</v>
      </c>
      <c r="AX5" s="141">
        <v>0</v>
      </c>
      <c r="AY5" s="141" t="s">
        <v>2878</v>
      </c>
      <c r="AZ5" s="141" t="s">
        <v>2878</v>
      </c>
      <c r="BA5" s="141" t="s">
        <v>1370</v>
      </c>
      <c r="BB5" s="141">
        <v>2</v>
      </c>
      <c r="BC5" s="141">
        <v>15</v>
      </c>
      <c r="BD5" s="141" t="s">
        <v>1789</v>
      </c>
      <c r="BE5" s="141" t="s">
        <v>1625</v>
      </c>
      <c r="BF5" s="141">
        <v>0</v>
      </c>
      <c r="BG5" s="141" t="s">
        <v>1370</v>
      </c>
      <c r="BH5" s="141" t="b">
        <v>0</v>
      </c>
      <c r="BI5" s="141" t="b">
        <v>0</v>
      </c>
      <c r="BJ5" s="141" t="b">
        <v>0</v>
      </c>
      <c r="BK5" s="141">
        <v>0</v>
      </c>
      <c r="BL5" s="141">
        <v>0</v>
      </c>
      <c r="BM5" s="141" t="s">
        <v>1370</v>
      </c>
      <c r="BN5" s="141" t="s">
        <v>1370</v>
      </c>
      <c r="BO5" s="141" t="b">
        <v>0</v>
      </c>
      <c r="BP5" s="141" t="b">
        <v>0</v>
      </c>
      <c r="BQ5" s="141" t="b">
        <v>0</v>
      </c>
      <c r="BR5" s="141" t="s">
        <v>1370</v>
      </c>
      <c r="BS5" s="141">
        <v>0</v>
      </c>
      <c r="BT5" s="141" t="s">
        <v>1370</v>
      </c>
      <c r="BU5" s="141" t="s">
        <v>1656</v>
      </c>
      <c r="BV5" s="141" t="s">
        <v>1661</v>
      </c>
      <c r="BW5" s="141" t="s">
        <v>1369</v>
      </c>
      <c r="BX5" s="141">
        <v>0</v>
      </c>
      <c r="BY5" s="141">
        <v>0</v>
      </c>
      <c r="BZ5" s="141" t="s">
        <v>1370</v>
      </c>
      <c r="CA5" s="141" t="s">
        <v>1407</v>
      </c>
      <c r="CB5" s="141">
        <v>0</v>
      </c>
    </row>
    <row r="6" spans="1:80" ht="26.25" customHeight="1" x14ac:dyDescent="0.25">
      <c r="A6" s="143">
        <v>46071</v>
      </c>
      <c r="B6" s="141" t="s">
        <v>13</v>
      </c>
      <c r="C6" s="141" t="s">
        <v>117</v>
      </c>
      <c r="D6" s="142" t="s">
        <v>2876</v>
      </c>
      <c r="E6" s="142">
        <v>270011151868</v>
      </c>
      <c r="F6" s="141" t="s">
        <v>2877</v>
      </c>
      <c r="G6" s="141" t="s">
        <v>1545</v>
      </c>
      <c r="H6" s="141" t="s">
        <v>1369</v>
      </c>
      <c r="I6" s="703" t="s">
        <v>2916</v>
      </c>
      <c r="J6" s="141" t="s">
        <v>2917</v>
      </c>
      <c r="K6" s="141" t="s">
        <v>1550</v>
      </c>
      <c r="L6" s="141">
        <v>1075020877</v>
      </c>
      <c r="M6" s="143">
        <v>38508</v>
      </c>
      <c r="N6" s="141" t="s">
        <v>2890</v>
      </c>
      <c r="O6" s="141" t="s">
        <v>1356</v>
      </c>
      <c r="P6" s="141" t="s">
        <v>1558</v>
      </c>
      <c r="Q6" s="141" t="s">
        <v>1566</v>
      </c>
      <c r="R6" s="141" t="s">
        <v>287</v>
      </c>
      <c r="S6" s="141" t="s">
        <v>2868</v>
      </c>
      <c r="T6" s="141" t="s">
        <v>2878</v>
      </c>
      <c r="U6" s="141" t="s">
        <v>1326</v>
      </c>
      <c r="V6" s="141" t="s">
        <v>753</v>
      </c>
      <c r="W6" s="141" t="s">
        <v>1783</v>
      </c>
      <c r="X6" s="141" t="s">
        <v>1370</v>
      </c>
      <c r="Y6" s="141" t="s">
        <v>2081</v>
      </c>
      <c r="Z6" s="141" t="s">
        <v>1373</v>
      </c>
      <c r="AA6" s="141" t="s">
        <v>1485</v>
      </c>
      <c r="AB6" s="141" t="s">
        <v>1369</v>
      </c>
      <c r="AC6" s="141" t="s">
        <v>1370</v>
      </c>
      <c r="AD6" s="141" t="s">
        <v>1577</v>
      </c>
      <c r="AE6" s="141" t="s">
        <v>1586</v>
      </c>
      <c r="AF6" s="141" t="s">
        <v>1596</v>
      </c>
      <c r="AG6" s="144" t="s">
        <v>2878</v>
      </c>
      <c r="AH6" s="141" t="s">
        <v>1386</v>
      </c>
      <c r="AI6" s="141">
        <v>0</v>
      </c>
      <c r="AJ6" s="141" t="b">
        <v>0</v>
      </c>
      <c r="AK6" s="141" t="b">
        <v>0</v>
      </c>
      <c r="AL6" s="141" t="b">
        <v>0</v>
      </c>
      <c r="AM6" s="141" t="b">
        <v>0</v>
      </c>
      <c r="AN6" s="141" t="b">
        <v>0</v>
      </c>
      <c r="AO6" s="141" t="b">
        <v>1</v>
      </c>
      <c r="AP6" s="141">
        <v>0</v>
      </c>
      <c r="AQ6" s="141">
        <v>0</v>
      </c>
      <c r="AR6" s="141">
        <v>0</v>
      </c>
      <c r="AS6" s="141" t="b">
        <v>0</v>
      </c>
      <c r="AT6" s="141" t="b">
        <v>0</v>
      </c>
      <c r="AU6" s="141" t="b">
        <v>0</v>
      </c>
      <c r="AV6" s="141" t="b">
        <v>0</v>
      </c>
      <c r="AW6" s="141" t="b">
        <v>1</v>
      </c>
      <c r="AX6" s="141">
        <v>0</v>
      </c>
      <c r="AY6" s="141" t="s">
        <v>2878</v>
      </c>
      <c r="AZ6" s="141" t="s">
        <v>2878</v>
      </c>
      <c r="BA6" s="141" t="s">
        <v>1370</v>
      </c>
      <c r="BB6" s="141">
        <v>1</v>
      </c>
      <c r="BC6" s="141" t="s">
        <v>2918</v>
      </c>
      <c r="BD6" s="141" t="s">
        <v>1788</v>
      </c>
      <c r="BE6" s="141" t="s">
        <v>1625</v>
      </c>
      <c r="BF6" s="141">
        <v>0</v>
      </c>
      <c r="BG6" s="141" t="s">
        <v>1370</v>
      </c>
      <c r="BH6" s="141" t="b">
        <v>0</v>
      </c>
      <c r="BI6" s="141" t="b">
        <v>0</v>
      </c>
      <c r="BJ6" s="141" t="b">
        <v>0</v>
      </c>
      <c r="BK6" s="141">
        <v>0</v>
      </c>
      <c r="BL6" s="141">
        <v>0</v>
      </c>
      <c r="BM6" s="141" t="s">
        <v>1370</v>
      </c>
      <c r="BN6" s="141" t="s">
        <v>1370</v>
      </c>
      <c r="BO6" s="141" t="b">
        <v>0</v>
      </c>
      <c r="BP6" s="141" t="b">
        <v>0</v>
      </c>
      <c r="BQ6" s="141" t="b">
        <v>0</v>
      </c>
      <c r="BR6" s="141" t="s">
        <v>1370</v>
      </c>
      <c r="BS6" s="141">
        <v>0</v>
      </c>
      <c r="BT6" s="141" t="s">
        <v>1370</v>
      </c>
      <c r="BU6" s="141" t="s">
        <v>1656</v>
      </c>
      <c r="BV6" s="141" t="s">
        <v>1661</v>
      </c>
      <c r="BW6" s="141" t="s">
        <v>1369</v>
      </c>
      <c r="BX6" s="141">
        <v>0</v>
      </c>
      <c r="BY6" s="141">
        <v>0</v>
      </c>
      <c r="BZ6" s="141" t="s">
        <v>1370</v>
      </c>
      <c r="CA6" s="141" t="s">
        <v>1407</v>
      </c>
      <c r="CB6" s="141">
        <v>0</v>
      </c>
    </row>
    <row r="7" spans="1:80" ht="26.25" customHeight="1" x14ac:dyDescent="0.25"/>
    <row r="8" spans="1:80" ht="26.25" customHeight="1" x14ac:dyDescent="0.25"/>
    <row r="9" spans="1:80" ht="26.25" customHeight="1" x14ac:dyDescent="0.25"/>
    <row r="10" spans="1:80" ht="26.25" customHeight="1" x14ac:dyDescent="0.25"/>
    <row r="11" spans="1:80" ht="26.25" customHeight="1" x14ac:dyDescent="0.25"/>
    <row r="12" spans="1:80" ht="26.25" customHeight="1" x14ac:dyDescent="0.25"/>
    <row r="13" spans="1:80" ht="26.25" customHeight="1" x14ac:dyDescent="0.25"/>
    <row r="14" spans="1:80" ht="26.25" customHeight="1" x14ac:dyDescent="0.25"/>
    <row r="15" spans="1:80" ht="26.25" customHeight="1" x14ac:dyDescent="0.25"/>
    <row r="16" spans="1:80" ht="26.25" customHeight="1" x14ac:dyDescent="0.25"/>
    <row r="17" ht="26.25" customHeight="1" x14ac:dyDescent="0.25"/>
    <row r="18" ht="26.25" customHeight="1" x14ac:dyDescent="0.25"/>
    <row r="19" ht="26.25" customHeight="1" x14ac:dyDescent="0.25"/>
    <row r="20" ht="26.25" customHeight="1" x14ac:dyDescent="0.25"/>
    <row r="21" ht="26.25" customHeight="1" x14ac:dyDescent="0.25"/>
    <row r="22" ht="26.25" customHeight="1" x14ac:dyDescent="0.25"/>
    <row r="23" ht="26.25" customHeight="1" x14ac:dyDescent="0.25"/>
    <row r="24" ht="26.25" customHeight="1" x14ac:dyDescent="0.25"/>
    <row r="25" ht="26.25" customHeight="1" x14ac:dyDescent="0.25"/>
    <row r="26" ht="26.25" customHeight="1" x14ac:dyDescent="0.25"/>
    <row r="27" ht="26.25" customHeight="1" x14ac:dyDescent="0.25"/>
    <row r="28" ht="26.25" customHeight="1" x14ac:dyDescent="0.25"/>
    <row r="29" ht="26.25" customHeight="1" x14ac:dyDescent="0.25"/>
    <row r="30" ht="26.25" customHeight="1" x14ac:dyDescent="0.25"/>
    <row r="31" ht="26.25" customHeight="1" x14ac:dyDescent="0.25"/>
    <row r="32" ht="26.25" customHeight="1" x14ac:dyDescent="0.25"/>
    <row r="33" ht="26.25" customHeight="1" x14ac:dyDescent="0.25"/>
    <row r="34" ht="26.25" customHeight="1" x14ac:dyDescent="0.25"/>
    <row r="35" ht="26.25" customHeight="1" x14ac:dyDescent="0.25"/>
    <row r="36" ht="26.25" customHeight="1" x14ac:dyDescent="0.25"/>
    <row r="37" ht="26.25" customHeight="1" x14ac:dyDescent="0.25"/>
    <row r="38" ht="26.25" customHeight="1" x14ac:dyDescent="0.25"/>
    <row r="39" ht="26.25" customHeight="1" x14ac:dyDescent="0.25"/>
    <row r="40" ht="26.25" customHeight="1" x14ac:dyDescent="0.25"/>
    <row r="41" ht="26.25" customHeight="1" x14ac:dyDescent="0.25"/>
    <row r="42" ht="26.25" customHeight="1" x14ac:dyDescent="0.25"/>
    <row r="43" ht="26.25" customHeight="1" x14ac:dyDescent="0.25"/>
    <row r="44" ht="26.25" customHeight="1" x14ac:dyDescent="0.25"/>
    <row r="45" ht="26.25" customHeight="1" x14ac:dyDescent="0.25"/>
    <row r="46" ht="26.25" customHeight="1" x14ac:dyDescent="0.25"/>
    <row r="47" ht="26.25" customHeight="1" x14ac:dyDescent="0.25"/>
    <row r="48" ht="26.25" customHeight="1" x14ac:dyDescent="0.25"/>
    <row r="49" ht="26.25" customHeight="1" x14ac:dyDescent="0.25"/>
    <row r="50" ht="26.25" customHeight="1" x14ac:dyDescent="0.25"/>
    <row r="51" ht="26.25" customHeight="1" x14ac:dyDescent="0.25"/>
    <row r="52" ht="26.25" customHeight="1" x14ac:dyDescent="0.25"/>
    <row r="53" ht="26.25" customHeight="1" x14ac:dyDescent="0.25"/>
    <row r="54" ht="26.25" customHeight="1" x14ac:dyDescent="0.25"/>
    <row r="55" ht="26.25" customHeight="1" x14ac:dyDescent="0.25"/>
    <row r="56" ht="26.25" customHeight="1" x14ac:dyDescent="0.25"/>
    <row r="57" ht="26.25" customHeight="1" x14ac:dyDescent="0.25"/>
    <row r="58" ht="26.25" customHeight="1" x14ac:dyDescent="0.25"/>
    <row r="59" ht="26.25" customHeight="1" x14ac:dyDescent="0.25"/>
    <row r="60" ht="26.25" customHeight="1" x14ac:dyDescent="0.25"/>
    <row r="61" ht="26.25" customHeight="1" x14ac:dyDescent="0.25"/>
    <row r="62" ht="26.25" customHeight="1" x14ac:dyDescent="0.25"/>
    <row r="63" ht="26.25" customHeight="1" x14ac:dyDescent="0.25"/>
    <row r="64" ht="26.25" customHeight="1" x14ac:dyDescent="0.25"/>
    <row r="65" ht="26.25" customHeight="1" x14ac:dyDescent="0.25"/>
    <row r="66" ht="26.25" customHeight="1" x14ac:dyDescent="0.25"/>
    <row r="67" ht="26.25" customHeight="1" x14ac:dyDescent="0.25"/>
    <row r="68" ht="26.25" customHeight="1" x14ac:dyDescent="0.25"/>
    <row r="69" ht="26.25" customHeight="1" x14ac:dyDescent="0.25"/>
    <row r="70" ht="26.25" customHeight="1" x14ac:dyDescent="0.25"/>
    <row r="71" ht="26.25" customHeight="1" x14ac:dyDescent="0.25"/>
    <row r="72" ht="26.25" customHeight="1" x14ac:dyDescent="0.25"/>
    <row r="73" ht="26.25" customHeight="1" x14ac:dyDescent="0.25"/>
    <row r="74" ht="26.25" customHeight="1" x14ac:dyDescent="0.25"/>
    <row r="75" ht="26.25" customHeight="1" x14ac:dyDescent="0.25"/>
    <row r="76" ht="26.25" customHeight="1" x14ac:dyDescent="0.25"/>
    <row r="77" ht="26.25" customHeight="1" x14ac:dyDescent="0.25"/>
    <row r="78" ht="26.25" customHeight="1" x14ac:dyDescent="0.25"/>
    <row r="79" ht="26.25" customHeight="1" x14ac:dyDescent="0.25"/>
    <row r="80" ht="26.25" customHeight="1" x14ac:dyDescent="0.25"/>
    <row r="81" ht="26.25" customHeight="1" x14ac:dyDescent="0.25"/>
    <row r="82" ht="26.25" customHeight="1" x14ac:dyDescent="0.25"/>
    <row r="83" ht="26.25" customHeight="1" x14ac:dyDescent="0.25"/>
    <row r="84" ht="26.25" customHeight="1" x14ac:dyDescent="0.25"/>
    <row r="85" ht="26.25" customHeight="1" x14ac:dyDescent="0.25"/>
    <row r="86" ht="26.25" customHeight="1" x14ac:dyDescent="0.25"/>
    <row r="87" ht="26.25" customHeight="1" x14ac:dyDescent="0.25"/>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A1:DQ188"/>
  <sheetViews>
    <sheetView workbookViewId="0"/>
  </sheetViews>
  <sheetFormatPr baseColWidth="10" defaultColWidth="11.42578125" defaultRowHeight="15" x14ac:dyDescent="0.25"/>
  <cols>
    <col min="1" max="121" width="27.5703125" style="141" customWidth="1"/>
    <col min="122" max="16384" width="11.42578125" style="141"/>
  </cols>
  <sheetData>
    <row r="1" spans="1:121" ht="93.75" customHeight="1" x14ac:dyDescent="0.25">
      <c r="A1" s="82" t="s">
        <v>1808</v>
      </c>
      <c r="B1" s="82" t="s">
        <v>1666</v>
      </c>
      <c r="C1" s="82" t="s">
        <v>1817</v>
      </c>
      <c r="D1" s="82" t="s">
        <v>1667</v>
      </c>
      <c r="E1" s="82" t="s">
        <v>1930</v>
      </c>
      <c r="F1" s="82" t="s">
        <v>1931</v>
      </c>
      <c r="G1" s="82" t="s">
        <v>1932</v>
      </c>
      <c r="H1" s="82" t="s">
        <v>1933</v>
      </c>
      <c r="I1" s="82" t="s">
        <v>1934</v>
      </c>
      <c r="J1" s="82" t="s">
        <v>2226</v>
      </c>
      <c r="K1" s="82" t="s">
        <v>1935</v>
      </c>
      <c r="L1" s="82" t="s">
        <v>2227</v>
      </c>
      <c r="M1" s="82" t="s">
        <v>1937</v>
      </c>
      <c r="N1" s="82" t="s">
        <v>1938</v>
      </c>
      <c r="O1" s="82" t="s">
        <v>1939</v>
      </c>
      <c r="P1" s="82" t="s">
        <v>1940</v>
      </c>
      <c r="Q1" s="82" t="s">
        <v>1996</v>
      </c>
      <c r="R1" s="82" t="s">
        <v>1997</v>
      </c>
      <c r="S1" s="82" t="s">
        <v>1998</v>
      </c>
      <c r="T1" s="82" t="s">
        <v>1999</v>
      </c>
      <c r="U1" s="82" t="s">
        <v>2000</v>
      </c>
      <c r="V1" s="82" t="s">
        <v>2001</v>
      </c>
      <c r="W1" s="82" t="s">
        <v>2002</v>
      </c>
      <c r="X1" s="82" t="s">
        <v>2003</v>
      </c>
      <c r="Y1" s="82" t="s">
        <v>2004</v>
      </c>
      <c r="Z1" s="82" t="s">
        <v>2005</v>
      </c>
      <c r="AA1" s="82" t="s">
        <v>2006</v>
      </c>
      <c r="AB1" s="82" t="s">
        <v>2007</v>
      </c>
      <c r="AC1" s="82" t="s">
        <v>2008</v>
      </c>
      <c r="AD1" s="82" t="s">
        <v>2009</v>
      </c>
      <c r="AE1" s="82" t="s">
        <v>2010</v>
      </c>
      <c r="AF1" s="82" t="s">
        <v>2011</v>
      </c>
      <c r="AG1" s="82" t="s">
        <v>2012</v>
      </c>
      <c r="AH1" s="82" t="s">
        <v>2013</v>
      </c>
      <c r="AI1" s="82" t="s">
        <v>2014</v>
      </c>
      <c r="AJ1" s="82" t="s">
        <v>2015</v>
      </c>
      <c r="AK1" s="82" t="s">
        <v>2016</v>
      </c>
      <c r="AL1" s="82" t="s">
        <v>2017</v>
      </c>
      <c r="AM1" s="82" t="s">
        <v>2018</v>
      </c>
      <c r="AN1" s="82" t="s">
        <v>2019</v>
      </c>
      <c r="AO1" s="82" t="s">
        <v>2020</v>
      </c>
      <c r="AP1" s="82" t="s">
        <v>2228</v>
      </c>
      <c r="AQ1" s="82" t="s">
        <v>2021</v>
      </c>
      <c r="AR1" s="82" t="s">
        <v>2022</v>
      </c>
      <c r="AS1" s="82" t="s">
        <v>2023</v>
      </c>
      <c r="AT1" s="82" t="s">
        <v>2024</v>
      </c>
      <c r="AU1" s="82" t="s">
        <v>2025</v>
      </c>
      <c r="AV1" s="82" t="s">
        <v>2026</v>
      </c>
      <c r="AW1" s="82" t="s">
        <v>2027</v>
      </c>
      <c r="AX1" s="82" t="s">
        <v>2028</v>
      </c>
      <c r="AY1" s="82" t="s">
        <v>2029</v>
      </c>
      <c r="AZ1" s="82" t="s">
        <v>2030</v>
      </c>
      <c r="BA1" s="82" t="s">
        <v>2031</v>
      </c>
      <c r="BB1" s="82" t="s">
        <v>2229</v>
      </c>
      <c r="BC1" s="82" t="s">
        <v>1945</v>
      </c>
      <c r="BD1" s="82" t="s">
        <v>1946</v>
      </c>
      <c r="BE1" s="82" t="s">
        <v>1947</v>
      </c>
      <c r="BF1" s="82" t="s">
        <v>1948</v>
      </c>
      <c r="BG1" s="82" t="s">
        <v>2230</v>
      </c>
      <c r="BH1" s="82" t="s">
        <v>1949</v>
      </c>
      <c r="BI1" s="82" t="s">
        <v>2231</v>
      </c>
      <c r="BJ1" s="82" t="s">
        <v>1950</v>
      </c>
      <c r="BK1" s="82" t="s">
        <v>2232</v>
      </c>
      <c r="BL1" s="82" t="s">
        <v>1951</v>
      </c>
      <c r="BM1" s="82" t="s">
        <v>2233</v>
      </c>
      <c r="BN1" s="82" t="s">
        <v>1952</v>
      </c>
      <c r="BO1" s="82" t="s">
        <v>2234</v>
      </c>
      <c r="BP1" s="82" t="s">
        <v>1953</v>
      </c>
      <c r="BQ1" s="82" t="s">
        <v>1954</v>
      </c>
      <c r="BR1" s="82" t="s">
        <v>2235</v>
      </c>
      <c r="BS1" s="82" t="s">
        <v>1955</v>
      </c>
      <c r="BT1" s="82" t="s">
        <v>2236</v>
      </c>
      <c r="BU1" s="82" t="s">
        <v>1956</v>
      </c>
      <c r="BV1" s="82" t="s">
        <v>2237</v>
      </c>
      <c r="BW1" s="82" t="s">
        <v>1957</v>
      </c>
      <c r="BX1" s="82" t="s">
        <v>1958</v>
      </c>
      <c r="BY1" s="82" t="s">
        <v>1959</v>
      </c>
      <c r="BZ1" s="82" t="s">
        <v>1960</v>
      </c>
      <c r="CA1" s="82" t="s">
        <v>1961</v>
      </c>
      <c r="CB1" s="82" t="s">
        <v>1962</v>
      </c>
      <c r="CC1" s="82" t="s">
        <v>1963</v>
      </c>
      <c r="CD1" s="82" t="s">
        <v>2238</v>
      </c>
      <c r="CE1" s="82" t="s">
        <v>1964</v>
      </c>
      <c r="CF1" s="82" t="s">
        <v>1965</v>
      </c>
      <c r="CG1" s="82" t="s">
        <v>1966</v>
      </c>
      <c r="CH1" s="82" t="s">
        <v>1967</v>
      </c>
      <c r="CI1" s="82" t="s">
        <v>2033</v>
      </c>
      <c r="CJ1" s="82" t="s">
        <v>2034</v>
      </c>
      <c r="CK1" s="82" t="s">
        <v>2035</v>
      </c>
      <c r="CL1" s="82" t="s">
        <v>2036</v>
      </c>
      <c r="CM1" s="82" t="s">
        <v>2037</v>
      </c>
      <c r="CN1" s="82" t="s">
        <v>2038</v>
      </c>
      <c r="CO1" s="82" t="s">
        <v>2039</v>
      </c>
      <c r="CP1" s="82" t="s">
        <v>2040</v>
      </c>
      <c r="CQ1" s="82" t="s">
        <v>2041</v>
      </c>
      <c r="CR1" s="82" t="s">
        <v>2042</v>
      </c>
      <c r="CS1" s="82" t="s">
        <v>2043</v>
      </c>
      <c r="CT1" s="82" t="s">
        <v>2044</v>
      </c>
      <c r="CU1" s="82" t="s">
        <v>2045</v>
      </c>
      <c r="CV1" s="82" t="s">
        <v>2046</v>
      </c>
      <c r="CW1" s="82" t="s">
        <v>2047</v>
      </c>
      <c r="CX1" s="82" t="s">
        <v>2048</v>
      </c>
      <c r="CY1" s="82" t="s">
        <v>2049</v>
      </c>
      <c r="CZ1" s="82" t="s">
        <v>2050</v>
      </c>
      <c r="DA1" s="82" t="s">
        <v>2051</v>
      </c>
      <c r="DB1" s="82" t="s">
        <v>2052</v>
      </c>
      <c r="DC1" s="82" t="s">
        <v>2053</v>
      </c>
      <c r="DD1" s="82" t="s">
        <v>2054</v>
      </c>
      <c r="DE1" s="82" t="s">
        <v>2055</v>
      </c>
      <c r="DF1" s="82" t="s">
        <v>2056</v>
      </c>
      <c r="DG1" s="82" t="s">
        <v>2057</v>
      </c>
      <c r="DH1" s="82" t="s">
        <v>1969</v>
      </c>
      <c r="DI1" s="82" t="s">
        <v>1970</v>
      </c>
      <c r="DJ1" s="82" t="s">
        <v>1971</v>
      </c>
      <c r="DK1" s="82" t="s">
        <v>2058</v>
      </c>
      <c r="DL1" s="82" t="s">
        <v>2059</v>
      </c>
      <c r="DM1" s="82" t="s">
        <v>2060</v>
      </c>
      <c r="DN1" s="82" t="s">
        <v>2061</v>
      </c>
      <c r="DO1" s="82" t="s">
        <v>2239</v>
      </c>
      <c r="DP1" s="82" t="s">
        <v>1972</v>
      </c>
      <c r="DQ1" s="82" t="s">
        <v>1973</v>
      </c>
    </row>
    <row r="2" spans="1:121" ht="25.5" customHeight="1" x14ac:dyDescent="0.25"/>
    <row r="3" spans="1:121" ht="25.5" customHeight="1" x14ac:dyDescent="0.25">
      <c r="A3" s="141" t="s">
        <v>3030</v>
      </c>
      <c r="B3" s="141" t="s">
        <v>1348</v>
      </c>
      <c r="C3" s="141">
        <v>1077491937</v>
      </c>
      <c r="D3" s="141">
        <v>3</v>
      </c>
      <c r="E3" s="141" t="s">
        <v>1680</v>
      </c>
      <c r="F3" s="141" t="s">
        <v>1369</v>
      </c>
      <c r="G3" s="141" t="s">
        <v>1682</v>
      </c>
      <c r="H3" s="141" t="s">
        <v>2884</v>
      </c>
      <c r="I3" s="141" t="s">
        <v>1687</v>
      </c>
      <c r="J3" s="141">
        <v>0</v>
      </c>
      <c r="K3" s="141" t="s">
        <v>1692</v>
      </c>
      <c r="L3" s="141">
        <v>0</v>
      </c>
      <c r="M3" s="141" t="s">
        <v>1706</v>
      </c>
      <c r="N3" s="141" t="s">
        <v>1370</v>
      </c>
      <c r="O3" s="141" t="s">
        <v>2118</v>
      </c>
      <c r="P3" s="141" t="s">
        <v>1714</v>
      </c>
      <c r="Q3" s="141" t="b">
        <v>1</v>
      </c>
      <c r="R3" s="141" t="b">
        <v>0</v>
      </c>
      <c r="S3" s="141" t="b">
        <v>0</v>
      </c>
      <c r="T3" s="141" t="b">
        <v>0</v>
      </c>
      <c r="U3" s="141" t="b">
        <v>0</v>
      </c>
      <c r="V3" s="141" t="b">
        <v>0</v>
      </c>
      <c r="W3" s="141" t="b">
        <v>1</v>
      </c>
      <c r="X3" s="141" t="b">
        <v>0</v>
      </c>
      <c r="Y3" s="141" t="b">
        <v>0</v>
      </c>
      <c r="Z3" s="141" t="b">
        <v>0</v>
      </c>
      <c r="AA3" s="141" t="b">
        <v>0</v>
      </c>
      <c r="AB3" s="141" t="b">
        <v>0</v>
      </c>
      <c r="AC3" s="141" t="b">
        <v>0</v>
      </c>
      <c r="AD3" s="141" t="b">
        <v>0</v>
      </c>
      <c r="AE3" s="141" t="b">
        <v>0</v>
      </c>
      <c r="AF3" s="141" t="b">
        <v>0</v>
      </c>
      <c r="AG3" s="141" t="b">
        <v>0</v>
      </c>
      <c r="AH3" s="141" t="b">
        <v>0</v>
      </c>
      <c r="AI3" s="141" t="b">
        <v>0</v>
      </c>
      <c r="AJ3" s="141" t="b">
        <v>0</v>
      </c>
      <c r="AK3" s="141" t="b">
        <v>0</v>
      </c>
      <c r="AL3" s="141" t="b">
        <v>0</v>
      </c>
      <c r="AM3" s="141" t="b">
        <v>0</v>
      </c>
      <c r="AN3" s="141" t="b">
        <v>1</v>
      </c>
      <c r="AO3" s="141" t="b">
        <v>0</v>
      </c>
      <c r="AP3" s="141">
        <v>0</v>
      </c>
      <c r="AQ3" s="141" t="b">
        <v>0</v>
      </c>
      <c r="AR3" s="141" t="b">
        <v>0</v>
      </c>
      <c r="AS3" s="141" t="b">
        <v>0</v>
      </c>
      <c r="AT3" s="141" t="b">
        <v>0</v>
      </c>
      <c r="AU3" s="141" t="b">
        <v>1</v>
      </c>
      <c r="AV3" s="141" t="b">
        <v>0</v>
      </c>
      <c r="AW3" s="141" t="b">
        <v>0</v>
      </c>
      <c r="AX3" s="141" t="b">
        <v>0</v>
      </c>
      <c r="AY3" s="141" t="b">
        <v>1</v>
      </c>
      <c r="AZ3" s="141" t="b">
        <v>0</v>
      </c>
      <c r="BA3" s="141" t="b">
        <v>0</v>
      </c>
      <c r="BB3" s="141">
        <v>0</v>
      </c>
      <c r="BC3" s="141" t="s">
        <v>1721</v>
      </c>
      <c r="BD3" s="141" t="s">
        <v>1726</v>
      </c>
      <c r="BE3" s="141" t="s">
        <v>1422</v>
      </c>
      <c r="BF3" s="141">
        <v>0</v>
      </c>
      <c r="BG3" s="141">
        <v>0</v>
      </c>
      <c r="BH3" s="141" t="s">
        <v>1625</v>
      </c>
      <c r="BI3" s="141">
        <v>0</v>
      </c>
      <c r="BJ3" s="141" t="s">
        <v>1734</v>
      </c>
      <c r="BK3" s="141">
        <v>0</v>
      </c>
      <c r="BL3" s="141" t="s">
        <v>1624</v>
      </c>
      <c r="BM3" s="141">
        <v>0</v>
      </c>
      <c r="BN3" s="141" t="s">
        <v>1742</v>
      </c>
      <c r="BO3" s="141">
        <v>0</v>
      </c>
      <c r="BP3" s="141" t="s">
        <v>2920</v>
      </c>
      <c r="BQ3" s="141" t="s">
        <v>1749</v>
      </c>
      <c r="BR3" s="141">
        <v>0</v>
      </c>
      <c r="BS3" s="141" t="s">
        <v>1625</v>
      </c>
      <c r="BT3" s="141">
        <v>0</v>
      </c>
      <c r="BU3" s="141" t="s">
        <v>2158</v>
      </c>
      <c r="BV3" s="141">
        <v>0</v>
      </c>
      <c r="BW3" s="141" t="s">
        <v>1757</v>
      </c>
      <c r="BX3" s="141" t="s">
        <v>1369</v>
      </c>
      <c r="BY3" s="141" t="s">
        <v>1763</v>
      </c>
      <c r="BZ3" s="141" t="s">
        <v>3018</v>
      </c>
      <c r="CA3" s="141" t="s">
        <v>1764</v>
      </c>
      <c r="CB3" s="141" t="s">
        <v>3027</v>
      </c>
      <c r="CC3" s="141" t="s">
        <v>1586</v>
      </c>
      <c r="CD3" s="141">
        <v>0</v>
      </c>
      <c r="CE3" s="141" t="s">
        <v>1596</v>
      </c>
      <c r="CF3" s="141" t="s">
        <v>1774</v>
      </c>
      <c r="CG3" s="141" t="s">
        <v>1370</v>
      </c>
      <c r="CH3" s="141">
        <v>0</v>
      </c>
      <c r="CI3" s="141" t="b">
        <v>0</v>
      </c>
      <c r="CJ3" s="141" t="b">
        <v>0</v>
      </c>
      <c r="CK3" s="141" t="b">
        <v>1</v>
      </c>
      <c r="CL3" s="141" t="b">
        <v>0</v>
      </c>
      <c r="CM3" s="141" t="b">
        <v>0</v>
      </c>
      <c r="CN3" s="141" t="b">
        <v>0</v>
      </c>
      <c r="CO3" s="141" t="b">
        <v>0</v>
      </c>
      <c r="CP3" s="141" t="b">
        <v>1</v>
      </c>
      <c r="CQ3" s="141" t="b">
        <v>0</v>
      </c>
      <c r="CR3" s="141" t="b">
        <v>0</v>
      </c>
      <c r="CS3" s="141" t="b">
        <v>0</v>
      </c>
      <c r="CT3" s="141" t="b">
        <v>1</v>
      </c>
      <c r="CU3" s="141" t="b">
        <v>0</v>
      </c>
      <c r="CV3" s="141" t="b">
        <v>0</v>
      </c>
      <c r="CW3" s="141" t="b">
        <v>0</v>
      </c>
      <c r="CX3" s="141" t="b">
        <v>0</v>
      </c>
      <c r="CY3" s="141" t="b">
        <v>0</v>
      </c>
      <c r="CZ3" s="141" t="b">
        <v>0</v>
      </c>
      <c r="DA3" s="141" t="b">
        <v>0</v>
      </c>
      <c r="DB3" s="141" t="b">
        <v>0</v>
      </c>
      <c r="DC3" s="141" t="b">
        <v>0</v>
      </c>
      <c r="DD3" s="141" t="b">
        <v>0</v>
      </c>
      <c r="DE3" s="141" t="b">
        <v>0</v>
      </c>
      <c r="DF3" s="141" t="b">
        <v>0</v>
      </c>
      <c r="DG3" s="141" t="b">
        <v>0</v>
      </c>
      <c r="DH3" s="141">
        <v>0</v>
      </c>
      <c r="DI3" s="141" t="s">
        <v>1370</v>
      </c>
      <c r="DJ3" s="141" t="s">
        <v>2878</v>
      </c>
      <c r="DK3" s="141" t="b">
        <v>0</v>
      </c>
      <c r="DL3" s="141" t="b">
        <v>0</v>
      </c>
      <c r="DM3" s="141" t="b">
        <v>1</v>
      </c>
      <c r="DN3" s="141" t="b">
        <v>0</v>
      </c>
      <c r="DO3" s="141">
        <v>0</v>
      </c>
      <c r="DP3" s="141" t="s">
        <v>2947</v>
      </c>
      <c r="DQ3" s="141" t="s">
        <v>2902</v>
      </c>
    </row>
    <row r="4" spans="1:121" ht="25.5" customHeight="1" x14ac:dyDescent="0.25">
      <c r="A4" s="141" t="s">
        <v>3030</v>
      </c>
      <c r="B4" s="141" t="s">
        <v>1348</v>
      </c>
      <c r="C4" s="141">
        <v>1077491938</v>
      </c>
      <c r="D4" s="141">
        <v>3</v>
      </c>
      <c r="E4" s="141" t="s">
        <v>1680</v>
      </c>
      <c r="F4" s="141" t="s">
        <v>1369</v>
      </c>
      <c r="G4" s="141" t="s">
        <v>1682</v>
      </c>
      <c r="H4" s="141" t="s">
        <v>2884</v>
      </c>
      <c r="I4" s="141" t="s">
        <v>1687</v>
      </c>
      <c r="J4" s="141">
        <v>0</v>
      </c>
      <c r="K4" s="141" t="s">
        <v>1692</v>
      </c>
      <c r="L4" s="141">
        <v>0</v>
      </c>
      <c r="M4" s="141" t="s">
        <v>1706</v>
      </c>
      <c r="N4" s="141" t="s">
        <v>1370</v>
      </c>
      <c r="O4" s="141" t="s">
        <v>2118</v>
      </c>
      <c r="P4" s="141" t="s">
        <v>1714</v>
      </c>
      <c r="Q4" s="141" t="b">
        <v>1</v>
      </c>
      <c r="R4" s="141" t="b">
        <v>0</v>
      </c>
      <c r="S4" s="141" t="b">
        <v>0</v>
      </c>
      <c r="T4" s="141" t="b">
        <v>0</v>
      </c>
      <c r="U4" s="141" t="b">
        <v>0</v>
      </c>
      <c r="V4" s="141" t="b">
        <v>0</v>
      </c>
      <c r="W4" s="141" t="b">
        <v>1</v>
      </c>
      <c r="X4" s="141" t="b">
        <v>0</v>
      </c>
      <c r="Y4" s="141" t="b">
        <v>0</v>
      </c>
      <c r="Z4" s="141" t="b">
        <v>0</v>
      </c>
      <c r="AA4" s="141" t="b">
        <v>0</v>
      </c>
      <c r="AB4" s="141" t="b">
        <v>0</v>
      </c>
      <c r="AC4" s="141" t="b">
        <v>0</v>
      </c>
      <c r="AD4" s="141" t="b">
        <v>0</v>
      </c>
      <c r="AE4" s="141" t="b">
        <v>0</v>
      </c>
      <c r="AF4" s="141" t="b">
        <v>0</v>
      </c>
      <c r="AG4" s="141" t="b">
        <v>0</v>
      </c>
      <c r="AH4" s="141" t="b">
        <v>0</v>
      </c>
      <c r="AI4" s="141" t="b">
        <v>0</v>
      </c>
      <c r="AJ4" s="141" t="b">
        <v>0</v>
      </c>
      <c r="AK4" s="141" t="b">
        <v>0</v>
      </c>
      <c r="AL4" s="141" t="b">
        <v>0</v>
      </c>
      <c r="AM4" s="141" t="b">
        <v>0</v>
      </c>
      <c r="AN4" s="141" t="b">
        <v>1</v>
      </c>
      <c r="AO4" s="141" t="b">
        <v>0</v>
      </c>
      <c r="AP4" s="141">
        <v>0</v>
      </c>
      <c r="AQ4" s="141" t="b">
        <v>0</v>
      </c>
      <c r="AR4" s="141" t="b">
        <v>0</v>
      </c>
      <c r="AS4" s="141" t="b">
        <v>0</v>
      </c>
      <c r="AT4" s="141" t="b">
        <v>0</v>
      </c>
      <c r="AU4" s="141" t="b">
        <v>1</v>
      </c>
      <c r="AV4" s="141" t="b">
        <v>0</v>
      </c>
      <c r="AW4" s="141" t="b">
        <v>0</v>
      </c>
      <c r="AX4" s="141" t="b">
        <v>0</v>
      </c>
      <c r="AY4" s="141" t="b">
        <v>1</v>
      </c>
      <c r="AZ4" s="141" t="b">
        <v>0</v>
      </c>
      <c r="BA4" s="141" t="b">
        <v>0</v>
      </c>
      <c r="BB4" s="141">
        <v>0</v>
      </c>
      <c r="BC4" s="141" t="s">
        <v>1721</v>
      </c>
      <c r="BD4" s="141" t="s">
        <v>1726</v>
      </c>
      <c r="BE4" s="141" t="s">
        <v>1422</v>
      </c>
      <c r="BF4" s="141">
        <v>0</v>
      </c>
      <c r="BG4" s="141">
        <v>0</v>
      </c>
      <c r="BH4" s="141" t="s">
        <v>1625</v>
      </c>
      <c r="BI4" s="141">
        <v>0</v>
      </c>
      <c r="BJ4" s="141" t="s">
        <v>1734</v>
      </c>
      <c r="BK4" s="141">
        <v>0</v>
      </c>
      <c r="BL4" s="141" t="s">
        <v>1624</v>
      </c>
      <c r="BM4" s="141">
        <v>0</v>
      </c>
      <c r="BN4" s="141" t="s">
        <v>1742</v>
      </c>
      <c r="BO4" s="141">
        <v>0</v>
      </c>
      <c r="BP4" s="141" t="s">
        <v>2920</v>
      </c>
      <c r="BQ4" s="141" t="s">
        <v>1749</v>
      </c>
      <c r="BR4" s="141">
        <v>0</v>
      </c>
      <c r="BS4" s="141" t="s">
        <v>1625</v>
      </c>
      <c r="BT4" s="141">
        <v>0</v>
      </c>
      <c r="BU4" s="141" t="s">
        <v>2158</v>
      </c>
      <c r="BV4" s="141">
        <v>0</v>
      </c>
      <c r="BW4" s="141" t="s">
        <v>1757</v>
      </c>
      <c r="BX4" s="141" t="s">
        <v>1369</v>
      </c>
      <c r="BY4" s="141" t="s">
        <v>1763</v>
      </c>
      <c r="BZ4" s="141" t="s">
        <v>3018</v>
      </c>
      <c r="CA4" s="141" t="s">
        <v>1764</v>
      </c>
      <c r="CB4" s="141" t="s">
        <v>3020</v>
      </c>
      <c r="CC4" s="141" t="s">
        <v>1586</v>
      </c>
      <c r="CD4" s="141">
        <v>0</v>
      </c>
      <c r="CE4" s="141" t="s">
        <v>1596</v>
      </c>
      <c r="CF4" s="141" t="s">
        <v>1774</v>
      </c>
      <c r="CG4" s="141" t="s">
        <v>1370</v>
      </c>
      <c r="CH4" s="141">
        <v>0</v>
      </c>
      <c r="CI4" s="141" t="b">
        <v>0</v>
      </c>
      <c r="CJ4" s="141" t="b">
        <v>0</v>
      </c>
      <c r="CK4" s="141" t="b">
        <v>1</v>
      </c>
      <c r="CL4" s="141" t="b">
        <v>0</v>
      </c>
      <c r="CM4" s="141" t="b">
        <v>0</v>
      </c>
      <c r="CN4" s="141" t="b">
        <v>0</v>
      </c>
      <c r="CO4" s="141" t="b">
        <v>0</v>
      </c>
      <c r="CP4" s="141" t="b">
        <v>1</v>
      </c>
      <c r="CQ4" s="141" t="b">
        <v>0</v>
      </c>
      <c r="CR4" s="141" t="b">
        <v>0</v>
      </c>
      <c r="CS4" s="141" t="b">
        <v>0</v>
      </c>
      <c r="CT4" s="141" t="b">
        <v>1</v>
      </c>
      <c r="CU4" s="141" t="b">
        <v>0</v>
      </c>
      <c r="CV4" s="141" t="b">
        <v>0</v>
      </c>
      <c r="CW4" s="141" t="b">
        <v>0</v>
      </c>
      <c r="CX4" s="141" t="b">
        <v>0</v>
      </c>
      <c r="CY4" s="141" t="b">
        <v>0</v>
      </c>
      <c r="CZ4" s="141" t="b">
        <v>0</v>
      </c>
      <c r="DA4" s="141" t="b">
        <v>0</v>
      </c>
      <c r="DB4" s="141" t="b">
        <v>0</v>
      </c>
      <c r="DC4" s="141" t="b">
        <v>0</v>
      </c>
      <c r="DD4" s="141" t="b">
        <v>0</v>
      </c>
      <c r="DE4" s="141" t="b">
        <v>0</v>
      </c>
      <c r="DF4" s="141" t="b">
        <v>0</v>
      </c>
      <c r="DG4" s="141" t="b">
        <v>0</v>
      </c>
      <c r="DH4" s="141">
        <v>0</v>
      </c>
      <c r="DI4" s="141" t="s">
        <v>1370</v>
      </c>
      <c r="DJ4" s="141" t="s">
        <v>2878</v>
      </c>
      <c r="DK4" s="141" t="b">
        <v>0</v>
      </c>
      <c r="DL4" s="141" t="b">
        <v>0</v>
      </c>
      <c r="DM4" s="141" t="b">
        <v>1</v>
      </c>
      <c r="DN4" s="141" t="b">
        <v>0</v>
      </c>
      <c r="DO4" s="141">
        <v>0</v>
      </c>
      <c r="DP4" s="141" t="s">
        <v>2947</v>
      </c>
      <c r="DQ4" s="141" t="s">
        <v>2902</v>
      </c>
    </row>
    <row r="5" spans="1:121" ht="25.5" customHeight="1" x14ac:dyDescent="0.25">
      <c r="A5" s="141" t="s">
        <v>3030</v>
      </c>
      <c r="B5" s="141" t="s">
        <v>1348</v>
      </c>
      <c r="C5" s="141">
        <v>1077491951</v>
      </c>
      <c r="D5" s="141">
        <v>3</v>
      </c>
      <c r="E5" s="141" t="s">
        <v>1680</v>
      </c>
      <c r="F5" s="141" t="s">
        <v>1369</v>
      </c>
      <c r="G5" s="141" t="s">
        <v>1683</v>
      </c>
      <c r="H5" s="141" t="s">
        <v>2884</v>
      </c>
      <c r="I5" s="141" t="s">
        <v>1684</v>
      </c>
      <c r="J5" s="141">
        <v>0</v>
      </c>
      <c r="K5" s="141" t="s">
        <v>1693</v>
      </c>
      <c r="L5" s="141">
        <v>0</v>
      </c>
      <c r="M5" s="141" t="s">
        <v>1702</v>
      </c>
      <c r="N5" s="141" t="s">
        <v>1369</v>
      </c>
      <c r="O5" s="141" t="s">
        <v>1820</v>
      </c>
      <c r="P5" s="141" t="s">
        <v>1710</v>
      </c>
      <c r="Q5" s="141" t="b">
        <v>1</v>
      </c>
      <c r="R5" s="141" t="b">
        <v>0</v>
      </c>
      <c r="S5" s="141" t="b">
        <v>0</v>
      </c>
      <c r="T5" s="141" t="b">
        <v>0</v>
      </c>
      <c r="U5" s="141" t="b">
        <v>0</v>
      </c>
      <c r="V5" s="141" t="b">
        <v>0</v>
      </c>
      <c r="W5" s="141" t="b">
        <v>1</v>
      </c>
      <c r="X5" s="141" t="b">
        <v>0</v>
      </c>
      <c r="Y5" s="141" t="b">
        <v>0</v>
      </c>
      <c r="Z5" s="141" t="b">
        <v>0</v>
      </c>
      <c r="AA5" s="141" t="b">
        <v>0</v>
      </c>
      <c r="AB5" s="141" t="b">
        <v>0</v>
      </c>
      <c r="AC5" s="141" t="b">
        <v>0</v>
      </c>
      <c r="AD5" s="141" t="b">
        <v>0</v>
      </c>
      <c r="AE5" s="141" t="b">
        <v>0</v>
      </c>
      <c r="AF5" s="141" t="b">
        <v>0</v>
      </c>
      <c r="AG5" s="141" t="b">
        <v>0</v>
      </c>
      <c r="AH5" s="141" t="b">
        <v>0</v>
      </c>
      <c r="AI5" s="141" t="b">
        <v>0</v>
      </c>
      <c r="AJ5" s="141" t="b">
        <v>0</v>
      </c>
      <c r="AK5" s="141" t="b">
        <v>0</v>
      </c>
      <c r="AL5" s="141" t="b">
        <v>0</v>
      </c>
      <c r="AM5" s="141" t="b">
        <v>0</v>
      </c>
      <c r="AN5" s="141" t="b">
        <v>1</v>
      </c>
      <c r="AO5" s="141" t="b">
        <v>0</v>
      </c>
      <c r="AP5" s="141">
        <v>0</v>
      </c>
      <c r="AQ5" s="141" t="b">
        <v>0</v>
      </c>
      <c r="AR5" s="141" t="b">
        <v>0</v>
      </c>
      <c r="AS5" s="141" t="b">
        <v>0</v>
      </c>
      <c r="AT5" s="141" t="b">
        <v>0</v>
      </c>
      <c r="AU5" s="141" t="b">
        <v>1</v>
      </c>
      <c r="AV5" s="141" t="b">
        <v>0</v>
      </c>
      <c r="AW5" s="141" t="b">
        <v>0</v>
      </c>
      <c r="AX5" s="141" t="b">
        <v>0</v>
      </c>
      <c r="AY5" s="141" t="b">
        <v>1</v>
      </c>
      <c r="AZ5" s="141" t="b">
        <v>0</v>
      </c>
      <c r="BA5" s="141" t="b">
        <v>0</v>
      </c>
      <c r="BB5" s="141">
        <v>0</v>
      </c>
      <c r="BC5" s="141" t="s">
        <v>1721</v>
      </c>
      <c r="BD5" s="141" t="s">
        <v>1726</v>
      </c>
      <c r="BE5" s="141" t="s">
        <v>1421</v>
      </c>
      <c r="BF5" s="141" t="s">
        <v>1826</v>
      </c>
      <c r="BG5" s="141">
        <v>0</v>
      </c>
      <c r="BH5" s="141" t="s">
        <v>1625</v>
      </c>
      <c r="BI5" s="141">
        <v>0</v>
      </c>
      <c r="BJ5" s="141" t="s">
        <v>1735</v>
      </c>
      <c r="BK5" s="141">
        <v>0</v>
      </c>
      <c r="BL5" s="141" t="s">
        <v>1624</v>
      </c>
      <c r="BM5" s="141">
        <v>0</v>
      </c>
      <c r="BN5" s="141" t="s">
        <v>1742</v>
      </c>
      <c r="BO5" s="141">
        <v>0</v>
      </c>
      <c r="BP5" s="141" t="s">
        <v>2920</v>
      </c>
      <c r="BQ5" s="141" t="s">
        <v>1747</v>
      </c>
      <c r="BR5" s="141">
        <v>0</v>
      </c>
      <c r="BS5" s="141" t="s">
        <v>1625</v>
      </c>
      <c r="BT5" s="141">
        <v>0</v>
      </c>
      <c r="BU5" s="141" t="s">
        <v>2158</v>
      </c>
      <c r="BV5" s="141">
        <v>0</v>
      </c>
      <c r="BW5" s="141" t="s">
        <v>1757</v>
      </c>
      <c r="BX5" s="141" t="s">
        <v>1369</v>
      </c>
      <c r="BY5" s="141" t="s">
        <v>1763</v>
      </c>
      <c r="BZ5" s="141" t="s">
        <v>3009</v>
      </c>
      <c r="CA5" s="141" t="s">
        <v>1764</v>
      </c>
      <c r="CB5" s="141" t="s">
        <v>3010</v>
      </c>
      <c r="CC5" s="141" t="s">
        <v>1584</v>
      </c>
      <c r="CD5" s="141">
        <v>0</v>
      </c>
      <c r="CE5" s="141" t="s">
        <v>1595</v>
      </c>
      <c r="CF5" s="141" t="s">
        <v>1774</v>
      </c>
      <c r="CG5" s="141" t="s">
        <v>1370</v>
      </c>
      <c r="CH5" s="141">
        <v>0</v>
      </c>
      <c r="CI5" s="141" t="b">
        <v>0</v>
      </c>
      <c r="CJ5" s="141" t="b">
        <v>0</v>
      </c>
      <c r="CK5" s="141" t="b">
        <v>1</v>
      </c>
      <c r="CL5" s="141" t="b">
        <v>0</v>
      </c>
      <c r="CM5" s="141" t="b">
        <v>0</v>
      </c>
      <c r="CN5" s="141" t="b">
        <v>0</v>
      </c>
      <c r="CO5" s="141" t="b">
        <v>0</v>
      </c>
      <c r="CP5" s="141" t="b">
        <v>1</v>
      </c>
      <c r="CQ5" s="141" t="b">
        <v>0</v>
      </c>
      <c r="CR5" s="141" t="b">
        <v>0</v>
      </c>
      <c r="CS5" s="141" t="b">
        <v>0</v>
      </c>
      <c r="CT5" s="141" t="b">
        <v>1</v>
      </c>
      <c r="CU5" s="141" t="b">
        <v>0</v>
      </c>
      <c r="CV5" s="141" t="b">
        <v>0</v>
      </c>
      <c r="CW5" s="141" t="b">
        <v>0</v>
      </c>
      <c r="CX5" s="141" t="b">
        <v>0</v>
      </c>
      <c r="CY5" s="141" t="b">
        <v>0</v>
      </c>
      <c r="CZ5" s="141" t="b">
        <v>0</v>
      </c>
      <c r="DA5" s="141" t="b">
        <v>0</v>
      </c>
      <c r="DB5" s="141" t="b">
        <v>0</v>
      </c>
      <c r="DC5" s="141" t="b">
        <v>0</v>
      </c>
      <c r="DD5" s="141" t="b">
        <v>0</v>
      </c>
      <c r="DE5" s="141" t="b">
        <v>0</v>
      </c>
      <c r="DF5" s="141" t="b">
        <v>0</v>
      </c>
      <c r="DG5" s="141" t="b">
        <v>0</v>
      </c>
      <c r="DH5" s="141">
        <v>3</v>
      </c>
      <c r="DI5" s="141" t="s">
        <v>1369</v>
      </c>
      <c r="DJ5" s="141" t="s">
        <v>3011</v>
      </c>
      <c r="DK5" s="141" t="b">
        <v>0</v>
      </c>
      <c r="DL5" s="141" t="b">
        <v>0</v>
      </c>
      <c r="DM5" s="141" t="b">
        <v>1</v>
      </c>
      <c r="DN5" s="141" t="b">
        <v>0</v>
      </c>
      <c r="DO5" s="141">
        <v>0</v>
      </c>
      <c r="DP5" s="141" t="s">
        <v>2947</v>
      </c>
      <c r="DQ5" s="141" t="s">
        <v>3012</v>
      </c>
    </row>
    <row r="6" spans="1:121" ht="25.5" customHeight="1" x14ac:dyDescent="0.25">
      <c r="A6" s="141" t="s">
        <v>3030</v>
      </c>
      <c r="B6" s="141" t="s">
        <v>1348</v>
      </c>
      <c r="C6" s="141">
        <v>1078104617</v>
      </c>
      <c r="D6" s="141">
        <v>3</v>
      </c>
      <c r="E6" s="141" t="s">
        <v>1680</v>
      </c>
      <c r="F6" s="141" t="s">
        <v>1369</v>
      </c>
      <c r="G6" s="141" t="s">
        <v>1683</v>
      </c>
      <c r="H6" s="141" t="s">
        <v>2884</v>
      </c>
      <c r="I6" s="141" t="s">
        <v>1687</v>
      </c>
      <c r="J6" s="141">
        <v>0</v>
      </c>
      <c r="K6" s="141" t="s">
        <v>1692</v>
      </c>
      <c r="L6" s="141">
        <v>0</v>
      </c>
      <c r="M6" s="141" t="s">
        <v>1706</v>
      </c>
      <c r="N6" s="141" t="s">
        <v>1370</v>
      </c>
      <c r="O6" s="141" t="s">
        <v>2118</v>
      </c>
      <c r="P6" s="141" t="s">
        <v>1714</v>
      </c>
      <c r="Q6" s="141" t="b">
        <v>1</v>
      </c>
      <c r="R6" s="141" t="b">
        <v>0</v>
      </c>
      <c r="S6" s="141" t="b">
        <v>0</v>
      </c>
      <c r="T6" s="141" t="b">
        <v>0</v>
      </c>
      <c r="U6" s="141" t="b">
        <v>0</v>
      </c>
      <c r="V6" s="141" t="b">
        <v>0</v>
      </c>
      <c r="W6" s="141" t="b">
        <v>1</v>
      </c>
      <c r="X6" s="141" t="b">
        <v>0</v>
      </c>
      <c r="Y6" s="141" t="b">
        <v>0</v>
      </c>
      <c r="Z6" s="141" t="b">
        <v>0</v>
      </c>
      <c r="AA6" s="141" t="b">
        <v>0</v>
      </c>
      <c r="AB6" s="141" t="b">
        <v>0</v>
      </c>
      <c r="AC6" s="141" t="b">
        <v>0</v>
      </c>
      <c r="AD6" s="141" t="b">
        <v>0</v>
      </c>
      <c r="AE6" s="141" t="b">
        <v>0</v>
      </c>
      <c r="AF6" s="141" t="b">
        <v>0</v>
      </c>
      <c r="AG6" s="141" t="b">
        <v>0</v>
      </c>
      <c r="AH6" s="141" t="b">
        <v>0</v>
      </c>
      <c r="AI6" s="141" t="b">
        <v>0</v>
      </c>
      <c r="AJ6" s="141" t="b">
        <v>0</v>
      </c>
      <c r="AK6" s="141" t="b">
        <v>0</v>
      </c>
      <c r="AL6" s="141" t="b">
        <v>0</v>
      </c>
      <c r="AM6" s="141" t="b">
        <v>0</v>
      </c>
      <c r="AN6" s="141" t="b">
        <v>1</v>
      </c>
      <c r="AO6" s="141" t="b">
        <v>0</v>
      </c>
      <c r="AP6" s="141">
        <v>0</v>
      </c>
      <c r="AQ6" s="141" t="b">
        <v>0</v>
      </c>
      <c r="AR6" s="141" t="b">
        <v>0</v>
      </c>
      <c r="AS6" s="141" t="b">
        <v>0</v>
      </c>
      <c r="AT6" s="141" t="b">
        <v>0</v>
      </c>
      <c r="AU6" s="141" t="b">
        <v>1</v>
      </c>
      <c r="AV6" s="141" t="b">
        <v>0</v>
      </c>
      <c r="AW6" s="141" t="b">
        <v>0</v>
      </c>
      <c r="AX6" s="141" t="b">
        <v>0</v>
      </c>
      <c r="AY6" s="141" t="b">
        <v>1</v>
      </c>
      <c r="AZ6" s="141" t="b">
        <v>0</v>
      </c>
      <c r="BA6" s="141" t="b">
        <v>0</v>
      </c>
      <c r="BB6" s="141">
        <v>0</v>
      </c>
      <c r="BC6" s="141" t="s">
        <v>1721</v>
      </c>
      <c r="BD6" s="141" t="s">
        <v>1726</v>
      </c>
      <c r="BE6" s="141" t="s">
        <v>1422</v>
      </c>
      <c r="BF6" s="141">
        <v>0</v>
      </c>
      <c r="BG6" s="141">
        <v>0</v>
      </c>
      <c r="BH6" s="141" t="s">
        <v>1625</v>
      </c>
      <c r="BI6" s="141">
        <v>0</v>
      </c>
      <c r="BJ6" s="141" t="s">
        <v>1736</v>
      </c>
      <c r="BK6" s="141">
        <v>0</v>
      </c>
      <c r="BL6" s="141" t="s">
        <v>1624</v>
      </c>
      <c r="BM6" s="141">
        <v>0</v>
      </c>
      <c r="BN6" s="141" t="s">
        <v>1742</v>
      </c>
      <c r="BO6" s="141">
        <v>0</v>
      </c>
      <c r="BP6" s="141" t="s">
        <v>3000</v>
      </c>
      <c r="BQ6" s="141" t="s">
        <v>1747</v>
      </c>
      <c r="BR6" s="141">
        <v>0</v>
      </c>
      <c r="BS6" s="141" t="s">
        <v>1625</v>
      </c>
      <c r="BT6" s="141">
        <v>0</v>
      </c>
      <c r="BU6" s="141" t="s">
        <v>2158</v>
      </c>
      <c r="BV6" s="141">
        <v>0</v>
      </c>
      <c r="BW6" s="141" t="s">
        <v>1757</v>
      </c>
      <c r="BX6" s="141" t="s">
        <v>1369</v>
      </c>
      <c r="BY6" s="141" t="s">
        <v>1763</v>
      </c>
      <c r="BZ6" s="141" t="s">
        <v>3001</v>
      </c>
      <c r="CA6" s="141" t="s">
        <v>1764</v>
      </c>
      <c r="CB6" s="141" t="s">
        <v>3002</v>
      </c>
      <c r="CC6" s="141" t="s">
        <v>1586</v>
      </c>
      <c r="CD6" s="141">
        <v>0</v>
      </c>
      <c r="CE6" s="141" t="s">
        <v>1596</v>
      </c>
      <c r="CF6" s="141" t="s">
        <v>1774</v>
      </c>
      <c r="CG6" s="141" t="s">
        <v>1370</v>
      </c>
      <c r="CH6" s="141">
        <v>0</v>
      </c>
      <c r="CI6" s="141" t="b">
        <v>0</v>
      </c>
      <c r="CJ6" s="141" t="b">
        <v>0</v>
      </c>
      <c r="CK6" s="141" t="b">
        <v>1</v>
      </c>
      <c r="CL6" s="141" t="b">
        <v>0</v>
      </c>
      <c r="CM6" s="141" t="b">
        <v>0</v>
      </c>
      <c r="CN6" s="141" t="b">
        <v>0</v>
      </c>
      <c r="CO6" s="141" t="b">
        <v>0</v>
      </c>
      <c r="CP6" s="141" t="b">
        <v>1</v>
      </c>
      <c r="CQ6" s="141" t="b">
        <v>0</v>
      </c>
      <c r="CR6" s="141" t="b">
        <v>0</v>
      </c>
      <c r="CS6" s="141" t="b">
        <v>0</v>
      </c>
      <c r="CT6" s="141" t="b">
        <v>1</v>
      </c>
      <c r="CU6" s="141" t="b">
        <v>0</v>
      </c>
      <c r="CV6" s="141" t="b">
        <v>0</v>
      </c>
      <c r="CW6" s="141" t="b">
        <v>0</v>
      </c>
      <c r="CX6" s="141" t="b">
        <v>0</v>
      </c>
      <c r="CY6" s="141" t="b">
        <v>0</v>
      </c>
      <c r="CZ6" s="141" t="b">
        <v>0</v>
      </c>
      <c r="DA6" s="141" t="b">
        <v>0</v>
      </c>
      <c r="DB6" s="141" t="b">
        <v>0</v>
      </c>
      <c r="DC6" s="141" t="b">
        <v>0</v>
      </c>
      <c r="DD6" s="141" t="b">
        <v>0</v>
      </c>
      <c r="DE6" s="141" t="b">
        <v>0</v>
      </c>
      <c r="DF6" s="141" t="b">
        <v>0</v>
      </c>
      <c r="DG6" s="141" t="b">
        <v>0</v>
      </c>
      <c r="DH6" s="141">
        <v>1</v>
      </c>
      <c r="DI6" s="141" t="s">
        <v>1370</v>
      </c>
      <c r="DJ6" s="141" t="s">
        <v>2878</v>
      </c>
      <c r="DK6" s="141" t="b">
        <v>0</v>
      </c>
      <c r="DL6" s="141" t="b">
        <v>0</v>
      </c>
      <c r="DM6" s="141" t="b">
        <v>1</v>
      </c>
      <c r="DN6" s="141" t="b">
        <v>0</v>
      </c>
      <c r="DO6" s="141">
        <v>0</v>
      </c>
      <c r="DP6" s="141" t="s">
        <v>2939</v>
      </c>
      <c r="DQ6" s="141" t="s">
        <v>2902</v>
      </c>
    </row>
    <row r="7" spans="1:121" ht="25.5" customHeight="1" x14ac:dyDescent="0.25">
      <c r="A7" s="141" t="s">
        <v>3030</v>
      </c>
      <c r="B7" s="141" t="s">
        <v>1348</v>
      </c>
      <c r="C7" s="141">
        <v>1078103584</v>
      </c>
      <c r="D7" s="141">
        <v>3</v>
      </c>
      <c r="E7" s="141" t="s">
        <v>1680</v>
      </c>
      <c r="F7" s="141" t="s">
        <v>1369</v>
      </c>
      <c r="G7" s="141" t="s">
        <v>1682</v>
      </c>
      <c r="H7" s="141" t="s">
        <v>2884</v>
      </c>
      <c r="I7" s="141" t="s">
        <v>1684</v>
      </c>
      <c r="J7" s="141">
        <v>0</v>
      </c>
      <c r="K7" s="141" t="s">
        <v>1692</v>
      </c>
      <c r="L7" s="141">
        <v>0</v>
      </c>
      <c r="M7" s="141" t="s">
        <v>1706</v>
      </c>
      <c r="N7" s="141" t="s">
        <v>1369</v>
      </c>
      <c r="O7" s="141" t="s">
        <v>2118</v>
      </c>
      <c r="P7" s="141" t="s">
        <v>1714</v>
      </c>
      <c r="Q7" s="141" t="b">
        <v>1</v>
      </c>
      <c r="R7" s="141" t="b">
        <v>0</v>
      </c>
      <c r="S7" s="141" t="b">
        <v>0</v>
      </c>
      <c r="T7" s="141" t="b">
        <v>0</v>
      </c>
      <c r="U7" s="141" t="b">
        <v>0</v>
      </c>
      <c r="V7" s="141" t="b">
        <v>0</v>
      </c>
      <c r="W7" s="141" t="b">
        <v>1</v>
      </c>
      <c r="X7" s="141" t="b">
        <v>0</v>
      </c>
      <c r="Y7" s="141" t="b">
        <v>0</v>
      </c>
      <c r="Z7" s="141" t="b">
        <v>0</v>
      </c>
      <c r="AA7" s="141" t="b">
        <v>0</v>
      </c>
      <c r="AB7" s="141" t="b">
        <v>0</v>
      </c>
      <c r="AC7" s="141" t="b">
        <v>0</v>
      </c>
      <c r="AD7" s="141" t="b">
        <v>0</v>
      </c>
      <c r="AE7" s="141" t="b">
        <v>0</v>
      </c>
      <c r="AF7" s="141" t="b">
        <v>0</v>
      </c>
      <c r="AG7" s="141" t="b">
        <v>0</v>
      </c>
      <c r="AH7" s="141" t="b">
        <v>0</v>
      </c>
      <c r="AI7" s="141" t="b">
        <v>0</v>
      </c>
      <c r="AJ7" s="141" t="b">
        <v>0</v>
      </c>
      <c r="AK7" s="141" t="b">
        <v>0</v>
      </c>
      <c r="AL7" s="141" t="b">
        <v>0</v>
      </c>
      <c r="AM7" s="141" t="b">
        <v>0</v>
      </c>
      <c r="AN7" s="141" t="b">
        <v>1</v>
      </c>
      <c r="AO7" s="141" t="b">
        <v>0</v>
      </c>
      <c r="AP7" s="141">
        <v>0</v>
      </c>
      <c r="AQ7" s="141" t="b">
        <v>0</v>
      </c>
      <c r="AR7" s="141" t="b">
        <v>0</v>
      </c>
      <c r="AS7" s="141" t="b">
        <v>0</v>
      </c>
      <c r="AT7" s="141" t="b">
        <v>0</v>
      </c>
      <c r="AU7" s="141" t="b">
        <v>1</v>
      </c>
      <c r="AV7" s="141" t="b">
        <v>0</v>
      </c>
      <c r="AW7" s="141" t="b">
        <v>0</v>
      </c>
      <c r="AX7" s="141" t="b">
        <v>0</v>
      </c>
      <c r="AY7" s="141" t="b">
        <v>1</v>
      </c>
      <c r="AZ7" s="141" t="b">
        <v>0</v>
      </c>
      <c r="BA7" s="141" t="b">
        <v>0</v>
      </c>
      <c r="BB7" s="141">
        <v>0</v>
      </c>
      <c r="BC7" s="141" t="s">
        <v>1721</v>
      </c>
      <c r="BD7" s="141" t="s">
        <v>1726</v>
      </c>
      <c r="BE7" s="141" t="s">
        <v>1421</v>
      </c>
      <c r="BF7" s="141" t="s">
        <v>1826</v>
      </c>
      <c r="BG7" s="141">
        <v>0</v>
      </c>
      <c r="BH7" s="141" t="s">
        <v>1625</v>
      </c>
      <c r="BI7" s="141">
        <v>0</v>
      </c>
      <c r="BJ7" s="141" t="s">
        <v>1734</v>
      </c>
      <c r="BK7" s="141">
        <v>0</v>
      </c>
      <c r="BL7" s="141" t="s">
        <v>1624</v>
      </c>
      <c r="BM7" s="141">
        <v>0</v>
      </c>
      <c r="BN7" s="141" t="s">
        <v>1742</v>
      </c>
      <c r="BO7" s="141">
        <v>0</v>
      </c>
      <c r="BP7" s="141" t="s">
        <v>2920</v>
      </c>
      <c r="BQ7" s="141" t="s">
        <v>1749</v>
      </c>
      <c r="BR7" s="141">
        <v>0</v>
      </c>
      <c r="BS7" s="141" t="s">
        <v>1625</v>
      </c>
      <c r="BT7" s="141">
        <v>0</v>
      </c>
      <c r="BU7" s="141" t="s">
        <v>2158</v>
      </c>
      <c r="BV7" s="141">
        <v>0</v>
      </c>
      <c r="BW7" s="141" t="s">
        <v>1757</v>
      </c>
      <c r="BX7" s="141" t="s">
        <v>1369</v>
      </c>
      <c r="BY7" s="141" t="s">
        <v>1763</v>
      </c>
      <c r="BZ7" s="141" t="s">
        <v>2984</v>
      </c>
      <c r="CA7" s="141" t="s">
        <v>1764</v>
      </c>
      <c r="CB7" s="141" t="s">
        <v>2993</v>
      </c>
      <c r="CC7" s="141" t="s">
        <v>1586</v>
      </c>
      <c r="CD7" s="141">
        <v>0</v>
      </c>
      <c r="CE7" s="141" t="s">
        <v>1596</v>
      </c>
      <c r="CF7" s="141" t="s">
        <v>1774</v>
      </c>
      <c r="CG7" s="141" t="s">
        <v>1369</v>
      </c>
      <c r="CH7" s="141" t="s">
        <v>1777</v>
      </c>
      <c r="CI7" s="141" t="b">
        <v>0</v>
      </c>
      <c r="CJ7" s="141" t="b">
        <v>0</v>
      </c>
      <c r="CK7" s="141" t="b">
        <v>1</v>
      </c>
      <c r="CL7" s="141" t="b">
        <v>0</v>
      </c>
      <c r="CM7" s="141" t="b">
        <v>0</v>
      </c>
      <c r="CN7" s="141" t="b">
        <v>0</v>
      </c>
      <c r="CO7" s="141" t="b">
        <v>0</v>
      </c>
      <c r="CP7" s="141" t="b">
        <v>1</v>
      </c>
      <c r="CQ7" s="141" t="b">
        <v>0</v>
      </c>
      <c r="CR7" s="141" t="b">
        <v>0</v>
      </c>
      <c r="CS7" s="141" t="b">
        <v>0</v>
      </c>
      <c r="CT7" s="141" t="b">
        <v>1</v>
      </c>
      <c r="CU7" s="141" t="b">
        <v>0</v>
      </c>
      <c r="CV7" s="141" t="b">
        <v>0</v>
      </c>
      <c r="CW7" s="141" t="b">
        <v>0</v>
      </c>
      <c r="CX7" s="141" t="b">
        <v>0</v>
      </c>
      <c r="CY7" s="141" t="b">
        <v>0</v>
      </c>
      <c r="CZ7" s="141" t="b">
        <v>0</v>
      </c>
      <c r="DA7" s="141" t="b">
        <v>0</v>
      </c>
      <c r="DB7" s="141" t="b">
        <v>0</v>
      </c>
      <c r="DC7" s="141" t="b">
        <v>0</v>
      </c>
      <c r="DD7" s="141" t="b">
        <v>0</v>
      </c>
      <c r="DE7" s="141" t="b">
        <v>0</v>
      </c>
      <c r="DF7" s="141" t="b">
        <v>0</v>
      </c>
      <c r="DG7" s="141" t="b">
        <v>0</v>
      </c>
      <c r="DH7" s="141">
        <v>3</v>
      </c>
      <c r="DI7" s="141" t="s">
        <v>1369</v>
      </c>
      <c r="DJ7" s="141" t="s">
        <v>2994</v>
      </c>
      <c r="DK7" s="141" t="b">
        <v>0</v>
      </c>
      <c r="DL7" s="141" t="b">
        <v>0</v>
      </c>
      <c r="DM7" s="141" t="b">
        <v>1</v>
      </c>
      <c r="DN7" s="141" t="b">
        <v>0</v>
      </c>
      <c r="DO7" s="141">
        <v>0</v>
      </c>
      <c r="DP7" s="141" t="s">
        <v>2947</v>
      </c>
      <c r="DQ7" s="141" t="s">
        <v>2902</v>
      </c>
    </row>
    <row r="8" spans="1:121" ht="25.5" customHeight="1" x14ac:dyDescent="0.25">
      <c r="A8" s="141" t="s">
        <v>3032</v>
      </c>
      <c r="B8" s="141" t="s">
        <v>1348</v>
      </c>
      <c r="C8" s="141">
        <v>1078105115</v>
      </c>
      <c r="D8" s="141">
        <v>3</v>
      </c>
      <c r="E8" s="141" t="s">
        <v>1680</v>
      </c>
      <c r="F8" s="141" t="s">
        <v>1369</v>
      </c>
      <c r="G8" s="141" t="s">
        <v>1682</v>
      </c>
      <c r="H8" s="141" t="s">
        <v>2884</v>
      </c>
      <c r="I8" s="141" t="s">
        <v>1684</v>
      </c>
      <c r="J8" s="141">
        <v>0</v>
      </c>
      <c r="K8" s="141" t="s">
        <v>1692</v>
      </c>
      <c r="L8" s="141">
        <v>0</v>
      </c>
      <c r="M8" s="141" t="s">
        <v>1703</v>
      </c>
      <c r="N8" s="141" t="s">
        <v>1369</v>
      </c>
      <c r="O8" s="141" t="s">
        <v>2118</v>
      </c>
      <c r="P8" s="141" t="s">
        <v>1714</v>
      </c>
      <c r="Q8" s="141" t="b">
        <v>1</v>
      </c>
      <c r="R8" s="141" t="b">
        <v>0</v>
      </c>
      <c r="S8" s="141" t="b">
        <v>0</v>
      </c>
      <c r="T8" s="141" t="b">
        <v>0</v>
      </c>
      <c r="U8" s="141" t="b">
        <v>0</v>
      </c>
      <c r="V8" s="141" t="b">
        <v>0</v>
      </c>
      <c r="W8" s="141" t="b">
        <v>1</v>
      </c>
      <c r="X8" s="141" t="b">
        <v>0</v>
      </c>
      <c r="Y8" s="141" t="b">
        <v>0</v>
      </c>
      <c r="Z8" s="141" t="b">
        <v>0</v>
      </c>
      <c r="AA8" s="141" t="b">
        <v>0</v>
      </c>
      <c r="AB8" s="141" t="b">
        <v>0</v>
      </c>
      <c r="AC8" s="141" t="b">
        <v>0</v>
      </c>
      <c r="AD8" s="141" t="b">
        <v>0</v>
      </c>
      <c r="AE8" s="141" t="b">
        <v>0</v>
      </c>
      <c r="AF8" s="141" t="b">
        <v>0</v>
      </c>
      <c r="AG8" s="141" t="b">
        <v>0</v>
      </c>
      <c r="AH8" s="141" t="b">
        <v>0</v>
      </c>
      <c r="AI8" s="141" t="b">
        <v>0</v>
      </c>
      <c r="AJ8" s="141" t="b">
        <v>0</v>
      </c>
      <c r="AK8" s="141" t="b">
        <v>0</v>
      </c>
      <c r="AL8" s="141" t="b">
        <v>0</v>
      </c>
      <c r="AM8" s="141" t="b">
        <v>0</v>
      </c>
      <c r="AN8" s="141" t="b">
        <v>1</v>
      </c>
      <c r="AO8" s="141" t="b">
        <v>0</v>
      </c>
      <c r="AP8" s="141">
        <v>0</v>
      </c>
      <c r="AQ8" s="141" t="b">
        <v>0</v>
      </c>
      <c r="AR8" s="141" t="b">
        <v>0</v>
      </c>
      <c r="AS8" s="141" t="b">
        <v>0</v>
      </c>
      <c r="AT8" s="141" t="b">
        <v>0</v>
      </c>
      <c r="AU8" s="141" t="b">
        <v>1</v>
      </c>
      <c r="AV8" s="141" t="b">
        <v>0</v>
      </c>
      <c r="AW8" s="141" t="b">
        <v>0</v>
      </c>
      <c r="AX8" s="141" t="b">
        <v>0</v>
      </c>
      <c r="AY8" s="141" t="b">
        <v>1</v>
      </c>
      <c r="AZ8" s="141" t="b">
        <v>0</v>
      </c>
      <c r="BA8" s="141" t="b">
        <v>0</v>
      </c>
      <c r="BB8" s="141">
        <v>0</v>
      </c>
      <c r="BC8" s="141" t="s">
        <v>1721</v>
      </c>
      <c r="BD8" s="141" t="s">
        <v>1726</v>
      </c>
      <c r="BE8" s="141" t="s">
        <v>1421</v>
      </c>
      <c r="BF8" s="141" t="s">
        <v>1826</v>
      </c>
      <c r="BG8" s="141">
        <v>0</v>
      </c>
      <c r="BH8" s="141" t="s">
        <v>1625</v>
      </c>
      <c r="BI8" s="141">
        <v>0</v>
      </c>
      <c r="BJ8" s="141" t="s">
        <v>1734</v>
      </c>
      <c r="BK8" s="141">
        <v>0</v>
      </c>
      <c r="BL8" s="141" t="s">
        <v>1624</v>
      </c>
      <c r="BM8" s="141">
        <v>0</v>
      </c>
      <c r="BN8" s="141" t="s">
        <v>1742</v>
      </c>
      <c r="BO8" s="141">
        <v>0</v>
      </c>
      <c r="BP8" s="141" t="s">
        <v>2920</v>
      </c>
      <c r="BQ8" s="141" t="s">
        <v>1749</v>
      </c>
      <c r="BR8" s="141">
        <v>0</v>
      </c>
      <c r="BS8" s="141" t="s">
        <v>1625</v>
      </c>
      <c r="BT8" s="141">
        <v>0</v>
      </c>
      <c r="BU8" s="141" t="s">
        <v>2158</v>
      </c>
      <c r="BV8" s="141">
        <v>0</v>
      </c>
      <c r="BW8" s="141" t="s">
        <v>1757</v>
      </c>
      <c r="BX8" s="141" t="s">
        <v>1369</v>
      </c>
      <c r="BY8" s="141" t="s">
        <v>1763</v>
      </c>
      <c r="BZ8" s="141" t="s">
        <v>2985</v>
      </c>
      <c r="CA8" s="141" t="s">
        <v>1764</v>
      </c>
      <c r="CB8" s="141" t="s">
        <v>2986</v>
      </c>
      <c r="CC8" s="141" t="s">
        <v>1586</v>
      </c>
      <c r="CD8" s="141">
        <v>0</v>
      </c>
      <c r="CE8" s="141" t="s">
        <v>1596</v>
      </c>
      <c r="CF8" s="141" t="s">
        <v>1774</v>
      </c>
      <c r="CG8" s="141" t="s">
        <v>1370</v>
      </c>
      <c r="CH8" s="141">
        <v>0</v>
      </c>
      <c r="CI8" s="141" t="b">
        <v>0</v>
      </c>
      <c r="CJ8" s="141" t="b">
        <v>0</v>
      </c>
      <c r="CK8" s="141" t="b">
        <v>1</v>
      </c>
      <c r="CL8" s="141" t="b">
        <v>0</v>
      </c>
      <c r="CM8" s="141" t="b">
        <v>0</v>
      </c>
      <c r="CN8" s="141" t="b">
        <v>0</v>
      </c>
      <c r="CO8" s="141" t="b">
        <v>0</v>
      </c>
      <c r="CP8" s="141" t="b">
        <v>1</v>
      </c>
      <c r="CQ8" s="141" t="b">
        <v>0</v>
      </c>
      <c r="CR8" s="141" t="b">
        <v>0</v>
      </c>
      <c r="CS8" s="141" t="b">
        <v>0</v>
      </c>
      <c r="CT8" s="141" t="b">
        <v>1</v>
      </c>
      <c r="CU8" s="141" t="b">
        <v>0</v>
      </c>
      <c r="CV8" s="141" t="b">
        <v>0</v>
      </c>
      <c r="CW8" s="141" t="b">
        <v>0</v>
      </c>
      <c r="CX8" s="141" t="b">
        <v>0</v>
      </c>
      <c r="CY8" s="141" t="b">
        <v>0</v>
      </c>
      <c r="CZ8" s="141" t="b">
        <v>0</v>
      </c>
      <c r="DA8" s="141" t="b">
        <v>0</v>
      </c>
      <c r="DB8" s="141" t="b">
        <v>0</v>
      </c>
      <c r="DC8" s="141" t="b">
        <v>0</v>
      </c>
      <c r="DD8" s="141" t="b">
        <v>0</v>
      </c>
      <c r="DE8" s="141" t="b">
        <v>0</v>
      </c>
      <c r="DF8" s="141" t="b">
        <v>0</v>
      </c>
      <c r="DG8" s="141" t="b">
        <v>0</v>
      </c>
      <c r="DH8" s="141">
        <v>3</v>
      </c>
      <c r="DI8" s="141" t="s">
        <v>1369</v>
      </c>
      <c r="DJ8" s="141" t="s">
        <v>2987</v>
      </c>
      <c r="DK8" s="141" t="b">
        <v>0</v>
      </c>
      <c r="DL8" s="141" t="b">
        <v>0</v>
      </c>
      <c r="DM8" s="141" t="b">
        <v>1</v>
      </c>
      <c r="DN8" s="141" t="b">
        <v>0</v>
      </c>
      <c r="DO8" s="141">
        <v>0</v>
      </c>
      <c r="DP8" s="141" t="s">
        <v>2947</v>
      </c>
      <c r="DQ8" s="141" t="s">
        <v>2902</v>
      </c>
    </row>
    <row r="9" spans="1:121" ht="25.5" customHeight="1" x14ac:dyDescent="0.25">
      <c r="A9" s="141" t="s">
        <v>3032</v>
      </c>
      <c r="B9" s="141" t="s">
        <v>1348</v>
      </c>
      <c r="C9" s="141">
        <v>1077490178</v>
      </c>
      <c r="D9" s="141">
        <v>2</v>
      </c>
      <c r="E9" s="141" t="s">
        <v>1680</v>
      </c>
      <c r="F9" s="141" t="s">
        <v>1369</v>
      </c>
      <c r="G9" s="141" t="s">
        <v>1682</v>
      </c>
      <c r="H9" s="141" t="s">
        <v>2884</v>
      </c>
      <c r="I9" s="141" t="s">
        <v>1687</v>
      </c>
      <c r="J9" s="141">
        <v>0</v>
      </c>
      <c r="K9" s="141" t="s">
        <v>1693</v>
      </c>
      <c r="L9" s="141">
        <v>0</v>
      </c>
      <c r="M9" s="141" t="s">
        <v>1706</v>
      </c>
      <c r="N9" s="141" t="s">
        <v>1370</v>
      </c>
      <c r="O9" s="141" t="s">
        <v>2118</v>
      </c>
      <c r="P9" s="141" t="s">
        <v>1714</v>
      </c>
      <c r="Q9" s="141" t="b">
        <v>1</v>
      </c>
      <c r="R9" s="141" t="b">
        <v>0</v>
      </c>
      <c r="S9" s="141" t="b">
        <v>0</v>
      </c>
      <c r="T9" s="141" t="b">
        <v>0</v>
      </c>
      <c r="U9" s="141" t="b">
        <v>0</v>
      </c>
      <c r="V9" s="141" t="b">
        <v>0</v>
      </c>
      <c r="W9" s="141" t="b">
        <v>1</v>
      </c>
      <c r="X9" s="141" t="b">
        <v>0</v>
      </c>
      <c r="Y9" s="141" t="b">
        <v>0</v>
      </c>
      <c r="Z9" s="141" t="b">
        <v>0</v>
      </c>
      <c r="AA9" s="141" t="b">
        <v>0</v>
      </c>
      <c r="AB9" s="141" t="b">
        <v>0</v>
      </c>
      <c r="AC9" s="141" t="b">
        <v>0</v>
      </c>
      <c r="AD9" s="141" t="b">
        <v>0</v>
      </c>
      <c r="AE9" s="141" t="b">
        <v>0</v>
      </c>
      <c r="AF9" s="141" t="b">
        <v>0</v>
      </c>
      <c r="AG9" s="141" t="b">
        <v>0</v>
      </c>
      <c r="AH9" s="141" t="b">
        <v>0</v>
      </c>
      <c r="AI9" s="141" t="b">
        <v>0</v>
      </c>
      <c r="AJ9" s="141" t="b">
        <v>0</v>
      </c>
      <c r="AK9" s="141" t="b">
        <v>0</v>
      </c>
      <c r="AL9" s="141" t="b">
        <v>0</v>
      </c>
      <c r="AM9" s="141" t="b">
        <v>0</v>
      </c>
      <c r="AN9" s="141" t="b">
        <v>1</v>
      </c>
      <c r="AO9" s="141" t="b">
        <v>0</v>
      </c>
      <c r="AP9" s="141">
        <v>0</v>
      </c>
      <c r="AQ9" s="141" t="b">
        <v>0</v>
      </c>
      <c r="AR9" s="141" t="b">
        <v>0</v>
      </c>
      <c r="AS9" s="141" t="b">
        <v>0</v>
      </c>
      <c r="AT9" s="141" t="b">
        <v>0</v>
      </c>
      <c r="AU9" s="141" t="b">
        <v>1</v>
      </c>
      <c r="AV9" s="141" t="b">
        <v>0</v>
      </c>
      <c r="AW9" s="141" t="b">
        <v>0</v>
      </c>
      <c r="AX9" s="141" t="b">
        <v>0</v>
      </c>
      <c r="AY9" s="141" t="b">
        <v>1</v>
      </c>
      <c r="AZ9" s="141" t="b">
        <v>0</v>
      </c>
      <c r="BA9" s="141" t="b">
        <v>0</v>
      </c>
      <c r="BB9" s="141">
        <v>0</v>
      </c>
      <c r="BC9" s="141" t="s">
        <v>1721</v>
      </c>
      <c r="BD9" s="141" t="s">
        <v>1726</v>
      </c>
      <c r="BE9" s="141" t="s">
        <v>1422</v>
      </c>
      <c r="BF9" s="141">
        <v>0</v>
      </c>
      <c r="BG9" s="141">
        <v>0</v>
      </c>
      <c r="BH9" s="141" t="s">
        <v>1625</v>
      </c>
      <c r="BI9" s="141">
        <v>0</v>
      </c>
      <c r="BJ9" s="141" t="s">
        <v>1736</v>
      </c>
      <c r="BK9" s="141">
        <v>0</v>
      </c>
      <c r="BL9" s="141" t="s">
        <v>1624</v>
      </c>
      <c r="BM9" s="141">
        <v>0</v>
      </c>
      <c r="BN9" s="141" t="s">
        <v>1743</v>
      </c>
      <c r="BO9" s="141">
        <v>0</v>
      </c>
      <c r="BP9" s="141" t="s">
        <v>2920</v>
      </c>
      <c r="BQ9" s="141" t="s">
        <v>1749</v>
      </c>
      <c r="BR9" s="141">
        <v>0</v>
      </c>
      <c r="BS9" s="141" t="s">
        <v>1625</v>
      </c>
      <c r="BT9" s="141">
        <v>0</v>
      </c>
      <c r="BU9" s="141" t="s">
        <v>2158</v>
      </c>
      <c r="BV9" s="141">
        <v>0</v>
      </c>
      <c r="BW9" s="141" t="s">
        <v>1757</v>
      </c>
      <c r="BX9" s="141" t="s">
        <v>1369</v>
      </c>
      <c r="BY9" s="141" t="s">
        <v>1763</v>
      </c>
      <c r="BZ9" s="141" t="s">
        <v>2977</v>
      </c>
      <c r="CA9" s="141" t="s">
        <v>1764</v>
      </c>
      <c r="CB9" s="141" t="s">
        <v>2918</v>
      </c>
      <c r="CC9" s="141" t="s">
        <v>1586</v>
      </c>
      <c r="CD9" s="141">
        <v>0</v>
      </c>
      <c r="CE9" s="141" t="s">
        <v>1596</v>
      </c>
      <c r="CF9" s="141" t="s">
        <v>1774</v>
      </c>
      <c r="CG9" s="141" t="s">
        <v>1370</v>
      </c>
      <c r="CH9" s="141">
        <v>0</v>
      </c>
      <c r="CI9" s="141" t="b">
        <v>0</v>
      </c>
      <c r="CJ9" s="141" t="b">
        <v>0</v>
      </c>
      <c r="CK9" s="141" t="b">
        <v>1</v>
      </c>
      <c r="CL9" s="141" t="b">
        <v>0</v>
      </c>
      <c r="CM9" s="141" t="b">
        <v>0</v>
      </c>
      <c r="CN9" s="141" t="b">
        <v>0</v>
      </c>
      <c r="CO9" s="141" t="b">
        <v>0</v>
      </c>
      <c r="CP9" s="141" t="b">
        <v>1</v>
      </c>
      <c r="CQ9" s="141" t="b">
        <v>0</v>
      </c>
      <c r="CR9" s="141" t="b">
        <v>0</v>
      </c>
      <c r="CS9" s="141" t="b">
        <v>0</v>
      </c>
      <c r="CT9" s="141" t="b">
        <v>1</v>
      </c>
      <c r="CU9" s="141" t="b">
        <v>0</v>
      </c>
      <c r="CV9" s="141" t="b">
        <v>0</v>
      </c>
      <c r="CW9" s="141" t="b">
        <v>0</v>
      </c>
      <c r="CX9" s="141" t="b">
        <v>0</v>
      </c>
      <c r="CY9" s="141" t="b">
        <v>0</v>
      </c>
      <c r="CZ9" s="141" t="b">
        <v>0</v>
      </c>
      <c r="DA9" s="141" t="b">
        <v>0</v>
      </c>
      <c r="DB9" s="141" t="b">
        <v>0</v>
      </c>
      <c r="DC9" s="141" t="b">
        <v>0</v>
      </c>
      <c r="DD9" s="141" t="b">
        <v>0</v>
      </c>
      <c r="DE9" s="141" t="b">
        <v>0</v>
      </c>
      <c r="DF9" s="141" t="b">
        <v>0</v>
      </c>
      <c r="DG9" s="141" t="b">
        <v>0</v>
      </c>
      <c r="DH9" s="141">
        <v>2</v>
      </c>
      <c r="DI9" s="141" t="s">
        <v>1370</v>
      </c>
      <c r="DJ9" s="141" t="s">
        <v>2878</v>
      </c>
      <c r="DK9" s="141" t="b">
        <v>0</v>
      </c>
      <c r="DL9" s="141" t="b">
        <v>0</v>
      </c>
      <c r="DM9" s="141" t="b">
        <v>1</v>
      </c>
      <c r="DN9" s="141" t="b">
        <v>0</v>
      </c>
      <c r="DO9" s="141">
        <v>0</v>
      </c>
      <c r="DP9" s="141" t="s">
        <v>2978</v>
      </c>
      <c r="DQ9" s="141" t="s">
        <v>2902</v>
      </c>
    </row>
    <row r="10" spans="1:121" ht="25.5" customHeight="1" x14ac:dyDescent="0.25">
      <c r="A10" s="141" t="s">
        <v>3032</v>
      </c>
      <c r="B10" s="141" t="s">
        <v>1348</v>
      </c>
      <c r="C10" s="141">
        <v>1077490255</v>
      </c>
      <c r="D10" s="141">
        <v>3</v>
      </c>
      <c r="E10" s="141" t="s">
        <v>1680</v>
      </c>
      <c r="F10" s="141" t="s">
        <v>1369</v>
      </c>
      <c r="G10" s="141" t="s">
        <v>1682</v>
      </c>
      <c r="H10" s="141" t="s">
        <v>2884</v>
      </c>
      <c r="I10" s="141" t="s">
        <v>1687</v>
      </c>
      <c r="J10" s="141">
        <v>0</v>
      </c>
      <c r="K10" s="141" t="s">
        <v>1692</v>
      </c>
      <c r="L10" s="141">
        <v>0</v>
      </c>
      <c r="M10" s="141" t="s">
        <v>1706</v>
      </c>
      <c r="N10" s="141" t="s">
        <v>1370</v>
      </c>
      <c r="O10" s="141" t="s">
        <v>2118</v>
      </c>
      <c r="P10" s="141" t="s">
        <v>1714</v>
      </c>
      <c r="Q10" s="141" t="b">
        <v>1</v>
      </c>
      <c r="R10" s="141" t="b">
        <v>0</v>
      </c>
      <c r="S10" s="141" t="b">
        <v>0</v>
      </c>
      <c r="T10" s="141" t="b">
        <v>0</v>
      </c>
      <c r="U10" s="141" t="b">
        <v>0</v>
      </c>
      <c r="V10" s="141" t="b">
        <v>0</v>
      </c>
      <c r="W10" s="141" t="b">
        <v>1</v>
      </c>
      <c r="X10" s="141" t="b">
        <v>0</v>
      </c>
      <c r="Y10" s="141" t="b">
        <v>0</v>
      </c>
      <c r="Z10" s="141" t="b">
        <v>0</v>
      </c>
      <c r="AA10" s="141" t="b">
        <v>0</v>
      </c>
      <c r="AB10" s="141" t="b">
        <v>0</v>
      </c>
      <c r="AC10" s="141" t="b">
        <v>0</v>
      </c>
      <c r="AD10" s="141" t="b">
        <v>0</v>
      </c>
      <c r="AE10" s="141" t="b">
        <v>0</v>
      </c>
      <c r="AF10" s="141" t="b">
        <v>0</v>
      </c>
      <c r="AG10" s="141" t="b">
        <v>0</v>
      </c>
      <c r="AH10" s="141" t="b">
        <v>0</v>
      </c>
      <c r="AI10" s="141" t="b">
        <v>0</v>
      </c>
      <c r="AJ10" s="141" t="b">
        <v>0</v>
      </c>
      <c r="AK10" s="141" t="b">
        <v>0</v>
      </c>
      <c r="AL10" s="141" t="b">
        <v>0</v>
      </c>
      <c r="AM10" s="141" t="b">
        <v>0</v>
      </c>
      <c r="AN10" s="141" t="b">
        <v>1</v>
      </c>
      <c r="AO10" s="141" t="b">
        <v>0</v>
      </c>
      <c r="AP10" s="141">
        <v>0</v>
      </c>
      <c r="AQ10" s="141" t="b">
        <v>0</v>
      </c>
      <c r="AR10" s="141" t="b">
        <v>0</v>
      </c>
      <c r="AS10" s="141" t="b">
        <v>0</v>
      </c>
      <c r="AT10" s="141" t="b">
        <v>0</v>
      </c>
      <c r="AU10" s="141" t="b">
        <v>1</v>
      </c>
      <c r="AV10" s="141" t="b">
        <v>0</v>
      </c>
      <c r="AW10" s="141" t="b">
        <v>0</v>
      </c>
      <c r="AX10" s="141" t="b">
        <v>0</v>
      </c>
      <c r="AY10" s="141" t="b">
        <v>1</v>
      </c>
      <c r="AZ10" s="141" t="b">
        <v>0</v>
      </c>
      <c r="BA10" s="141" t="b">
        <v>0</v>
      </c>
      <c r="BB10" s="141">
        <v>0</v>
      </c>
      <c r="BC10" s="141" t="s">
        <v>1721</v>
      </c>
      <c r="BD10" s="141" t="s">
        <v>1726</v>
      </c>
      <c r="BE10" s="141" t="s">
        <v>1421</v>
      </c>
      <c r="BF10" s="141" t="s">
        <v>1824</v>
      </c>
      <c r="BG10" s="141">
        <v>0</v>
      </c>
      <c r="BH10" s="141" t="s">
        <v>1625</v>
      </c>
      <c r="BI10" s="141">
        <v>0</v>
      </c>
      <c r="BJ10" s="141" t="s">
        <v>1736</v>
      </c>
      <c r="BK10" s="141">
        <v>0</v>
      </c>
      <c r="BL10" s="141" t="s">
        <v>1624</v>
      </c>
      <c r="BM10" s="141">
        <v>0</v>
      </c>
      <c r="BN10" s="141" t="s">
        <v>1742</v>
      </c>
      <c r="BO10" s="141">
        <v>0</v>
      </c>
      <c r="BP10" s="141" t="s">
        <v>2920</v>
      </c>
      <c r="BQ10" s="141" t="s">
        <v>1749</v>
      </c>
      <c r="BR10" s="141">
        <v>0</v>
      </c>
      <c r="BS10" s="141" t="s">
        <v>1625</v>
      </c>
      <c r="BT10" s="141">
        <v>0</v>
      </c>
      <c r="BU10" s="141" t="s">
        <v>2158</v>
      </c>
      <c r="BV10" s="141">
        <v>0</v>
      </c>
      <c r="BW10" s="141" t="s">
        <v>1757</v>
      </c>
      <c r="BX10" s="141" t="s">
        <v>1369</v>
      </c>
      <c r="BY10" s="141" t="s">
        <v>1763</v>
      </c>
      <c r="BZ10" s="141" t="s">
        <v>2968</v>
      </c>
      <c r="CA10" s="141" t="s">
        <v>1764</v>
      </c>
      <c r="CB10" s="141" t="s">
        <v>2969</v>
      </c>
      <c r="CC10" s="141" t="s">
        <v>1586</v>
      </c>
      <c r="CD10" s="141">
        <v>0</v>
      </c>
      <c r="CE10" s="141" t="s">
        <v>1596</v>
      </c>
      <c r="CF10" s="141" t="s">
        <v>1774</v>
      </c>
      <c r="CG10" s="141" t="s">
        <v>1369</v>
      </c>
      <c r="CH10" s="141" t="s">
        <v>1777</v>
      </c>
      <c r="CI10" s="141" t="b">
        <v>0</v>
      </c>
      <c r="CJ10" s="141" t="b">
        <v>0</v>
      </c>
      <c r="CK10" s="141" t="b">
        <v>1</v>
      </c>
      <c r="CL10" s="141" t="b">
        <v>0</v>
      </c>
      <c r="CM10" s="141" t="b">
        <v>0</v>
      </c>
      <c r="CN10" s="141" t="b">
        <v>0</v>
      </c>
      <c r="CO10" s="141" t="b">
        <v>0</v>
      </c>
      <c r="CP10" s="141" t="b">
        <v>1</v>
      </c>
      <c r="CQ10" s="141" t="b">
        <v>0</v>
      </c>
      <c r="CR10" s="141" t="b">
        <v>0</v>
      </c>
      <c r="CS10" s="141" t="b">
        <v>0</v>
      </c>
      <c r="CT10" s="141" t="b">
        <v>1</v>
      </c>
      <c r="CU10" s="141" t="b">
        <v>0</v>
      </c>
      <c r="CV10" s="141" t="b">
        <v>0</v>
      </c>
      <c r="CW10" s="141" t="b">
        <v>0</v>
      </c>
      <c r="CX10" s="141" t="b">
        <v>0</v>
      </c>
      <c r="CY10" s="141" t="b">
        <v>0</v>
      </c>
      <c r="CZ10" s="141" t="b">
        <v>0</v>
      </c>
      <c r="DA10" s="141" t="b">
        <v>0</v>
      </c>
      <c r="DB10" s="141" t="b">
        <v>0</v>
      </c>
      <c r="DC10" s="141" t="b">
        <v>0</v>
      </c>
      <c r="DD10" s="141" t="b">
        <v>0</v>
      </c>
      <c r="DE10" s="141" t="b">
        <v>0</v>
      </c>
      <c r="DF10" s="141" t="b">
        <v>0</v>
      </c>
      <c r="DG10" s="141" t="b">
        <v>0</v>
      </c>
      <c r="DH10" s="141">
        <v>0</v>
      </c>
      <c r="DI10" s="141" t="s">
        <v>1369</v>
      </c>
      <c r="DJ10" s="141" t="s">
        <v>2970</v>
      </c>
      <c r="DK10" s="141" t="b">
        <v>0</v>
      </c>
      <c r="DL10" s="141" t="b">
        <v>0</v>
      </c>
      <c r="DM10" s="141" t="b">
        <v>1</v>
      </c>
      <c r="DN10" s="141" t="b">
        <v>0</v>
      </c>
      <c r="DO10" s="141">
        <v>0</v>
      </c>
      <c r="DP10" s="141" t="s">
        <v>2947</v>
      </c>
      <c r="DQ10" s="141" t="s">
        <v>2902</v>
      </c>
    </row>
    <row r="11" spans="1:121" ht="25.5" customHeight="1" x14ac:dyDescent="0.25">
      <c r="A11" s="141" t="s">
        <v>3030</v>
      </c>
      <c r="B11" s="141" t="s">
        <v>1348</v>
      </c>
      <c r="C11" s="141">
        <v>1077489059</v>
      </c>
      <c r="D11" s="141">
        <v>3</v>
      </c>
      <c r="E11" s="141" t="s">
        <v>1680</v>
      </c>
      <c r="F11" s="141" t="s">
        <v>1369</v>
      </c>
      <c r="G11" s="141" t="s">
        <v>1682</v>
      </c>
      <c r="H11" s="141" t="s">
        <v>2884</v>
      </c>
      <c r="I11" s="141" t="s">
        <v>1687</v>
      </c>
      <c r="J11" s="141">
        <v>0</v>
      </c>
      <c r="K11" s="141" t="s">
        <v>1692</v>
      </c>
      <c r="L11" s="141">
        <v>0</v>
      </c>
      <c r="M11" s="141" t="s">
        <v>1706</v>
      </c>
      <c r="N11" s="141" t="s">
        <v>1370</v>
      </c>
      <c r="O11" s="141" t="s">
        <v>2118</v>
      </c>
      <c r="P11" s="141" t="s">
        <v>1714</v>
      </c>
      <c r="Q11" s="141" t="b">
        <v>1</v>
      </c>
      <c r="R11" s="141" t="b">
        <v>0</v>
      </c>
      <c r="S11" s="141" t="b">
        <v>0</v>
      </c>
      <c r="T11" s="141" t="b">
        <v>0</v>
      </c>
      <c r="U11" s="141" t="b">
        <v>0</v>
      </c>
      <c r="V11" s="141" t="b">
        <v>0</v>
      </c>
      <c r="W11" s="141" t="b">
        <v>1</v>
      </c>
      <c r="X11" s="141" t="b">
        <v>0</v>
      </c>
      <c r="Y11" s="141" t="b">
        <v>0</v>
      </c>
      <c r="Z11" s="141" t="b">
        <v>0</v>
      </c>
      <c r="AA11" s="141" t="b">
        <v>0</v>
      </c>
      <c r="AB11" s="141" t="b">
        <v>0</v>
      </c>
      <c r="AC11" s="141" t="b">
        <v>0</v>
      </c>
      <c r="AD11" s="141" t="b">
        <v>0</v>
      </c>
      <c r="AE11" s="141" t="b">
        <v>0</v>
      </c>
      <c r="AF11" s="141" t="b">
        <v>0</v>
      </c>
      <c r="AG11" s="141" t="b">
        <v>0</v>
      </c>
      <c r="AH11" s="141" t="b">
        <v>0</v>
      </c>
      <c r="AI11" s="141" t="b">
        <v>0</v>
      </c>
      <c r="AJ11" s="141" t="b">
        <v>0</v>
      </c>
      <c r="AK11" s="141" t="b">
        <v>0</v>
      </c>
      <c r="AL11" s="141" t="b">
        <v>0</v>
      </c>
      <c r="AM11" s="141" t="b">
        <v>0</v>
      </c>
      <c r="AN11" s="141" t="b">
        <v>1</v>
      </c>
      <c r="AO11" s="141" t="b">
        <v>0</v>
      </c>
      <c r="AP11" s="141">
        <v>0</v>
      </c>
      <c r="AQ11" s="141" t="b">
        <v>0</v>
      </c>
      <c r="AR11" s="141" t="b">
        <v>0</v>
      </c>
      <c r="AS11" s="141" t="b">
        <v>0</v>
      </c>
      <c r="AT11" s="141" t="b">
        <v>0</v>
      </c>
      <c r="AU11" s="141" t="b">
        <v>1</v>
      </c>
      <c r="AV11" s="141" t="b">
        <v>0</v>
      </c>
      <c r="AW11" s="141" t="b">
        <v>0</v>
      </c>
      <c r="AX11" s="141" t="b">
        <v>0</v>
      </c>
      <c r="AY11" s="141" t="b">
        <v>1</v>
      </c>
      <c r="AZ11" s="141" t="b">
        <v>0</v>
      </c>
      <c r="BA11" s="141" t="b">
        <v>0</v>
      </c>
      <c r="BB11" s="141">
        <v>0</v>
      </c>
      <c r="BC11" s="141" t="s">
        <v>1719</v>
      </c>
      <c r="BD11" s="141" t="s">
        <v>1726</v>
      </c>
      <c r="BE11" s="141" t="s">
        <v>1422</v>
      </c>
      <c r="BF11" s="141">
        <v>0</v>
      </c>
      <c r="BG11" s="141">
        <v>0</v>
      </c>
      <c r="BH11" s="141" t="s">
        <v>1625</v>
      </c>
      <c r="BI11" s="141">
        <v>0</v>
      </c>
      <c r="BJ11" s="141" t="s">
        <v>1734</v>
      </c>
      <c r="BK11" s="141">
        <v>0</v>
      </c>
      <c r="BL11" s="141" t="s">
        <v>1624</v>
      </c>
      <c r="BM11" s="141">
        <v>0</v>
      </c>
      <c r="BN11" s="141" t="s">
        <v>1744</v>
      </c>
      <c r="BO11" s="141">
        <v>0</v>
      </c>
      <c r="BP11" s="141" t="s">
        <v>2920</v>
      </c>
      <c r="BQ11" s="141" t="s">
        <v>1749</v>
      </c>
      <c r="BR11" s="141">
        <v>0</v>
      </c>
      <c r="BS11" s="141" t="s">
        <v>1625</v>
      </c>
      <c r="BT11" s="141">
        <v>0</v>
      </c>
      <c r="BU11" s="141" t="s">
        <v>2158</v>
      </c>
      <c r="BV11" s="141">
        <v>0</v>
      </c>
      <c r="BW11" s="141" t="s">
        <v>1757</v>
      </c>
      <c r="BX11" s="141" t="s">
        <v>1369</v>
      </c>
      <c r="BY11" s="141" t="s">
        <v>1763</v>
      </c>
      <c r="BZ11" s="141" t="s">
        <v>2953</v>
      </c>
      <c r="CA11" s="141" t="s">
        <v>1764</v>
      </c>
      <c r="CB11" s="141" t="s">
        <v>2938</v>
      </c>
      <c r="CC11" s="141" t="s">
        <v>1586</v>
      </c>
      <c r="CD11" s="141">
        <v>0</v>
      </c>
      <c r="CE11" s="141" t="s">
        <v>1596</v>
      </c>
      <c r="CF11" s="141" t="s">
        <v>1774</v>
      </c>
      <c r="CG11" s="141" t="s">
        <v>1370</v>
      </c>
      <c r="CH11" s="141">
        <v>0</v>
      </c>
      <c r="CI11" s="141" t="b">
        <v>0</v>
      </c>
      <c r="CJ11" s="141" t="b">
        <v>0</v>
      </c>
      <c r="CK11" s="141" t="b">
        <v>1</v>
      </c>
      <c r="CL11" s="141" t="b">
        <v>0</v>
      </c>
      <c r="CM11" s="141" t="b">
        <v>0</v>
      </c>
      <c r="CN11" s="141" t="b">
        <v>0</v>
      </c>
      <c r="CO11" s="141" t="b">
        <v>0</v>
      </c>
      <c r="CP11" s="141" t="b">
        <v>1</v>
      </c>
      <c r="CQ11" s="141" t="b">
        <v>0</v>
      </c>
      <c r="CR11" s="141" t="b">
        <v>0</v>
      </c>
      <c r="CS11" s="141" t="b">
        <v>0</v>
      </c>
      <c r="CT11" s="141" t="b">
        <v>1</v>
      </c>
      <c r="CU11" s="141" t="b">
        <v>0</v>
      </c>
      <c r="CV11" s="141" t="b">
        <v>0</v>
      </c>
      <c r="CW11" s="141" t="b">
        <v>0</v>
      </c>
      <c r="CX11" s="141" t="b">
        <v>0</v>
      </c>
      <c r="CY11" s="141" t="b">
        <v>0</v>
      </c>
      <c r="CZ11" s="141" t="b">
        <v>0</v>
      </c>
      <c r="DA11" s="141" t="b">
        <v>0</v>
      </c>
      <c r="DB11" s="141" t="b">
        <v>0</v>
      </c>
      <c r="DC11" s="141" t="b">
        <v>0</v>
      </c>
      <c r="DD11" s="141" t="b">
        <v>0</v>
      </c>
      <c r="DE11" s="141" t="b">
        <v>0</v>
      </c>
      <c r="DF11" s="141" t="b">
        <v>0</v>
      </c>
      <c r="DG11" s="141" t="b">
        <v>0</v>
      </c>
      <c r="DH11" s="141">
        <v>0</v>
      </c>
      <c r="DI11" s="141" t="s">
        <v>1370</v>
      </c>
      <c r="DJ11" s="141" t="s">
        <v>2878</v>
      </c>
      <c r="DK11" s="141" t="b">
        <v>0</v>
      </c>
      <c r="DL11" s="141" t="b">
        <v>0</v>
      </c>
      <c r="DM11" s="141" t="b">
        <v>1</v>
      </c>
      <c r="DN11" s="141" t="b">
        <v>0</v>
      </c>
      <c r="DO11" s="141">
        <v>0</v>
      </c>
      <c r="DP11" s="141" t="s">
        <v>2963</v>
      </c>
      <c r="DQ11" s="141" t="s">
        <v>2908</v>
      </c>
    </row>
    <row r="12" spans="1:121" ht="25.5" customHeight="1" x14ac:dyDescent="0.25">
      <c r="A12" s="141" t="s">
        <v>3032</v>
      </c>
      <c r="B12" s="141" t="s">
        <v>1348</v>
      </c>
      <c r="C12" s="141">
        <v>1078103270</v>
      </c>
      <c r="D12" s="141">
        <v>3</v>
      </c>
      <c r="E12" s="141" t="s">
        <v>1680</v>
      </c>
      <c r="F12" s="141" t="s">
        <v>1369</v>
      </c>
      <c r="G12" s="141" t="s">
        <v>1682</v>
      </c>
      <c r="H12" s="141" t="s">
        <v>2884</v>
      </c>
      <c r="I12" s="141" t="s">
        <v>1687</v>
      </c>
      <c r="J12" s="141">
        <v>0</v>
      </c>
      <c r="K12" s="141" t="s">
        <v>1692</v>
      </c>
      <c r="L12" s="141">
        <v>0</v>
      </c>
      <c r="M12" s="141" t="s">
        <v>1706</v>
      </c>
      <c r="N12" s="141" t="s">
        <v>1370</v>
      </c>
      <c r="O12" s="141" t="s">
        <v>2118</v>
      </c>
      <c r="P12" s="141" t="s">
        <v>1714</v>
      </c>
      <c r="Q12" s="141" t="b">
        <v>1</v>
      </c>
      <c r="R12" s="141" t="b">
        <v>0</v>
      </c>
      <c r="S12" s="141" t="b">
        <v>0</v>
      </c>
      <c r="T12" s="141" t="b">
        <v>0</v>
      </c>
      <c r="U12" s="141" t="b">
        <v>0</v>
      </c>
      <c r="V12" s="141" t="b">
        <v>0</v>
      </c>
      <c r="W12" s="141" t="b">
        <v>1</v>
      </c>
      <c r="X12" s="141" t="b">
        <v>0</v>
      </c>
      <c r="Y12" s="141" t="b">
        <v>0</v>
      </c>
      <c r="Z12" s="141" t="b">
        <v>0</v>
      </c>
      <c r="AA12" s="141" t="b">
        <v>0</v>
      </c>
      <c r="AB12" s="141" t="b">
        <v>0</v>
      </c>
      <c r="AC12" s="141" t="b">
        <v>0</v>
      </c>
      <c r="AD12" s="141" t="b">
        <v>0</v>
      </c>
      <c r="AE12" s="141" t="b">
        <v>0</v>
      </c>
      <c r="AF12" s="141" t="b">
        <v>0</v>
      </c>
      <c r="AG12" s="141" t="b">
        <v>0</v>
      </c>
      <c r="AH12" s="141" t="b">
        <v>0</v>
      </c>
      <c r="AI12" s="141" t="b">
        <v>0</v>
      </c>
      <c r="AJ12" s="141" t="b">
        <v>0</v>
      </c>
      <c r="AK12" s="141" t="b">
        <v>0</v>
      </c>
      <c r="AL12" s="141" t="b">
        <v>0</v>
      </c>
      <c r="AM12" s="141" t="b">
        <v>0</v>
      </c>
      <c r="AN12" s="141" t="b">
        <v>1</v>
      </c>
      <c r="AO12" s="141" t="b">
        <v>0</v>
      </c>
      <c r="AP12" s="141">
        <v>0</v>
      </c>
      <c r="AQ12" s="141" t="b">
        <v>0</v>
      </c>
      <c r="AR12" s="141" t="b">
        <v>0</v>
      </c>
      <c r="AS12" s="141" t="b">
        <v>0</v>
      </c>
      <c r="AT12" s="141" t="b">
        <v>0</v>
      </c>
      <c r="AU12" s="141" t="b">
        <v>1</v>
      </c>
      <c r="AV12" s="141" t="b">
        <v>0</v>
      </c>
      <c r="AW12" s="141" t="b">
        <v>0</v>
      </c>
      <c r="AX12" s="141" t="b">
        <v>0</v>
      </c>
      <c r="AY12" s="141" t="b">
        <v>1</v>
      </c>
      <c r="AZ12" s="141" t="b">
        <v>0</v>
      </c>
      <c r="BA12" s="141" t="b">
        <v>0</v>
      </c>
      <c r="BB12" s="141">
        <v>0</v>
      </c>
      <c r="BC12" s="141" t="s">
        <v>1721</v>
      </c>
      <c r="BD12" s="141" t="s">
        <v>1726</v>
      </c>
      <c r="BE12" s="141" t="s">
        <v>1730</v>
      </c>
      <c r="BF12" s="141">
        <v>0</v>
      </c>
      <c r="BG12" s="141">
        <v>0</v>
      </c>
      <c r="BH12" s="141" t="s">
        <v>1625</v>
      </c>
      <c r="BI12" s="141">
        <v>0</v>
      </c>
      <c r="BJ12" s="141" t="s">
        <v>1734</v>
      </c>
      <c r="BK12" s="141">
        <v>0</v>
      </c>
      <c r="BL12" s="141" t="s">
        <v>1624</v>
      </c>
      <c r="BM12" s="141">
        <v>0</v>
      </c>
      <c r="BN12" s="141" t="s">
        <v>1742</v>
      </c>
      <c r="BO12" s="141">
        <v>0</v>
      </c>
      <c r="BP12" s="141" t="s">
        <v>2920</v>
      </c>
      <c r="BQ12" s="141" t="s">
        <v>1749</v>
      </c>
      <c r="BR12" s="141">
        <v>0</v>
      </c>
      <c r="BS12" s="141" t="s">
        <v>1625</v>
      </c>
      <c r="BT12" s="141">
        <v>0</v>
      </c>
      <c r="BU12" s="141" t="s">
        <v>2158</v>
      </c>
      <c r="BV12" s="141">
        <v>0</v>
      </c>
      <c r="BW12" s="141" t="s">
        <v>1757</v>
      </c>
      <c r="BX12" s="141" t="s">
        <v>1369</v>
      </c>
      <c r="BY12" s="141" t="s">
        <v>1763</v>
      </c>
      <c r="BZ12" s="141" t="s">
        <v>2953</v>
      </c>
      <c r="CA12" s="141" t="s">
        <v>1764</v>
      </c>
      <c r="CB12" s="141" t="s">
        <v>2938</v>
      </c>
      <c r="CC12" s="141" t="s">
        <v>1586</v>
      </c>
      <c r="CD12" s="141">
        <v>0</v>
      </c>
      <c r="CE12" s="141" t="s">
        <v>1596</v>
      </c>
      <c r="CF12" s="141" t="s">
        <v>1774</v>
      </c>
      <c r="CG12" s="141" t="s">
        <v>1369</v>
      </c>
      <c r="CH12" s="141" t="s">
        <v>1777</v>
      </c>
      <c r="CI12" s="141" t="b">
        <v>0</v>
      </c>
      <c r="CJ12" s="141" t="b">
        <v>0</v>
      </c>
      <c r="CK12" s="141" t="b">
        <v>1</v>
      </c>
      <c r="CL12" s="141" t="b">
        <v>0</v>
      </c>
      <c r="CM12" s="141" t="b">
        <v>0</v>
      </c>
      <c r="CN12" s="141" t="b">
        <v>0</v>
      </c>
      <c r="CO12" s="141" t="b">
        <v>0</v>
      </c>
      <c r="CP12" s="141" t="b">
        <v>1</v>
      </c>
      <c r="CQ12" s="141" t="b">
        <v>0</v>
      </c>
      <c r="CR12" s="141" t="b">
        <v>0</v>
      </c>
      <c r="CS12" s="141" t="b">
        <v>0</v>
      </c>
      <c r="CT12" s="141" t="b">
        <v>1</v>
      </c>
      <c r="CU12" s="141" t="b">
        <v>0</v>
      </c>
      <c r="CV12" s="141" t="b">
        <v>0</v>
      </c>
      <c r="CW12" s="141" t="b">
        <v>0</v>
      </c>
      <c r="CX12" s="141" t="b">
        <v>0</v>
      </c>
      <c r="CY12" s="141" t="b">
        <v>0</v>
      </c>
      <c r="CZ12" s="141" t="b">
        <v>0</v>
      </c>
      <c r="DA12" s="141" t="b">
        <v>0</v>
      </c>
      <c r="DB12" s="141" t="b">
        <v>0</v>
      </c>
      <c r="DC12" s="141" t="b">
        <v>0</v>
      </c>
      <c r="DD12" s="141" t="b">
        <v>0</v>
      </c>
      <c r="DE12" s="141" t="b">
        <v>0</v>
      </c>
      <c r="DF12" s="141" t="b">
        <v>0</v>
      </c>
      <c r="DG12" s="141" t="b">
        <v>0</v>
      </c>
      <c r="DH12" s="141">
        <v>0</v>
      </c>
      <c r="DI12" s="141" t="s">
        <v>1369</v>
      </c>
      <c r="DJ12" s="141" t="s">
        <v>2955</v>
      </c>
      <c r="DK12" s="141" t="b">
        <v>0</v>
      </c>
      <c r="DL12" s="141" t="b">
        <v>0</v>
      </c>
      <c r="DM12" s="141" t="b">
        <v>1</v>
      </c>
      <c r="DN12" s="141" t="b">
        <v>0</v>
      </c>
      <c r="DO12" s="141">
        <v>0</v>
      </c>
      <c r="DP12" s="141" t="s">
        <v>2956</v>
      </c>
      <c r="DQ12" s="141" t="s">
        <v>2957</v>
      </c>
    </row>
    <row r="13" spans="1:121" ht="25.5" customHeight="1" x14ac:dyDescent="0.25">
      <c r="A13" s="141" t="s">
        <v>3032</v>
      </c>
      <c r="B13" s="141" t="s">
        <v>1348</v>
      </c>
      <c r="C13" s="141">
        <v>1046148134</v>
      </c>
      <c r="D13" s="141">
        <v>3</v>
      </c>
      <c r="E13" s="141" t="s">
        <v>1680</v>
      </c>
      <c r="F13" s="141" t="s">
        <v>1369</v>
      </c>
      <c r="G13" s="141" t="s">
        <v>1682</v>
      </c>
      <c r="H13" s="141" t="s">
        <v>2884</v>
      </c>
      <c r="I13" s="141" t="s">
        <v>1687</v>
      </c>
      <c r="J13" s="141">
        <v>0</v>
      </c>
      <c r="K13" s="141" t="s">
        <v>1692</v>
      </c>
      <c r="L13" s="141">
        <v>0</v>
      </c>
      <c r="M13" s="141" t="s">
        <v>1706</v>
      </c>
      <c r="N13" s="141" t="s">
        <v>1370</v>
      </c>
      <c r="O13" s="141" t="s">
        <v>2118</v>
      </c>
      <c r="P13" s="141" t="s">
        <v>1714</v>
      </c>
      <c r="Q13" s="141" t="b">
        <v>1</v>
      </c>
      <c r="R13" s="141" t="b">
        <v>0</v>
      </c>
      <c r="S13" s="141" t="b">
        <v>0</v>
      </c>
      <c r="T13" s="141" t="b">
        <v>0</v>
      </c>
      <c r="U13" s="141" t="b">
        <v>0</v>
      </c>
      <c r="V13" s="141" t="b">
        <v>0</v>
      </c>
      <c r="W13" s="141" t="b">
        <v>1</v>
      </c>
      <c r="X13" s="141" t="b">
        <v>0</v>
      </c>
      <c r="Y13" s="141" t="b">
        <v>0</v>
      </c>
      <c r="Z13" s="141" t="b">
        <v>0</v>
      </c>
      <c r="AA13" s="141" t="b">
        <v>0</v>
      </c>
      <c r="AB13" s="141" t="b">
        <v>0</v>
      </c>
      <c r="AC13" s="141" t="b">
        <v>0</v>
      </c>
      <c r="AD13" s="141" t="b">
        <v>0</v>
      </c>
      <c r="AE13" s="141" t="b">
        <v>0</v>
      </c>
      <c r="AF13" s="141" t="b">
        <v>0</v>
      </c>
      <c r="AG13" s="141" t="b">
        <v>0</v>
      </c>
      <c r="AH13" s="141" t="b">
        <v>0</v>
      </c>
      <c r="AI13" s="141" t="b">
        <v>0</v>
      </c>
      <c r="AJ13" s="141" t="b">
        <v>0</v>
      </c>
      <c r="AK13" s="141" t="b">
        <v>0</v>
      </c>
      <c r="AL13" s="141" t="b">
        <v>0</v>
      </c>
      <c r="AM13" s="141" t="b">
        <v>0</v>
      </c>
      <c r="AN13" s="141" t="b">
        <v>1</v>
      </c>
      <c r="AO13" s="141" t="b">
        <v>0</v>
      </c>
      <c r="AP13" s="141">
        <v>0</v>
      </c>
      <c r="AQ13" s="141" t="b">
        <v>0</v>
      </c>
      <c r="AR13" s="141" t="b">
        <v>0</v>
      </c>
      <c r="AS13" s="141" t="b">
        <v>0</v>
      </c>
      <c r="AT13" s="141" t="b">
        <v>0</v>
      </c>
      <c r="AU13" s="141" t="b">
        <v>1</v>
      </c>
      <c r="AV13" s="141" t="b">
        <v>0</v>
      </c>
      <c r="AW13" s="141" t="b">
        <v>0</v>
      </c>
      <c r="AX13" s="141" t="b">
        <v>0</v>
      </c>
      <c r="AY13" s="141" t="b">
        <v>1</v>
      </c>
      <c r="AZ13" s="141" t="b">
        <v>0</v>
      </c>
      <c r="BA13" s="141" t="b">
        <v>0</v>
      </c>
      <c r="BB13" s="141">
        <v>0</v>
      </c>
      <c r="BC13" s="141" t="s">
        <v>1721</v>
      </c>
      <c r="BD13" s="141" t="s">
        <v>1726</v>
      </c>
      <c r="BE13" s="141" t="s">
        <v>1422</v>
      </c>
      <c r="BF13" s="141">
        <v>0</v>
      </c>
      <c r="BG13" s="141">
        <v>0</v>
      </c>
      <c r="BH13" s="141" t="s">
        <v>1625</v>
      </c>
      <c r="BI13" s="141">
        <v>0</v>
      </c>
      <c r="BJ13" s="141" t="s">
        <v>1734</v>
      </c>
      <c r="BK13" s="141">
        <v>0</v>
      </c>
      <c r="BL13" s="141" t="s">
        <v>1624</v>
      </c>
      <c r="BM13" s="141">
        <v>0</v>
      </c>
      <c r="BN13" s="141" t="s">
        <v>1742</v>
      </c>
      <c r="BO13" s="141">
        <v>0</v>
      </c>
      <c r="BP13" s="141" t="s">
        <v>2920</v>
      </c>
      <c r="BQ13" s="141" t="s">
        <v>1748</v>
      </c>
      <c r="BR13" s="141">
        <v>0</v>
      </c>
      <c r="BS13" s="141" t="s">
        <v>1625</v>
      </c>
      <c r="BT13" s="141">
        <v>0</v>
      </c>
      <c r="BU13" s="141" t="s">
        <v>2158</v>
      </c>
      <c r="BV13" s="141">
        <v>0</v>
      </c>
      <c r="BW13" s="141" t="s">
        <v>1757</v>
      </c>
      <c r="BX13" s="141" t="s">
        <v>1369</v>
      </c>
      <c r="BY13" s="141" t="s">
        <v>1763</v>
      </c>
      <c r="BZ13" s="141" t="s">
        <v>2946</v>
      </c>
      <c r="CA13" s="141" t="s">
        <v>1764</v>
      </c>
      <c r="CB13" s="141" t="s">
        <v>2885</v>
      </c>
      <c r="CC13" s="141" t="s">
        <v>1586</v>
      </c>
      <c r="CD13" s="141">
        <v>0</v>
      </c>
      <c r="CE13" s="141" t="s">
        <v>1596</v>
      </c>
      <c r="CF13" s="141" t="s">
        <v>1774</v>
      </c>
      <c r="CG13" s="141" t="s">
        <v>1370</v>
      </c>
      <c r="CH13" s="141">
        <v>0</v>
      </c>
      <c r="CI13" s="141" t="b">
        <v>0</v>
      </c>
      <c r="CJ13" s="141" t="b">
        <v>0</v>
      </c>
      <c r="CK13" s="141" t="b">
        <v>1</v>
      </c>
      <c r="CL13" s="141" t="b">
        <v>0</v>
      </c>
      <c r="CM13" s="141" t="b">
        <v>0</v>
      </c>
      <c r="CN13" s="141" t="b">
        <v>0</v>
      </c>
      <c r="CO13" s="141" t="b">
        <v>1</v>
      </c>
      <c r="CP13" s="141" t="b">
        <v>1</v>
      </c>
      <c r="CQ13" s="141" t="b">
        <v>0</v>
      </c>
      <c r="CR13" s="141" t="b">
        <v>0</v>
      </c>
      <c r="CS13" s="141" t="b">
        <v>0</v>
      </c>
      <c r="CT13" s="141" t="b">
        <v>1</v>
      </c>
      <c r="CU13" s="141" t="b">
        <v>0</v>
      </c>
      <c r="CV13" s="141" t="b">
        <v>0</v>
      </c>
      <c r="CW13" s="141" t="b">
        <v>0</v>
      </c>
      <c r="CX13" s="141" t="b">
        <v>0</v>
      </c>
      <c r="CY13" s="141" t="b">
        <v>0</v>
      </c>
      <c r="CZ13" s="141" t="b">
        <v>0</v>
      </c>
      <c r="DA13" s="141" t="b">
        <v>0</v>
      </c>
      <c r="DB13" s="141" t="b">
        <v>0</v>
      </c>
      <c r="DC13" s="141" t="b">
        <v>0</v>
      </c>
      <c r="DD13" s="141" t="b">
        <v>0</v>
      </c>
      <c r="DE13" s="141" t="b">
        <v>0</v>
      </c>
      <c r="DF13" s="141" t="b">
        <v>0</v>
      </c>
      <c r="DG13" s="141" t="b">
        <v>0</v>
      </c>
      <c r="DH13" s="141">
        <v>0</v>
      </c>
      <c r="DI13" s="141" t="s">
        <v>1370</v>
      </c>
      <c r="DJ13" s="141" t="s">
        <v>2878</v>
      </c>
      <c r="DK13" s="141" t="b">
        <v>0</v>
      </c>
      <c r="DL13" s="141" t="b">
        <v>0</v>
      </c>
      <c r="DM13" s="141" t="b">
        <v>1</v>
      </c>
      <c r="DN13" s="141" t="b">
        <v>0</v>
      </c>
      <c r="DO13" s="141">
        <v>0</v>
      </c>
      <c r="DP13" s="141" t="s">
        <v>2947</v>
      </c>
      <c r="DQ13" s="141" t="s">
        <v>2902</v>
      </c>
    </row>
    <row r="14" spans="1:121" ht="25.5" customHeight="1" x14ac:dyDescent="0.25">
      <c r="A14" s="141" t="s">
        <v>3032</v>
      </c>
      <c r="B14" s="141" t="s">
        <v>1348</v>
      </c>
      <c r="C14" s="141">
        <v>1077491311</v>
      </c>
      <c r="D14" s="141">
        <v>3</v>
      </c>
      <c r="E14" s="141" t="s">
        <v>1680</v>
      </c>
      <c r="F14" s="141" t="s">
        <v>1369</v>
      </c>
      <c r="G14" s="141" t="s">
        <v>1682</v>
      </c>
      <c r="H14" s="141" t="s">
        <v>2884</v>
      </c>
      <c r="I14" s="141" t="s">
        <v>1687</v>
      </c>
      <c r="J14" s="141">
        <v>0</v>
      </c>
      <c r="K14" s="141" t="s">
        <v>1692</v>
      </c>
      <c r="L14" s="141">
        <v>0</v>
      </c>
      <c r="M14" s="141" t="s">
        <v>1706</v>
      </c>
      <c r="N14" s="141" t="s">
        <v>1370</v>
      </c>
      <c r="O14" s="141" t="s">
        <v>2118</v>
      </c>
      <c r="P14" s="141" t="s">
        <v>1714</v>
      </c>
      <c r="Q14" s="141" t="b">
        <v>1</v>
      </c>
      <c r="R14" s="141" t="b">
        <v>0</v>
      </c>
      <c r="S14" s="141" t="b">
        <v>0</v>
      </c>
      <c r="T14" s="141" t="b">
        <v>0</v>
      </c>
      <c r="U14" s="141" t="b">
        <v>0</v>
      </c>
      <c r="V14" s="141" t="b">
        <v>0</v>
      </c>
      <c r="W14" s="141" t="b">
        <v>1</v>
      </c>
      <c r="X14" s="141" t="b">
        <v>0</v>
      </c>
      <c r="Y14" s="141" t="b">
        <v>0</v>
      </c>
      <c r="Z14" s="141" t="b">
        <v>0</v>
      </c>
      <c r="AA14" s="141" t="b">
        <v>0</v>
      </c>
      <c r="AB14" s="141" t="b">
        <v>0</v>
      </c>
      <c r="AC14" s="141" t="b">
        <v>0</v>
      </c>
      <c r="AD14" s="141" t="b">
        <v>0</v>
      </c>
      <c r="AE14" s="141" t="b">
        <v>0</v>
      </c>
      <c r="AF14" s="141" t="b">
        <v>0</v>
      </c>
      <c r="AG14" s="141" t="b">
        <v>0</v>
      </c>
      <c r="AH14" s="141" t="b">
        <v>0</v>
      </c>
      <c r="AI14" s="141" t="b">
        <v>0</v>
      </c>
      <c r="AJ14" s="141" t="b">
        <v>0</v>
      </c>
      <c r="AK14" s="141" t="b">
        <v>0</v>
      </c>
      <c r="AL14" s="141" t="b">
        <v>0</v>
      </c>
      <c r="AM14" s="141" t="b">
        <v>0</v>
      </c>
      <c r="AN14" s="141" t="b">
        <v>1</v>
      </c>
      <c r="AO14" s="141" t="b">
        <v>0</v>
      </c>
      <c r="AP14" s="141">
        <v>0</v>
      </c>
      <c r="AQ14" s="141" t="b">
        <v>0</v>
      </c>
      <c r="AR14" s="141" t="b">
        <v>0</v>
      </c>
      <c r="AS14" s="141" t="b">
        <v>0</v>
      </c>
      <c r="AT14" s="141" t="b">
        <v>0</v>
      </c>
      <c r="AU14" s="141" t="b">
        <v>1</v>
      </c>
      <c r="AV14" s="141" t="b">
        <v>0</v>
      </c>
      <c r="AW14" s="141" t="b">
        <v>0</v>
      </c>
      <c r="AX14" s="141" t="b">
        <v>0</v>
      </c>
      <c r="AY14" s="141" t="b">
        <v>1</v>
      </c>
      <c r="AZ14" s="141" t="b">
        <v>0</v>
      </c>
      <c r="BA14" s="141" t="b">
        <v>0</v>
      </c>
      <c r="BB14" s="141">
        <v>0</v>
      </c>
      <c r="BC14" s="141" t="s">
        <v>1721</v>
      </c>
      <c r="BD14" s="141" t="s">
        <v>1726</v>
      </c>
      <c r="BE14" s="141" t="s">
        <v>1422</v>
      </c>
      <c r="BF14" s="141">
        <v>0</v>
      </c>
      <c r="BG14" s="141">
        <v>0</v>
      </c>
      <c r="BH14" s="141" t="s">
        <v>1625</v>
      </c>
      <c r="BI14" s="141">
        <v>0</v>
      </c>
      <c r="BJ14" s="141" t="s">
        <v>1734</v>
      </c>
      <c r="BK14" s="141">
        <v>0</v>
      </c>
      <c r="BL14" s="141" t="s">
        <v>1624</v>
      </c>
      <c r="BM14" s="141">
        <v>0</v>
      </c>
      <c r="BN14" s="141" t="s">
        <v>1742</v>
      </c>
      <c r="BO14" s="141">
        <v>0</v>
      </c>
      <c r="BP14" s="141" t="s">
        <v>2898</v>
      </c>
      <c r="BQ14" s="141" t="s">
        <v>1749</v>
      </c>
      <c r="BR14" s="141">
        <v>0</v>
      </c>
      <c r="BS14" s="141" t="s">
        <v>1625</v>
      </c>
      <c r="BT14" s="141">
        <v>0</v>
      </c>
      <c r="BU14" s="141" t="s">
        <v>2158</v>
      </c>
      <c r="BV14" s="141">
        <v>0</v>
      </c>
      <c r="BW14" s="141" t="s">
        <v>1757</v>
      </c>
      <c r="BX14" s="141" t="s">
        <v>1369</v>
      </c>
      <c r="BY14" s="141" t="s">
        <v>1763</v>
      </c>
      <c r="BZ14" s="141" t="s">
        <v>2912</v>
      </c>
      <c r="CA14" s="141" t="s">
        <v>1764</v>
      </c>
      <c r="CB14" s="141" t="s">
        <v>2938</v>
      </c>
      <c r="CC14" s="141" t="s">
        <v>1586</v>
      </c>
      <c r="CD14" s="141">
        <v>0</v>
      </c>
      <c r="CE14" s="141" t="s">
        <v>1596</v>
      </c>
      <c r="CF14" s="141" t="s">
        <v>1774</v>
      </c>
      <c r="CG14" s="141" t="s">
        <v>1369</v>
      </c>
      <c r="CH14" s="141" t="s">
        <v>1779</v>
      </c>
      <c r="CI14" s="141" t="b">
        <v>0</v>
      </c>
      <c r="CJ14" s="141" t="b">
        <v>0</v>
      </c>
      <c r="CK14" s="141" t="b">
        <v>1</v>
      </c>
      <c r="CL14" s="141" t="b">
        <v>0</v>
      </c>
      <c r="CM14" s="141" t="b">
        <v>0</v>
      </c>
      <c r="CN14" s="141" t="b">
        <v>0</v>
      </c>
      <c r="CO14" s="141" t="b">
        <v>1</v>
      </c>
      <c r="CP14" s="141" t="b">
        <v>1</v>
      </c>
      <c r="CQ14" s="141" t="b">
        <v>0</v>
      </c>
      <c r="CR14" s="141" t="b">
        <v>0</v>
      </c>
      <c r="CS14" s="141" t="b">
        <v>0</v>
      </c>
      <c r="CT14" s="141" t="b">
        <v>1</v>
      </c>
      <c r="CU14" s="141" t="b">
        <v>0</v>
      </c>
      <c r="CV14" s="141" t="b">
        <v>0</v>
      </c>
      <c r="CW14" s="141" t="b">
        <v>0</v>
      </c>
      <c r="CX14" s="141" t="b">
        <v>0</v>
      </c>
      <c r="CY14" s="141" t="b">
        <v>0</v>
      </c>
      <c r="CZ14" s="141" t="b">
        <v>0</v>
      </c>
      <c r="DA14" s="141" t="b">
        <v>0</v>
      </c>
      <c r="DB14" s="141" t="b">
        <v>0</v>
      </c>
      <c r="DC14" s="141" t="b">
        <v>0</v>
      </c>
      <c r="DD14" s="141" t="b">
        <v>0</v>
      </c>
      <c r="DE14" s="141" t="b">
        <v>0</v>
      </c>
      <c r="DF14" s="141" t="b">
        <v>0</v>
      </c>
      <c r="DG14" s="141" t="b">
        <v>0</v>
      </c>
      <c r="DH14" s="141">
        <v>0</v>
      </c>
      <c r="DI14" s="141" t="s">
        <v>1369</v>
      </c>
      <c r="DJ14" s="141" t="s">
        <v>2886</v>
      </c>
      <c r="DK14" s="141" t="b">
        <v>0</v>
      </c>
      <c r="DL14" s="141" t="b">
        <v>0</v>
      </c>
      <c r="DM14" s="141" t="b">
        <v>1</v>
      </c>
      <c r="DN14" s="141" t="b">
        <v>0</v>
      </c>
      <c r="DO14" s="141">
        <v>0</v>
      </c>
      <c r="DP14" s="141" t="s">
        <v>2939</v>
      </c>
      <c r="DQ14" s="141" t="s">
        <v>2888</v>
      </c>
    </row>
    <row r="15" spans="1:121" ht="25.5" customHeight="1" x14ac:dyDescent="0.25">
      <c r="A15" s="141" t="s">
        <v>1545</v>
      </c>
      <c r="B15" s="141" t="s">
        <v>1550</v>
      </c>
      <c r="C15" s="141">
        <v>1075025007</v>
      </c>
      <c r="D15" s="141">
        <v>3</v>
      </c>
      <c r="E15" s="141" t="s">
        <v>1680</v>
      </c>
      <c r="F15" s="141" t="s">
        <v>1369</v>
      </c>
      <c r="G15" s="141" t="s">
        <v>1682</v>
      </c>
      <c r="H15" s="141" t="s">
        <v>2884</v>
      </c>
      <c r="I15" s="141" t="s">
        <v>1687</v>
      </c>
      <c r="J15" s="141">
        <v>0</v>
      </c>
      <c r="K15" s="141" t="s">
        <v>1692</v>
      </c>
      <c r="L15" s="141">
        <v>0</v>
      </c>
      <c r="M15" s="141" t="s">
        <v>1706</v>
      </c>
      <c r="N15" s="141" t="s">
        <v>1370</v>
      </c>
      <c r="O15" s="141" t="s">
        <v>2118</v>
      </c>
      <c r="P15" s="141" t="s">
        <v>1714</v>
      </c>
      <c r="Q15" s="141" t="b">
        <v>1</v>
      </c>
      <c r="R15" s="141" t="b">
        <v>0</v>
      </c>
      <c r="S15" s="141" t="b">
        <v>0</v>
      </c>
      <c r="T15" s="141" t="b">
        <v>0</v>
      </c>
      <c r="U15" s="141" t="b">
        <v>0</v>
      </c>
      <c r="V15" s="141" t="b">
        <v>0</v>
      </c>
      <c r="W15" s="141" t="b">
        <v>1</v>
      </c>
      <c r="X15" s="141" t="b">
        <v>0</v>
      </c>
      <c r="Y15" s="141" t="b">
        <v>0</v>
      </c>
      <c r="Z15" s="141" t="b">
        <v>0</v>
      </c>
      <c r="AA15" s="141" t="b">
        <v>0</v>
      </c>
      <c r="AB15" s="141" t="b">
        <v>0</v>
      </c>
      <c r="AC15" s="141" t="b">
        <v>0</v>
      </c>
      <c r="AD15" s="141" t="b">
        <v>0</v>
      </c>
      <c r="AE15" s="141" t="b">
        <v>0</v>
      </c>
      <c r="AF15" s="141" t="b">
        <v>0</v>
      </c>
      <c r="AG15" s="141" t="b">
        <v>0</v>
      </c>
      <c r="AH15" s="141" t="b">
        <v>0</v>
      </c>
      <c r="AI15" s="141" t="b">
        <v>0</v>
      </c>
      <c r="AJ15" s="141" t="b">
        <v>0</v>
      </c>
      <c r="AK15" s="141" t="b">
        <v>0</v>
      </c>
      <c r="AL15" s="141" t="b">
        <v>0</v>
      </c>
      <c r="AM15" s="141" t="b">
        <v>0</v>
      </c>
      <c r="AN15" s="141" t="b">
        <v>1</v>
      </c>
      <c r="AO15" s="141" t="b">
        <v>0</v>
      </c>
      <c r="AP15" s="141">
        <v>0</v>
      </c>
      <c r="AQ15" s="141" t="b">
        <v>0</v>
      </c>
      <c r="AR15" s="141" t="b">
        <v>0</v>
      </c>
      <c r="AS15" s="141" t="b">
        <v>0</v>
      </c>
      <c r="AT15" s="141" t="b">
        <v>0</v>
      </c>
      <c r="AU15" s="141" t="b">
        <v>1</v>
      </c>
      <c r="AV15" s="141" t="b">
        <v>0</v>
      </c>
      <c r="AW15" s="141" t="b">
        <v>0</v>
      </c>
      <c r="AX15" s="141" t="b">
        <v>0</v>
      </c>
      <c r="AY15" s="141" t="b">
        <v>1</v>
      </c>
      <c r="AZ15" s="141" t="b">
        <v>0</v>
      </c>
      <c r="BA15" s="141" t="b">
        <v>0</v>
      </c>
      <c r="BB15" s="141">
        <v>0</v>
      </c>
      <c r="BC15" s="141" t="s">
        <v>1721</v>
      </c>
      <c r="BD15" s="141" t="s">
        <v>1726</v>
      </c>
      <c r="BE15" s="141" t="s">
        <v>1422</v>
      </c>
      <c r="BF15" s="141">
        <v>0</v>
      </c>
      <c r="BG15" s="141">
        <v>0</v>
      </c>
      <c r="BH15" s="141" t="s">
        <v>2684</v>
      </c>
      <c r="BI15" s="141">
        <v>0</v>
      </c>
      <c r="BJ15" s="141" t="s">
        <v>1734</v>
      </c>
      <c r="BK15" s="141">
        <v>0</v>
      </c>
      <c r="BL15" s="141" t="s">
        <v>1625</v>
      </c>
      <c r="BM15" s="141">
        <v>0</v>
      </c>
      <c r="BN15" s="141" t="s">
        <v>1742</v>
      </c>
      <c r="BO15" s="141">
        <v>0</v>
      </c>
      <c r="BP15" s="141" t="s">
        <v>2872</v>
      </c>
      <c r="BQ15" s="141" t="s">
        <v>1748</v>
      </c>
      <c r="BR15" s="141">
        <v>0</v>
      </c>
      <c r="BS15" s="141" t="s">
        <v>1625</v>
      </c>
      <c r="BT15" s="141">
        <v>0</v>
      </c>
      <c r="BU15" s="141" t="s">
        <v>2158</v>
      </c>
      <c r="BV15" s="141">
        <v>0</v>
      </c>
      <c r="BW15" s="141" t="s">
        <v>1758</v>
      </c>
      <c r="BX15" s="141" t="s">
        <v>1369</v>
      </c>
      <c r="BY15" s="141" t="s">
        <v>1763</v>
      </c>
      <c r="BZ15" s="141">
        <v>0</v>
      </c>
      <c r="CA15" s="141">
        <v>0</v>
      </c>
      <c r="CB15" s="141">
        <v>0</v>
      </c>
      <c r="CC15" s="141">
        <v>0</v>
      </c>
      <c r="CD15" s="141">
        <v>0</v>
      </c>
      <c r="CE15" s="141">
        <v>0</v>
      </c>
      <c r="CF15" s="141">
        <v>0</v>
      </c>
      <c r="CG15" s="141">
        <v>0</v>
      </c>
      <c r="CH15" s="141">
        <v>0</v>
      </c>
      <c r="CI15" s="141" t="b">
        <v>0</v>
      </c>
      <c r="CJ15" s="141" t="b">
        <v>0</v>
      </c>
      <c r="CK15" s="141" t="b">
        <v>1</v>
      </c>
      <c r="CL15" s="141" t="b">
        <v>0</v>
      </c>
      <c r="CM15" s="141" t="b">
        <v>0</v>
      </c>
      <c r="CN15" s="141" t="b">
        <v>0</v>
      </c>
      <c r="CO15" s="141" t="b">
        <v>1</v>
      </c>
      <c r="CP15" s="141" t="b">
        <v>1</v>
      </c>
      <c r="CQ15" s="141" t="b">
        <v>0</v>
      </c>
      <c r="CR15" s="141" t="b">
        <v>0</v>
      </c>
      <c r="CS15" s="141" t="b">
        <v>0</v>
      </c>
      <c r="CT15" s="141" t="b">
        <v>1</v>
      </c>
      <c r="CU15" s="141" t="b">
        <v>0</v>
      </c>
      <c r="CV15" s="141" t="b">
        <v>0</v>
      </c>
      <c r="CW15" s="141" t="b">
        <v>0</v>
      </c>
      <c r="CX15" s="141" t="b">
        <v>0</v>
      </c>
      <c r="CY15" s="141" t="b">
        <v>0</v>
      </c>
      <c r="CZ15" s="141" t="b">
        <v>0</v>
      </c>
      <c r="DA15" s="141" t="b">
        <v>0</v>
      </c>
      <c r="DB15" s="141" t="b">
        <v>0</v>
      </c>
      <c r="DC15" s="141" t="b">
        <v>0</v>
      </c>
      <c r="DD15" s="141" t="b">
        <v>0</v>
      </c>
      <c r="DE15" s="141" t="b">
        <v>0</v>
      </c>
      <c r="DF15" s="141" t="b">
        <v>0</v>
      </c>
      <c r="DG15" s="141" t="b">
        <v>0</v>
      </c>
      <c r="DH15" s="141">
        <v>0</v>
      </c>
      <c r="DI15" s="141">
        <v>0</v>
      </c>
      <c r="DJ15" s="141">
        <v>0</v>
      </c>
      <c r="DK15" s="141" t="b">
        <v>0</v>
      </c>
      <c r="DL15" s="141" t="b">
        <v>0</v>
      </c>
      <c r="DM15" s="141" t="b">
        <v>1</v>
      </c>
      <c r="DN15" s="141" t="b">
        <v>0</v>
      </c>
      <c r="DO15" s="141">
        <v>0</v>
      </c>
      <c r="DP15" s="141">
        <v>0</v>
      </c>
      <c r="DQ15" s="141">
        <v>0</v>
      </c>
    </row>
    <row r="16" spans="1:121" ht="25.5" customHeight="1" x14ac:dyDescent="0.25">
      <c r="A16" s="141" t="s">
        <v>1545</v>
      </c>
      <c r="B16" s="141" t="s">
        <v>1550</v>
      </c>
      <c r="C16" s="141">
        <v>1133606886</v>
      </c>
      <c r="D16" s="141">
        <v>2</v>
      </c>
      <c r="E16" s="141" t="s">
        <v>1680</v>
      </c>
      <c r="F16" s="141" t="s">
        <v>1369</v>
      </c>
      <c r="G16" s="141" t="s">
        <v>1682</v>
      </c>
      <c r="H16" s="141" t="s">
        <v>2884</v>
      </c>
      <c r="I16" s="141" t="s">
        <v>1687</v>
      </c>
      <c r="J16" s="141">
        <v>0</v>
      </c>
      <c r="K16" s="141" t="s">
        <v>1693</v>
      </c>
      <c r="L16" s="141">
        <v>0</v>
      </c>
      <c r="M16" s="141" t="s">
        <v>1706</v>
      </c>
      <c r="N16" s="141" t="s">
        <v>1370</v>
      </c>
      <c r="O16" s="141" t="s">
        <v>2118</v>
      </c>
      <c r="P16" s="141" t="s">
        <v>1714</v>
      </c>
      <c r="Q16" s="141" t="b">
        <v>1</v>
      </c>
      <c r="R16" s="141" t="b">
        <v>0</v>
      </c>
      <c r="S16" s="141" t="b">
        <v>0</v>
      </c>
      <c r="T16" s="141" t="b">
        <v>0</v>
      </c>
      <c r="U16" s="141" t="b">
        <v>0</v>
      </c>
      <c r="V16" s="141" t="b">
        <v>0</v>
      </c>
      <c r="W16" s="141" t="b">
        <v>1</v>
      </c>
      <c r="X16" s="141" t="b">
        <v>0</v>
      </c>
      <c r="Y16" s="141" t="b">
        <v>0</v>
      </c>
      <c r="Z16" s="141" t="b">
        <v>0</v>
      </c>
      <c r="AA16" s="141" t="b">
        <v>0</v>
      </c>
      <c r="AB16" s="141" t="b">
        <v>0</v>
      </c>
      <c r="AC16" s="141" t="b">
        <v>0</v>
      </c>
      <c r="AD16" s="141" t="b">
        <v>0</v>
      </c>
      <c r="AE16" s="141" t="b">
        <v>0</v>
      </c>
      <c r="AF16" s="141" t="b">
        <v>0</v>
      </c>
      <c r="AG16" s="141" t="b">
        <v>0</v>
      </c>
      <c r="AH16" s="141" t="b">
        <v>0</v>
      </c>
      <c r="AI16" s="141" t="b">
        <v>0</v>
      </c>
      <c r="AJ16" s="141" t="b">
        <v>0</v>
      </c>
      <c r="AK16" s="141" t="b">
        <v>0</v>
      </c>
      <c r="AL16" s="141" t="b">
        <v>0</v>
      </c>
      <c r="AM16" s="141" t="b">
        <v>0</v>
      </c>
      <c r="AN16" s="141" t="b">
        <v>1</v>
      </c>
      <c r="AO16" s="141" t="b">
        <v>0</v>
      </c>
      <c r="AP16" s="141">
        <v>0</v>
      </c>
      <c r="AQ16" s="141" t="b">
        <v>0</v>
      </c>
      <c r="AR16" s="141" t="b">
        <v>0</v>
      </c>
      <c r="AS16" s="141" t="b">
        <v>0</v>
      </c>
      <c r="AT16" s="141" t="b">
        <v>0</v>
      </c>
      <c r="AU16" s="141" t="b">
        <v>1</v>
      </c>
      <c r="AV16" s="141" t="b">
        <v>0</v>
      </c>
      <c r="AW16" s="141" t="b">
        <v>0</v>
      </c>
      <c r="AX16" s="141" t="b">
        <v>0</v>
      </c>
      <c r="AY16" s="141" t="b">
        <v>1</v>
      </c>
      <c r="AZ16" s="141" t="b">
        <v>0</v>
      </c>
      <c r="BA16" s="141" t="b">
        <v>0</v>
      </c>
      <c r="BB16" s="141">
        <v>0</v>
      </c>
      <c r="BC16" s="141" t="s">
        <v>1721</v>
      </c>
      <c r="BD16" s="141" t="s">
        <v>1726</v>
      </c>
      <c r="BE16" s="141" t="s">
        <v>1422</v>
      </c>
      <c r="BF16" s="141">
        <v>0</v>
      </c>
      <c r="BG16" s="141">
        <v>0</v>
      </c>
      <c r="BH16" s="141" t="s">
        <v>2676</v>
      </c>
      <c r="BI16" s="141">
        <v>0</v>
      </c>
      <c r="BJ16" s="141" t="s">
        <v>1734</v>
      </c>
      <c r="BK16" s="141">
        <v>0</v>
      </c>
      <c r="BL16" s="141" t="s">
        <v>1740</v>
      </c>
      <c r="BM16" s="141">
        <v>0</v>
      </c>
      <c r="BN16" s="141" t="s">
        <v>1742</v>
      </c>
      <c r="BO16" s="141">
        <v>0</v>
      </c>
      <c r="BP16" s="141" t="s">
        <v>2920</v>
      </c>
      <c r="BQ16" s="141" t="s">
        <v>1749</v>
      </c>
      <c r="BR16" s="141">
        <v>0</v>
      </c>
      <c r="BS16" s="141" t="s">
        <v>1625</v>
      </c>
      <c r="BT16" s="141">
        <v>0</v>
      </c>
      <c r="BU16" s="141" t="s">
        <v>2158</v>
      </c>
      <c r="BV16" s="141">
        <v>0</v>
      </c>
      <c r="BW16" s="141" t="s">
        <v>1758</v>
      </c>
      <c r="BX16" s="141" t="s">
        <v>1369</v>
      </c>
      <c r="BY16" s="141" t="s">
        <v>1763</v>
      </c>
      <c r="BZ16" s="141">
        <v>0</v>
      </c>
      <c r="CA16" s="141">
        <v>0</v>
      </c>
      <c r="CB16" s="141">
        <v>0</v>
      </c>
      <c r="CC16" s="141">
        <v>0</v>
      </c>
      <c r="CD16" s="141">
        <v>0</v>
      </c>
      <c r="CE16" s="141">
        <v>0</v>
      </c>
      <c r="CF16" s="141">
        <v>0</v>
      </c>
      <c r="CG16" s="141">
        <v>0</v>
      </c>
      <c r="CH16" s="141">
        <v>0</v>
      </c>
      <c r="CI16" s="141" t="b">
        <v>0</v>
      </c>
      <c r="CJ16" s="141" t="b">
        <v>0</v>
      </c>
      <c r="CK16" s="141" t="b">
        <v>1</v>
      </c>
      <c r="CL16" s="141" t="b">
        <v>0</v>
      </c>
      <c r="CM16" s="141" t="b">
        <v>0</v>
      </c>
      <c r="CN16" s="141" t="b">
        <v>0</v>
      </c>
      <c r="CO16" s="141" t="b">
        <v>1</v>
      </c>
      <c r="CP16" s="141" t="b">
        <v>1</v>
      </c>
      <c r="CQ16" s="141" t="b">
        <v>0</v>
      </c>
      <c r="CR16" s="141" t="b">
        <v>0</v>
      </c>
      <c r="CS16" s="141" t="b">
        <v>0</v>
      </c>
      <c r="CT16" s="141" t="b">
        <v>1</v>
      </c>
      <c r="CU16" s="141" t="b">
        <v>0</v>
      </c>
      <c r="CV16" s="141" t="b">
        <v>0</v>
      </c>
      <c r="CW16" s="141" t="b">
        <v>0</v>
      </c>
      <c r="CX16" s="141" t="b">
        <v>0</v>
      </c>
      <c r="CY16" s="141" t="b">
        <v>0</v>
      </c>
      <c r="CZ16" s="141" t="b">
        <v>0</v>
      </c>
      <c r="DA16" s="141" t="b">
        <v>0</v>
      </c>
      <c r="DB16" s="141" t="b">
        <v>0</v>
      </c>
      <c r="DC16" s="141" t="b">
        <v>0</v>
      </c>
      <c r="DD16" s="141" t="b">
        <v>0</v>
      </c>
      <c r="DE16" s="141" t="b">
        <v>0</v>
      </c>
      <c r="DF16" s="141" t="b">
        <v>0</v>
      </c>
      <c r="DG16" s="141" t="b">
        <v>0</v>
      </c>
      <c r="DH16" s="141">
        <v>0</v>
      </c>
      <c r="DI16" s="141">
        <v>0</v>
      </c>
      <c r="DJ16" s="141">
        <v>0</v>
      </c>
      <c r="DK16" s="141" t="b">
        <v>0</v>
      </c>
      <c r="DL16" s="141" t="b">
        <v>0</v>
      </c>
      <c r="DM16" s="141" t="b">
        <v>1</v>
      </c>
      <c r="DN16" s="141" t="b">
        <v>0</v>
      </c>
      <c r="DO16" s="141">
        <v>0</v>
      </c>
      <c r="DP16" s="141">
        <v>0</v>
      </c>
      <c r="DQ16" s="141">
        <v>0</v>
      </c>
    </row>
    <row r="17" spans="1:121" ht="25.5" customHeight="1" x14ac:dyDescent="0.25">
      <c r="A17" s="141" t="s">
        <v>1545</v>
      </c>
      <c r="B17" s="141" t="s">
        <v>1550</v>
      </c>
      <c r="C17" s="141">
        <v>1133606888</v>
      </c>
      <c r="D17" s="141">
        <v>3</v>
      </c>
      <c r="E17" s="141" t="s">
        <v>1680</v>
      </c>
      <c r="F17" s="141" t="s">
        <v>1369</v>
      </c>
      <c r="G17" s="141" t="s">
        <v>1682</v>
      </c>
      <c r="H17" s="141" t="s">
        <v>2884</v>
      </c>
      <c r="I17" s="141" t="s">
        <v>1687</v>
      </c>
      <c r="J17" s="141">
        <v>0</v>
      </c>
      <c r="K17" s="141" t="s">
        <v>1692</v>
      </c>
      <c r="L17" s="141">
        <v>0</v>
      </c>
      <c r="M17" s="141" t="s">
        <v>1706</v>
      </c>
      <c r="N17" s="141" t="s">
        <v>1370</v>
      </c>
      <c r="O17" s="141" t="s">
        <v>2118</v>
      </c>
      <c r="P17" s="141" t="s">
        <v>1714</v>
      </c>
      <c r="Q17" s="141" t="b">
        <v>1</v>
      </c>
      <c r="R17" s="141" t="b">
        <v>0</v>
      </c>
      <c r="S17" s="141" t="b">
        <v>0</v>
      </c>
      <c r="T17" s="141" t="b">
        <v>0</v>
      </c>
      <c r="U17" s="141" t="b">
        <v>0</v>
      </c>
      <c r="V17" s="141" t="b">
        <v>0</v>
      </c>
      <c r="W17" s="141" t="b">
        <v>1</v>
      </c>
      <c r="X17" s="141" t="b">
        <v>0</v>
      </c>
      <c r="Y17" s="141" t="b">
        <v>0</v>
      </c>
      <c r="Z17" s="141" t="b">
        <v>0</v>
      </c>
      <c r="AA17" s="141" t="b">
        <v>0</v>
      </c>
      <c r="AB17" s="141" t="b">
        <v>0</v>
      </c>
      <c r="AC17" s="141" t="b">
        <v>0</v>
      </c>
      <c r="AD17" s="141" t="b">
        <v>0</v>
      </c>
      <c r="AE17" s="141" t="b">
        <v>0</v>
      </c>
      <c r="AF17" s="141" t="b">
        <v>0</v>
      </c>
      <c r="AG17" s="141" t="b">
        <v>0</v>
      </c>
      <c r="AH17" s="141" t="b">
        <v>0</v>
      </c>
      <c r="AI17" s="141" t="b">
        <v>0</v>
      </c>
      <c r="AJ17" s="141" t="b">
        <v>0</v>
      </c>
      <c r="AK17" s="141" t="b">
        <v>0</v>
      </c>
      <c r="AL17" s="141" t="b">
        <v>0</v>
      </c>
      <c r="AM17" s="141" t="b">
        <v>0</v>
      </c>
      <c r="AN17" s="141" t="b">
        <v>1</v>
      </c>
      <c r="AO17" s="141" t="b">
        <v>0</v>
      </c>
      <c r="AP17" s="141">
        <v>0</v>
      </c>
      <c r="AQ17" s="141" t="b">
        <v>0</v>
      </c>
      <c r="AR17" s="141" t="b">
        <v>0</v>
      </c>
      <c r="AS17" s="141" t="b">
        <v>0</v>
      </c>
      <c r="AT17" s="141" t="b">
        <v>0</v>
      </c>
      <c r="AU17" s="141" t="b">
        <v>1</v>
      </c>
      <c r="AV17" s="141" t="b">
        <v>0</v>
      </c>
      <c r="AW17" s="141" t="b">
        <v>0</v>
      </c>
      <c r="AX17" s="141" t="b">
        <v>0</v>
      </c>
      <c r="AY17" s="141" t="b">
        <v>1</v>
      </c>
      <c r="AZ17" s="141" t="b">
        <v>0</v>
      </c>
      <c r="BA17" s="141" t="b">
        <v>0</v>
      </c>
      <c r="BB17" s="141">
        <v>0</v>
      </c>
      <c r="BC17" s="141" t="s">
        <v>1721</v>
      </c>
      <c r="BD17" s="141" t="s">
        <v>1726</v>
      </c>
      <c r="BE17" s="141" t="s">
        <v>1422</v>
      </c>
      <c r="BF17" s="141">
        <v>0</v>
      </c>
      <c r="BG17" s="141">
        <v>0</v>
      </c>
      <c r="BH17" s="141" t="s">
        <v>1625</v>
      </c>
      <c r="BI17" s="141">
        <v>0</v>
      </c>
      <c r="BJ17" s="141" t="s">
        <v>1734</v>
      </c>
      <c r="BK17" s="141">
        <v>0</v>
      </c>
      <c r="BL17" s="141" t="s">
        <v>1740</v>
      </c>
      <c r="BM17" s="141">
        <v>0</v>
      </c>
      <c r="BN17" s="141" t="s">
        <v>1742</v>
      </c>
      <c r="BO17" s="141">
        <v>0</v>
      </c>
      <c r="BP17" s="141" t="s">
        <v>2920</v>
      </c>
      <c r="BQ17" s="141" t="s">
        <v>1747</v>
      </c>
      <c r="BR17" s="141">
        <v>0</v>
      </c>
      <c r="BS17" s="141" t="s">
        <v>1624</v>
      </c>
      <c r="BT17" s="141">
        <v>0</v>
      </c>
      <c r="BU17" s="141" t="s">
        <v>2158</v>
      </c>
      <c r="BV17" s="141">
        <v>0</v>
      </c>
      <c r="BW17" s="141" t="s">
        <v>1758</v>
      </c>
      <c r="BX17" s="141" t="s">
        <v>1369</v>
      </c>
      <c r="BY17" s="141" t="s">
        <v>1763</v>
      </c>
      <c r="BZ17" s="141">
        <v>0</v>
      </c>
      <c r="CA17" s="141">
        <v>0</v>
      </c>
      <c r="CB17" s="141">
        <v>0</v>
      </c>
      <c r="CC17" s="141">
        <v>0</v>
      </c>
      <c r="CD17" s="141">
        <v>0</v>
      </c>
      <c r="CE17" s="141">
        <v>0</v>
      </c>
      <c r="CF17" s="141">
        <v>0</v>
      </c>
      <c r="CG17" s="141">
        <v>0</v>
      </c>
      <c r="CH17" s="141">
        <v>0</v>
      </c>
      <c r="CI17" s="141" t="b">
        <v>0</v>
      </c>
      <c r="CJ17" s="141" t="b">
        <v>0</v>
      </c>
      <c r="CK17" s="141" t="b">
        <v>1</v>
      </c>
      <c r="CL17" s="141" t="b">
        <v>0</v>
      </c>
      <c r="CM17" s="141" t="b">
        <v>0</v>
      </c>
      <c r="CN17" s="141" t="b">
        <v>0</v>
      </c>
      <c r="CO17" s="141" t="b">
        <v>1</v>
      </c>
      <c r="CP17" s="141" t="b">
        <v>1</v>
      </c>
      <c r="CQ17" s="141" t="b">
        <v>0</v>
      </c>
      <c r="CR17" s="141" t="b">
        <v>0</v>
      </c>
      <c r="CS17" s="141" t="b">
        <v>0</v>
      </c>
      <c r="CT17" s="141" t="b">
        <v>1</v>
      </c>
      <c r="CU17" s="141" t="b">
        <v>0</v>
      </c>
      <c r="CV17" s="141" t="b">
        <v>0</v>
      </c>
      <c r="CW17" s="141" t="b">
        <v>0</v>
      </c>
      <c r="CX17" s="141" t="b">
        <v>0</v>
      </c>
      <c r="CY17" s="141" t="b">
        <v>0</v>
      </c>
      <c r="CZ17" s="141" t="b">
        <v>0</v>
      </c>
      <c r="DA17" s="141" t="b">
        <v>0</v>
      </c>
      <c r="DB17" s="141" t="b">
        <v>0</v>
      </c>
      <c r="DC17" s="141" t="b">
        <v>0</v>
      </c>
      <c r="DD17" s="141" t="b">
        <v>0</v>
      </c>
      <c r="DE17" s="141" t="b">
        <v>0</v>
      </c>
      <c r="DF17" s="141" t="b">
        <v>0</v>
      </c>
      <c r="DG17" s="141" t="b">
        <v>0</v>
      </c>
      <c r="DH17" s="141">
        <v>0</v>
      </c>
      <c r="DI17" s="141">
        <v>0</v>
      </c>
      <c r="DJ17" s="141">
        <v>0</v>
      </c>
      <c r="DK17" s="141" t="b">
        <v>0</v>
      </c>
      <c r="DL17" s="141" t="b">
        <v>0</v>
      </c>
      <c r="DM17" s="141" t="b">
        <v>1</v>
      </c>
      <c r="DN17" s="141" t="b">
        <v>0</v>
      </c>
      <c r="DO17" s="141">
        <v>0</v>
      </c>
      <c r="DP17" s="141">
        <v>0</v>
      </c>
      <c r="DQ17" s="141">
        <v>0</v>
      </c>
    </row>
    <row r="18" spans="1:121" ht="25.5" customHeight="1" x14ac:dyDescent="0.25">
      <c r="A18" s="141" t="s">
        <v>1545</v>
      </c>
      <c r="B18" s="141" t="s">
        <v>1550</v>
      </c>
      <c r="C18" s="141">
        <v>1075020877</v>
      </c>
      <c r="D18" s="141">
        <v>2</v>
      </c>
      <c r="E18" s="141" t="s">
        <v>1680</v>
      </c>
      <c r="F18" s="141" t="s">
        <v>1369</v>
      </c>
      <c r="G18" s="141" t="s">
        <v>1682</v>
      </c>
      <c r="H18" s="141" t="s">
        <v>2884</v>
      </c>
      <c r="I18" s="141" t="s">
        <v>1684</v>
      </c>
      <c r="J18" s="141">
        <v>0</v>
      </c>
      <c r="K18" s="141" t="s">
        <v>1692</v>
      </c>
      <c r="L18" s="141">
        <v>0</v>
      </c>
      <c r="M18" s="141" t="s">
        <v>1706</v>
      </c>
      <c r="N18" s="141" t="s">
        <v>1369</v>
      </c>
      <c r="O18" s="141" t="s">
        <v>2118</v>
      </c>
      <c r="P18" s="141" t="s">
        <v>1714</v>
      </c>
      <c r="Q18" s="141" t="b">
        <v>1</v>
      </c>
      <c r="R18" s="141" t="b">
        <v>0</v>
      </c>
      <c r="S18" s="141" t="b">
        <v>0</v>
      </c>
      <c r="T18" s="141" t="b">
        <v>0</v>
      </c>
      <c r="U18" s="141" t="b">
        <v>0</v>
      </c>
      <c r="V18" s="141" t="b">
        <v>0</v>
      </c>
      <c r="W18" s="141" t="b">
        <v>1</v>
      </c>
      <c r="X18" s="141" t="b">
        <v>0</v>
      </c>
      <c r="Y18" s="141" t="b">
        <v>0</v>
      </c>
      <c r="Z18" s="141" t="b">
        <v>0</v>
      </c>
      <c r="AA18" s="141" t="b">
        <v>0</v>
      </c>
      <c r="AB18" s="141" t="b">
        <v>0</v>
      </c>
      <c r="AC18" s="141" t="b">
        <v>0</v>
      </c>
      <c r="AD18" s="141" t="b">
        <v>0</v>
      </c>
      <c r="AE18" s="141" t="b">
        <v>0</v>
      </c>
      <c r="AF18" s="141" t="b">
        <v>0</v>
      </c>
      <c r="AG18" s="141" t="b">
        <v>0</v>
      </c>
      <c r="AH18" s="141" t="b">
        <v>0</v>
      </c>
      <c r="AI18" s="141" t="b">
        <v>0</v>
      </c>
      <c r="AJ18" s="141" t="b">
        <v>0</v>
      </c>
      <c r="AK18" s="141" t="b">
        <v>0</v>
      </c>
      <c r="AL18" s="141" t="b">
        <v>0</v>
      </c>
      <c r="AM18" s="141" t="b">
        <v>0</v>
      </c>
      <c r="AN18" s="141" t="b">
        <v>1</v>
      </c>
      <c r="AO18" s="141" t="b">
        <v>0</v>
      </c>
      <c r="AP18" s="141">
        <v>0</v>
      </c>
      <c r="AQ18" s="141" t="b">
        <v>0</v>
      </c>
      <c r="AR18" s="141" t="b">
        <v>0</v>
      </c>
      <c r="AS18" s="141" t="b">
        <v>0</v>
      </c>
      <c r="AT18" s="141" t="b">
        <v>0</v>
      </c>
      <c r="AU18" s="141" t="b">
        <v>1</v>
      </c>
      <c r="AV18" s="141" t="b">
        <v>0</v>
      </c>
      <c r="AW18" s="141" t="b">
        <v>0</v>
      </c>
      <c r="AX18" s="141" t="b">
        <v>0</v>
      </c>
      <c r="AY18" s="141" t="b">
        <v>1</v>
      </c>
      <c r="AZ18" s="141" t="b">
        <v>0</v>
      </c>
      <c r="BA18" s="141" t="b">
        <v>0</v>
      </c>
      <c r="BB18" s="141">
        <v>0</v>
      </c>
      <c r="BC18" s="141" t="s">
        <v>1721</v>
      </c>
      <c r="BD18" s="141" t="s">
        <v>1726</v>
      </c>
      <c r="BE18" s="141" t="s">
        <v>1421</v>
      </c>
      <c r="BF18" s="141" t="s">
        <v>1824</v>
      </c>
      <c r="BG18" s="141">
        <v>0</v>
      </c>
      <c r="BH18" s="141" t="s">
        <v>1625</v>
      </c>
      <c r="BI18" s="141">
        <v>0</v>
      </c>
      <c r="BJ18" s="141" t="s">
        <v>1734</v>
      </c>
      <c r="BK18" s="141">
        <v>0</v>
      </c>
      <c r="BL18" s="141" t="s">
        <v>1740</v>
      </c>
      <c r="BM18" s="141">
        <v>0</v>
      </c>
      <c r="BN18" s="141" t="s">
        <v>1742</v>
      </c>
      <c r="BO18" s="141">
        <v>0</v>
      </c>
      <c r="BP18" s="141" t="s">
        <v>2920</v>
      </c>
      <c r="BQ18" s="141" t="s">
        <v>1749</v>
      </c>
      <c r="BR18" s="141">
        <v>0</v>
      </c>
      <c r="BS18" s="141" t="s">
        <v>1625</v>
      </c>
      <c r="BT18" s="141">
        <v>0</v>
      </c>
      <c r="BU18" s="141" t="s">
        <v>2158</v>
      </c>
      <c r="BV18" s="141">
        <v>0</v>
      </c>
      <c r="BW18" s="141" t="s">
        <v>1757</v>
      </c>
      <c r="BX18" s="141" t="s">
        <v>1369</v>
      </c>
      <c r="BY18" s="141" t="s">
        <v>1763</v>
      </c>
      <c r="BZ18" s="141">
        <v>0</v>
      </c>
      <c r="CA18" s="141">
        <v>0</v>
      </c>
      <c r="CB18" s="141">
        <v>0</v>
      </c>
      <c r="CC18" s="141">
        <v>0</v>
      </c>
      <c r="CD18" s="141">
        <v>0</v>
      </c>
      <c r="CE18" s="141">
        <v>0</v>
      </c>
      <c r="CF18" s="141">
        <v>0</v>
      </c>
      <c r="CG18" s="141">
        <v>0</v>
      </c>
      <c r="CH18" s="141">
        <v>0</v>
      </c>
      <c r="CI18" s="141" t="b">
        <v>0</v>
      </c>
      <c r="CJ18" s="141" t="b">
        <v>0</v>
      </c>
      <c r="CK18" s="141" t="b">
        <v>1</v>
      </c>
      <c r="CL18" s="141" t="b">
        <v>0</v>
      </c>
      <c r="CM18" s="141" t="b">
        <v>0</v>
      </c>
      <c r="CN18" s="141" t="b">
        <v>0</v>
      </c>
      <c r="CO18" s="141" t="b">
        <v>1</v>
      </c>
      <c r="CP18" s="141" t="b">
        <v>1</v>
      </c>
      <c r="CQ18" s="141" t="b">
        <v>0</v>
      </c>
      <c r="CR18" s="141" t="b">
        <v>0</v>
      </c>
      <c r="CS18" s="141" t="b">
        <v>0</v>
      </c>
      <c r="CT18" s="141" t="b">
        <v>1</v>
      </c>
      <c r="CU18" s="141" t="b">
        <v>0</v>
      </c>
      <c r="CV18" s="141" t="b">
        <v>0</v>
      </c>
      <c r="CW18" s="141" t="b">
        <v>0</v>
      </c>
      <c r="CX18" s="141" t="b">
        <v>0</v>
      </c>
      <c r="CY18" s="141" t="b">
        <v>0</v>
      </c>
      <c r="CZ18" s="141" t="b">
        <v>0</v>
      </c>
      <c r="DA18" s="141" t="b">
        <v>0</v>
      </c>
      <c r="DB18" s="141" t="b">
        <v>0</v>
      </c>
      <c r="DC18" s="141" t="b">
        <v>0</v>
      </c>
      <c r="DD18" s="141" t="b">
        <v>0</v>
      </c>
      <c r="DE18" s="141" t="b">
        <v>0</v>
      </c>
      <c r="DF18" s="141" t="b">
        <v>0</v>
      </c>
      <c r="DG18" s="141" t="b">
        <v>0</v>
      </c>
      <c r="DH18" s="141">
        <v>0</v>
      </c>
      <c r="DI18" s="141">
        <v>0</v>
      </c>
      <c r="DJ18" s="141">
        <v>0</v>
      </c>
      <c r="DK18" s="141" t="b">
        <v>0</v>
      </c>
      <c r="DL18" s="141" t="b">
        <v>0</v>
      </c>
      <c r="DM18" s="141" t="b">
        <v>1</v>
      </c>
      <c r="DN18" s="141" t="b">
        <v>0</v>
      </c>
      <c r="DO18" s="141">
        <v>0</v>
      </c>
      <c r="DP18" s="141">
        <v>0</v>
      </c>
      <c r="DQ18" s="141">
        <v>0</v>
      </c>
    </row>
    <row r="19" spans="1:121" ht="25.5" customHeight="1" x14ac:dyDescent="0.25">
      <c r="A19" s="141" t="s">
        <v>3032</v>
      </c>
      <c r="B19" s="141" t="s">
        <v>1348</v>
      </c>
      <c r="C19" s="141">
        <v>1078474209</v>
      </c>
      <c r="D19" s="141">
        <v>1</v>
      </c>
      <c r="E19" s="141" t="s">
        <v>1680</v>
      </c>
      <c r="F19" s="141" t="s">
        <v>1369</v>
      </c>
      <c r="G19" s="141" t="s">
        <v>1682</v>
      </c>
      <c r="H19" s="141" t="s">
        <v>2884</v>
      </c>
      <c r="I19" s="141" t="s">
        <v>1687</v>
      </c>
      <c r="J19" s="141">
        <v>0</v>
      </c>
      <c r="K19" s="141" t="s">
        <v>1692</v>
      </c>
      <c r="L19" s="141">
        <v>0</v>
      </c>
      <c r="M19" s="141" t="s">
        <v>1706</v>
      </c>
      <c r="N19" s="141" t="s">
        <v>1370</v>
      </c>
      <c r="O19" s="141" t="s">
        <v>2118</v>
      </c>
      <c r="P19" s="141" t="s">
        <v>1714</v>
      </c>
      <c r="Q19" s="141" t="b">
        <v>1</v>
      </c>
      <c r="R19" s="141" t="b">
        <v>0</v>
      </c>
      <c r="S19" s="141" t="b">
        <v>0</v>
      </c>
      <c r="T19" s="141" t="b">
        <v>0</v>
      </c>
      <c r="U19" s="141" t="b">
        <v>0</v>
      </c>
      <c r="V19" s="141" t="b">
        <v>0</v>
      </c>
      <c r="W19" s="141" t="b">
        <v>1</v>
      </c>
      <c r="X19" s="141" t="b">
        <v>0</v>
      </c>
      <c r="Y19" s="141" t="b">
        <v>0</v>
      </c>
      <c r="Z19" s="141" t="b">
        <v>0</v>
      </c>
      <c r="AA19" s="141" t="b">
        <v>0</v>
      </c>
      <c r="AB19" s="141" t="b">
        <v>0</v>
      </c>
      <c r="AC19" s="141" t="b">
        <v>0</v>
      </c>
      <c r="AD19" s="141" t="b">
        <v>0</v>
      </c>
      <c r="AE19" s="141" t="b">
        <v>0</v>
      </c>
      <c r="AF19" s="141" t="b">
        <v>0</v>
      </c>
      <c r="AG19" s="141" t="b">
        <v>0</v>
      </c>
      <c r="AH19" s="141" t="b">
        <v>0</v>
      </c>
      <c r="AI19" s="141" t="b">
        <v>0</v>
      </c>
      <c r="AJ19" s="141" t="b">
        <v>0</v>
      </c>
      <c r="AK19" s="141" t="b">
        <v>0</v>
      </c>
      <c r="AL19" s="141" t="b">
        <v>0</v>
      </c>
      <c r="AM19" s="141" t="b">
        <v>0</v>
      </c>
      <c r="AN19" s="141" t="b">
        <v>1</v>
      </c>
      <c r="AO19" s="141" t="b">
        <v>0</v>
      </c>
      <c r="AP19" s="141">
        <v>0</v>
      </c>
      <c r="AQ19" s="141" t="b">
        <v>0</v>
      </c>
      <c r="AR19" s="141" t="b">
        <v>0</v>
      </c>
      <c r="AS19" s="141" t="b">
        <v>0</v>
      </c>
      <c r="AT19" s="141" t="b">
        <v>0</v>
      </c>
      <c r="AU19" s="141" t="b">
        <v>1</v>
      </c>
      <c r="AV19" s="141" t="b">
        <v>0</v>
      </c>
      <c r="AW19" s="141" t="b">
        <v>0</v>
      </c>
      <c r="AX19" s="141" t="b">
        <v>0</v>
      </c>
      <c r="AY19" s="141" t="b">
        <v>1</v>
      </c>
      <c r="AZ19" s="141" t="b">
        <v>0</v>
      </c>
      <c r="BA19" s="141" t="b">
        <v>0</v>
      </c>
      <c r="BB19" s="141">
        <v>0</v>
      </c>
      <c r="BC19" s="141" t="s">
        <v>1721</v>
      </c>
      <c r="BD19" s="141" t="s">
        <v>1726</v>
      </c>
      <c r="BE19" s="141" t="s">
        <v>1422</v>
      </c>
      <c r="BF19" s="141">
        <v>0</v>
      </c>
      <c r="BG19" s="141">
        <v>0</v>
      </c>
      <c r="BH19" s="141" t="s">
        <v>1625</v>
      </c>
      <c r="BI19" s="141">
        <v>0</v>
      </c>
      <c r="BJ19" s="141" t="s">
        <v>1734</v>
      </c>
      <c r="BK19" s="141">
        <v>0</v>
      </c>
      <c r="BL19" s="141" t="s">
        <v>1625</v>
      </c>
      <c r="BM19" s="141">
        <v>0</v>
      </c>
      <c r="BN19" s="141" t="s">
        <v>1742</v>
      </c>
      <c r="BO19" s="141">
        <v>0</v>
      </c>
      <c r="BP19" s="141" t="s">
        <v>2872</v>
      </c>
      <c r="BQ19" s="141" t="s">
        <v>1748</v>
      </c>
      <c r="BR19" s="141">
        <v>0</v>
      </c>
      <c r="BS19" s="141" t="s">
        <v>1625</v>
      </c>
      <c r="BT19" s="141">
        <v>0</v>
      </c>
      <c r="BU19" s="141" t="s">
        <v>2158</v>
      </c>
      <c r="BV19" s="141">
        <v>0</v>
      </c>
      <c r="BW19" s="141" t="s">
        <v>1757</v>
      </c>
      <c r="BX19" s="141" t="s">
        <v>1369</v>
      </c>
      <c r="BY19" s="141" t="s">
        <v>1763</v>
      </c>
      <c r="BZ19" s="141" t="s">
        <v>2912</v>
      </c>
      <c r="CA19" s="141" t="s">
        <v>1764</v>
      </c>
      <c r="CB19" s="141" t="s">
        <v>2913</v>
      </c>
      <c r="CC19" s="141" t="s">
        <v>1586</v>
      </c>
      <c r="CD19" s="141">
        <v>0</v>
      </c>
      <c r="CE19" s="141" t="s">
        <v>1596</v>
      </c>
      <c r="CF19" s="141" t="s">
        <v>1774</v>
      </c>
      <c r="CG19" s="141" t="s">
        <v>1369</v>
      </c>
      <c r="CH19" s="141" t="s">
        <v>1779</v>
      </c>
      <c r="CI19" s="141" t="b">
        <v>0</v>
      </c>
      <c r="CJ19" s="141" t="b">
        <v>0</v>
      </c>
      <c r="CK19" s="141" t="b">
        <v>1</v>
      </c>
      <c r="CL19" s="141" t="b">
        <v>0</v>
      </c>
      <c r="CM19" s="141" t="b">
        <v>0</v>
      </c>
      <c r="CN19" s="141" t="b">
        <v>0</v>
      </c>
      <c r="CO19" s="141" t="b">
        <v>1</v>
      </c>
      <c r="CP19" s="141" t="b">
        <v>1</v>
      </c>
      <c r="CQ19" s="141" t="b">
        <v>0</v>
      </c>
      <c r="CR19" s="141" t="b">
        <v>0</v>
      </c>
      <c r="CS19" s="141" t="b">
        <v>0</v>
      </c>
      <c r="CT19" s="141" t="b">
        <v>1</v>
      </c>
      <c r="CU19" s="141" t="b">
        <v>0</v>
      </c>
      <c r="CV19" s="141" t="b">
        <v>0</v>
      </c>
      <c r="CW19" s="141" t="b">
        <v>0</v>
      </c>
      <c r="CX19" s="141" t="b">
        <v>0</v>
      </c>
      <c r="CY19" s="141" t="b">
        <v>0</v>
      </c>
      <c r="CZ19" s="141" t="b">
        <v>0</v>
      </c>
      <c r="DA19" s="141" t="b">
        <v>0</v>
      </c>
      <c r="DB19" s="141" t="b">
        <v>0</v>
      </c>
      <c r="DC19" s="141" t="b">
        <v>0</v>
      </c>
      <c r="DD19" s="141" t="b">
        <v>0</v>
      </c>
      <c r="DE19" s="141" t="b">
        <v>0</v>
      </c>
      <c r="DF19" s="141" t="b">
        <v>0</v>
      </c>
      <c r="DG19" s="141" t="b">
        <v>0</v>
      </c>
      <c r="DH19" s="141">
        <v>0</v>
      </c>
      <c r="DI19" s="141" t="s">
        <v>1370</v>
      </c>
      <c r="DJ19" s="141" t="s">
        <v>2878</v>
      </c>
      <c r="DK19" s="141" t="b">
        <v>0</v>
      </c>
      <c r="DL19" s="141" t="b">
        <v>0</v>
      </c>
      <c r="DM19" s="141" t="b">
        <v>1</v>
      </c>
      <c r="DN19" s="141" t="b">
        <v>0</v>
      </c>
      <c r="DO19" s="141">
        <v>0</v>
      </c>
      <c r="DP19" s="141" t="s">
        <v>2914</v>
      </c>
      <c r="DQ19" s="141" t="s">
        <v>2902</v>
      </c>
    </row>
    <row r="20" spans="1:121" ht="25.5" customHeight="1" x14ac:dyDescent="0.25">
      <c r="A20" s="141" t="s">
        <v>3030</v>
      </c>
      <c r="B20" s="141" t="s">
        <v>1348</v>
      </c>
      <c r="C20" s="141">
        <v>1078104520</v>
      </c>
      <c r="D20" s="141">
        <v>2</v>
      </c>
      <c r="E20" s="141" t="s">
        <v>1680</v>
      </c>
      <c r="F20" s="141" t="s">
        <v>1369</v>
      </c>
      <c r="G20" s="141" t="s">
        <v>1682</v>
      </c>
      <c r="H20" s="141" t="s">
        <v>2884</v>
      </c>
      <c r="I20" s="141" t="s">
        <v>1687</v>
      </c>
      <c r="J20" s="141">
        <v>0</v>
      </c>
      <c r="K20" s="141" t="s">
        <v>1692</v>
      </c>
      <c r="L20" s="141">
        <v>0</v>
      </c>
      <c r="M20" s="141" t="s">
        <v>1706</v>
      </c>
      <c r="N20" s="141" t="s">
        <v>1370</v>
      </c>
      <c r="O20" s="141" t="s">
        <v>2118</v>
      </c>
      <c r="P20" s="141" t="s">
        <v>1714</v>
      </c>
      <c r="Q20" s="141" t="b">
        <v>1</v>
      </c>
      <c r="R20" s="141" t="b">
        <v>0</v>
      </c>
      <c r="S20" s="141" t="b">
        <v>0</v>
      </c>
      <c r="T20" s="141" t="b">
        <v>0</v>
      </c>
      <c r="U20" s="141" t="b">
        <v>0</v>
      </c>
      <c r="V20" s="141" t="b">
        <v>0</v>
      </c>
      <c r="W20" s="141" t="b">
        <v>1</v>
      </c>
      <c r="X20" s="141" t="b">
        <v>0</v>
      </c>
      <c r="Y20" s="141" t="b">
        <v>0</v>
      </c>
      <c r="Z20" s="141" t="b">
        <v>0</v>
      </c>
      <c r="AA20" s="141" t="b">
        <v>0</v>
      </c>
      <c r="AB20" s="141" t="b">
        <v>0</v>
      </c>
      <c r="AC20" s="141" t="b">
        <v>0</v>
      </c>
      <c r="AD20" s="141" t="b">
        <v>0</v>
      </c>
      <c r="AE20" s="141" t="b">
        <v>0</v>
      </c>
      <c r="AF20" s="141" t="b">
        <v>0</v>
      </c>
      <c r="AG20" s="141" t="b">
        <v>0</v>
      </c>
      <c r="AH20" s="141" t="b">
        <v>0</v>
      </c>
      <c r="AI20" s="141" t="b">
        <v>0</v>
      </c>
      <c r="AJ20" s="141" t="b">
        <v>0</v>
      </c>
      <c r="AK20" s="141" t="b">
        <v>0</v>
      </c>
      <c r="AL20" s="141" t="b">
        <v>0</v>
      </c>
      <c r="AM20" s="141" t="b">
        <v>0</v>
      </c>
      <c r="AN20" s="141" t="b">
        <v>1</v>
      </c>
      <c r="AO20" s="141" t="b">
        <v>0</v>
      </c>
      <c r="AP20" s="141">
        <v>0</v>
      </c>
      <c r="AQ20" s="141" t="b">
        <v>0</v>
      </c>
      <c r="AR20" s="141" t="b">
        <v>0</v>
      </c>
      <c r="AS20" s="141" t="b">
        <v>0</v>
      </c>
      <c r="AT20" s="141" t="b">
        <v>0</v>
      </c>
      <c r="AU20" s="141" t="b">
        <v>1</v>
      </c>
      <c r="AV20" s="141" t="b">
        <v>0</v>
      </c>
      <c r="AW20" s="141" t="b">
        <v>0</v>
      </c>
      <c r="AX20" s="141" t="b">
        <v>0</v>
      </c>
      <c r="AY20" s="141" t="b">
        <v>1</v>
      </c>
      <c r="AZ20" s="141" t="b">
        <v>0</v>
      </c>
      <c r="BA20" s="141" t="b">
        <v>0</v>
      </c>
      <c r="BB20" s="141">
        <v>0</v>
      </c>
      <c r="BC20" s="141" t="s">
        <v>1721</v>
      </c>
      <c r="BD20" s="141" t="s">
        <v>1726</v>
      </c>
      <c r="BE20" s="141" t="s">
        <v>1422</v>
      </c>
      <c r="BF20" s="141">
        <v>0</v>
      </c>
      <c r="BG20" s="141">
        <v>0</v>
      </c>
      <c r="BH20" s="141" t="s">
        <v>1624</v>
      </c>
      <c r="BI20" s="141">
        <v>0</v>
      </c>
      <c r="BJ20" s="141" t="s">
        <v>1734</v>
      </c>
      <c r="BK20" s="141">
        <v>0</v>
      </c>
      <c r="BL20" s="141" t="s">
        <v>1625</v>
      </c>
      <c r="BM20" s="141">
        <v>0</v>
      </c>
      <c r="BN20" s="141" t="s">
        <v>1744</v>
      </c>
      <c r="BO20" s="141">
        <v>0</v>
      </c>
      <c r="BP20" s="141" t="s">
        <v>2898</v>
      </c>
      <c r="BQ20" s="141" t="s">
        <v>1748</v>
      </c>
      <c r="BR20" s="141">
        <v>0</v>
      </c>
      <c r="BS20" s="141" t="s">
        <v>1625</v>
      </c>
      <c r="BT20" s="141">
        <v>0</v>
      </c>
      <c r="BU20" s="141" t="s">
        <v>2158</v>
      </c>
      <c r="BV20" s="141">
        <v>0</v>
      </c>
      <c r="BW20" s="141" t="s">
        <v>1757</v>
      </c>
      <c r="BX20" s="141" t="s">
        <v>1369</v>
      </c>
      <c r="BY20" s="141" t="s">
        <v>1763</v>
      </c>
      <c r="BZ20" s="141" t="s">
        <v>2897</v>
      </c>
      <c r="CA20" s="141" t="s">
        <v>1764</v>
      </c>
      <c r="CB20" s="141" t="s">
        <v>2900</v>
      </c>
      <c r="CC20" s="141" t="s">
        <v>1586</v>
      </c>
      <c r="CD20" s="141">
        <v>0</v>
      </c>
      <c r="CE20" s="141" t="s">
        <v>1596</v>
      </c>
      <c r="CF20" s="141" t="s">
        <v>1774</v>
      </c>
      <c r="CG20" s="141" t="s">
        <v>1369</v>
      </c>
      <c r="CH20" s="141" t="s">
        <v>1777</v>
      </c>
      <c r="CI20" s="141" t="b">
        <v>0</v>
      </c>
      <c r="CJ20" s="141" t="b">
        <v>0</v>
      </c>
      <c r="CK20" s="141" t="b">
        <v>1</v>
      </c>
      <c r="CL20" s="141" t="b">
        <v>0</v>
      </c>
      <c r="CM20" s="141" t="b">
        <v>0</v>
      </c>
      <c r="CN20" s="141" t="b">
        <v>0</v>
      </c>
      <c r="CO20" s="141" t="b">
        <v>1</v>
      </c>
      <c r="CP20" s="141" t="b">
        <v>1</v>
      </c>
      <c r="CQ20" s="141" t="b">
        <v>0</v>
      </c>
      <c r="CR20" s="141" t="b">
        <v>0</v>
      </c>
      <c r="CS20" s="141" t="b">
        <v>0</v>
      </c>
      <c r="CT20" s="141" t="b">
        <v>1</v>
      </c>
      <c r="CU20" s="141" t="b">
        <v>0</v>
      </c>
      <c r="CV20" s="141" t="b">
        <v>0</v>
      </c>
      <c r="CW20" s="141" t="b">
        <v>0</v>
      </c>
      <c r="CX20" s="141" t="b">
        <v>0</v>
      </c>
      <c r="CY20" s="141" t="b">
        <v>0</v>
      </c>
      <c r="CZ20" s="141" t="b">
        <v>0</v>
      </c>
      <c r="DA20" s="141" t="b">
        <v>0</v>
      </c>
      <c r="DB20" s="141" t="b">
        <v>0</v>
      </c>
      <c r="DC20" s="141" t="b">
        <v>0</v>
      </c>
      <c r="DD20" s="141" t="b">
        <v>0</v>
      </c>
      <c r="DE20" s="141" t="b">
        <v>0</v>
      </c>
      <c r="DF20" s="141" t="b">
        <v>0</v>
      </c>
      <c r="DG20" s="141" t="b">
        <v>0</v>
      </c>
      <c r="DH20" s="141">
        <v>0</v>
      </c>
      <c r="DI20" s="141" t="s">
        <v>1370</v>
      </c>
      <c r="DJ20" s="141" t="s">
        <v>2878</v>
      </c>
      <c r="DK20" s="141" t="b">
        <v>0</v>
      </c>
      <c r="DL20" s="141" t="b">
        <v>0</v>
      </c>
      <c r="DM20" s="141" t="b">
        <v>1</v>
      </c>
      <c r="DN20" s="141" t="b">
        <v>0</v>
      </c>
      <c r="DO20" s="141">
        <v>0</v>
      </c>
      <c r="DP20" s="141" t="s">
        <v>2907</v>
      </c>
      <c r="DQ20" s="141" t="s">
        <v>2908</v>
      </c>
    </row>
    <row r="21" spans="1:121" ht="25.5" customHeight="1" x14ac:dyDescent="0.25">
      <c r="A21" s="141" t="s">
        <v>3030</v>
      </c>
      <c r="B21" s="141" t="s">
        <v>1348</v>
      </c>
      <c r="C21" s="141">
        <v>1078105822</v>
      </c>
      <c r="D21" s="141">
        <v>2</v>
      </c>
      <c r="E21" s="141" t="s">
        <v>1680</v>
      </c>
      <c r="F21" s="141" t="s">
        <v>1369</v>
      </c>
      <c r="G21" s="141" t="s">
        <v>1682</v>
      </c>
      <c r="H21" s="141" t="s">
        <v>2884</v>
      </c>
      <c r="I21" s="141" t="s">
        <v>1687</v>
      </c>
      <c r="J21" s="141">
        <v>0</v>
      </c>
      <c r="K21" s="141" t="s">
        <v>1692</v>
      </c>
      <c r="L21" s="141">
        <v>0</v>
      </c>
      <c r="M21" s="141" t="s">
        <v>1706</v>
      </c>
      <c r="N21" s="141" t="s">
        <v>1370</v>
      </c>
      <c r="O21" s="141" t="s">
        <v>2118</v>
      </c>
      <c r="P21" s="141" t="s">
        <v>1714</v>
      </c>
      <c r="Q21" s="141" t="b">
        <v>1</v>
      </c>
      <c r="R21" s="141" t="b">
        <v>0</v>
      </c>
      <c r="S21" s="141" t="b">
        <v>0</v>
      </c>
      <c r="T21" s="141" t="b">
        <v>0</v>
      </c>
      <c r="U21" s="141" t="b">
        <v>0</v>
      </c>
      <c r="V21" s="141" t="b">
        <v>0</v>
      </c>
      <c r="W21" s="141" t="b">
        <v>1</v>
      </c>
      <c r="X21" s="141" t="b">
        <v>0</v>
      </c>
      <c r="Y21" s="141" t="b">
        <v>0</v>
      </c>
      <c r="Z21" s="141" t="b">
        <v>0</v>
      </c>
      <c r="AA21" s="141" t="b">
        <v>0</v>
      </c>
      <c r="AB21" s="141" t="b">
        <v>0</v>
      </c>
      <c r="AC21" s="141" t="b">
        <v>0</v>
      </c>
      <c r="AD21" s="141" t="b">
        <v>0</v>
      </c>
      <c r="AE21" s="141" t="b">
        <v>0</v>
      </c>
      <c r="AF21" s="141" t="b">
        <v>0</v>
      </c>
      <c r="AG21" s="141" t="b">
        <v>0</v>
      </c>
      <c r="AH21" s="141" t="b">
        <v>0</v>
      </c>
      <c r="AI21" s="141" t="b">
        <v>0</v>
      </c>
      <c r="AJ21" s="141" t="b">
        <v>0</v>
      </c>
      <c r="AK21" s="141" t="b">
        <v>0</v>
      </c>
      <c r="AL21" s="141" t="b">
        <v>0</v>
      </c>
      <c r="AM21" s="141" t="b">
        <v>0</v>
      </c>
      <c r="AN21" s="141" t="b">
        <v>1</v>
      </c>
      <c r="AO21" s="141" t="b">
        <v>0</v>
      </c>
      <c r="AP21" s="141">
        <v>0</v>
      </c>
      <c r="AQ21" s="141" t="b">
        <v>0</v>
      </c>
      <c r="AR21" s="141" t="b">
        <v>0</v>
      </c>
      <c r="AS21" s="141" t="b">
        <v>0</v>
      </c>
      <c r="AT21" s="141" t="b">
        <v>0</v>
      </c>
      <c r="AU21" s="141" t="b">
        <v>1</v>
      </c>
      <c r="AV21" s="141" t="b">
        <v>0</v>
      </c>
      <c r="AW21" s="141" t="b">
        <v>0</v>
      </c>
      <c r="AX21" s="141" t="b">
        <v>0</v>
      </c>
      <c r="AY21" s="141" t="b">
        <v>1</v>
      </c>
      <c r="AZ21" s="141" t="b">
        <v>0</v>
      </c>
      <c r="BA21" s="141" t="b">
        <v>0</v>
      </c>
      <c r="BB21" s="141">
        <v>0</v>
      </c>
      <c r="BC21" s="141" t="s">
        <v>1721</v>
      </c>
      <c r="BD21" s="141" t="s">
        <v>1726</v>
      </c>
      <c r="BE21" s="141" t="s">
        <v>1422</v>
      </c>
      <c r="BF21" s="141">
        <v>0</v>
      </c>
      <c r="BG21" s="141">
        <v>0</v>
      </c>
      <c r="BH21" s="141" t="s">
        <v>1625</v>
      </c>
      <c r="BI21" s="141">
        <v>0</v>
      </c>
      <c r="BJ21" s="141" t="s">
        <v>1734</v>
      </c>
      <c r="BK21" s="141">
        <v>0</v>
      </c>
      <c r="BL21" s="141" t="s">
        <v>1624</v>
      </c>
      <c r="BM21" s="141">
        <v>0</v>
      </c>
      <c r="BN21" s="141" t="s">
        <v>1744</v>
      </c>
      <c r="BO21" s="141">
        <v>0</v>
      </c>
      <c r="BP21" s="141" t="s">
        <v>2898</v>
      </c>
      <c r="BQ21" s="141" t="s">
        <v>1748</v>
      </c>
      <c r="BR21" s="141">
        <v>0</v>
      </c>
      <c r="BS21" s="141" t="s">
        <v>1625</v>
      </c>
      <c r="BT21" s="141">
        <v>0</v>
      </c>
      <c r="BU21" s="141" t="s">
        <v>2158</v>
      </c>
      <c r="BV21" s="141">
        <v>0</v>
      </c>
      <c r="BW21" s="141" t="s">
        <v>1757</v>
      </c>
      <c r="BX21" s="141" t="s">
        <v>1369</v>
      </c>
      <c r="BY21" s="141" t="s">
        <v>1763</v>
      </c>
      <c r="BZ21" s="141" t="s">
        <v>2899</v>
      </c>
      <c r="CA21" s="141" t="s">
        <v>1764</v>
      </c>
      <c r="CB21" s="141" t="s">
        <v>2900</v>
      </c>
      <c r="CC21" s="141" t="s">
        <v>1586</v>
      </c>
      <c r="CD21" s="141">
        <v>0</v>
      </c>
      <c r="CE21" s="141" t="s">
        <v>1596</v>
      </c>
      <c r="CF21" s="141" t="s">
        <v>1774</v>
      </c>
      <c r="CG21" s="141" t="s">
        <v>1369</v>
      </c>
      <c r="CH21" s="141" t="s">
        <v>1779</v>
      </c>
      <c r="CI21" s="141" t="b">
        <v>0</v>
      </c>
      <c r="CJ21" s="141" t="b">
        <v>0</v>
      </c>
      <c r="CK21" s="141" t="b">
        <v>1</v>
      </c>
      <c r="CL21" s="141" t="b">
        <v>0</v>
      </c>
      <c r="CM21" s="141" t="b">
        <v>0</v>
      </c>
      <c r="CN21" s="141" t="b">
        <v>0</v>
      </c>
      <c r="CO21" s="141" t="b">
        <v>1</v>
      </c>
      <c r="CP21" s="141" t="b">
        <v>1</v>
      </c>
      <c r="CQ21" s="141" t="b">
        <v>0</v>
      </c>
      <c r="CR21" s="141" t="b">
        <v>0</v>
      </c>
      <c r="CS21" s="141" t="b">
        <v>0</v>
      </c>
      <c r="CT21" s="141" t="b">
        <v>1</v>
      </c>
      <c r="CU21" s="141" t="b">
        <v>0</v>
      </c>
      <c r="CV21" s="141" t="b">
        <v>0</v>
      </c>
      <c r="CW21" s="141" t="b">
        <v>0</v>
      </c>
      <c r="CX21" s="141" t="b">
        <v>0</v>
      </c>
      <c r="CY21" s="141" t="b">
        <v>0</v>
      </c>
      <c r="CZ21" s="141" t="b">
        <v>0</v>
      </c>
      <c r="DA21" s="141" t="b">
        <v>0</v>
      </c>
      <c r="DB21" s="141" t="b">
        <v>0</v>
      </c>
      <c r="DC21" s="141" t="b">
        <v>0</v>
      </c>
      <c r="DD21" s="141" t="b">
        <v>0</v>
      </c>
      <c r="DE21" s="141" t="b">
        <v>0</v>
      </c>
      <c r="DF21" s="141" t="b">
        <v>0</v>
      </c>
      <c r="DG21" s="141" t="b">
        <v>0</v>
      </c>
      <c r="DH21" s="141">
        <v>0</v>
      </c>
      <c r="DI21" s="141" t="s">
        <v>1370</v>
      </c>
      <c r="DJ21" s="141" t="s">
        <v>2878</v>
      </c>
      <c r="DK21" s="141" t="b">
        <v>0</v>
      </c>
      <c r="DL21" s="141" t="b">
        <v>0</v>
      </c>
      <c r="DM21" s="141" t="b">
        <v>1</v>
      </c>
      <c r="DN21" s="141" t="b">
        <v>0</v>
      </c>
      <c r="DO21" s="141">
        <v>0</v>
      </c>
      <c r="DP21" s="141" t="s">
        <v>2901</v>
      </c>
      <c r="DQ21" s="141" t="s">
        <v>2902</v>
      </c>
    </row>
    <row r="22" spans="1:121" ht="25.5" customHeight="1" x14ac:dyDescent="0.25">
      <c r="A22" s="141" t="s">
        <v>3032</v>
      </c>
      <c r="B22" s="141" t="s">
        <v>1348</v>
      </c>
      <c r="C22" s="141">
        <v>1077489722</v>
      </c>
      <c r="D22" s="141">
        <v>2</v>
      </c>
      <c r="E22" s="141" t="s">
        <v>1680</v>
      </c>
      <c r="F22" s="141" t="s">
        <v>1369</v>
      </c>
      <c r="G22" s="141" t="s">
        <v>1682</v>
      </c>
      <c r="H22" s="141" t="s">
        <v>2884</v>
      </c>
      <c r="I22" s="141" t="s">
        <v>1684</v>
      </c>
      <c r="J22" s="141">
        <v>0</v>
      </c>
      <c r="K22" s="141" t="s">
        <v>1692</v>
      </c>
      <c r="L22" s="141">
        <v>0</v>
      </c>
      <c r="M22" s="141" t="s">
        <v>1706</v>
      </c>
      <c r="N22" s="141" t="s">
        <v>1369</v>
      </c>
      <c r="O22" s="141" t="s">
        <v>2118</v>
      </c>
      <c r="P22" s="141" t="s">
        <v>1714</v>
      </c>
      <c r="Q22" s="141" t="b">
        <v>1</v>
      </c>
      <c r="R22" s="141" t="b">
        <v>0</v>
      </c>
      <c r="S22" s="141" t="b">
        <v>0</v>
      </c>
      <c r="T22" s="141" t="b">
        <v>0</v>
      </c>
      <c r="U22" s="141" t="b">
        <v>0</v>
      </c>
      <c r="V22" s="141" t="b">
        <v>0</v>
      </c>
      <c r="W22" s="141" t="b">
        <v>1</v>
      </c>
      <c r="X22" s="141" t="b">
        <v>0</v>
      </c>
      <c r="Y22" s="141" t="b">
        <v>0</v>
      </c>
      <c r="Z22" s="141" t="b">
        <v>0</v>
      </c>
      <c r="AA22" s="141" t="b">
        <v>0</v>
      </c>
      <c r="AB22" s="141" t="b">
        <v>0</v>
      </c>
      <c r="AC22" s="141" t="b">
        <v>0</v>
      </c>
      <c r="AD22" s="141" t="b">
        <v>0</v>
      </c>
      <c r="AE22" s="141" t="b">
        <v>0</v>
      </c>
      <c r="AF22" s="141" t="b">
        <v>0</v>
      </c>
      <c r="AG22" s="141" t="b">
        <v>0</v>
      </c>
      <c r="AH22" s="141" t="b">
        <v>0</v>
      </c>
      <c r="AI22" s="141" t="b">
        <v>0</v>
      </c>
      <c r="AJ22" s="141" t="b">
        <v>0</v>
      </c>
      <c r="AK22" s="141" t="b">
        <v>0</v>
      </c>
      <c r="AL22" s="141" t="b">
        <v>0</v>
      </c>
      <c r="AM22" s="141" t="b">
        <v>0</v>
      </c>
      <c r="AN22" s="141" t="b">
        <v>1</v>
      </c>
      <c r="AO22" s="141" t="b">
        <v>0</v>
      </c>
      <c r="AP22" s="141">
        <v>0</v>
      </c>
      <c r="AQ22" s="141" t="b">
        <v>0</v>
      </c>
      <c r="AR22" s="141" t="b">
        <v>0</v>
      </c>
      <c r="AS22" s="141" t="b">
        <v>0</v>
      </c>
      <c r="AT22" s="141" t="b">
        <v>0</v>
      </c>
      <c r="AU22" s="141" t="b">
        <v>1</v>
      </c>
      <c r="AV22" s="141" t="b">
        <v>0</v>
      </c>
      <c r="AW22" s="141" t="b">
        <v>0</v>
      </c>
      <c r="AX22" s="141" t="b">
        <v>0</v>
      </c>
      <c r="AY22" s="141" t="b">
        <v>1</v>
      </c>
      <c r="AZ22" s="141" t="b">
        <v>0</v>
      </c>
      <c r="BA22" s="141" t="b">
        <v>0</v>
      </c>
      <c r="BB22" s="141">
        <v>0</v>
      </c>
      <c r="BC22" s="141" t="s">
        <v>1721</v>
      </c>
      <c r="BD22" s="141" t="s">
        <v>1726</v>
      </c>
      <c r="BE22" s="141" t="s">
        <v>1421</v>
      </c>
      <c r="BF22" s="141" t="s">
        <v>1824</v>
      </c>
      <c r="BG22" s="141">
        <v>0</v>
      </c>
      <c r="BH22" s="141" t="s">
        <v>1625</v>
      </c>
      <c r="BI22" s="141">
        <v>0</v>
      </c>
      <c r="BJ22" s="141" t="s">
        <v>1734</v>
      </c>
      <c r="BK22" s="141">
        <v>0</v>
      </c>
      <c r="BL22" s="141" t="s">
        <v>1624</v>
      </c>
      <c r="BM22" s="141">
        <v>0</v>
      </c>
      <c r="BN22" s="141" t="s">
        <v>1742</v>
      </c>
      <c r="BO22" s="141">
        <v>0</v>
      </c>
      <c r="BP22" s="141" t="s">
        <v>2872</v>
      </c>
      <c r="BQ22" s="141" t="s">
        <v>1747</v>
      </c>
      <c r="BR22" s="141">
        <v>0</v>
      </c>
      <c r="BS22" s="141" t="s">
        <v>1625</v>
      </c>
      <c r="BT22" s="141">
        <v>0</v>
      </c>
      <c r="BU22" s="141" t="s">
        <v>2158</v>
      </c>
      <c r="BV22" s="141">
        <v>0</v>
      </c>
      <c r="BW22" s="141" t="s">
        <v>1757</v>
      </c>
      <c r="BX22" s="141" t="s">
        <v>1369</v>
      </c>
      <c r="BY22" s="141" t="s">
        <v>1763</v>
      </c>
      <c r="BZ22" s="141" t="s">
        <v>2883</v>
      </c>
      <c r="CA22" s="141" t="s">
        <v>1764</v>
      </c>
      <c r="CB22" s="141" t="s">
        <v>2885</v>
      </c>
      <c r="CC22" s="141" t="s">
        <v>1586</v>
      </c>
      <c r="CD22" s="141">
        <v>0</v>
      </c>
      <c r="CE22" s="141" t="s">
        <v>1596</v>
      </c>
      <c r="CF22" s="141" t="s">
        <v>1774</v>
      </c>
      <c r="CG22" s="141" t="s">
        <v>1370</v>
      </c>
      <c r="CH22" s="141">
        <v>0</v>
      </c>
      <c r="CI22" s="141" t="b">
        <v>0</v>
      </c>
      <c r="CJ22" s="141" t="b">
        <v>0</v>
      </c>
      <c r="CK22" s="141" t="b">
        <v>1</v>
      </c>
      <c r="CL22" s="141" t="b">
        <v>0</v>
      </c>
      <c r="CM22" s="141" t="b">
        <v>0</v>
      </c>
      <c r="CN22" s="141" t="b">
        <v>0</v>
      </c>
      <c r="CO22" s="141" t="b">
        <v>1</v>
      </c>
      <c r="CP22" s="141" t="b">
        <v>1</v>
      </c>
      <c r="CQ22" s="141" t="b">
        <v>0</v>
      </c>
      <c r="CR22" s="141" t="b">
        <v>0</v>
      </c>
      <c r="CS22" s="141" t="b">
        <v>1</v>
      </c>
      <c r="CT22" s="141" t="b">
        <v>1</v>
      </c>
      <c r="CU22" s="141" t="b">
        <v>0</v>
      </c>
      <c r="CV22" s="141" t="b">
        <v>0</v>
      </c>
      <c r="CW22" s="141" t="b">
        <v>0</v>
      </c>
      <c r="CX22" s="141" t="b">
        <v>0</v>
      </c>
      <c r="CY22" s="141" t="b">
        <v>0</v>
      </c>
      <c r="CZ22" s="141" t="b">
        <v>1</v>
      </c>
      <c r="DA22" s="141" t="b">
        <v>0</v>
      </c>
      <c r="DB22" s="141" t="b">
        <v>0</v>
      </c>
      <c r="DC22" s="141" t="b">
        <v>0</v>
      </c>
      <c r="DD22" s="141" t="b">
        <v>0</v>
      </c>
      <c r="DE22" s="141" t="b">
        <v>0</v>
      </c>
      <c r="DF22" s="141" t="b">
        <v>0</v>
      </c>
      <c r="DG22" s="141" t="b">
        <v>0</v>
      </c>
      <c r="DH22" s="141">
        <v>0</v>
      </c>
      <c r="DI22" s="141" t="s">
        <v>1369</v>
      </c>
      <c r="DJ22" s="141" t="s">
        <v>2886</v>
      </c>
      <c r="DK22" s="141" t="b">
        <v>0</v>
      </c>
      <c r="DL22" s="141" t="b">
        <v>0</v>
      </c>
      <c r="DM22" s="141" t="b">
        <v>1</v>
      </c>
      <c r="DN22" s="141" t="b">
        <v>0</v>
      </c>
      <c r="DO22" s="141">
        <v>0</v>
      </c>
      <c r="DP22" s="141" t="s">
        <v>2887</v>
      </c>
      <c r="DQ22" s="141" t="s">
        <v>2888</v>
      </c>
    </row>
    <row r="23" spans="1:121" ht="25.5" customHeight="1" x14ac:dyDescent="0.25"/>
    <row r="24" spans="1:121" ht="25.5" customHeight="1" x14ac:dyDescent="0.25"/>
    <row r="25" spans="1:121" ht="25.5" customHeight="1" x14ac:dyDescent="0.25"/>
    <row r="26" spans="1:121" ht="25.5" customHeight="1" x14ac:dyDescent="0.25"/>
    <row r="27" spans="1:121" ht="25.5" customHeight="1" x14ac:dyDescent="0.25"/>
    <row r="28" spans="1:121" ht="25.5" customHeight="1" x14ac:dyDescent="0.25"/>
    <row r="29" spans="1:121" ht="25.5" customHeight="1" x14ac:dyDescent="0.25"/>
    <row r="30" spans="1:121" ht="25.5" customHeight="1" x14ac:dyDescent="0.25"/>
    <row r="31" spans="1:121" ht="25.5" customHeight="1" x14ac:dyDescent="0.25"/>
    <row r="32" spans="1:121" ht="25.5" customHeight="1" x14ac:dyDescent="0.25"/>
    <row r="33" ht="25.5" customHeight="1" x14ac:dyDescent="0.25"/>
    <row r="34" ht="25.5" customHeight="1" x14ac:dyDescent="0.25"/>
    <row r="35" ht="25.5" customHeight="1" x14ac:dyDescent="0.25"/>
    <row r="36" ht="25.5" customHeight="1" x14ac:dyDescent="0.25"/>
    <row r="37" ht="25.5" customHeight="1" x14ac:dyDescent="0.25"/>
    <row r="38" ht="25.5" customHeight="1" x14ac:dyDescent="0.25"/>
    <row r="39" ht="25.5" customHeight="1" x14ac:dyDescent="0.25"/>
    <row r="40" ht="25.5" customHeight="1" x14ac:dyDescent="0.25"/>
    <row r="41" ht="25.5" customHeight="1" x14ac:dyDescent="0.25"/>
    <row r="42" ht="25.5" customHeight="1" x14ac:dyDescent="0.25"/>
    <row r="43" ht="25.5" customHeight="1" x14ac:dyDescent="0.25"/>
    <row r="44" ht="25.5" customHeight="1" x14ac:dyDescent="0.25"/>
    <row r="45" ht="25.5" customHeight="1" x14ac:dyDescent="0.25"/>
    <row r="46" ht="25.5" customHeight="1" x14ac:dyDescent="0.25"/>
    <row r="47" ht="25.5" customHeight="1" x14ac:dyDescent="0.25"/>
    <row r="48" ht="25.5" customHeight="1" x14ac:dyDescent="0.25"/>
    <row r="49" ht="25.5" customHeight="1" x14ac:dyDescent="0.25"/>
    <row r="50" ht="25.5" customHeight="1" x14ac:dyDescent="0.25"/>
    <row r="51" ht="25.5" customHeight="1" x14ac:dyDescent="0.25"/>
    <row r="52" ht="25.5" customHeight="1" x14ac:dyDescent="0.25"/>
    <row r="53" ht="25.5" customHeight="1" x14ac:dyDescent="0.25"/>
    <row r="54" ht="25.5" customHeight="1" x14ac:dyDescent="0.25"/>
    <row r="55" ht="25.5" customHeight="1" x14ac:dyDescent="0.25"/>
    <row r="56" ht="25.5" customHeight="1" x14ac:dyDescent="0.25"/>
    <row r="57" ht="25.5" customHeight="1" x14ac:dyDescent="0.25"/>
    <row r="58" ht="25.5" customHeight="1" x14ac:dyDescent="0.25"/>
    <row r="59" ht="25.5" customHeight="1" x14ac:dyDescent="0.25"/>
    <row r="60" ht="25.5" customHeight="1" x14ac:dyDescent="0.25"/>
    <row r="61" ht="25.5" customHeight="1" x14ac:dyDescent="0.25"/>
    <row r="62" ht="25.5" customHeight="1" x14ac:dyDescent="0.25"/>
    <row r="63" ht="25.5" customHeight="1" x14ac:dyDescent="0.25"/>
    <row r="64" ht="25.5" customHeight="1" x14ac:dyDescent="0.25"/>
    <row r="65" ht="25.5" customHeight="1" x14ac:dyDescent="0.25"/>
    <row r="66" ht="25.5" customHeight="1" x14ac:dyDescent="0.25"/>
    <row r="67" ht="25.5" customHeight="1" x14ac:dyDescent="0.25"/>
    <row r="68" ht="25.5" customHeight="1" x14ac:dyDescent="0.25"/>
    <row r="69" ht="25.5" customHeight="1" x14ac:dyDescent="0.25"/>
    <row r="70" ht="25.5" customHeight="1" x14ac:dyDescent="0.25"/>
    <row r="71" ht="25.5" customHeight="1" x14ac:dyDescent="0.25"/>
    <row r="72" ht="25.5" customHeight="1" x14ac:dyDescent="0.25"/>
    <row r="73" ht="25.5" customHeight="1" x14ac:dyDescent="0.25"/>
    <row r="74" ht="25.5" customHeight="1" x14ac:dyDescent="0.25"/>
    <row r="75" ht="25.5" customHeight="1" x14ac:dyDescent="0.25"/>
    <row r="76" ht="25.5" customHeight="1" x14ac:dyDescent="0.25"/>
    <row r="77" ht="25.5" customHeight="1" x14ac:dyDescent="0.25"/>
    <row r="78" ht="25.5" customHeight="1" x14ac:dyDescent="0.25"/>
    <row r="79" ht="25.5" customHeight="1" x14ac:dyDescent="0.25"/>
    <row r="80" ht="25.5" customHeight="1" x14ac:dyDescent="0.25"/>
    <row r="81" ht="25.5" customHeight="1" x14ac:dyDescent="0.25"/>
    <row r="82" ht="25.5" customHeight="1" x14ac:dyDescent="0.25"/>
    <row r="83" ht="25.5" customHeight="1" x14ac:dyDescent="0.25"/>
    <row r="84" ht="25.5" customHeight="1" x14ac:dyDescent="0.25"/>
    <row r="85" ht="25.5" customHeight="1" x14ac:dyDescent="0.25"/>
    <row r="86" ht="25.5" customHeight="1" x14ac:dyDescent="0.25"/>
    <row r="87" ht="25.5" customHeight="1" x14ac:dyDescent="0.25"/>
    <row r="88" ht="25.5" customHeight="1" x14ac:dyDescent="0.25"/>
    <row r="89" ht="25.5" customHeight="1" x14ac:dyDescent="0.25"/>
    <row r="90" ht="25.5" customHeight="1" x14ac:dyDescent="0.25"/>
    <row r="91" ht="25.5" customHeight="1" x14ac:dyDescent="0.25"/>
    <row r="92" ht="25.5" customHeight="1" x14ac:dyDescent="0.25"/>
    <row r="93" ht="25.5" customHeight="1" x14ac:dyDescent="0.25"/>
    <row r="94" ht="25.5" customHeight="1" x14ac:dyDescent="0.25"/>
    <row r="95" ht="25.5" customHeight="1" x14ac:dyDescent="0.25"/>
    <row r="96" ht="25.5" customHeight="1" x14ac:dyDescent="0.25"/>
    <row r="97" ht="25.5" customHeight="1" x14ac:dyDescent="0.25"/>
    <row r="98" ht="25.5" customHeight="1" x14ac:dyDescent="0.25"/>
    <row r="99" ht="25.5" customHeight="1" x14ac:dyDescent="0.25"/>
    <row r="100" ht="25.5" customHeight="1" x14ac:dyDescent="0.25"/>
    <row r="101" ht="25.5" customHeight="1" x14ac:dyDescent="0.25"/>
    <row r="102" ht="25.5" customHeight="1" x14ac:dyDescent="0.25"/>
    <row r="103" ht="25.5" customHeight="1" x14ac:dyDescent="0.25"/>
    <row r="104" ht="25.5" customHeight="1" x14ac:dyDescent="0.25"/>
    <row r="105" ht="25.5" customHeight="1" x14ac:dyDescent="0.25"/>
    <row r="106" ht="25.5" customHeight="1" x14ac:dyDescent="0.25"/>
    <row r="107" ht="25.5" customHeight="1" x14ac:dyDescent="0.25"/>
    <row r="108" ht="25.5" customHeight="1" x14ac:dyDescent="0.25"/>
    <row r="109" ht="25.5" customHeight="1" x14ac:dyDescent="0.25"/>
    <row r="110" ht="25.5" customHeight="1" x14ac:dyDescent="0.25"/>
    <row r="111" ht="25.5" customHeight="1" x14ac:dyDescent="0.25"/>
    <row r="112" ht="25.5" customHeight="1" x14ac:dyDescent="0.25"/>
    <row r="113" ht="25.5" customHeight="1" x14ac:dyDescent="0.25"/>
    <row r="114" ht="25.5" customHeight="1" x14ac:dyDescent="0.25"/>
    <row r="115" ht="25.5" customHeight="1" x14ac:dyDescent="0.25"/>
    <row r="116" ht="25.5" customHeight="1" x14ac:dyDescent="0.25"/>
    <row r="117" ht="25.5" customHeight="1" x14ac:dyDescent="0.25"/>
    <row r="118" ht="25.5" customHeight="1" x14ac:dyDescent="0.25"/>
    <row r="119" ht="25.5" customHeight="1" x14ac:dyDescent="0.25"/>
    <row r="120" ht="25.5" customHeight="1" x14ac:dyDescent="0.25"/>
    <row r="121" ht="25.5" customHeight="1" x14ac:dyDescent="0.25"/>
    <row r="122" ht="25.5" customHeight="1" x14ac:dyDescent="0.25"/>
    <row r="123" ht="25.5" customHeight="1" x14ac:dyDescent="0.25"/>
    <row r="124" ht="25.5" customHeight="1" x14ac:dyDescent="0.25"/>
    <row r="125" ht="25.5" customHeight="1" x14ac:dyDescent="0.25"/>
    <row r="126" ht="25.5" customHeight="1" x14ac:dyDescent="0.25"/>
    <row r="127" ht="25.5" customHeight="1" x14ac:dyDescent="0.25"/>
    <row r="128" ht="25.5" customHeight="1" x14ac:dyDescent="0.25"/>
    <row r="129" ht="25.5" customHeight="1" x14ac:dyDescent="0.25"/>
    <row r="130" ht="25.5" customHeight="1" x14ac:dyDescent="0.25"/>
    <row r="131" ht="25.5" customHeight="1" x14ac:dyDescent="0.25"/>
    <row r="132" ht="25.5" customHeight="1" x14ac:dyDescent="0.25"/>
    <row r="133" ht="25.5" customHeight="1" x14ac:dyDescent="0.25"/>
    <row r="134" ht="25.5" customHeight="1" x14ac:dyDescent="0.25"/>
    <row r="135" ht="25.5" customHeight="1" x14ac:dyDescent="0.25"/>
    <row r="136" ht="25.5" customHeight="1" x14ac:dyDescent="0.25"/>
    <row r="137" ht="25.5" customHeight="1" x14ac:dyDescent="0.25"/>
    <row r="138" ht="25.5" customHeight="1" x14ac:dyDescent="0.25"/>
    <row r="139" ht="25.5" customHeight="1" x14ac:dyDescent="0.25"/>
    <row r="140" ht="25.5" customHeight="1" x14ac:dyDescent="0.25"/>
    <row r="141" ht="25.5" customHeight="1" x14ac:dyDescent="0.25"/>
    <row r="142" ht="25.5" customHeight="1" x14ac:dyDescent="0.25"/>
    <row r="143" ht="25.5" customHeight="1" x14ac:dyDescent="0.25"/>
    <row r="144" ht="25.5" customHeight="1" x14ac:dyDescent="0.25"/>
    <row r="145" ht="25.5" customHeight="1" x14ac:dyDescent="0.25"/>
    <row r="146" ht="25.5" customHeight="1" x14ac:dyDescent="0.25"/>
    <row r="147" ht="25.5" customHeight="1" x14ac:dyDescent="0.25"/>
    <row r="148" ht="25.5" customHeight="1" x14ac:dyDescent="0.25"/>
    <row r="149" ht="25.5" customHeight="1" x14ac:dyDescent="0.25"/>
    <row r="150" ht="25.5" customHeight="1" x14ac:dyDescent="0.25"/>
    <row r="151" ht="25.5" customHeight="1" x14ac:dyDescent="0.25"/>
    <row r="152" ht="25.5" customHeight="1" x14ac:dyDescent="0.25"/>
    <row r="153" ht="25.5" customHeight="1" x14ac:dyDescent="0.25"/>
    <row r="154" ht="25.5" customHeight="1" x14ac:dyDescent="0.25"/>
    <row r="155" ht="25.5" customHeight="1" x14ac:dyDescent="0.25"/>
    <row r="156" ht="25.5" customHeight="1" x14ac:dyDescent="0.25"/>
    <row r="157" ht="25.5" customHeight="1" x14ac:dyDescent="0.25"/>
    <row r="158" ht="25.5" customHeight="1" x14ac:dyDescent="0.25"/>
    <row r="159" ht="25.5" customHeight="1" x14ac:dyDescent="0.25"/>
    <row r="160" ht="25.5" customHeight="1" x14ac:dyDescent="0.25"/>
    <row r="161" ht="25.5" customHeight="1" x14ac:dyDescent="0.25"/>
    <row r="162" ht="25.5" customHeight="1" x14ac:dyDescent="0.25"/>
    <row r="163" ht="25.5" customHeight="1" x14ac:dyDescent="0.25"/>
    <row r="164" ht="25.5" customHeight="1" x14ac:dyDescent="0.25"/>
    <row r="165" ht="25.5" customHeight="1" x14ac:dyDescent="0.25"/>
    <row r="166" ht="25.5" customHeight="1" x14ac:dyDescent="0.25"/>
    <row r="167" ht="25.5" customHeight="1" x14ac:dyDescent="0.25"/>
    <row r="168" ht="25.5" customHeight="1" x14ac:dyDescent="0.25"/>
    <row r="169" ht="25.5" customHeight="1" x14ac:dyDescent="0.25"/>
    <row r="170" ht="25.5" customHeight="1" x14ac:dyDescent="0.25"/>
    <row r="171" ht="25.5" customHeight="1" x14ac:dyDescent="0.25"/>
    <row r="172" ht="25.5" customHeight="1" x14ac:dyDescent="0.25"/>
    <row r="173" ht="25.5" customHeight="1" x14ac:dyDescent="0.25"/>
    <row r="174" ht="25.5" customHeight="1" x14ac:dyDescent="0.25"/>
    <row r="175" ht="25.5" customHeight="1" x14ac:dyDescent="0.25"/>
    <row r="176" ht="25.5" customHeight="1" x14ac:dyDescent="0.25"/>
    <row r="177" ht="25.5" customHeight="1" x14ac:dyDescent="0.25"/>
    <row r="178" ht="25.5" customHeight="1" x14ac:dyDescent="0.25"/>
    <row r="179" ht="25.5" customHeight="1" x14ac:dyDescent="0.25"/>
    <row r="180" ht="25.5" customHeight="1" x14ac:dyDescent="0.25"/>
    <row r="181" ht="25.5" customHeight="1" x14ac:dyDescent="0.25"/>
    <row r="182" ht="25.5" customHeight="1" x14ac:dyDescent="0.25"/>
    <row r="183" ht="25.5" customHeight="1" x14ac:dyDescent="0.25"/>
    <row r="184" ht="25.5" customHeight="1" x14ac:dyDescent="0.25"/>
    <row r="185" ht="25.5" customHeight="1" x14ac:dyDescent="0.25"/>
    <row r="186" ht="25.5" customHeight="1" x14ac:dyDescent="0.25"/>
    <row r="187" ht="25.5" customHeight="1" x14ac:dyDescent="0.25"/>
    <row r="188" ht="25.5" customHeight="1" x14ac:dyDescent="0.25"/>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1:V488"/>
  <sheetViews>
    <sheetView workbookViewId="0">
      <selection activeCell="A2" sqref="A2"/>
    </sheetView>
  </sheetViews>
  <sheetFormatPr baseColWidth="10" defaultColWidth="11.42578125" defaultRowHeight="15" x14ac:dyDescent="0.25"/>
  <cols>
    <col min="1" max="2" width="27.5703125" style="142" customWidth="1"/>
    <col min="3" max="8" width="27.5703125" style="141" customWidth="1"/>
    <col min="9" max="9" width="27.5703125" style="143" customWidth="1"/>
    <col min="10" max="20" width="27.5703125" style="141" customWidth="1"/>
    <col min="21" max="21" width="27.5703125" style="144" customWidth="1"/>
    <col min="22" max="22" width="27.5703125" style="141" customWidth="1"/>
    <col min="23" max="16384" width="11.42578125" style="141"/>
  </cols>
  <sheetData>
    <row r="1" spans="1:22" ht="93.75" customHeight="1" x14ac:dyDescent="0.25">
      <c r="A1" s="76" t="s">
        <v>1806</v>
      </c>
      <c r="B1" s="76" t="s">
        <v>1807</v>
      </c>
      <c r="C1" s="82" t="s">
        <v>1805</v>
      </c>
      <c r="D1" s="82" t="s">
        <v>1668</v>
      </c>
      <c r="E1" s="82" t="s">
        <v>2225</v>
      </c>
      <c r="F1" s="82" t="s">
        <v>1913</v>
      </c>
      <c r="G1" s="82" t="s">
        <v>1914</v>
      </c>
      <c r="H1" s="82" t="s">
        <v>1915</v>
      </c>
      <c r="I1" s="83" t="s">
        <v>1916</v>
      </c>
      <c r="J1" s="82" t="s">
        <v>1917</v>
      </c>
      <c r="K1" s="82" t="s">
        <v>1918</v>
      </c>
      <c r="L1" s="82" t="s">
        <v>1919</v>
      </c>
      <c r="M1" s="82" t="s">
        <v>1920</v>
      </c>
      <c r="N1" s="82" t="s">
        <v>1921</v>
      </c>
      <c r="O1" s="82" t="s">
        <v>1922</v>
      </c>
      <c r="P1" s="82" t="s">
        <v>1923</v>
      </c>
      <c r="Q1" s="82" t="s">
        <v>1924</v>
      </c>
      <c r="R1" s="82" t="s">
        <v>1925</v>
      </c>
      <c r="S1" s="82" t="s">
        <v>1926</v>
      </c>
      <c r="T1" s="82" t="s">
        <v>1927</v>
      </c>
      <c r="U1" s="84" t="s">
        <v>1928</v>
      </c>
      <c r="V1" s="82" t="s">
        <v>1929</v>
      </c>
    </row>
    <row r="2" spans="1:22" ht="26.25" customHeight="1" x14ac:dyDescent="0.25"/>
    <row r="3" spans="1:22" ht="26.25" customHeight="1" x14ac:dyDescent="0.25"/>
    <row r="4" spans="1:22" ht="26.25" customHeight="1" x14ac:dyDescent="0.25"/>
    <row r="5" spans="1:22" ht="26.25" customHeight="1" x14ac:dyDescent="0.25"/>
    <row r="6" spans="1:22" ht="26.25" customHeight="1" x14ac:dyDescent="0.25"/>
    <row r="7" spans="1:22" ht="26.25" customHeight="1" x14ac:dyDescent="0.25"/>
    <row r="8" spans="1:22" ht="26.25" customHeight="1" x14ac:dyDescent="0.25"/>
    <row r="9" spans="1:22" ht="26.25" customHeight="1" x14ac:dyDescent="0.25"/>
    <row r="10" spans="1:22" ht="26.25" customHeight="1" x14ac:dyDescent="0.25"/>
    <row r="11" spans="1:22" ht="26.25" customHeight="1" x14ac:dyDescent="0.25"/>
    <row r="12" spans="1:22" ht="26.25" customHeight="1" x14ac:dyDescent="0.25">
      <c r="A12" s="142">
        <v>270011151868</v>
      </c>
      <c r="B12" s="142">
        <v>1077491937</v>
      </c>
      <c r="C12" s="141">
        <v>1</v>
      </c>
      <c r="D12" s="141" t="s">
        <v>1625</v>
      </c>
      <c r="E12" s="141">
        <v>0</v>
      </c>
      <c r="F12" s="141" t="s">
        <v>3018</v>
      </c>
      <c r="G12" s="141" t="s">
        <v>1674</v>
      </c>
      <c r="H12" s="141">
        <v>1033604117</v>
      </c>
      <c r="I12" s="143">
        <v>33136</v>
      </c>
      <c r="J12" s="141" t="s">
        <v>3028</v>
      </c>
      <c r="K12" s="141" t="s">
        <v>287</v>
      </c>
      <c r="L12" s="141" t="s">
        <v>1356</v>
      </c>
      <c r="M12" s="141" t="s">
        <v>1558</v>
      </c>
      <c r="N12" s="141" t="s">
        <v>1566</v>
      </c>
      <c r="O12" s="141" t="s">
        <v>1373</v>
      </c>
      <c r="P12" s="141" t="s">
        <v>1369</v>
      </c>
      <c r="Q12" s="141" t="s">
        <v>1370</v>
      </c>
      <c r="R12" s="141" t="s">
        <v>1577</v>
      </c>
      <c r="S12" s="141" t="s">
        <v>1586</v>
      </c>
      <c r="T12" s="141" t="s">
        <v>1596</v>
      </c>
      <c r="U12" s="144" t="s">
        <v>2878</v>
      </c>
      <c r="V12" s="141" t="s">
        <v>2878</v>
      </c>
    </row>
    <row r="13" spans="1:22" ht="26.25" customHeight="1" x14ac:dyDescent="0.25">
      <c r="A13" s="142">
        <v>270011151868</v>
      </c>
      <c r="B13" s="142">
        <v>1077491937</v>
      </c>
      <c r="C13" s="141">
        <v>2</v>
      </c>
      <c r="D13" s="141" t="s">
        <v>2676</v>
      </c>
      <c r="E13" s="141">
        <v>0</v>
      </c>
      <c r="F13" s="141" t="s">
        <v>3026</v>
      </c>
      <c r="G13" s="141" t="s">
        <v>1672</v>
      </c>
      <c r="H13" s="141">
        <v>1077491938</v>
      </c>
      <c r="I13" s="143">
        <v>44498</v>
      </c>
      <c r="J13" s="141" t="s">
        <v>3017</v>
      </c>
      <c r="K13" s="141" t="s">
        <v>287</v>
      </c>
      <c r="L13" s="141" t="s">
        <v>1356</v>
      </c>
      <c r="M13" s="141" t="s">
        <v>1781</v>
      </c>
      <c r="N13" s="141" t="s">
        <v>1781</v>
      </c>
      <c r="O13" s="141" t="s">
        <v>1373</v>
      </c>
      <c r="P13" s="141" t="s">
        <v>1370</v>
      </c>
      <c r="Q13" s="141" t="s">
        <v>1370</v>
      </c>
      <c r="R13" s="141" t="s">
        <v>1575</v>
      </c>
      <c r="S13" s="141" t="s">
        <v>2199</v>
      </c>
      <c r="T13" s="141" t="s">
        <v>1596</v>
      </c>
      <c r="U13" s="144" t="s">
        <v>2878</v>
      </c>
      <c r="V13" s="141" t="s">
        <v>2878</v>
      </c>
    </row>
    <row r="14" spans="1:22" ht="26.25" customHeight="1" x14ac:dyDescent="0.25">
      <c r="A14" s="142">
        <v>270011151868</v>
      </c>
      <c r="B14" s="142">
        <v>1077491937</v>
      </c>
      <c r="C14" s="141">
        <v>3</v>
      </c>
      <c r="D14" s="141">
        <v>0</v>
      </c>
      <c r="E14" s="141">
        <v>0</v>
      </c>
      <c r="F14" s="141">
        <v>0</v>
      </c>
      <c r="G14" s="141">
        <v>0</v>
      </c>
      <c r="H14" s="141">
        <v>0</v>
      </c>
      <c r="I14" s="143">
        <v>0</v>
      </c>
      <c r="J14" s="141" t="s">
        <v>3023</v>
      </c>
      <c r="K14" s="141">
        <v>0</v>
      </c>
      <c r="L14" s="141">
        <v>0</v>
      </c>
      <c r="M14" s="141">
        <v>0</v>
      </c>
      <c r="N14" s="141">
        <v>0</v>
      </c>
      <c r="O14" s="141">
        <v>0</v>
      </c>
      <c r="P14" s="141">
        <v>0</v>
      </c>
      <c r="Q14" s="141">
        <v>0</v>
      </c>
      <c r="R14" s="141">
        <v>0</v>
      </c>
      <c r="S14" s="141">
        <v>0</v>
      </c>
      <c r="T14" s="141">
        <v>0</v>
      </c>
      <c r="U14" s="144">
        <v>0</v>
      </c>
      <c r="V14" s="141">
        <v>0</v>
      </c>
    </row>
    <row r="15" spans="1:22" ht="26.25" customHeight="1" x14ac:dyDescent="0.25">
      <c r="A15" s="142">
        <v>270011151868</v>
      </c>
      <c r="B15" s="142">
        <v>1077491937</v>
      </c>
      <c r="C15" s="141">
        <v>4</v>
      </c>
      <c r="D15" s="141">
        <v>0</v>
      </c>
      <c r="E15" s="141">
        <v>0</v>
      </c>
      <c r="F15" s="141">
        <v>0</v>
      </c>
      <c r="G15" s="141">
        <v>0</v>
      </c>
      <c r="H15" s="141">
        <v>0</v>
      </c>
      <c r="I15" s="143">
        <v>0</v>
      </c>
      <c r="J15" s="141" t="s">
        <v>3023</v>
      </c>
      <c r="K15" s="141">
        <v>0</v>
      </c>
      <c r="L15" s="141">
        <v>0</v>
      </c>
      <c r="M15" s="141">
        <v>0</v>
      </c>
      <c r="N15" s="141">
        <v>0</v>
      </c>
      <c r="O15" s="141">
        <v>0</v>
      </c>
      <c r="P15" s="141">
        <v>0</v>
      </c>
      <c r="Q15" s="141">
        <v>0</v>
      </c>
      <c r="R15" s="141">
        <v>0</v>
      </c>
      <c r="S15" s="141">
        <v>0</v>
      </c>
      <c r="T15" s="141">
        <v>0</v>
      </c>
      <c r="U15" s="144">
        <v>0</v>
      </c>
      <c r="V15" s="141">
        <v>0</v>
      </c>
    </row>
    <row r="16" spans="1:22" ht="26.25" customHeight="1" x14ac:dyDescent="0.25">
      <c r="A16" s="142">
        <v>270011151868</v>
      </c>
      <c r="B16" s="142">
        <v>1077491937</v>
      </c>
      <c r="C16" s="141">
        <v>5</v>
      </c>
      <c r="D16" s="141">
        <v>0</v>
      </c>
      <c r="E16" s="141">
        <v>0</v>
      </c>
      <c r="F16" s="141">
        <v>0</v>
      </c>
      <c r="G16" s="141">
        <v>0</v>
      </c>
      <c r="H16" s="141">
        <v>0</v>
      </c>
      <c r="I16" s="143">
        <v>0</v>
      </c>
      <c r="J16" s="141" t="s">
        <v>3023</v>
      </c>
      <c r="K16" s="141">
        <v>0</v>
      </c>
      <c r="L16" s="141">
        <v>0</v>
      </c>
      <c r="M16" s="141">
        <v>0</v>
      </c>
      <c r="N16" s="141">
        <v>0</v>
      </c>
      <c r="O16" s="141">
        <v>0</v>
      </c>
      <c r="P16" s="141">
        <v>0</v>
      </c>
      <c r="Q16" s="141">
        <v>0</v>
      </c>
      <c r="R16" s="141">
        <v>0</v>
      </c>
      <c r="S16" s="141">
        <v>0</v>
      </c>
      <c r="T16" s="141">
        <v>0</v>
      </c>
      <c r="U16" s="144">
        <v>0</v>
      </c>
      <c r="V16" s="141">
        <v>0</v>
      </c>
    </row>
    <row r="17" spans="1:22" ht="26.25" customHeight="1" x14ac:dyDescent="0.25">
      <c r="A17" s="142">
        <v>270011151868</v>
      </c>
      <c r="B17" s="142">
        <v>1077491937</v>
      </c>
      <c r="C17" s="141">
        <v>6</v>
      </c>
      <c r="D17" s="141">
        <v>0</v>
      </c>
      <c r="E17" s="141">
        <v>0</v>
      </c>
      <c r="F17" s="141">
        <v>0</v>
      </c>
      <c r="G17" s="141">
        <v>0</v>
      </c>
      <c r="H17" s="141">
        <v>0</v>
      </c>
      <c r="I17" s="143">
        <v>0</v>
      </c>
      <c r="J17" s="141" t="s">
        <v>3023</v>
      </c>
      <c r="K17" s="141">
        <v>0</v>
      </c>
      <c r="L17" s="141">
        <v>0</v>
      </c>
      <c r="M17" s="141">
        <v>0</v>
      </c>
      <c r="N17" s="141">
        <v>0</v>
      </c>
      <c r="O17" s="141">
        <v>0</v>
      </c>
      <c r="P17" s="141">
        <v>0</v>
      </c>
      <c r="Q17" s="141">
        <v>0</v>
      </c>
      <c r="R17" s="141">
        <v>0</v>
      </c>
      <c r="S17" s="141">
        <v>0</v>
      </c>
      <c r="T17" s="141">
        <v>0</v>
      </c>
      <c r="U17" s="144">
        <v>0</v>
      </c>
      <c r="V17" s="141">
        <v>0</v>
      </c>
    </row>
    <row r="18" spans="1:22" ht="26.25" customHeight="1" x14ac:dyDescent="0.25">
      <c r="A18" s="142">
        <v>270011151868</v>
      </c>
      <c r="B18" s="142">
        <v>1077491937</v>
      </c>
      <c r="C18" s="141">
        <v>7</v>
      </c>
      <c r="D18" s="141">
        <v>0</v>
      </c>
      <c r="E18" s="141">
        <v>0</v>
      </c>
      <c r="F18" s="141">
        <v>0</v>
      </c>
      <c r="G18" s="141">
        <v>0</v>
      </c>
      <c r="H18" s="141">
        <v>0</v>
      </c>
      <c r="I18" s="143">
        <v>0</v>
      </c>
      <c r="J18" s="141" t="s">
        <v>3023</v>
      </c>
      <c r="K18" s="141">
        <v>0</v>
      </c>
      <c r="L18" s="141">
        <v>0</v>
      </c>
      <c r="M18" s="141">
        <v>0</v>
      </c>
      <c r="N18" s="141">
        <v>0</v>
      </c>
      <c r="O18" s="141">
        <v>0</v>
      </c>
      <c r="P18" s="141">
        <v>0</v>
      </c>
      <c r="Q18" s="141">
        <v>0</v>
      </c>
      <c r="R18" s="141">
        <v>0</v>
      </c>
      <c r="S18" s="141">
        <v>0</v>
      </c>
      <c r="T18" s="141">
        <v>0</v>
      </c>
      <c r="U18" s="144">
        <v>0</v>
      </c>
      <c r="V18" s="141">
        <v>0</v>
      </c>
    </row>
    <row r="19" spans="1:22" ht="26.25" customHeight="1" x14ac:dyDescent="0.25">
      <c r="A19" s="142">
        <v>270011151868</v>
      </c>
      <c r="B19" s="142">
        <v>1077491937</v>
      </c>
      <c r="C19" s="141">
        <v>8</v>
      </c>
      <c r="D19" s="141">
        <v>0</v>
      </c>
      <c r="E19" s="141">
        <v>0</v>
      </c>
      <c r="F19" s="141">
        <v>0</v>
      </c>
      <c r="G19" s="141">
        <v>0</v>
      </c>
      <c r="H19" s="141">
        <v>0</v>
      </c>
      <c r="I19" s="143">
        <v>0</v>
      </c>
      <c r="J19" s="141" t="s">
        <v>3023</v>
      </c>
      <c r="K19" s="141">
        <v>0</v>
      </c>
      <c r="L19" s="141">
        <v>0</v>
      </c>
      <c r="M19" s="141">
        <v>0</v>
      </c>
      <c r="N19" s="141">
        <v>0</v>
      </c>
      <c r="O19" s="141">
        <v>0</v>
      </c>
      <c r="P19" s="141">
        <v>0</v>
      </c>
      <c r="Q19" s="141">
        <v>0</v>
      </c>
      <c r="R19" s="141">
        <v>0</v>
      </c>
      <c r="S19" s="141">
        <v>0</v>
      </c>
      <c r="T19" s="141">
        <v>0</v>
      </c>
      <c r="U19" s="144">
        <v>0</v>
      </c>
      <c r="V19" s="141">
        <v>0</v>
      </c>
    </row>
    <row r="20" spans="1:22" ht="26.25" customHeight="1" x14ac:dyDescent="0.25">
      <c r="A20" s="142">
        <v>270011151868</v>
      </c>
      <c r="B20" s="142">
        <v>1077491937</v>
      </c>
      <c r="C20" s="141">
        <v>9</v>
      </c>
      <c r="D20" s="141">
        <v>0</v>
      </c>
      <c r="E20" s="141">
        <v>0</v>
      </c>
      <c r="F20" s="141">
        <v>0</v>
      </c>
      <c r="G20" s="141">
        <v>0</v>
      </c>
      <c r="H20" s="141">
        <v>0</v>
      </c>
      <c r="I20" s="143">
        <v>0</v>
      </c>
      <c r="J20" s="141" t="s">
        <v>3023</v>
      </c>
      <c r="K20" s="141">
        <v>0</v>
      </c>
      <c r="L20" s="141">
        <v>0</v>
      </c>
      <c r="M20" s="141">
        <v>0</v>
      </c>
      <c r="N20" s="141">
        <v>0</v>
      </c>
      <c r="O20" s="141">
        <v>0</v>
      </c>
      <c r="P20" s="141">
        <v>0</v>
      </c>
      <c r="Q20" s="141">
        <v>0</v>
      </c>
      <c r="R20" s="141">
        <v>0</v>
      </c>
      <c r="S20" s="141">
        <v>0</v>
      </c>
      <c r="T20" s="141">
        <v>0</v>
      </c>
      <c r="U20" s="144">
        <v>0</v>
      </c>
      <c r="V20" s="141">
        <v>0</v>
      </c>
    </row>
    <row r="21" spans="1:22" ht="26.25" customHeight="1" x14ac:dyDescent="0.25">
      <c r="A21" s="142">
        <v>270011151868</v>
      </c>
      <c r="B21" s="142">
        <v>1077491937</v>
      </c>
      <c r="C21" s="141">
        <v>10</v>
      </c>
      <c r="D21" s="141">
        <v>0</v>
      </c>
      <c r="E21" s="141">
        <v>0</v>
      </c>
      <c r="F21" s="141">
        <v>0</v>
      </c>
      <c r="G21" s="141">
        <v>0</v>
      </c>
      <c r="H21" s="141">
        <v>0</v>
      </c>
      <c r="I21" s="143">
        <v>0</v>
      </c>
      <c r="J21" s="141" t="s">
        <v>3023</v>
      </c>
      <c r="K21" s="141">
        <v>0</v>
      </c>
      <c r="L21" s="141">
        <v>0</v>
      </c>
      <c r="M21" s="141">
        <v>0</v>
      </c>
      <c r="N21" s="141">
        <v>0</v>
      </c>
      <c r="O21" s="141">
        <v>0</v>
      </c>
      <c r="P21" s="141">
        <v>0</v>
      </c>
      <c r="Q21" s="141">
        <v>0</v>
      </c>
      <c r="R21" s="141">
        <v>0</v>
      </c>
      <c r="S21" s="141">
        <v>0</v>
      </c>
      <c r="T21" s="141">
        <v>0</v>
      </c>
      <c r="U21" s="144">
        <v>0</v>
      </c>
      <c r="V21" s="141">
        <v>0</v>
      </c>
    </row>
    <row r="22" spans="1:22" ht="26.25" customHeight="1" x14ac:dyDescent="0.25">
      <c r="A22" s="142">
        <v>270011151868</v>
      </c>
      <c r="B22" s="142">
        <v>1077491938</v>
      </c>
      <c r="C22" s="141">
        <v>1</v>
      </c>
      <c r="D22" s="141" t="s">
        <v>1625</v>
      </c>
      <c r="E22" s="141">
        <v>0</v>
      </c>
      <c r="F22" s="141" t="s">
        <v>3018</v>
      </c>
      <c r="G22" s="141" t="s">
        <v>1674</v>
      </c>
      <c r="H22" s="141">
        <v>1133604117</v>
      </c>
      <c r="I22" s="143">
        <v>33077</v>
      </c>
      <c r="J22" s="141" t="s">
        <v>3021</v>
      </c>
      <c r="K22" s="141" t="s">
        <v>287</v>
      </c>
      <c r="L22" s="141" t="s">
        <v>1356</v>
      </c>
      <c r="M22" s="141" t="s">
        <v>1558</v>
      </c>
      <c r="N22" s="141" t="s">
        <v>1566</v>
      </c>
      <c r="O22" s="141" t="s">
        <v>1373</v>
      </c>
      <c r="P22" s="141" t="s">
        <v>1369</v>
      </c>
      <c r="Q22" s="141" t="s">
        <v>1370</v>
      </c>
      <c r="R22" s="141" t="s">
        <v>1577</v>
      </c>
      <c r="S22" s="141" t="s">
        <v>1586</v>
      </c>
      <c r="T22" s="141" t="s">
        <v>1596</v>
      </c>
      <c r="U22" s="144" t="s">
        <v>2878</v>
      </c>
      <c r="V22" s="141" t="s">
        <v>2878</v>
      </c>
    </row>
    <row r="23" spans="1:22" ht="26.25" customHeight="1" x14ac:dyDescent="0.25">
      <c r="A23" s="142">
        <v>270011151868</v>
      </c>
      <c r="B23" s="142">
        <v>1077491938</v>
      </c>
      <c r="C23" s="141">
        <v>2</v>
      </c>
      <c r="D23" s="141" t="s">
        <v>2676</v>
      </c>
      <c r="E23" s="141">
        <v>0</v>
      </c>
      <c r="F23" s="141" t="s">
        <v>3019</v>
      </c>
      <c r="G23" s="141" t="s">
        <v>1672</v>
      </c>
      <c r="H23" s="141">
        <v>1077491937</v>
      </c>
      <c r="I23" s="143">
        <v>45553</v>
      </c>
      <c r="J23" s="141" t="s">
        <v>3022</v>
      </c>
      <c r="K23" s="141" t="s">
        <v>287</v>
      </c>
      <c r="L23" s="141" t="s">
        <v>1356</v>
      </c>
      <c r="M23" s="141" t="s">
        <v>1781</v>
      </c>
      <c r="N23" s="141" t="s">
        <v>1781</v>
      </c>
      <c r="O23" s="141" t="s">
        <v>1373</v>
      </c>
      <c r="P23" s="141" t="s">
        <v>1370</v>
      </c>
      <c r="Q23" s="141" t="s">
        <v>1370</v>
      </c>
      <c r="R23" s="141" t="s">
        <v>1575</v>
      </c>
      <c r="S23" s="141" t="s">
        <v>2199</v>
      </c>
      <c r="T23" s="141" t="s">
        <v>1596</v>
      </c>
      <c r="U23" s="144" t="s">
        <v>2878</v>
      </c>
      <c r="V23" s="141" t="s">
        <v>2878</v>
      </c>
    </row>
    <row r="24" spans="1:22" ht="26.25" customHeight="1" x14ac:dyDescent="0.25">
      <c r="A24" s="142">
        <v>270011151868</v>
      </c>
      <c r="B24" s="142">
        <v>1077491938</v>
      </c>
      <c r="C24" s="141">
        <v>3</v>
      </c>
      <c r="D24" s="141">
        <v>0</v>
      </c>
      <c r="E24" s="141">
        <v>0</v>
      </c>
      <c r="F24" s="141">
        <v>0</v>
      </c>
      <c r="G24" s="141">
        <v>0</v>
      </c>
      <c r="H24" s="141">
        <v>0</v>
      </c>
      <c r="I24" s="143">
        <v>0</v>
      </c>
      <c r="J24" s="141" t="s">
        <v>3023</v>
      </c>
      <c r="K24" s="141">
        <v>0</v>
      </c>
      <c r="L24" s="141">
        <v>0</v>
      </c>
      <c r="M24" s="141">
        <v>0</v>
      </c>
      <c r="N24" s="141">
        <v>0</v>
      </c>
      <c r="O24" s="141">
        <v>0</v>
      </c>
      <c r="P24" s="141">
        <v>0</v>
      </c>
      <c r="Q24" s="141">
        <v>0</v>
      </c>
      <c r="R24" s="141">
        <v>0</v>
      </c>
      <c r="S24" s="141">
        <v>0</v>
      </c>
      <c r="T24" s="141">
        <v>0</v>
      </c>
      <c r="U24" s="144">
        <v>0</v>
      </c>
      <c r="V24" s="141">
        <v>0</v>
      </c>
    </row>
    <row r="25" spans="1:22" ht="26.25" customHeight="1" x14ac:dyDescent="0.25">
      <c r="A25" s="142">
        <v>270011151868</v>
      </c>
      <c r="B25" s="142">
        <v>1077491938</v>
      </c>
      <c r="C25" s="141">
        <v>4</v>
      </c>
      <c r="D25" s="141">
        <v>0</v>
      </c>
      <c r="E25" s="141">
        <v>0</v>
      </c>
      <c r="F25" s="141">
        <v>0</v>
      </c>
      <c r="G25" s="141">
        <v>0</v>
      </c>
      <c r="H25" s="141">
        <v>0</v>
      </c>
      <c r="I25" s="143">
        <v>0</v>
      </c>
      <c r="J25" s="141" t="s">
        <v>3023</v>
      </c>
      <c r="K25" s="141">
        <v>0</v>
      </c>
      <c r="L25" s="141">
        <v>0</v>
      </c>
      <c r="M25" s="141">
        <v>0</v>
      </c>
      <c r="N25" s="141">
        <v>0</v>
      </c>
      <c r="O25" s="141">
        <v>0</v>
      </c>
      <c r="P25" s="141">
        <v>0</v>
      </c>
      <c r="Q25" s="141">
        <v>0</v>
      </c>
      <c r="R25" s="141">
        <v>0</v>
      </c>
      <c r="S25" s="141">
        <v>0</v>
      </c>
      <c r="T25" s="141">
        <v>0</v>
      </c>
      <c r="U25" s="144">
        <v>0</v>
      </c>
      <c r="V25" s="141">
        <v>0</v>
      </c>
    </row>
    <row r="26" spans="1:22" ht="26.25" customHeight="1" x14ac:dyDescent="0.25">
      <c r="A26" s="142">
        <v>270011151868</v>
      </c>
      <c r="B26" s="142">
        <v>1077491938</v>
      </c>
      <c r="C26" s="141">
        <v>5</v>
      </c>
      <c r="D26" s="141">
        <v>0</v>
      </c>
      <c r="E26" s="141">
        <v>0</v>
      </c>
      <c r="F26" s="141">
        <v>0</v>
      </c>
      <c r="G26" s="141">
        <v>0</v>
      </c>
      <c r="H26" s="141">
        <v>0</v>
      </c>
      <c r="I26" s="143">
        <v>0</v>
      </c>
      <c r="J26" s="141" t="s">
        <v>3023</v>
      </c>
      <c r="K26" s="141">
        <v>0</v>
      </c>
      <c r="L26" s="141">
        <v>0</v>
      </c>
      <c r="M26" s="141">
        <v>0</v>
      </c>
      <c r="N26" s="141">
        <v>0</v>
      </c>
      <c r="O26" s="141">
        <v>0</v>
      </c>
      <c r="P26" s="141">
        <v>0</v>
      </c>
      <c r="Q26" s="141">
        <v>0</v>
      </c>
      <c r="R26" s="141">
        <v>0</v>
      </c>
      <c r="S26" s="141">
        <v>0</v>
      </c>
      <c r="T26" s="141">
        <v>0</v>
      </c>
      <c r="U26" s="144">
        <v>0</v>
      </c>
      <c r="V26" s="141">
        <v>0</v>
      </c>
    </row>
    <row r="27" spans="1:22" ht="26.25" customHeight="1" x14ac:dyDescent="0.25">
      <c r="A27" s="142">
        <v>270011151868</v>
      </c>
      <c r="B27" s="142">
        <v>1077491938</v>
      </c>
      <c r="C27" s="141">
        <v>6</v>
      </c>
      <c r="D27" s="141">
        <v>0</v>
      </c>
      <c r="E27" s="141">
        <v>0</v>
      </c>
      <c r="F27" s="141">
        <v>0</v>
      </c>
      <c r="G27" s="141">
        <v>0</v>
      </c>
      <c r="H27" s="141">
        <v>0</v>
      </c>
      <c r="I27" s="143">
        <v>0</v>
      </c>
      <c r="J27" s="141" t="s">
        <v>3023</v>
      </c>
      <c r="K27" s="141">
        <v>0</v>
      </c>
      <c r="L27" s="141">
        <v>0</v>
      </c>
      <c r="M27" s="141">
        <v>0</v>
      </c>
      <c r="N27" s="141">
        <v>0</v>
      </c>
      <c r="O27" s="141">
        <v>0</v>
      </c>
      <c r="P27" s="141">
        <v>0</v>
      </c>
      <c r="Q27" s="141">
        <v>0</v>
      </c>
      <c r="R27" s="141">
        <v>0</v>
      </c>
      <c r="S27" s="141">
        <v>0</v>
      </c>
      <c r="T27" s="141">
        <v>0</v>
      </c>
      <c r="U27" s="144">
        <v>0</v>
      </c>
      <c r="V27" s="141">
        <v>0</v>
      </c>
    </row>
    <row r="28" spans="1:22" ht="26.25" customHeight="1" x14ac:dyDescent="0.25">
      <c r="A28" s="142">
        <v>270011151868</v>
      </c>
      <c r="B28" s="142">
        <v>1077491938</v>
      </c>
      <c r="C28" s="141">
        <v>7</v>
      </c>
      <c r="D28" s="141">
        <v>0</v>
      </c>
      <c r="E28" s="141">
        <v>0</v>
      </c>
      <c r="F28" s="141">
        <v>0</v>
      </c>
      <c r="G28" s="141">
        <v>0</v>
      </c>
      <c r="H28" s="141">
        <v>0</v>
      </c>
      <c r="I28" s="143">
        <v>0</v>
      </c>
      <c r="J28" s="141" t="s">
        <v>3023</v>
      </c>
      <c r="K28" s="141">
        <v>0</v>
      </c>
      <c r="L28" s="141">
        <v>0</v>
      </c>
      <c r="M28" s="141">
        <v>0</v>
      </c>
      <c r="N28" s="141">
        <v>0</v>
      </c>
      <c r="O28" s="141">
        <v>0</v>
      </c>
      <c r="P28" s="141">
        <v>0</v>
      </c>
      <c r="Q28" s="141">
        <v>0</v>
      </c>
      <c r="R28" s="141">
        <v>0</v>
      </c>
      <c r="S28" s="141">
        <v>0</v>
      </c>
      <c r="T28" s="141">
        <v>0</v>
      </c>
      <c r="U28" s="144">
        <v>0</v>
      </c>
      <c r="V28" s="141">
        <v>0</v>
      </c>
    </row>
    <row r="29" spans="1:22" ht="26.25" customHeight="1" x14ac:dyDescent="0.25">
      <c r="A29" s="142">
        <v>270011151868</v>
      </c>
      <c r="B29" s="142">
        <v>1077491938</v>
      </c>
      <c r="C29" s="141">
        <v>8</v>
      </c>
      <c r="D29" s="141">
        <v>0</v>
      </c>
      <c r="E29" s="141">
        <v>0</v>
      </c>
      <c r="F29" s="141">
        <v>0</v>
      </c>
      <c r="G29" s="141">
        <v>0</v>
      </c>
      <c r="H29" s="141">
        <v>0</v>
      </c>
      <c r="I29" s="143">
        <v>0</v>
      </c>
      <c r="J29" s="141" t="s">
        <v>3023</v>
      </c>
      <c r="K29" s="141">
        <v>0</v>
      </c>
      <c r="L29" s="141">
        <v>0</v>
      </c>
      <c r="M29" s="141">
        <v>0</v>
      </c>
      <c r="N29" s="141">
        <v>0</v>
      </c>
      <c r="O29" s="141">
        <v>0</v>
      </c>
      <c r="P29" s="141">
        <v>0</v>
      </c>
      <c r="Q29" s="141">
        <v>0</v>
      </c>
      <c r="R29" s="141">
        <v>0</v>
      </c>
      <c r="S29" s="141">
        <v>0</v>
      </c>
      <c r="T29" s="141">
        <v>0</v>
      </c>
      <c r="U29" s="144">
        <v>0</v>
      </c>
      <c r="V29" s="141">
        <v>0</v>
      </c>
    </row>
    <row r="30" spans="1:22" ht="26.25" customHeight="1" x14ac:dyDescent="0.25">
      <c r="A30" s="142">
        <v>270011151868</v>
      </c>
      <c r="B30" s="142">
        <v>1077491938</v>
      </c>
      <c r="C30" s="141">
        <v>9</v>
      </c>
      <c r="D30" s="141">
        <v>0</v>
      </c>
      <c r="E30" s="141">
        <v>0</v>
      </c>
      <c r="F30" s="141">
        <v>0</v>
      </c>
      <c r="G30" s="141">
        <v>0</v>
      </c>
      <c r="H30" s="141">
        <v>0</v>
      </c>
      <c r="I30" s="143">
        <v>0</v>
      </c>
      <c r="J30" s="141" t="s">
        <v>3023</v>
      </c>
      <c r="K30" s="141">
        <v>0</v>
      </c>
      <c r="L30" s="141">
        <v>0</v>
      </c>
      <c r="M30" s="141">
        <v>0</v>
      </c>
      <c r="N30" s="141">
        <v>0</v>
      </c>
      <c r="O30" s="141">
        <v>0</v>
      </c>
      <c r="P30" s="141">
        <v>0</v>
      </c>
      <c r="Q30" s="141">
        <v>0</v>
      </c>
      <c r="R30" s="141">
        <v>0</v>
      </c>
      <c r="S30" s="141">
        <v>0</v>
      </c>
      <c r="T30" s="141">
        <v>0</v>
      </c>
      <c r="U30" s="144">
        <v>0</v>
      </c>
      <c r="V30" s="141">
        <v>0</v>
      </c>
    </row>
    <row r="31" spans="1:22" ht="26.25" customHeight="1" x14ac:dyDescent="0.25">
      <c r="A31" s="142">
        <v>270011151868</v>
      </c>
      <c r="B31" s="142">
        <v>1077491938</v>
      </c>
      <c r="C31" s="141">
        <v>10</v>
      </c>
      <c r="D31" s="141">
        <v>0</v>
      </c>
      <c r="E31" s="141">
        <v>0</v>
      </c>
      <c r="F31" s="141">
        <v>0</v>
      </c>
      <c r="G31" s="141">
        <v>0</v>
      </c>
      <c r="H31" s="141">
        <v>0</v>
      </c>
      <c r="I31" s="143">
        <v>0</v>
      </c>
      <c r="J31" s="141" t="s">
        <v>3023</v>
      </c>
      <c r="K31" s="141">
        <v>0</v>
      </c>
      <c r="L31" s="141">
        <v>0</v>
      </c>
      <c r="M31" s="141">
        <v>0</v>
      </c>
      <c r="N31" s="141">
        <v>0</v>
      </c>
      <c r="O31" s="141">
        <v>0</v>
      </c>
      <c r="P31" s="141">
        <v>0</v>
      </c>
      <c r="Q31" s="141">
        <v>0</v>
      </c>
      <c r="R31" s="141">
        <v>0</v>
      </c>
      <c r="S31" s="141">
        <v>0</v>
      </c>
      <c r="T31" s="141">
        <v>0</v>
      </c>
      <c r="U31" s="144">
        <v>0</v>
      </c>
      <c r="V31" s="141">
        <v>0</v>
      </c>
    </row>
    <row r="32" spans="1:22" ht="26.25" customHeight="1" x14ac:dyDescent="0.25">
      <c r="A32" s="142">
        <v>270011151868</v>
      </c>
      <c r="B32" s="142">
        <v>1077491951</v>
      </c>
      <c r="C32" s="141">
        <v>1</v>
      </c>
      <c r="D32" s="141" t="s">
        <v>1625</v>
      </c>
      <c r="E32" s="141">
        <v>0</v>
      </c>
      <c r="F32" s="141" t="s">
        <v>3009</v>
      </c>
      <c r="G32" s="141" t="s">
        <v>1674</v>
      </c>
      <c r="H32" s="141">
        <v>1077476468</v>
      </c>
      <c r="I32" s="143">
        <v>35787</v>
      </c>
      <c r="J32" s="141" t="s">
        <v>3013</v>
      </c>
      <c r="K32" s="141" t="s">
        <v>287</v>
      </c>
      <c r="L32" s="141" t="s">
        <v>1356</v>
      </c>
      <c r="M32" s="141" t="s">
        <v>1558</v>
      </c>
      <c r="N32" s="141" t="s">
        <v>1566</v>
      </c>
      <c r="O32" s="141" t="s">
        <v>1374</v>
      </c>
      <c r="P32" s="141" t="s">
        <v>1369</v>
      </c>
      <c r="Q32" s="141" t="s">
        <v>1370</v>
      </c>
      <c r="R32" s="141" t="s">
        <v>1582</v>
      </c>
      <c r="S32" s="141" t="s">
        <v>1584</v>
      </c>
      <c r="T32" s="141" t="s">
        <v>1595</v>
      </c>
      <c r="U32" s="144">
        <v>1500000</v>
      </c>
      <c r="V32" s="141" t="s">
        <v>2878</v>
      </c>
    </row>
    <row r="33" spans="1:22" ht="26.25" customHeight="1" x14ac:dyDescent="0.25">
      <c r="A33" s="142">
        <v>270011151868</v>
      </c>
      <c r="B33" s="142">
        <v>1077491951</v>
      </c>
      <c r="C33" s="141">
        <v>2</v>
      </c>
      <c r="D33" s="141">
        <v>0</v>
      </c>
      <c r="E33" s="141">
        <v>0</v>
      </c>
      <c r="F33" s="141">
        <v>0</v>
      </c>
      <c r="G33" s="141">
        <v>0</v>
      </c>
      <c r="H33" s="141">
        <v>0</v>
      </c>
      <c r="I33" s="143">
        <v>0</v>
      </c>
      <c r="J33" s="141" t="s">
        <v>2891</v>
      </c>
      <c r="K33" s="141">
        <v>0</v>
      </c>
      <c r="L33" s="141">
        <v>0</v>
      </c>
      <c r="M33" s="141">
        <v>0</v>
      </c>
      <c r="N33" s="141">
        <v>0</v>
      </c>
      <c r="O33" s="141">
        <v>0</v>
      </c>
      <c r="P33" s="141">
        <v>0</v>
      </c>
      <c r="Q33" s="141">
        <v>0</v>
      </c>
      <c r="R33" s="141">
        <v>0</v>
      </c>
      <c r="S33" s="141">
        <v>0</v>
      </c>
      <c r="T33" s="141">
        <v>0</v>
      </c>
      <c r="U33" s="144">
        <v>0</v>
      </c>
      <c r="V33" s="141">
        <v>0</v>
      </c>
    </row>
    <row r="34" spans="1:22" ht="26.25" customHeight="1" x14ac:dyDescent="0.25">
      <c r="A34" s="142">
        <v>270011151868</v>
      </c>
      <c r="B34" s="142">
        <v>1077491951</v>
      </c>
      <c r="C34" s="141">
        <v>3</v>
      </c>
      <c r="D34" s="141">
        <v>0</v>
      </c>
      <c r="E34" s="141">
        <v>0</v>
      </c>
      <c r="F34" s="141">
        <v>0</v>
      </c>
      <c r="G34" s="141">
        <v>0</v>
      </c>
      <c r="H34" s="141">
        <v>0</v>
      </c>
      <c r="I34" s="143">
        <v>0</v>
      </c>
      <c r="J34" s="141" t="s">
        <v>2891</v>
      </c>
      <c r="K34" s="141">
        <v>0</v>
      </c>
      <c r="L34" s="141">
        <v>0</v>
      </c>
      <c r="M34" s="141">
        <v>0</v>
      </c>
      <c r="N34" s="141">
        <v>0</v>
      </c>
      <c r="O34" s="141">
        <v>0</v>
      </c>
      <c r="P34" s="141">
        <v>0</v>
      </c>
      <c r="Q34" s="141">
        <v>0</v>
      </c>
      <c r="R34" s="141">
        <v>0</v>
      </c>
      <c r="S34" s="141">
        <v>0</v>
      </c>
      <c r="T34" s="141">
        <v>0</v>
      </c>
      <c r="U34" s="144">
        <v>0</v>
      </c>
      <c r="V34" s="141">
        <v>0</v>
      </c>
    </row>
    <row r="35" spans="1:22" ht="26.25" customHeight="1" x14ac:dyDescent="0.25">
      <c r="A35" s="142">
        <v>270011151868</v>
      </c>
      <c r="B35" s="142">
        <v>1077491951</v>
      </c>
      <c r="C35" s="141">
        <v>4</v>
      </c>
      <c r="D35" s="141">
        <v>0</v>
      </c>
      <c r="E35" s="141">
        <v>0</v>
      </c>
      <c r="F35" s="141">
        <v>0</v>
      </c>
      <c r="G35" s="141">
        <v>0</v>
      </c>
      <c r="H35" s="141">
        <v>0</v>
      </c>
      <c r="I35" s="143">
        <v>0</v>
      </c>
      <c r="J35" s="141" t="s">
        <v>2891</v>
      </c>
      <c r="K35" s="141">
        <v>0</v>
      </c>
      <c r="L35" s="141">
        <v>0</v>
      </c>
      <c r="M35" s="141">
        <v>0</v>
      </c>
      <c r="N35" s="141">
        <v>0</v>
      </c>
      <c r="O35" s="141">
        <v>0</v>
      </c>
      <c r="P35" s="141">
        <v>0</v>
      </c>
      <c r="Q35" s="141">
        <v>0</v>
      </c>
      <c r="R35" s="141">
        <v>0</v>
      </c>
      <c r="S35" s="141">
        <v>0</v>
      </c>
      <c r="T35" s="141">
        <v>0</v>
      </c>
      <c r="U35" s="144">
        <v>0</v>
      </c>
      <c r="V35" s="141">
        <v>0</v>
      </c>
    </row>
    <row r="36" spans="1:22" ht="26.25" customHeight="1" x14ac:dyDescent="0.25">
      <c r="A36" s="142">
        <v>270011151868</v>
      </c>
      <c r="B36" s="142">
        <v>1077491951</v>
      </c>
      <c r="C36" s="141">
        <v>5</v>
      </c>
      <c r="D36" s="141">
        <v>0</v>
      </c>
      <c r="E36" s="141">
        <v>0</v>
      </c>
      <c r="F36" s="141">
        <v>0</v>
      </c>
      <c r="G36" s="141">
        <v>0</v>
      </c>
      <c r="H36" s="141">
        <v>0</v>
      </c>
      <c r="I36" s="143">
        <v>0</v>
      </c>
      <c r="J36" s="141" t="s">
        <v>2891</v>
      </c>
      <c r="K36" s="141">
        <v>0</v>
      </c>
      <c r="L36" s="141">
        <v>0</v>
      </c>
      <c r="M36" s="141">
        <v>0</v>
      </c>
      <c r="N36" s="141">
        <v>0</v>
      </c>
      <c r="O36" s="141">
        <v>0</v>
      </c>
      <c r="P36" s="141">
        <v>0</v>
      </c>
      <c r="Q36" s="141">
        <v>0</v>
      </c>
      <c r="R36" s="141">
        <v>0</v>
      </c>
      <c r="S36" s="141">
        <v>0</v>
      </c>
      <c r="T36" s="141">
        <v>0</v>
      </c>
      <c r="U36" s="144">
        <v>0</v>
      </c>
      <c r="V36" s="141">
        <v>0</v>
      </c>
    </row>
    <row r="37" spans="1:22" ht="26.25" customHeight="1" x14ac:dyDescent="0.25">
      <c r="A37" s="142">
        <v>270011151868</v>
      </c>
      <c r="B37" s="142">
        <v>1077491951</v>
      </c>
      <c r="C37" s="141">
        <v>6</v>
      </c>
      <c r="D37" s="141">
        <v>0</v>
      </c>
      <c r="E37" s="141">
        <v>0</v>
      </c>
      <c r="F37" s="141">
        <v>0</v>
      </c>
      <c r="G37" s="141">
        <v>0</v>
      </c>
      <c r="H37" s="141">
        <v>0</v>
      </c>
      <c r="I37" s="143">
        <v>0</v>
      </c>
      <c r="J37" s="141" t="s">
        <v>2891</v>
      </c>
      <c r="K37" s="141">
        <v>0</v>
      </c>
      <c r="L37" s="141">
        <v>0</v>
      </c>
      <c r="M37" s="141">
        <v>0</v>
      </c>
      <c r="N37" s="141">
        <v>0</v>
      </c>
      <c r="O37" s="141">
        <v>0</v>
      </c>
      <c r="P37" s="141">
        <v>0</v>
      </c>
      <c r="Q37" s="141">
        <v>0</v>
      </c>
      <c r="R37" s="141">
        <v>0</v>
      </c>
      <c r="S37" s="141">
        <v>0</v>
      </c>
      <c r="T37" s="141">
        <v>0</v>
      </c>
      <c r="U37" s="144">
        <v>0</v>
      </c>
      <c r="V37" s="141">
        <v>0</v>
      </c>
    </row>
    <row r="38" spans="1:22" ht="26.25" customHeight="1" x14ac:dyDescent="0.25">
      <c r="A38" s="142">
        <v>270011151868</v>
      </c>
      <c r="B38" s="142">
        <v>1077491951</v>
      </c>
      <c r="C38" s="141">
        <v>7</v>
      </c>
      <c r="D38" s="141">
        <v>0</v>
      </c>
      <c r="E38" s="141">
        <v>0</v>
      </c>
      <c r="F38" s="141">
        <v>0</v>
      </c>
      <c r="G38" s="141">
        <v>0</v>
      </c>
      <c r="H38" s="141">
        <v>0</v>
      </c>
      <c r="I38" s="143">
        <v>0</v>
      </c>
      <c r="J38" s="141" t="s">
        <v>2891</v>
      </c>
      <c r="K38" s="141">
        <v>0</v>
      </c>
      <c r="L38" s="141">
        <v>0</v>
      </c>
      <c r="M38" s="141">
        <v>0</v>
      </c>
      <c r="N38" s="141">
        <v>0</v>
      </c>
      <c r="O38" s="141">
        <v>0</v>
      </c>
      <c r="P38" s="141">
        <v>0</v>
      </c>
      <c r="Q38" s="141">
        <v>0</v>
      </c>
      <c r="R38" s="141">
        <v>0</v>
      </c>
      <c r="S38" s="141">
        <v>0</v>
      </c>
      <c r="T38" s="141">
        <v>0</v>
      </c>
      <c r="U38" s="144">
        <v>0</v>
      </c>
      <c r="V38" s="141">
        <v>0</v>
      </c>
    </row>
    <row r="39" spans="1:22" ht="26.25" customHeight="1" x14ac:dyDescent="0.25">
      <c r="A39" s="142">
        <v>270011151868</v>
      </c>
      <c r="B39" s="142">
        <v>1077491951</v>
      </c>
      <c r="C39" s="141">
        <v>8</v>
      </c>
      <c r="D39" s="141">
        <v>0</v>
      </c>
      <c r="E39" s="141">
        <v>0</v>
      </c>
      <c r="F39" s="141">
        <v>0</v>
      </c>
      <c r="G39" s="141">
        <v>0</v>
      </c>
      <c r="H39" s="141">
        <v>0</v>
      </c>
      <c r="I39" s="143">
        <v>0</v>
      </c>
      <c r="J39" s="141" t="s">
        <v>2891</v>
      </c>
      <c r="K39" s="141">
        <v>0</v>
      </c>
      <c r="L39" s="141">
        <v>0</v>
      </c>
      <c r="M39" s="141">
        <v>0</v>
      </c>
      <c r="N39" s="141">
        <v>0</v>
      </c>
      <c r="O39" s="141">
        <v>0</v>
      </c>
      <c r="P39" s="141">
        <v>0</v>
      </c>
      <c r="Q39" s="141">
        <v>0</v>
      </c>
      <c r="R39" s="141">
        <v>0</v>
      </c>
      <c r="S39" s="141">
        <v>0</v>
      </c>
      <c r="T39" s="141">
        <v>0</v>
      </c>
      <c r="U39" s="144">
        <v>0</v>
      </c>
      <c r="V39" s="141">
        <v>0</v>
      </c>
    </row>
    <row r="40" spans="1:22" ht="26.25" customHeight="1" x14ac:dyDescent="0.25">
      <c r="A40" s="142">
        <v>270011151868</v>
      </c>
      <c r="B40" s="142">
        <v>1077491951</v>
      </c>
      <c r="C40" s="141">
        <v>9</v>
      </c>
      <c r="D40" s="141">
        <v>0</v>
      </c>
      <c r="E40" s="141">
        <v>0</v>
      </c>
      <c r="F40" s="141">
        <v>0</v>
      </c>
      <c r="G40" s="141">
        <v>0</v>
      </c>
      <c r="H40" s="141">
        <v>0</v>
      </c>
      <c r="I40" s="143">
        <v>0</v>
      </c>
      <c r="J40" s="141" t="s">
        <v>2891</v>
      </c>
      <c r="K40" s="141">
        <v>0</v>
      </c>
      <c r="L40" s="141">
        <v>0</v>
      </c>
      <c r="M40" s="141">
        <v>0</v>
      </c>
      <c r="N40" s="141">
        <v>0</v>
      </c>
      <c r="O40" s="141">
        <v>0</v>
      </c>
      <c r="P40" s="141">
        <v>0</v>
      </c>
      <c r="Q40" s="141">
        <v>0</v>
      </c>
      <c r="R40" s="141">
        <v>0</v>
      </c>
      <c r="S40" s="141">
        <v>0</v>
      </c>
      <c r="T40" s="141">
        <v>0</v>
      </c>
      <c r="U40" s="144">
        <v>0</v>
      </c>
      <c r="V40" s="141">
        <v>0</v>
      </c>
    </row>
    <row r="41" spans="1:22" ht="26.25" customHeight="1" x14ac:dyDescent="0.25">
      <c r="A41" s="142">
        <v>270011151868</v>
      </c>
      <c r="B41" s="142">
        <v>1077491951</v>
      </c>
      <c r="C41" s="141">
        <v>10</v>
      </c>
      <c r="D41" s="141">
        <v>0</v>
      </c>
      <c r="E41" s="141">
        <v>0</v>
      </c>
      <c r="F41" s="141">
        <v>0</v>
      </c>
      <c r="G41" s="141">
        <v>0</v>
      </c>
      <c r="H41" s="141">
        <v>0</v>
      </c>
      <c r="I41" s="143">
        <v>0</v>
      </c>
      <c r="J41" s="141" t="s">
        <v>2891</v>
      </c>
      <c r="K41" s="141">
        <v>0</v>
      </c>
      <c r="L41" s="141">
        <v>0</v>
      </c>
      <c r="M41" s="141">
        <v>0</v>
      </c>
      <c r="N41" s="141">
        <v>0</v>
      </c>
      <c r="O41" s="141">
        <v>0</v>
      </c>
      <c r="P41" s="141">
        <v>0</v>
      </c>
      <c r="Q41" s="141">
        <v>0</v>
      </c>
      <c r="R41" s="141">
        <v>0</v>
      </c>
      <c r="S41" s="141">
        <v>0</v>
      </c>
      <c r="T41" s="141">
        <v>0</v>
      </c>
      <c r="U41" s="144">
        <v>0</v>
      </c>
      <c r="V41" s="141">
        <v>0</v>
      </c>
    </row>
    <row r="42" spans="1:22" ht="26.25" customHeight="1" x14ac:dyDescent="0.25">
      <c r="A42" s="142">
        <v>270011151868</v>
      </c>
      <c r="B42" s="142">
        <v>1078104617</v>
      </c>
      <c r="C42" s="141">
        <v>1</v>
      </c>
      <c r="D42" s="141" t="s">
        <v>1625</v>
      </c>
      <c r="E42" s="141">
        <v>0</v>
      </c>
      <c r="F42" s="141" t="s">
        <v>2998</v>
      </c>
      <c r="G42" s="141" t="s">
        <v>1674</v>
      </c>
      <c r="H42" s="141">
        <v>1003943592</v>
      </c>
      <c r="I42" s="143">
        <v>35107</v>
      </c>
      <c r="J42" s="141" t="s">
        <v>3003</v>
      </c>
      <c r="K42" s="141" t="s">
        <v>287</v>
      </c>
      <c r="L42" s="141" t="s">
        <v>1356</v>
      </c>
      <c r="M42" s="141" t="s">
        <v>1558</v>
      </c>
      <c r="N42" s="141" t="s">
        <v>1566</v>
      </c>
      <c r="O42" s="141" t="s">
        <v>1373</v>
      </c>
      <c r="P42" s="141" t="s">
        <v>1369</v>
      </c>
      <c r="Q42" s="141" t="s">
        <v>1370</v>
      </c>
      <c r="R42" s="141" t="s">
        <v>1577</v>
      </c>
      <c r="S42" s="141" t="s">
        <v>1586</v>
      </c>
      <c r="T42" s="141" t="s">
        <v>1596</v>
      </c>
      <c r="U42" s="144" t="s">
        <v>2878</v>
      </c>
      <c r="V42" s="141" t="s">
        <v>2878</v>
      </c>
    </row>
    <row r="43" spans="1:22" ht="26.25" customHeight="1" x14ac:dyDescent="0.25">
      <c r="A43" s="142">
        <v>270011151868</v>
      </c>
      <c r="B43" s="142">
        <v>1078104617</v>
      </c>
      <c r="C43" s="141">
        <v>2</v>
      </c>
      <c r="D43" s="141" t="s">
        <v>1624</v>
      </c>
      <c r="E43" s="141">
        <v>0</v>
      </c>
      <c r="F43" s="141" t="s">
        <v>2999</v>
      </c>
      <c r="G43" s="141" t="s">
        <v>1674</v>
      </c>
      <c r="H43" s="141">
        <v>1003930206</v>
      </c>
      <c r="I43" s="143">
        <v>32090</v>
      </c>
      <c r="J43" s="141" t="s">
        <v>3004</v>
      </c>
      <c r="K43" s="141" t="s">
        <v>287</v>
      </c>
      <c r="L43" s="141" t="s">
        <v>1357</v>
      </c>
      <c r="M43" s="141" t="s">
        <v>1559</v>
      </c>
      <c r="N43" s="141" t="s">
        <v>1566</v>
      </c>
      <c r="O43" s="141" t="s">
        <v>1373</v>
      </c>
      <c r="P43" s="141" t="s">
        <v>1369</v>
      </c>
      <c r="Q43" s="141" t="s">
        <v>1370</v>
      </c>
      <c r="R43" s="141" t="s">
        <v>1578</v>
      </c>
      <c r="S43" s="141" t="s">
        <v>2200</v>
      </c>
      <c r="T43" s="141" t="s">
        <v>1596</v>
      </c>
      <c r="U43" s="144" t="s">
        <v>2878</v>
      </c>
      <c r="V43" s="141" t="s">
        <v>2878</v>
      </c>
    </row>
    <row r="44" spans="1:22" ht="26.25" customHeight="1" x14ac:dyDescent="0.25">
      <c r="A44" s="142">
        <v>270011151868</v>
      </c>
      <c r="B44" s="142">
        <v>1078104617</v>
      </c>
      <c r="C44" s="141">
        <v>3</v>
      </c>
      <c r="D44" s="141">
        <v>0</v>
      </c>
      <c r="E44" s="141">
        <v>0</v>
      </c>
      <c r="F44" s="141">
        <v>0</v>
      </c>
      <c r="G44" s="141">
        <v>0</v>
      </c>
      <c r="H44" s="141">
        <v>0</v>
      </c>
      <c r="I44" s="143">
        <v>0</v>
      </c>
      <c r="J44" s="141" t="s">
        <v>2891</v>
      </c>
      <c r="K44" s="141">
        <v>0</v>
      </c>
      <c r="L44" s="141">
        <v>0</v>
      </c>
      <c r="M44" s="141">
        <v>0</v>
      </c>
      <c r="N44" s="141">
        <v>0</v>
      </c>
      <c r="O44" s="141">
        <v>0</v>
      </c>
      <c r="P44" s="141">
        <v>0</v>
      </c>
      <c r="Q44" s="141">
        <v>0</v>
      </c>
      <c r="R44" s="141">
        <v>0</v>
      </c>
      <c r="S44" s="141">
        <v>0</v>
      </c>
      <c r="T44" s="141">
        <v>0</v>
      </c>
      <c r="U44" s="144">
        <v>0</v>
      </c>
      <c r="V44" s="141">
        <v>0</v>
      </c>
    </row>
    <row r="45" spans="1:22" ht="26.25" customHeight="1" x14ac:dyDescent="0.25">
      <c r="A45" s="142">
        <v>270011151868</v>
      </c>
      <c r="B45" s="142">
        <v>1078104617</v>
      </c>
      <c r="C45" s="141">
        <v>4</v>
      </c>
      <c r="D45" s="141">
        <v>0</v>
      </c>
      <c r="E45" s="141">
        <v>0</v>
      </c>
      <c r="F45" s="141">
        <v>0</v>
      </c>
      <c r="G45" s="141">
        <v>0</v>
      </c>
      <c r="H45" s="141">
        <v>0</v>
      </c>
      <c r="I45" s="143">
        <v>0</v>
      </c>
      <c r="J45" s="141" t="s">
        <v>2891</v>
      </c>
      <c r="K45" s="141">
        <v>0</v>
      </c>
      <c r="L45" s="141">
        <v>0</v>
      </c>
      <c r="M45" s="141">
        <v>0</v>
      </c>
      <c r="N45" s="141">
        <v>0</v>
      </c>
      <c r="O45" s="141">
        <v>0</v>
      </c>
      <c r="P45" s="141">
        <v>0</v>
      </c>
      <c r="Q45" s="141">
        <v>0</v>
      </c>
      <c r="R45" s="141">
        <v>0</v>
      </c>
      <c r="S45" s="141">
        <v>0</v>
      </c>
      <c r="T45" s="141">
        <v>0</v>
      </c>
      <c r="U45" s="144">
        <v>0</v>
      </c>
      <c r="V45" s="141">
        <v>0</v>
      </c>
    </row>
    <row r="46" spans="1:22" ht="26.25" customHeight="1" x14ac:dyDescent="0.25">
      <c r="A46" s="142">
        <v>270011151868</v>
      </c>
      <c r="B46" s="142">
        <v>1078104617</v>
      </c>
      <c r="C46" s="141">
        <v>5</v>
      </c>
      <c r="D46" s="141">
        <v>0</v>
      </c>
      <c r="E46" s="141">
        <v>0</v>
      </c>
      <c r="F46" s="141">
        <v>0</v>
      </c>
      <c r="G46" s="141">
        <v>0</v>
      </c>
      <c r="H46" s="141">
        <v>0</v>
      </c>
      <c r="I46" s="143">
        <v>0</v>
      </c>
      <c r="J46" s="141" t="s">
        <v>2891</v>
      </c>
      <c r="K46" s="141">
        <v>0</v>
      </c>
      <c r="L46" s="141">
        <v>0</v>
      </c>
      <c r="M46" s="141">
        <v>0</v>
      </c>
      <c r="N46" s="141">
        <v>0</v>
      </c>
      <c r="O46" s="141">
        <v>0</v>
      </c>
      <c r="P46" s="141">
        <v>0</v>
      </c>
      <c r="Q46" s="141">
        <v>0</v>
      </c>
      <c r="R46" s="141">
        <v>0</v>
      </c>
      <c r="S46" s="141">
        <v>0</v>
      </c>
      <c r="T46" s="141">
        <v>0</v>
      </c>
      <c r="U46" s="144">
        <v>0</v>
      </c>
      <c r="V46" s="141">
        <v>0</v>
      </c>
    </row>
    <row r="47" spans="1:22" ht="26.25" customHeight="1" x14ac:dyDescent="0.25">
      <c r="A47" s="142">
        <v>270011151868</v>
      </c>
      <c r="B47" s="142">
        <v>1078104617</v>
      </c>
      <c r="C47" s="141">
        <v>6</v>
      </c>
      <c r="D47" s="141">
        <v>0</v>
      </c>
      <c r="E47" s="141">
        <v>0</v>
      </c>
      <c r="F47" s="141">
        <v>0</v>
      </c>
      <c r="G47" s="141">
        <v>0</v>
      </c>
      <c r="H47" s="141">
        <v>0</v>
      </c>
      <c r="I47" s="143">
        <v>0</v>
      </c>
      <c r="J47" s="141" t="s">
        <v>2891</v>
      </c>
      <c r="K47" s="141">
        <v>0</v>
      </c>
      <c r="L47" s="141">
        <v>0</v>
      </c>
      <c r="M47" s="141">
        <v>0</v>
      </c>
      <c r="N47" s="141">
        <v>0</v>
      </c>
      <c r="O47" s="141">
        <v>0</v>
      </c>
      <c r="P47" s="141">
        <v>0</v>
      </c>
      <c r="Q47" s="141">
        <v>0</v>
      </c>
      <c r="R47" s="141">
        <v>0</v>
      </c>
      <c r="S47" s="141">
        <v>0</v>
      </c>
      <c r="T47" s="141">
        <v>0</v>
      </c>
      <c r="U47" s="144">
        <v>0</v>
      </c>
      <c r="V47" s="141">
        <v>0</v>
      </c>
    </row>
    <row r="48" spans="1:22" ht="26.25" customHeight="1" x14ac:dyDescent="0.25">
      <c r="A48" s="142">
        <v>270011151868</v>
      </c>
      <c r="B48" s="142">
        <v>1078104617</v>
      </c>
      <c r="C48" s="141">
        <v>7</v>
      </c>
      <c r="D48" s="141">
        <v>0</v>
      </c>
      <c r="E48" s="141">
        <v>0</v>
      </c>
      <c r="F48" s="141">
        <v>0</v>
      </c>
      <c r="G48" s="141">
        <v>0</v>
      </c>
      <c r="H48" s="141">
        <v>0</v>
      </c>
      <c r="I48" s="143">
        <v>0</v>
      </c>
      <c r="J48" s="141" t="s">
        <v>2891</v>
      </c>
      <c r="K48" s="141">
        <v>0</v>
      </c>
      <c r="L48" s="141">
        <v>0</v>
      </c>
      <c r="M48" s="141">
        <v>0</v>
      </c>
      <c r="N48" s="141">
        <v>0</v>
      </c>
      <c r="O48" s="141">
        <v>0</v>
      </c>
      <c r="P48" s="141">
        <v>0</v>
      </c>
      <c r="Q48" s="141">
        <v>0</v>
      </c>
      <c r="R48" s="141">
        <v>0</v>
      </c>
      <c r="S48" s="141">
        <v>0</v>
      </c>
      <c r="T48" s="141">
        <v>0</v>
      </c>
      <c r="U48" s="144">
        <v>0</v>
      </c>
      <c r="V48" s="141">
        <v>0</v>
      </c>
    </row>
    <row r="49" spans="1:22" ht="26.25" customHeight="1" x14ac:dyDescent="0.25">
      <c r="A49" s="142">
        <v>270011151868</v>
      </c>
      <c r="B49" s="142">
        <v>1078104617</v>
      </c>
      <c r="C49" s="141">
        <v>8</v>
      </c>
      <c r="D49" s="141">
        <v>0</v>
      </c>
      <c r="E49" s="141">
        <v>0</v>
      </c>
      <c r="F49" s="141">
        <v>0</v>
      </c>
      <c r="G49" s="141">
        <v>0</v>
      </c>
      <c r="H49" s="141">
        <v>0</v>
      </c>
      <c r="I49" s="143">
        <v>0</v>
      </c>
      <c r="J49" s="141" t="s">
        <v>2891</v>
      </c>
      <c r="K49" s="141">
        <v>0</v>
      </c>
      <c r="L49" s="141">
        <v>0</v>
      </c>
      <c r="M49" s="141">
        <v>0</v>
      </c>
      <c r="N49" s="141">
        <v>0</v>
      </c>
      <c r="O49" s="141">
        <v>0</v>
      </c>
      <c r="P49" s="141">
        <v>0</v>
      </c>
      <c r="Q49" s="141">
        <v>0</v>
      </c>
      <c r="R49" s="141">
        <v>0</v>
      </c>
      <c r="S49" s="141">
        <v>0</v>
      </c>
      <c r="T49" s="141">
        <v>0</v>
      </c>
      <c r="U49" s="144">
        <v>0</v>
      </c>
      <c r="V49" s="141">
        <v>0</v>
      </c>
    </row>
    <row r="50" spans="1:22" ht="26.25" customHeight="1" x14ac:dyDescent="0.25">
      <c r="A50" s="142">
        <v>270011151868</v>
      </c>
      <c r="B50" s="142">
        <v>1078104617</v>
      </c>
      <c r="C50" s="141">
        <v>9</v>
      </c>
      <c r="D50" s="141">
        <v>0</v>
      </c>
      <c r="E50" s="141">
        <v>0</v>
      </c>
      <c r="F50" s="141">
        <v>0</v>
      </c>
      <c r="G50" s="141">
        <v>0</v>
      </c>
      <c r="H50" s="141">
        <v>0</v>
      </c>
      <c r="I50" s="143">
        <v>0</v>
      </c>
      <c r="J50" s="141" t="s">
        <v>2891</v>
      </c>
      <c r="K50" s="141">
        <v>0</v>
      </c>
      <c r="L50" s="141">
        <v>0</v>
      </c>
      <c r="M50" s="141">
        <v>0</v>
      </c>
      <c r="N50" s="141">
        <v>0</v>
      </c>
      <c r="O50" s="141">
        <v>0</v>
      </c>
      <c r="P50" s="141">
        <v>0</v>
      </c>
      <c r="Q50" s="141">
        <v>0</v>
      </c>
      <c r="R50" s="141">
        <v>0</v>
      </c>
      <c r="S50" s="141">
        <v>0</v>
      </c>
      <c r="T50" s="141">
        <v>0</v>
      </c>
      <c r="U50" s="144">
        <v>0</v>
      </c>
      <c r="V50" s="141">
        <v>0</v>
      </c>
    </row>
    <row r="51" spans="1:22" ht="26.25" customHeight="1" x14ac:dyDescent="0.25">
      <c r="A51" s="142">
        <v>270011151868</v>
      </c>
      <c r="B51" s="142">
        <v>1078104617</v>
      </c>
      <c r="C51" s="141">
        <v>10</v>
      </c>
      <c r="D51" s="141">
        <v>0</v>
      </c>
      <c r="E51" s="141">
        <v>0</v>
      </c>
      <c r="F51" s="141">
        <v>0</v>
      </c>
      <c r="G51" s="141">
        <v>0</v>
      </c>
      <c r="H51" s="141">
        <v>0</v>
      </c>
      <c r="I51" s="143">
        <v>0</v>
      </c>
      <c r="J51" s="141" t="s">
        <v>2891</v>
      </c>
      <c r="K51" s="141">
        <v>0</v>
      </c>
      <c r="L51" s="141">
        <v>0</v>
      </c>
      <c r="M51" s="141">
        <v>0</v>
      </c>
      <c r="N51" s="141">
        <v>0</v>
      </c>
      <c r="O51" s="141">
        <v>0</v>
      </c>
      <c r="P51" s="141">
        <v>0</v>
      </c>
      <c r="Q51" s="141">
        <v>0</v>
      </c>
      <c r="R51" s="141">
        <v>0</v>
      </c>
      <c r="S51" s="141">
        <v>0</v>
      </c>
      <c r="T51" s="141">
        <v>0</v>
      </c>
      <c r="U51" s="144">
        <v>0</v>
      </c>
      <c r="V51" s="141">
        <v>0</v>
      </c>
    </row>
    <row r="52" spans="1:22" ht="26.25" customHeight="1" x14ac:dyDescent="0.25">
      <c r="A52" s="142">
        <v>270011151868</v>
      </c>
      <c r="B52" s="142">
        <v>1078103584</v>
      </c>
      <c r="C52" s="141">
        <v>1</v>
      </c>
      <c r="D52" s="141" t="s">
        <v>1624</v>
      </c>
      <c r="E52" s="141">
        <v>0</v>
      </c>
      <c r="F52" s="141" t="s">
        <v>2992</v>
      </c>
      <c r="G52" s="141" t="s">
        <v>1674</v>
      </c>
      <c r="H52" s="141">
        <v>1003943831</v>
      </c>
      <c r="I52" s="143">
        <v>33891</v>
      </c>
      <c r="J52" s="141" t="s">
        <v>2988</v>
      </c>
      <c r="K52" s="141" t="s">
        <v>287</v>
      </c>
      <c r="L52" s="141" t="s">
        <v>1357</v>
      </c>
      <c r="M52" s="141" t="s">
        <v>1559</v>
      </c>
      <c r="N52" s="141" t="s">
        <v>1566</v>
      </c>
      <c r="O52" s="141" t="s">
        <v>1373</v>
      </c>
      <c r="P52" s="141" t="s">
        <v>1369</v>
      </c>
      <c r="Q52" s="141" t="s">
        <v>1369</v>
      </c>
      <c r="R52" s="141" t="s">
        <v>1582</v>
      </c>
      <c r="S52" s="141" t="s">
        <v>1587</v>
      </c>
      <c r="T52" s="141" t="s">
        <v>1595</v>
      </c>
      <c r="U52" s="144">
        <v>1000000</v>
      </c>
      <c r="V52" s="141" t="s">
        <v>2878</v>
      </c>
    </row>
    <row r="53" spans="1:22" ht="26.25" customHeight="1" x14ac:dyDescent="0.25">
      <c r="A53" s="142">
        <v>270011151868</v>
      </c>
      <c r="B53" s="142">
        <v>1078103584</v>
      </c>
      <c r="C53" s="141">
        <v>2</v>
      </c>
      <c r="D53" s="141" t="s">
        <v>1625</v>
      </c>
      <c r="E53" s="141">
        <v>0</v>
      </c>
      <c r="F53" s="141" t="s">
        <v>2984</v>
      </c>
      <c r="G53" s="141" t="s">
        <v>1674</v>
      </c>
      <c r="H53" s="141">
        <v>1075023905</v>
      </c>
      <c r="I53" s="143">
        <v>34682</v>
      </c>
      <c r="J53" s="141" t="s">
        <v>2989</v>
      </c>
      <c r="K53" s="141" t="s">
        <v>287</v>
      </c>
      <c r="L53" s="141" t="s">
        <v>1356</v>
      </c>
      <c r="M53" s="141" t="s">
        <v>1558</v>
      </c>
      <c r="N53" s="141" t="s">
        <v>1566</v>
      </c>
      <c r="O53" s="141" t="s">
        <v>1373</v>
      </c>
      <c r="P53" s="141" t="s">
        <v>1369</v>
      </c>
      <c r="Q53" s="141" t="s">
        <v>1370</v>
      </c>
      <c r="R53" s="141" t="s">
        <v>1580</v>
      </c>
      <c r="S53" s="141" t="s">
        <v>1586</v>
      </c>
      <c r="T53" s="141" t="s">
        <v>1596</v>
      </c>
      <c r="U53" s="144" t="s">
        <v>2878</v>
      </c>
      <c r="V53" s="141" t="s">
        <v>2878</v>
      </c>
    </row>
    <row r="54" spans="1:22" ht="26.25" customHeight="1" x14ac:dyDescent="0.25">
      <c r="A54" s="142">
        <v>270011151868</v>
      </c>
      <c r="B54" s="142">
        <v>1078103584</v>
      </c>
      <c r="C54" s="141">
        <v>3</v>
      </c>
      <c r="D54" s="141">
        <v>0</v>
      </c>
      <c r="E54" s="141">
        <v>0</v>
      </c>
      <c r="F54" s="141">
        <v>0</v>
      </c>
      <c r="G54" s="141">
        <v>0</v>
      </c>
      <c r="H54" s="141">
        <v>0</v>
      </c>
      <c r="I54" s="143">
        <v>0</v>
      </c>
      <c r="J54" s="141" t="s">
        <v>2891</v>
      </c>
      <c r="K54" s="141">
        <v>0</v>
      </c>
      <c r="L54" s="141">
        <v>0</v>
      </c>
      <c r="M54" s="141">
        <v>0</v>
      </c>
      <c r="N54" s="141">
        <v>0</v>
      </c>
      <c r="O54" s="141">
        <v>0</v>
      </c>
      <c r="P54" s="141">
        <v>0</v>
      </c>
      <c r="Q54" s="141">
        <v>0</v>
      </c>
      <c r="R54" s="141">
        <v>0</v>
      </c>
      <c r="S54" s="141">
        <v>0</v>
      </c>
      <c r="T54" s="141">
        <v>0</v>
      </c>
      <c r="U54" s="144">
        <v>0</v>
      </c>
      <c r="V54" s="141">
        <v>0</v>
      </c>
    </row>
    <row r="55" spans="1:22" ht="26.25" customHeight="1" x14ac:dyDescent="0.25">
      <c r="A55" s="142">
        <v>270011151868</v>
      </c>
      <c r="B55" s="142">
        <v>1078103584</v>
      </c>
      <c r="C55" s="141">
        <v>4</v>
      </c>
      <c r="D55" s="141">
        <v>0</v>
      </c>
      <c r="E55" s="141">
        <v>0</v>
      </c>
      <c r="F55" s="141">
        <v>0</v>
      </c>
      <c r="G55" s="141">
        <v>0</v>
      </c>
      <c r="H55" s="141">
        <v>0</v>
      </c>
      <c r="I55" s="143">
        <v>0</v>
      </c>
      <c r="J55" s="141" t="s">
        <v>2891</v>
      </c>
      <c r="K55" s="141">
        <v>0</v>
      </c>
      <c r="L55" s="141">
        <v>0</v>
      </c>
      <c r="M55" s="141">
        <v>0</v>
      </c>
      <c r="N55" s="141">
        <v>0</v>
      </c>
      <c r="O55" s="141">
        <v>0</v>
      </c>
      <c r="P55" s="141">
        <v>0</v>
      </c>
      <c r="Q55" s="141">
        <v>0</v>
      </c>
      <c r="R55" s="141">
        <v>0</v>
      </c>
      <c r="S55" s="141">
        <v>0</v>
      </c>
      <c r="T55" s="141">
        <v>0</v>
      </c>
      <c r="U55" s="144">
        <v>0</v>
      </c>
      <c r="V55" s="141">
        <v>0</v>
      </c>
    </row>
    <row r="56" spans="1:22" ht="26.25" customHeight="1" x14ac:dyDescent="0.25">
      <c r="A56" s="142">
        <v>270011151868</v>
      </c>
      <c r="B56" s="142">
        <v>1078103584</v>
      </c>
      <c r="C56" s="141">
        <v>5</v>
      </c>
      <c r="D56" s="141">
        <v>0</v>
      </c>
      <c r="E56" s="141">
        <v>0</v>
      </c>
      <c r="F56" s="141">
        <v>0</v>
      </c>
      <c r="G56" s="141">
        <v>0</v>
      </c>
      <c r="H56" s="141">
        <v>0</v>
      </c>
      <c r="I56" s="143">
        <v>0</v>
      </c>
      <c r="J56" s="141" t="s">
        <v>2891</v>
      </c>
      <c r="K56" s="141">
        <v>0</v>
      </c>
      <c r="L56" s="141">
        <v>0</v>
      </c>
      <c r="M56" s="141">
        <v>0</v>
      </c>
      <c r="N56" s="141">
        <v>0</v>
      </c>
      <c r="O56" s="141">
        <v>0</v>
      </c>
      <c r="P56" s="141">
        <v>0</v>
      </c>
      <c r="Q56" s="141">
        <v>0</v>
      </c>
      <c r="R56" s="141">
        <v>0</v>
      </c>
      <c r="S56" s="141">
        <v>0</v>
      </c>
      <c r="T56" s="141">
        <v>0</v>
      </c>
      <c r="U56" s="144">
        <v>0</v>
      </c>
      <c r="V56" s="141">
        <v>0</v>
      </c>
    </row>
    <row r="57" spans="1:22" ht="26.25" customHeight="1" x14ac:dyDescent="0.25">
      <c r="A57" s="142">
        <v>270011151868</v>
      </c>
      <c r="B57" s="142">
        <v>1078103584</v>
      </c>
      <c r="C57" s="141">
        <v>6</v>
      </c>
      <c r="D57" s="141">
        <v>0</v>
      </c>
      <c r="E57" s="141">
        <v>0</v>
      </c>
      <c r="F57" s="141">
        <v>0</v>
      </c>
      <c r="G57" s="141">
        <v>0</v>
      </c>
      <c r="H57" s="141">
        <v>0</v>
      </c>
      <c r="I57" s="143">
        <v>0</v>
      </c>
      <c r="J57" s="141" t="s">
        <v>2891</v>
      </c>
      <c r="K57" s="141">
        <v>0</v>
      </c>
      <c r="L57" s="141">
        <v>0</v>
      </c>
      <c r="M57" s="141">
        <v>0</v>
      </c>
      <c r="N57" s="141">
        <v>0</v>
      </c>
      <c r="O57" s="141">
        <v>0</v>
      </c>
      <c r="P57" s="141">
        <v>0</v>
      </c>
      <c r="Q57" s="141">
        <v>0</v>
      </c>
      <c r="R57" s="141">
        <v>0</v>
      </c>
      <c r="S57" s="141">
        <v>0</v>
      </c>
      <c r="T57" s="141">
        <v>0</v>
      </c>
      <c r="U57" s="144">
        <v>0</v>
      </c>
      <c r="V57" s="141">
        <v>0</v>
      </c>
    </row>
    <row r="58" spans="1:22" ht="26.25" customHeight="1" x14ac:dyDescent="0.25">
      <c r="A58" s="142">
        <v>270011151868</v>
      </c>
      <c r="B58" s="142">
        <v>1078103584</v>
      </c>
      <c r="C58" s="141">
        <v>7</v>
      </c>
      <c r="D58" s="141">
        <v>0</v>
      </c>
      <c r="E58" s="141">
        <v>0</v>
      </c>
      <c r="F58" s="141">
        <v>0</v>
      </c>
      <c r="G58" s="141">
        <v>0</v>
      </c>
      <c r="H58" s="141">
        <v>0</v>
      </c>
      <c r="I58" s="143">
        <v>0</v>
      </c>
      <c r="J58" s="141" t="s">
        <v>2891</v>
      </c>
      <c r="K58" s="141">
        <v>0</v>
      </c>
      <c r="L58" s="141">
        <v>0</v>
      </c>
      <c r="M58" s="141">
        <v>0</v>
      </c>
      <c r="N58" s="141">
        <v>0</v>
      </c>
      <c r="O58" s="141">
        <v>0</v>
      </c>
      <c r="P58" s="141">
        <v>0</v>
      </c>
      <c r="Q58" s="141">
        <v>0</v>
      </c>
      <c r="R58" s="141">
        <v>0</v>
      </c>
      <c r="S58" s="141">
        <v>0</v>
      </c>
      <c r="T58" s="141">
        <v>0</v>
      </c>
      <c r="U58" s="144">
        <v>0</v>
      </c>
      <c r="V58" s="141">
        <v>0</v>
      </c>
    </row>
    <row r="59" spans="1:22" ht="26.25" customHeight="1" x14ac:dyDescent="0.25">
      <c r="A59" s="142">
        <v>270011151868</v>
      </c>
      <c r="B59" s="142">
        <v>1078103584</v>
      </c>
      <c r="C59" s="141">
        <v>8</v>
      </c>
      <c r="D59" s="141">
        <v>0</v>
      </c>
      <c r="E59" s="141">
        <v>0</v>
      </c>
      <c r="F59" s="141">
        <v>0</v>
      </c>
      <c r="G59" s="141">
        <v>0</v>
      </c>
      <c r="H59" s="141">
        <v>0</v>
      </c>
      <c r="I59" s="143">
        <v>0</v>
      </c>
      <c r="J59" s="141" t="s">
        <v>2891</v>
      </c>
      <c r="K59" s="141">
        <v>0</v>
      </c>
      <c r="L59" s="141">
        <v>0</v>
      </c>
      <c r="M59" s="141">
        <v>0</v>
      </c>
      <c r="N59" s="141">
        <v>0</v>
      </c>
      <c r="O59" s="141">
        <v>0</v>
      </c>
      <c r="P59" s="141">
        <v>0</v>
      </c>
      <c r="Q59" s="141">
        <v>0</v>
      </c>
      <c r="R59" s="141">
        <v>0</v>
      </c>
      <c r="S59" s="141">
        <v>0</v>
      </c>
      <c r="T59" s="141">
        <v>0</v>
      </c>
      <c r="U59" s="144">
        <v>0</v>
      </c>
      <c r="V59" s="141">
        <v>0</v>
      </c>
    </row>
    <row r="60" spans="1:22" ht="26.25" customHeight="1" x14ac:dyDescent="0.25">
      <c r="A60" s="142">
        <v>270011151868</v>
      </c>
      <c r="B60" s="142">
        <v>1078103584</v>
      </c>
      <c r="C60" s="141">
        <v>9</v>
      </c>
      <c r="D60" s="141">
        <v>0</v>
      </c>
      <c r="E60" s="141">
        <v>0</v>
      </c>
      <c r="F60" s="141">
        <v>0</v>
      </c>
      <c r="G60" s="141">
        <v>0</v>
      </c>
      <c r="H60" s="141">
        <v>0</v>
      </c>
      <c r="I60" s="143">
        <v>0</v>
      </c>
      <c r="J60" s="141" t="s">
        <v>2891</v>
      </c>
      <c r="K60" s="141">
        <v>0</v>
      </c>
      <c r="L60" s="141">
        <v>0</v>
      </c>
      <c r="M60" s="141">
        <v>0</v>
      </c>
      <c r="N60" s="141">
        <v>0</v>
      </c>
      <c r="O60" s="141">
        <v>0</v>
      </c>
      <c r="P60" s="141">
        <v>0</v>
      </c>
      <c r="Q60" s="141">
        <v>0</v>
      </c>
      <c r="R60" s="141">
        <v>0</v>
      </c>
      <c r="S60" s="141">
        <v>0</v>
      </c>
      <c r="T60" s="141">
        <v>0</v>
      </c>
      <c r="U60" s="144">
        <v>0</v>
      </c>
      <c r="V60" s="141">
        <v>0</v>
      </c>
    </row>
    <row r="61" spans="1:22" ht="26.25" customHeight="1" x14ac:dyDescent="0.25">
      <c r="A61" s="142">
        <v>270011151868</v>
      </c>
      <c r="B61" s="142">
        <v>1078103584</v>
      </c>
      <c r="C61" s="141">
        <v>10</v>
      </c>
      <c r="D61" s="141">
        <v>0</v>
      </c>
      <c r="E61" s="141">
        <v>0</v>
      </c>
      <c r="F61" s="141">
        <v>0</v>
      </c>
      <c r="G61" s="141">
        <v>0</v>
      </c>
      <c r="H61" s="141">
        <v>0</v>
      </c>
      <c r="I61" s="143">
        <v>0</v>
      </c>
      <c r="J61" s="141" t="s">
        <v>2891</v>
      </c>
      <c r="K61" s="141">
        <v>0</v>
      </c>
      <c r="L61" s="141">
        <v>0</v>
      </c>
      <c r="M61" s="141">
        <v>0</v>
      </c>
      <c r="N61" s="141">
        <v>0</v>
      </c>
      <c r="O61" s="141">
        <v>0</v>
      </c>
      <c r="P61" s="141">
        <v>0</v>
      </c>
      <c r="Q61" s="141">
        <v>0</v>
      </c>
      <c r="R61" s="141">
        <v>0</v>
      </c>
      <c r="S61" s="141">
        <v>0</v>
      </c>
      <c r="T61" s="141">
        <v>0</v>
      </c>
      <c r="U61" s="144">
        <v>0</v>
      </c>
      <c r="V61" s="141">
        <v>0</v>
      </c>
    </row>
    <row r="62" spans="1:22" ht="26.25" customHeight="1" x14ac:dyDescent="0.25">
      <c r="A62" s="142">
        <v>270011151868</v>
      </c>
      <c r="B62" s="142">
        <v>1078105115</v>
      </c>
      <c r="C62" s="141">
        <v>1</v>
      </c>
      <c r="D62" s="141" t="s">
        <v>1624</v>
      </c>
      <c r="E62" s="141">
        <v>0</v>
      </c>
      <c r="F62" s="141" t="s">
        <v>2983</v>
      </c>
      <c r="G62" s="141" t="s">
        <v>1674</v>
      </c>
      <c r="H62" s="141">
        <v>1003943831</v>
      </c>
      <c r="I62" s="143">
        <v>33891</v>
      </c>
      <c r="J62" s="141" t="s">
        <v>2988</v>
      </c>
      <c r="K62" s="141" t="s">
        <v>2940</v>
      </c>
      <c r="L62" s="141" t="s">
        <v>1357</v>
      </c>
      <c r="M62" s="141" t="s">
        <v>1559</v>
      </c>
      <c r="N62" s="141" t="s">
        <v>1566</v>
      </c>
      <c r="O62" s="141" t="s">
        <v>1373</v>
      </c>
      <c r="P62" s="141" t="s">
        <v>1369</v>
      </c>
      <c r="Q62" s="141" t="s">
        <v>1369</v>
      </c>
      <c r="R62" s="141" t="s">
        <v>1582</v>
      </c>
      <c r="S62" s="141" t="s">
        <v>1587</v>
      </c>
      <c r="T62" s="141" t="s">
        <v>1595</v>
      </c>
      <c r="U62" s="144">
        <v>1000000</v>
      </c>
      <c r="V62" s="141" t="s">
        <v>2878</v>
      </c>
    </row>
    <row r="63" spans="1:22" ht="26.25" customHeight="1" x14ac:dyDescent="0.25">
      <c r="A63" s="142">
        <v>270011151868</v>
      </c>
      <c r="B63" s="142">
        <v>1078105115</v>
      </c>
      <c r="C63" s="141">
        <v>2</v>
      </c>
      <c r="D63" s="141" t="s">
        <v>1625</v>
      </c>
      <c r="E63" s="141">
        <v>0</v>
      </c>
      <c r="F63" s="141" t="s">
        <v>2984</v>
      </c>
      <c r="G63" s="141" t="s">
        <v>1674</v>
      </c>
      <c r="H63" s="141">
        <v>1075023905</v>
      </c>
      <c r="I63" s="143">
        <v>34682</v>
      </c>
      <c r="J63" s="141" t="s">
        <v>2989</v>
      </c>
      <c r="K63" s="141" t="s">
        <v>2940</v>
      </c>
      <c r="L63" s="141" t="s">
        <v>1356</v>
      </c>
      <c r="M63" s="141" t="s">
        <v>1558</v>
      </c>
      <c r="N63" s="141" t="s">
        <v>1566</v>
      </c>
      <c r="O63" s="141" t="s">
        <v>1373</v>
      </c>
      <c r="P63" s="141" t="s">
        <v>1369</v>
      </c>
      <c r="Q63" s="141" t="s">
        <v>1370</v>
      </c>
      <c r="R63" s="141" t="s">
        <v>1580</v>
      </c>
      <c r="S63" s="141" t="s">
        <v>1586</v>
      </c>
      <c r="T63" s="141" t="s">
        <v>1596</v>
      </c>
      <c r="U63" s="144" t="s">
        <v>2878</v>
      </c>
      <c r="V63" s="141" t="s">
        <v>2878</v>
      </c>
    </row>
    <row r="64" spans="1:22" ht="26.25" customHeight="1" x14ac:dyDescent="0.25">
      <c r="A64" s="142">
        <v>270011151868</v>
      </c>
      <c r="B64" s="142">
        <v>1078105115</v>
      </c>
      <c r="C64" s="141">
        <v>3</v>
      </c>
      <c r="D64" s="141">
        <v>0</v>
      </c>
      <c r="E64" s="141">
        <v>0</v>
      </c>
      <c r="F64" s="141">
        <v>0</v>
      </c>
      <c r="G64" s="141">
        <v>0</v>
      </c>
      <c r="H64" s="141">
        <v>0</v>
      </c>
      <c r="I64" s="143">
        <v>0</v>
      </c>
      <c r="J64" s="141" t="s">
        <v>2891</v>
      </c>
      <c r="K64" s="141">
        <v>0</v>
      </c>
      <c r="L64" s="141">
        <v>0</v>
      </c>
      <c r="M64" s="141">
        <v>0</v>
      </c>
      <c r="N64" s="141">
        <v>0</v>
      </c>
      <c r="O64" s="141">
        <v>0</v>
      </c>
      <c r="P64" s="141">
        <v>0</v>
      </c>
      <c r="Q64" s="141">
        <v>0</v>
      </c>
      <c r="R64" s="141">
        <v>0</v>
      </c>
      <c r="S64" s="141">
        <v>0</v>
      </c>
      <c r="T64" s="141">
        <v>0</v>
      </c>
      <c r="U64" s="144">
        <v>0</v>
      </c>
      <c r="V64" s="141">
        <v>0</v>
      </c>
    </row>
    <row r="65" spans="1:22" ht="26.25" customHeight="1" x14ac:dyDescent="0.25">
      <c r="A65" s="142">
        <v>270011151868</v>
      </c>
      <c r="B65" s="142">
        <v>1078105115</v>
      </c>
      <c r="C65" s="141">
        <v>4</v>
      </c>
      <c r="D65" s="141">
        <v>0</v>
      </c>
      <c r="E65" s="141">
        <v>0</v>
      </c>
      <c r="F65" s="141">
        <v>0</v>
      </c>
      <c r="G65" s="141">
        <v>0</v>
      </c>
      <c r="H65" s="141">
        <v>0</v>
      </c>
      <c r="I65" s="143">
        <v>0</v>
      </c>
      <c r="J65" s="141" t="s">
        <v>2891</v>
      </c>
      <c r="K65" s="141">
        <v>0</v>
      </c>
      <c r="L65" s="141">
        <v>0</v>
      </c>
      <c r="M65" s="141">
        <v>0</v>
      </c>
      <c r="N65" s="141">
        <v>0</v>
      </c>
      <c r="O65" s="141">
        <v>0</v>
      </c>
      <c r="P65" s="141">
        <v>0</v>
      </c>
      <c r="Q65" s="141">
        <v>0</v>
      </c>
      <c r="R65" s="141">
        <v>0</v>
      </c>
      <c r="S65" s="141">
        <v>0</v>
      </c>
      <c r="T65" s="141">
        <v>0</v>
      </c>
      <c r="U65" s="144">
        <v>0</v>
      </c>
      <c r="V65" s="141">
        <v>0</v>
      </c>
    </row>
    <row r="66" spans="1:22" ht="26.25" customHeight="1" x14ac:dyDescent="0.25">
      <c r="A66" s="142">
        <v>270011151868</v>
      </c>
      <c r="B66" s="142">
        <v>1078105115</v>
      </c>
      <c r="C66" s="141">
        <v>5</v>
      </c>
      <c r="D66" s="141">
        <v>0</v>
      </c>
      <c r="E66" s="141">
        <v>0</v>
      </c>
      <c r="F66" s="141">
        <v>0</v>
      </c>
      <c r="G66" s="141">
        <v>0</v>
      </c>
      <c r="H66" s="141">
        <v>0</v>
      </c>
      <c r="I66" s="143">
        <v>0</v>
      </c>
      <c r="J66" s="141" t="s">
        <v>2891</v>
      </c>
      <c r="K66" s="141">
        <v>0</v>
      </c>
      <c r="L66" s="141">
        <v>0</v>
      </c>
      <c r="M66" s="141">
        <v>0</v>
      </c>
      <c r="N66" s="141">
        <v>0</v>
      </c>
      <c r="O66" s="141">
        <v>0</v>
      </c>
      <c r="P66" s="141">
        <v>0</v>
      </c>
      <c r="Q66" s="141">
        <v>0</v>
      </c>
      <c r="R66" s="141">
        <v>0</v>
      </c>
      <c r="S66" s="141">
        <v>0</v>
      </c>
      <c r="T66" s="141">
        <v>0</v>
      </c>
      <c r="U66" s="144">
        <v>0</v>
      </c>
      <c r="V66" s="141">
        <v>0</v>
      </c>
    </row>
    <row r="67" spans="1:22" ht="26.25" customHeight="1" x14ac:dyDescent="0.25">
      <c r="A67" s="142">
        <v>270011151868</v>
      </c>
      <c r="B67" s="142">
        <v>1078105115</v>
      </c>
      <c r="C67" s="141">
        <v>6</v>
      </c>
      <c r="D67" s="141">
        <v>0</v>
      </c>
      <c r="E67" s="141">
        <v>0</v>
      </c>
      <c r="F67" s="141">
        <v>0</v>
      </c>
      <c r="G67" s="141">
        <v>0</v>
      </c>
      <c r="H67" s="141">
        <v>0</v>
      </c>
      <c r="I67" s="143">
        <v>0</v>
      </c>
      <c r="J67" s="141" t="s">
        <v>2891</v>
      </c>
      <c r="K67" s="141">
        <v>0</v>
      </c>
      <c r="L67" s="141">
        <v>0</v>
      </c>
      <c r="M67" s="141">
        <v>0</v>
      </c>
      <c r="N67" s="141">
        <v>0</v>
      </c>
      <c r="O67" s="141">
        <v>0</v>
      </c>
      <c r="P67" s="141">
        <v>0</v>
      </c>
      <c r="Q67" s="141">
        <v>0</v>
      </c>
      <c r="R67" s="141">
        <v>0</v>
      </c>
      <c r="S67" s="141">
        <v>0</v>
      </c>
      <c r="T67" s="141">
        <v>0</v>
      </c>
      <c r="U67" s="144">
        <v>0</v>
      </c>
      <c r="V67" s="141">
        <v>0</v>
      </c>
    </row>
    <row r="68" spans="1:22" ht="26.25" customHeight="1" x14ac:dyDescent="0.25">
      <c r="A68" s="142">
        <v>270011151868</v>
      </c>
      <c r="B68" s="142">
        <v>1078105115</v>
      </c>
      <c r="C68" s="141">
        <v>7</v>
      </c>
      <c r="D68" s="141">
        <v>0</v>
      </c>
      <c r="E68" s="141">
        <v>0</v>
      </c>
      <c r="F68" s="141">
        <v>0</v>
      </c>
      <c r="G68" s="141">
        <v>0</v>
      </c>
      <c r="H68" s="141">
        <v>0</v>
      </c>
      <c r="I68" s="143">
        <v>0</v>
      </c>
      <c r="J68" s="141" t="s">
        <v>2891</v>
      </c>
      <c r="K68" s="141">
        <v>0</v>
      </c>
      <c r="L68" s="141">
        <v>0</v>
      </c>
      <c r="M68" s="141">
        <v>0</v>
      </c>
      <c r="N68" s="141">
        <v>0</v>
      </c>
      <c r="O68" s="141">
        <v>0</v>
      </c>
      <c r="P68" s="141">
        <v>0</v>
      </c>
      <c r="Q68" s="141">
        <v>0</v>
      </c>
      <c r="R68" s="141">
        <v>0</v>
      </c>
      <c r="S68" s="141">
        <v>0</v>
      </c>
      <c r="T68" s="141">
        <v>0</v>
      </c>
      <c r="U68" s="144">
        <v>0</v>
      </c>
      <c r="V68" s="141">
        <v>0</v>
      </c>
    </row>
    <row r="69" spans="1:22" ht="26.25" customHeight="1" x14ac:dyDescent="0.25">
      <c r="A69" s="142">
        <v>270011151868</v>
      </c>
      <c r="B69" s="142">
        <v>1078105115</v>
      </c>
      <c r="C69" s="141">
        <v>8</v>
      </c>
      <c r="D69" s="141">
        <v>0</v>
      </c>
      <c r="E69" s="141">
        <v>0</v>
      </c>
      <c r="F69" s="141">
        <v>0</v>
      </c>
      <c r="G69" s="141">
        <v>0</v>
      </c>
      <c r="H69" s="141">
        <v>0</v>
      </c>
      <c r="I69" s="143">
        <v>0</v>
      </c>
      <c r="J69" s="141" t="s">
        <v>2891</v>
      </c>
      <c r="K69" s="141">
        <v>0</v>
      </c>
      <c r="L69" s="141">
        <v>0</v>
      </c>
      <c r="M69" s="141">
        <v>0</v>
      </c>
      <c r="N69" s="141">
        <v>0</v>
      </c>
      <c r="O69" s="141">
        <v>0</v>
      </c>
      <c r="P69" s="141">
        <v>0</v>
      </c>
      <c r="Q69" s="141">
        <v>0</v>
      </c>
      <c r="R69" s="141">
        <v>0</v>
      </c>
      <c r="S69" s="141">
        <v>0</v>
      </c>
      <c r="T69" s="141">
        <v>0</v>
      </c>
      <c r="U69" s="144">
        <v>0</v>
      </c>
      <c r="V69" s="141">
        <v>0</v>
      </c>
    </row>
    <row r="70" spans="1:22" ht="26.25" customHeight="1" x14ac:dyDescent="0.25">
      <c r="A70" s="142">
        <v>270011151868</v>
      </c>
      <c r="B70" s="142">
        <v>1078105115</v>
      </c>
      <c r="C70" s="141">
        <v>9</v>
      </c>
      <c r="D70" s="141">
        <v>0</v>
      </c>
      <c r="E70" s="141">
        <v>0</v>
      </c>
      <c r="F70" s="141">
        <v>0</v>
      </c>
      <c r="G70" s="141">
        <v>0</v>
      </c>
      <c r="H70" s="141">
        <v>0</v>
      </c>
      <c r="I70" s="143">
        <v>0</v>
      </c>
      <c r="J70" s="141" t="s">
        <v>2891</v>
      </c>
      <c r="K70" s="141">
        <v>0</v>
      </c>
      <c r="L70" s="141">
        <v>0</v>
      </c>
      <c r="M70" s="141">
        <v>0</v>
      </c>
      <c r="N70" s="141">
        <v>0</v>
      </c>
      <c r="O70" s="141">
        <v>0</v>
      </c>
      <c r="P70" s="141">
        <v>0</v>
      </c>
      <c r="Q70" s="141">
        <v>0</v>
      </c>
      <c r="R70" s="141">
        <v>0</v>
      </c>
      <c r="S70" s="141">
        <v>0</v>
      </c>
      <c r="T70" s="141">
        <v>0</v>
      </c>
      <c r="U70" s="144">
        <v>0</v>
      </c>
      <c r="V70" s="141">
        <v>0</v>
      </c>
    </row>
    <row r="71" spans="1:22" ht="26.25" customHeight="1" x14ac:dyDescent="0.25">
      <c r="A71" s="142">
        <v>270011151868</v>
      </c>
      <c r="B71" s="142">
        <v>1078105115</v>
      </c>
      <c r="C71" s="141">
        <v>10</v>
      </c>
      <c r="D71" s="141">
        <v>0</v>
      </c>
      <c r="E71" s="141">
        <v>0</v>
      </c>
      <c r="F71" s="141">
        <v>0</v>
      </c>
      <c r="G71" s="141">
        <v>0</v>
      </c>
      <c r="H71" s="141">
        <v>0</v>
      </c>
      <c r="I71" s="143">
        <v>0</v>
      </c>
      <c r="J71" s="141" t="s">
        <v>2891</v>
      </c>
      <c r="K71" s="141">
        <v>0</v>
      </c>
      <c r="L71" s="141">
        <v>0</v>
      </c>
      <c r="M71" s="141">
        <v>0</v>
      </c>
      <c r="N71" s="141">
        <v>0</v>
      </c>
      <c r="O71" s="141">
        <v>0</v>
      </c>
      <c r="P71" s="141">
        <v>0</v>
      </c>
      <c r="Q71" s="141">
        <v>0</v>
      </c>
      <c r="R71" s="141">
        <v>0</v>
      </c>
      <c r="S71" s="141">
        <v>0</v>
      </c>
      <c r="T71" s="141">
        <v>0</v>
      </c>
      <c r="U71" s="144">
        <v>0</v>
      </c>
      <c r="V71" s="141">
        <v>0</v>
      </c>
    </row>
    <row r="72" spans="1:22" ht="26.25" customHeight="1" x14ac:dyDescent="0.25">
      <c r="A72" s="142">
        <v>270011151868</v>
      </c>
      <c r="B72" s="142">
        <v>1077490178</v>
      </c>
      <c r="C72" s="141">
        <v>1</v>
      </c>
      <c r="D72" s="141" t="s">
        <v>1625</v>
      </c>
      <c r="E72" s="141">
        <v>0</v>
      </c>
      <c r="F72" s="141" t="s">
        <v>2976</v>
      </c>
      <c r="G72" s="141" t="s">
        <v>1674</v>
      </c>
      <c r="H72" s="141">
        <v>1075023576</v>
      </c>
      <c r="I72" s="143">
        <v>39649</v>
      </c>
      <c r="J72" s="141" t="s">
        <v>2979</v>
      </c>
      <c r="K72" s="141" t="s">
        <v>287</v>
      </c>
      <c r="L72" s="141" t="s">
        <v>1356</v>
      </c>
      <c r="M72" s="141" t="s">
        <v>1558</v>
      </c>
      <c r="N72" s="141" t="s">
        <v>1566</v>
      </c>
      <c r="O72" s="141" t="s">
        <v>1373</v>
      </c>
      <c r="P72" s="141" t="s">
        <v>1369</v>
      </c>
      <c r="Q72" s="141" t="s">
        <v>1370</v>
      </c>
      <c r="R72" s="141" t="s">
        <v>1578</v>
      </c>
      <c r="S72" s="141" t="s">
        <v>1586</v>
      </c>
      <c r="T72" s="141" t="s">
        <v>1596</v>
      </c>
      <c r="U72" s="144" t="s">
        <v>2878</v>
      </c>
      <c r="V72" s="141" t="s">
        <v>2878</v>
      </c>
    </row>
    <row r="73" spans="1:22" ht="26.25" customHeight="1" x14ac:dyDescent="0.25">
      <c r="A73" s="142">
        <v>270011151868</v>
      </c>
      <c r="B73" s="142">
        <v>1077490178</v>
      </c>
      <c r="C73" s="141">
        <v>2</v>
      </c>
      <c r="D73" s="141">
        <v>0</v>
      </c>
      <c r="E73" s="141">
        <v>0</v>
      </c>
      <c r="F73" s="141">
        <v>0</v>
      </c>
      <c r="G73" s="141">
        <v>0</v>
      </c>
      <c r="H73" s="141">
        <v>0</v>
      </c>
      <c r="I73" s="143">
        <v>0</v>
      </c>
      <c r="J73" s="141" t="s">
        <v>2891</v>
      </c>
      <c r="K73" s="141">
        <v>0</v>
      </c>
      <c r="L73" s="141">
        <v>0</v>
      </c>
      <c r="M73" s="141">
        <v>0</v>
      </c>
      <c r="N73" s="141">
        <v>0</v>
      </c>
      <c r="O73" s="141">
        <v>0</v>
      </c>
      <c r="P73" s="141">
        <v>0</v>
      </c>
      <c r="Q73" s="141">
        <v>0</v>
      </c>
      <c r="R73" s="141">
        <v>0</v>
      </c>
      <c r="S73" s="141">
        <v>0</v>
      </c>
      <c r="T73" s="141">
        <v>0</v>
      </c>
      <c r="U73" s="144">
        <v>0</v>
      </c>
      <c r="V73" s="141">
        <v>0</v>
      </c>
    </row>
    <row r="74" spans="1:22" ht="26.25" customHeight="1" x14ac:dyDescent="0.25">
      <c r="A74" s="142">
        <v>270011151868</v>
      </c>
      <c r="B74" s="142">
        <v>1077490178</v>
      </c>
      <c r="C74" s="141">
        <v>3</v>
      </c>
      <c r="D74" s="141">
        <v>0</v>
      </c>
      <c r="E74" s="141">
        <v>0</v>
      </c>
      <c r="F74" s="141">
        <v>0</v>
      </c>
      <c r="G74" s="141">
        <v>0</v>
      </c>
      <c r="H74" s="141">
        <v>0</v>
      </c>
      <c r="I74" s="143">
        <v>0</v>
      </c>
      <c r="J74" s="141" t="s">
        <v>2891</v>
      </c>
      <c r="K74" s="141">
        <v>0</v>
      </c>
      <c r="L74" s="141">
        <v>0</v>
      </c>
      <c r="M74" s="141">
        <v>0</v>
      </c>
      <c r="N74" s="141">
        <v>0</v>
      </c>
      <c r="O74" s="141">
        <v>0</v>
      </c>
      <c r="P74" s="141">
        <v>0</v>
      </c>
      <c r="Q74" s="141">
        <v>0</v>
      </c>
      <c r="R74" s="141">
        <v>0</v>
      </c>
      <c r="S74" s="141">
        <v>0</v>
      </c>
      <c r="T74" s="141">
        <v>0</v>
      </c>
      <c r="U74" s="144">
        <v>0</v>
      </c>
      <c r="V74" s="141">
        <v>0</v>
      </c>
    </row>
    <row r="75" spans="1:22" ht="26.25" customHeight="1" x14ac:dyDescent="0.25">
      <c r="A75" s="142">
        <v>270011151868</v>
      </c>
      <c r="B75" s="142">
        <v>1077490178</v>
      </c>
      <c r="C75" s="141">
        <v>4</v>
      </c>
      <c r="D75" s="141">
        <v>0</v>
      </c>
      <c r="E75" s="141">
        <v>0</v>
      </c>
      <c r="F75" s="141">
        <v>0</v>
      </c>
      <c r="G75" s="141">
        <v>0</v>
      </c>
      <c r="H75" s="141">
        <v>0</v>
      </c>
      <c r="I75" s="143">
        <v>0</v>
      </c>
      <c r="J75" s="141" t="s">
        <v>2891</v>
      </c>
      <c r="K75" s="141">
        <v>0</v>
      </c>
      <c r="L75" s="141">
        <v>0</v>
      </c>
      <c r="M75" s="141">
        <v>0</v>
      </c>
      <c r="N75" s="141">
        <v>0</v>
      </c>
      <c r="O75" s="141">
        <v>0</v>
      </c>
      <c r="P75" s="141">
        <v>0</v>
      </c>
      <c r="Q75" s="141">
        <v>0</v>
      </c>
      <c r="R75" s="141">
        <v>0</v>
      </c>
      <c r="S75" s="141">
        <v>0</v>
      </c>
      <c r="T75" s="141">
        <v>0</v>
      </c>
      <c r="U75" s="144">
        <v>0</v>
      </c>
      <c r="V75" s="141">
        <v>0</v>
      </c>
    </row>
    <row r="76" spans="1:22" ht="26.25" customHeight="1" x14ac:dyDescent="0.25">
      <c r="A76" s="142">
        <v>270011151868</v>
      </c>
      <c r="B76" s="142">
        <v>1077490178</v>
      </c>
      <c r="C76" s="141">
        <v>5</v>
      </c>
      <c r="D76" s="141">
        <v>0</v>
      </c>
      <c r="E76" s="141">
        <v>0</v>
      </c>
      <c r="F76" s="141">
        <v>0</v>
      </c>
      <c r="G76" s="141">
        <v>0</v>
      </c>
      <c r="H76" s="141">
        <v>0</v>
      </c>
      <c r="I76" s="143">
        <v>0</v>
      </c>
      <c r="J76" s="141" t="s">
        <v>2891</v>
      </c>
      <c r="K76" s="141">
        <v>0</v>
      </c>
      <c r="L76" s="141">
        <v>0</v>
      </c>
      <c r="M76" s="141">
        <v>0</v>
      </c>
      <c r="N76" s="141">
        <v>0</v>
      </c>
      <c r="O76" s="141">
        <v>0</v>
      </c>
      <c r="P76" s="141">
        <v>0</v>
      </c>
      <c r="Q76" s="141">
        <v>0</v>
      </c>
      <c r="R76" s="141">
        <v>0</v>
      </c>
      <c r="S76" s="141">
        <v>0</v>
      </c>
      <c r="T76" s="141">
        <v>0</v>
      </c>
      <c r="U76" s="144">
        <v>0</v>
      </c>
      <c r="V76" s="141">
        <v>0</v>
      </c>
    </row>
    <row r="77" spans="1:22" ht="26.25" customHeight="1" x14ac:dyDescent="0.25">
      <c r="A77" s="142">
        <v>270011151868</v>
      </c>
      <c r="B77" s="142">
        <v>1077490178</v>
      </c>
      <c r="C77" s="141">
        <v>6</v>
      </c>
      <c r="D77" s="141">
        <v>0</v>
      </c>
      <c r="E77" s="141">
        <v>0</v>
      </c>
      <c r="F77" s="141">
        <v>0</v>
      </c>
      <c r="G77" s="141">
        <v>0</v>
      </c>
      <c r="H77" s="141">
        <v>0</v>
      </c>
      <c r="I77" s="143">
        <v>0</v>
      </c>
      <c r="J77" s="141" t="s">
        <v>2891</v>
      </c>
      <c r="K77" s="141">
        <v>0</v>
      </c>
      <c r="L77" s="141">
        <v>0</v>
      </c>
      <c r="M77" s="141">
        <v>0</v>
      </c>
      <c r="N77" s="141">
        <v>0</v>
      </c>
      <c r="O77" s="141">
        <v>0</v>
      </c>
      <c r="P77" s="141">
        <v>0</v>
      </c>
      <c r="Q77" s="141">
        <v>0</v>
      </c>
      <c r="R77" s="141">
        <v>0</v>
      </c>
      <c r="S77" s="141">
        <v>0</v>
      </c>
      <c r="T77" s="141">
        <v>0</v>
      </c>
      <c r="U77" s="144">
        <v>0</v>
      </c>
      <c r="V77" s="141">
        <v>0</v>
      </c>
    </row>
    <row r="78" spans="1:22" ht="26.25" customHeight="1" x14ac:dyDescent="0.25">
      <c r="A78" s="142">
        <v>270011151868</v>
      </c>
      <c r="B78" s="142">
        <v>1077490178</v>
      </c>
      <c r="C78" s="141">
        <v>7</v>
      </c>
      <c r="D78" s="141">
        <v>0</v>
      </c>
      <c r="E78" s="141">
        <v>0</v>
      </c>
      <c r="F78" s="141">
        <v>0</v>
      </c>
      <c r="G78" s="141">
        <v>0</v>
      </c>
      <c r="H78" s="141">
        <v>0</v>
      </c>
      <c r="I78" s="143">
        <v>0</v>
      </c>
      <c r="J78" s="141" t="s">
        <v>2891</v>
      </c>
      <c r="K78" s="141">
        <v>0</v>
      </c>
      <c r="L78" s="141">
        <v>0</v>
      </c>
      <c r="M78" s="141">
        <v>0</v>
      </c>
      <c r="N78" s="141">
        <v>0</v>
      </c>
      <c r="O78" s="141">
        <v>0</v>
      </c>
      <c r="P78" s="141">
        <v>0</v>
      </c>
      <c r="Q78" s="141">
        <v>0</v>
      </c>
      <c r="R78" s="141">
        <v>0</v>
      </c>
      <c r="S78" s="141">
        <v>0</v>
      </c>
      <c r="T78" s="141">
        <v>0</v>
      </c>
      <c r="U78" s="144">
        <v>0</v>
      </c>
      <c r="V78" s="141">
        <v>0</v>
      </c>
    </row>
    <row r="79" spans="1:22" ht="26.25" customHeight="1" x14ac:dyDescent="0.25">
      <c r="A79" s="142">
        <v>270011151868</v>
      </c>
      <c r="B79" s="142">
        <v>1077490178</v>
      </c>
      <c r="C79" s="141">
        <v>8</v>
      </c>
      <c r="D79" s="141">
        <v>0</v>
      </c>
      <c r="E79" s="141">
        <v>0</v>
      </c>
      <c r="F79" s="141">
        <v>0</v>
      </c>
      <c r="G79" s="141">
        <v>0</v>
      </c>
      <c r="H79" s="141">
        <v>0</v>
      </c>
      <c r="I79" s="143">
        <v>0</v>
      </c>
      <c r="J79" s="141" t="s">
        <v>2891</v>
      </c>
      <c r="K79" s="141">
        <v>0</v>
      </c>
      <c r="L79" s="141">
        <v>0</v>
      </c>
      <c r="M79" s="141">
        <v>0</v>
      </c>
      <c r="N79" s="141">
        <v>0</v>
      </c>
      <c r="O79" s="141">
        <v>0</v>
      </c>
      <c r="P79" s="141">
        <v>0</v>
      </c>
      <c r="Q79" s="141">
        <v>0</v>
      </c>
      <c r="R79" s="141">
        <v>0</v>
      </c>
      <c r="S79" s="141">
        <v>0</v>
      </c>
      <c r="T79" s="141">
        <v>0</v>
      </c>
      <c r="U79" s="144">
        <v>0</v>
      </c>
      <c r="V79" s="141">
        <v>0</v>
      </c>
    </row>
    <row r="80" spans="1:22" ht="26.25" customHeight="1" x14ac:dyDescent="0.25">
      <c r="A80" s="142">
        <v>270011151868</v>
      </c>
      <c r="B80" s="142">
        <v>1077490178</v>
      </c>
      <c r="C80" s="141">
        <v>9</v>
      </c>
      <c r="D80" s="141">
        <v>0</v>
      </c>
      <c r="E80" s="141">
        <v>0</v>
      </c>
      <c r="F80" s="141">
        <v>0</v>
      </c>
      <c r="G80" s="141">
        <v>0</v>
      </c>
      <c r="H80" s="141">
        <v>0</v>
      </c>
      <c r="I80" s="143">
        <v>0</v>
      </c>
      <c r="J80" s="141" t="s">
        <v>2891</v>
      </c>
      <c r="K80" s="141">
        <v>0</v>
      </c>
      <c r="L80" s="141">
        <v>0</v>
      </c>
      <c r="M80" s="141">
        <v>0</v>
      </c>
      <c r="N80" s="141">
        <v>0</v>
      </c>
      <c r="O80" s="141">
        <v>0</v>
      </c>
      <c r="P80" s="141">
        <v>0</v>
      </c>
      <c r="Q80" s="141">
        <v>0</v>
      </c>
      <c r="R80" s="141">
        <v>0</v>
      </c>
      <c r="S80" s="141">
        <v>0</v>
      </c>
      <c r="T80" s="141">
        <v>0</v>
      </c>
      <c r="U80" s="144">
        <v>0</v>
      </c>
      <c r="V80" s="141">
        <v>0</v>
      </c>
    </row>
    <row r="81" spans="1:22" ht="26.25" customHeight="1" x14ac:dyDescent="0.25">
      <c r="A81" s="142">
        <v>270011151868</v>
      </c>
      <c r="B81" s="142">
        <v>1077490178</v>
      </c>
      <c r="C81" s="141">
        <v>10</v>
      </c>
      <c r="D81" s="141">
        <v>0</v>
      </c>
      <c r="E81" s="141">
        <v>0</v>
      </c>
      <c r="F81" s="141">
        <v>0</v>
      </c>
      <c r="G81" s="141">
        <v>0</v>
      </c>
      <c r="H81" s="141">
        <v>0</v>
      </c>
      <c r="I81" s="143">
        <v>0</v>
      </c>
      <c r="J81" s="141" t="s">
        <v>2891</v>
      </c>
      <c r="K81" s="141">
        <v>0</v>
      </c>
      <c r="L81" s="141">
        <v>0</v>
      </c>
      <c r="M81" s="141">
        <v>0</v>
      </c>
      <c r="N81" s="141">
        <v>0</v>
      </c>
      <c r="O81" s="141">
        <v>0</v>
      </c>
      <c r="P81" s="141">
        <v>0</v>
      </c>
      <c r="Q81" s="141">
        <v>0</v>
      </c>
      <c r="R81" s="141">
        <v>0</v>
      </c>
      <c r="S81" s="141">
        <v>0</v>
      </c>
      <c r="T81" s="141">
        <v>0</v>
      </c>
      <c r="U81" s="144">
        <v>0</v>
      </c>
      <c r="V81" s="141">
        <v>0</v>
      </c>
    </row>
    <row r="82" spans="1:22" ht="26.25" customHeight="1" x14ac:dyDescent="0.25">
      <c r="A82" s="142">
        <v>270011151868</v>
      </c>
      <c r="B82" s="142">
        <v>1077490255</v>
      </c>
      <c r="C82" s="141">
        <v>1</v>
      </c>
      <c r="D82" s="141" t="s">
        <v>1625</v>
      </c>
      <c r="E82" s="141">
        <v>0</v>
      </c>
      <c r="F82" s="141" t="s">
        <v>2967</v>
      </c>
      <c r="G82" s="141" t="s">
        <v>1674</v>
      </c>
      <c r="H82" s="141">
        <v>1003780795</v>
      </c>
      <c r="I82" s="143">
        <v>36958</v>
      </c>
      <c r="J82" s="141" t="s">
        <v>2971</v>
      </c>
      <c r="K82" s="141" t="s">
        <v>2940</v>
      </c>
      <c r="L82" s="141" t="s">
        <v>1356</v>
      </c>
      <c r="M82" s="141" t="s">
        <v>1558</v>
      </c>
      <c r="N82" s="141" t="s">
        <v>1566</v>
      </c>
      <c r="O82" s="141" t="s">
        <v>1373</v>
      </c>
      <c r="P82" s="141" t="s">
        <v>1370</v>
      </c>
      <c r="Q82" s="141" t="s">
        <v>1370</v>
      </c>
      <c r="R82" s="141" t="s">
        <v>1575</v>
      </c>
      <c r="S82" s="141" t="s">
        <v>1586</v>
      </c>
      <c r="T82" s="141" t="s">
        <v>1596</v>
      </c>
      <c r="U82" s="144" t="s">
        <v>2878</v>
      </c>
      <c r="V82" s="141" t="s">
        <v>2878</v>
      </c>
    </row>
    <row r="83" spans="1:22" ht="26.25" customHeight="1" x14ac:dyDescent="0.25">
      <c r="A83" s="142">
        <v>270011151868</v>
      </c>
      <c r="B83" s="142">
        <v>1077490255</v>
      </c>
      <c r="C83" s="141">
        <v>2</v>
      </c>
      <c r="D83" s="141">
        <v>0</v>
      </c>
      <c r="E83" s="141">
        <v>0</v>
      </c>
      <c r="F83" s="141">
        <v>0</v>
      </c>
      <c r="G83" s="141">
        <v>0</v>
      </c>
      <c r="H83" s="141">
        <v>0</v>
      </c>
      <c r="I83" s="143">
        <v>0</v>
      </c>
      <c r="J83" s="141" t="s">
        <v>2891</v>
      </c>
      <c r="K83" s="141">
        <v>0</v>
      </c>
      <c r="L83" s="141">
        <v>0</v>
      </c>
      <c r="M83" s="141">
        <v>0</v>
      </c>
      <c r="N83" s="141">
        <v>0</v>
      </c>
      <c r="O83" s="141">
        <v>0</v>
      </c>
      <c r="P83" s="141">
        <v>0</v>
      </c>
      <c r="Q83" s="141">
        <v>0</v>
      </c>
      <c r="R83" s="141">
        <v>0</v>
      </c>
      <c r="S83" s="141">
        <v>0</v>
      </c>
      <c r="T83" s="141">
        <v>0</v>
      </c>
      <c r="U83" s="144">
        <v>0</v>
      </c>
      <c r="V83" s="141">
        <v>0</v>
      </c>
    </row>
    <row r="84" spans="1:22" ht="26.25" customHeight="1" x14ac:dyDescent="0.25">
      <c r="A84" s="142">
        <v>270011151868</v>
      </c>
      <c r="B84" s="142">
        <v>1077490255</v>
      </c>
      <c r="C84" s="141">
        <v>3</v>
      </c>
      <c r="D84" s="141">
        <v>0</v>
      </c>
      <c r="E84" s="141">
        <v>0</v>
      </c>
      <c r="F84" s="141">
        <v>0</v>
      </c>
      <c r="G84" s="141">
        <v>0</v>
      </c>
      <c r="H84" s="141">
        <v>0</v>
      </c>
      <c r="I84" s="143">
        <v>0</v>
      </c>
      <c r="J84" s="141" t="s">
        <v>2891</v>
      </c>
      <c r="K84" s="141">
        <v>0</v>
      </c>
      <c r="L84" s="141">
        <v>0</v>
      </c>
      <c r="M84" s="141">
        <v>0</v>
      </c>
      <c r="N84" s="141">
        <v>0</v>
      </c>
      <c r="O84" s="141">
        <v>0</v>
      </c>
      <c r="P84" s="141">
        <v>0</v>
      </c>
      <c r="Q84" s="141">
        <v>0</v>
      </c>
      <c r="R84" s="141">
        <v>0</v>
      </c>
      <c r="S84" s="141">
        <v>0</v>
      </c>
      <c r="T84" s="141">
        <v>0</v>
      </c>
      <c r="U84" s="144">
        <v>0</v>
      </c>
      <c r="V84" s="141">
        <v>0</v>
      </c>
    </row>
    <row r="85" spans="1:22" ht="26.25" customHeight="1" x14ac:dyDescent="0.25">
      <c r="A85" s="142">
        <v>270011151868</v>
      </c>
      <c r="B85" s="142">
        <v>1077490255</v>
      </c>
      <c r="C85" s="141">
        <v>4</v>
      </c>
      <c r="D85" s="141">
        <v>0</v>
      </c>
      <c r="E85" s="141">
        <v>0</v>
      </c>
      <c r="F85" s="141">
        <v>0</v>
      </c>
      <c r="G85" s="141">
        <v>0</v>
      </c>
      <c r="H85" s="141">
        <v>0</v>
      </c>
      <c r="I85" s="143">
        <v>0</v>
      </c>
      <c r="J85" s="141" t="s">
        <v>2891</v>
      </c>
      <c r="K85" s="141">
        <v>0</v>
      </c>
      <c r="L85" s="141">
        <v>0</v>
      </c>
      <c r="M85" s="141">
        <v>0</v>
      </c>
      <c r="N85" s="141">
        <v>0</v>
      </c>
      <c r="O85" s="141">
        <v>0</v>
      </c>
      <c r="P85" s="141">
        <v>0</v>
      </c>
      <c r="Q85" s="141">
        <v>0</v>
      </c>
      <c r="R85" s="141">
        <v>0</v>
      </c>
      <c r="S85" s="141">
        <v>0</v>
      </c>
      <c r="T85" s="141">
        <v>0</v>
      </c>
      <c r="U85" s="144">
        <v>0</v>
      </c>
      <c r="V85" s="141">
        <v>0</v>
      </c>
    </row>
    <row r="86" spans="1:22" ht="26.25" customHeight="1" x14ac:dyDescent="0.25">
      <c r="A86" s="142">
        <v>270011151868</v>
      </c>
      <c r="B86" s="142">
        <v>1077490255</v>
      </c>
      <c r="C86" s="141">
        <v>5</v>
      </c>
      <c r="D86" s="141">
        <v>0</v>
      </c>
      <c r="E86" s="141">
        <v>0</v>
      </c>
      <c r="F86" s="141">
        <v>0</v>
      </c>
      <c r="G86" s="141">
        <v>0</v>
      </c>
      <c r="H86" s="141">
        <v>0</v>
      </c>
      <c r="I86" s="143">
        <v>0</v>
      </c>
      <c r="J86" s="141" t="s">
        <v>2891</v>
      </c>
      <c r="K86" s="141">
        <v>0</v>
      </c>
      <c r="L86" s="141">
        <v>0</v>
      </c>
      <c r="M86" s="141">
        <v>0</v>
      </c>
      <c r="N86" s="141">
        <v>0</v>
      </c>
      <c r="O86" s="141">
        <v>0</v>
      </c>
      <c r="P86" s="141">
        <v>0</v>
      </c>
      <c r="Q86" s="141">
        <v>0</v>
      </c>
      <c r="R86" s="141">
        <v>0</v>
      </c>
      <c r="S86" s="141">
        <v>0</v>
      </c>
      <c r="T86" s="141">
        <v>0</v>
      </c>
      <c r="U86" s="144">
        <v>0</v>
      </c>
      <c r="V86" s="141">
        <v>0</v>
      </c>
    </row>
    <row r="87" spans="1:22" ht="26.25" customHeight="1" x14ac:dyDescent="0.25">
      <c r="A87" s="142">
        <v>270011151868</v>
      </c>
      <c r="B87" s="142">
        <v>1077490255</v>
      </c>
      <c r="C87" s="141">
        <v>6</v>
      </c>
      <c r="D87" s="141">
        <v>0</v>
      </c>
      <c r="E87" s="141">
        <v>0</v>
      </c>
      <c r="F87" s="141">
        <v>0</v>
      </c>
      <c r="G87" s="141">
        <v>0</v>
      </c>
      <c r="H87" s="141">
        <v>0</v>
      </c>
      <c r="I87" s="143">
        <v>0</v>
      </c>
      <c r="J87" s="141" t="s">
        <v>2891</v>
      </c>
      <c r="K87" s="141">
        <v>0</v>
      </c>
      <c r="L87" s="141">
        <v>0</v>
      </c>
      <c r="M87" s="141">
        <v>0</v>
      </c>
      <c r="N87" s="141">
        <v>0</v>
      </c>
      <c r="O87" s="141">
        <v>0</v>
      </c>
      <c r="P87" s="141">
        <v>0</v>
      </c>
      <c r="Q87" s="141">
        <v>0</v>
      </c>
      <c r="R87" s="141">
        <v>0</v>
      </c>
      <c r="S87" s="141">
        <v>0</v>
      </c>
      <c r="T87" s="141">
        <v>0</v>
      </c>
      <c r="U87" s="144">
        <v>0</v>
      </c>
      <c r="V87" s="141">
        <v>0</v>
      </c>
    </row>
    <row r="88" spans="1:22" ht="26.25" customHeight="1" x14ac:dyDescent="0.25">
      <c r="A88" s="142">
        <v>270011151868</v>
      </c>
      <c r="B88" s="142">
        <v>1077490255</v>
      </c>
      <c r="C88" s="141">
        <v>7</v>
      </c>
      <c r="D88" s="141">
        <v>0</v>
      </c>
      <c r="E88" s="141">
        <v>0</v>
      </c>
      <c r="F88" s="141">
        <v>0</v>
      </c>
      <c r="G88" s="141">
        <v>0</v>
      </c>
      <c r="H88" s="141">
        <v>0</v>
      </c>
      <c r="I88" s="143">
        <v>0</v>
      </c>
      <c r="J88" s="141" t="s">
        <v>2891</v>
      </c>
      <c r="K88" s="141">
        <v>0</v>
      </c>
      <c r="L88" s="141">
        <v>0</v>
      </c>
      <c r="M88" s="141">
        <v>0</v>
      </c>
      <c r="N88" s="141">
        <v>0</v>
      </c>
      <c r="O88" s="141">
        <v>0</v>
      </c>
      <c r="P88" s="141">
        <v>0</v>
      </c>
      <c r="Q88" s="141">
        <v>0</v>
      </c>
      <c r="R88" s="141">
        <v>0</v>
      </c>
      <c r="S88" s="141">
        <v>0</v>
      </c>
      <c r="T88" s="141">
        <v>0</v>
      </c>
      <c r="U88" s="144">
        <v>0</v>
      </c>
      <c r="V88" s="141">
        <v>0</v>
      </c>
    </row>
    <row r="89" spans="1:22" ht="26.25" customHeight="1" x14ac:dyDescent="0.25">
      <c r="A89" s="142">
        <v>270011151868</v>
      </c>
      <c r="B89" s="142">
        <v>1077490255</v>
      </c>
      <c r="C89" s="141">
        <v>8</v>
      </c>
      <c r="D89" s="141">
        <v>0</v>
      </c>
      <c r="E89" s="141">
        <v>0</v>
      </c>
      <c r="F89" s="141">
        <v>0</v>
      </c>
      <c r="G89" s="141">
        <v>0</v>
      </c>
      <c r="H89" s="141">
        <v>0</v>
      </c>
      <c r="I89" s="143">
        <v>0</v>
      </c>
      <c r="J89" s="141" t="s">
        <v>2891</v>
      </c>
      <c r="K89" s="141">
        <v>0</v>
      </c>
      <c r="L89" s="141">
        <v>0</v>
      </c>
      <c r="M89" s="141">
        <v>0</v>
      </c>
      <c r="N89" s="141">
        <v>0</v>
      </c>
      <c r="O89" s="141">
        <v>0</v>
      </c>
      <c r="P89" s="141">
        <v>0</v>
      </c>
      <c r="Q89" s="141">
        <v>0</v>
      </c>
      <c r="R89" s="141">
        <v>0</v>
      </c>
      <c r="S89" s="141">
        <v>0</v>
      </c>
      <c r="T89" s="141">
        <v>0</v>
      </c>
      <c r="U89" s="144">
        <v>0</v>
      </c>
      <c r="V89" s="141">
        <v>0</v>
      </c>
    </row>
    <row r="90" spans="1:22" ht="26.25" customHeight="1" x14ac:dyDescent="0.25">
      <c r="A90" s="142">
        <v>270011151868</v>
      </c>
      <c r="B90" s="142">
        <v>1077490255</v>
      </c>
      <c r="C90" s="141">
        <v>9</v>
      </c>
      <c r="D90" s="141">
        <v>0</v>
      </c>
      <c r="E90" s="141">
        <v>0</v>
      </c>
      <c r="F90" s="141">
        <v>0</v>
      </c>
      <c r="G90" s="141">
        <v>0</v>
      </c>
      <c r="H90" s="141">
        <v>0</v>
      </c>
      <c r="I90" s="143">
        <v>0</v>
      </c>
      <c r="J90" s="141" t="s">
        <v>2891</v>
      </c>
      <c r="K90" s="141">
        <v>0</v>
      </c>
      <c r="L90" s="141">
        <v>0</v>
      </c>
      <c r="M90" s="141">
        <v>0</v>
      </c>
      <c r="N90" s="141">
        <v>0</v>
      </c>
      <c r="O90" s="141">
        <v>0</v>
      </c>
      <c r="P90" s="141">
        <v>0</v>
      </c>
      <c r="Q90" s="141">
        <v>0</v>
      </c>
      <c r="R90" s="141">
        <v>0</v>
      </c>
      <c r="S90" s="141">
        <v>0</v>
      </c>
      <c r="T90" s="141">
        <v>0</v>
      </c>
      <c r="U90" s="144">
        <v>0</v>
      </c>
      <c r="V90" s="141">
        <v>0</v>
      </c>
    </row>
    <row r="91" spans="1:22" ht="26.25" customHeight="1" x14ac:dyDescent="0.25">
      <c r="A91" s="142">
        <v>270011151868</v>
      </c>
      <c r="B91" s="142">
        <v>1077490255</v>
      </c>
      <c r="C91" s="141">
        <v>10</v>
      </c>
      <c r="D91" s="141">
        <v>0</v>
      </c>
      <c r="E91" s="141">
        <v>0</v>
      </c>
      <c r="F91" s="141">
        <v>0</v>
      </c>
      <c r="G91" s="141">
        <v>0</v>
      </c>
      <c r="H91" s="141">
        <v>0</v>
      </c>
      <c r="I91" s="143">
        <v>0</v>
      </c>
      <c r="J91" s="141" t="s">
        <v>2891</v>
      </c>
      <c r="K91" s="141">
        <v>0</v>
      </c>
      <c r="L91" s="141">
        <v>0</v>
      </c>
      <c r="M91" s="141">
        <v>0</v>
      </c>
      <c r="N91" s="141">
        <v>0</v>
      </c>
      <c r="O91" s="141">
        <v>0</v>
      </c>
      <c r="P91" s="141">
        <v>0</v>
      </c>
      <c r="Q91" s="141">
        <v>0</v>
      </c>
      <c r="R91" s="141">
        <v>0</v>
      </c>
      <c r="S91" s="141">
        <v>0</v>
      </c>
      <c r="T91" s="141">
        <v>0</v>
      </c>
      <c r="U91" s="144">
        <v>0</v>
      </c>
      <c r="V91" s="141">
        <v>0</v>
      </c>
    </row>
    <row r="92" spans="1:22" ht="26.25" customHeight="1" x14ac:dyDescent="0.25">
      <c r="A92" s="142">
        <v>270011151868</v>
      </c>
      <c r="B92" s="142">
        <v>1077489059</v>
      </c>
      <c r="C92" s="141">
        <v>1</v>
      </c>
      <c r="D92" s="141" t="s">
        <v>1625</v>
      </c>
      <c r="E92" s="141">
        <v>0</v>
      </c>
      <c r="F92" s="141" t="s">
        <v>2953</v>
      </c>
      <c r="G92" s="141" t="s">
        <v>1674</v>
      </c>
      <c r="H92" s="141">
        <v>1075022991</v>
      </c>
      <c r="I92" s="143">
        <v>33606</v>
      </c>
      <c r="J92" s="141" t="s">
        <v>2958</v>
      </c>
      <c r="K92" s="141" t="s">
        <v>287</v>
      </c>
      <c r="L92" s="141" t="s">
        <v>1356</v>
      </c>
      <c r="M92" s="141" t="s">
        <v>1558</v>
      </c>
      <c r="N92" s="141" t="s">
        <v>1566</v>
      </c>
      <c r="O92" s="141" t="s">
        <v>1373</v>
      </c>
      <c r="P92" s="141" t="s">
        <v>1370</v>
      </c>
      <c r="Q92" s="141" t="s">
        <v>1370</v>
      </c>
      <c r="R92" s="141" t="s">
        <v>1575</v>
      </c>
      <c r="S92" s="141" t="s">
        <v>1586</v>
      </c>
      <c r="T92" s="141" t="s">
        <v>1596</v>
      </c>
      <c r="U92" s="144" t="s">
        <v>2878</v>
      </c>
      <c r="V92" s="141" t="s">
        <v>2878</v>
      </c>
    </row>
    <row r="93" spans="1:22" ht="26.25" customHeight="1" x14ac:dyDescent="0.25">
      <c r="A93" s="142">
        <v>270011151868</v>
      </c>
      <c r="B93" s="142">
        <v>1077489059</v>
      </c>
      <c r="C93" s="141">
        <v>2</v>
      </c>
      <c r="D93" s="141">
        <v>0</v>
      </c>
      <c r="E93" s="141">
        <v>0</v>
      </c>
      <c r="F93" s="141">
        <v>0</v>
      </c>
      <c r="G93" s="141">
        <v>0</v>
      </c>
      <c r="H93" s="141">
        <v>0</v>
      </c>
      <c r="I93" s="143">
        <v>0</v>
      </c>
      <c r="J93" s="141" t="s">
        <v>2891</v>
      </c>
      <c r="K93" s="141">
        <v>0</v>
      </c>
      <c r="L93" s="141">
        <v>0</v>
      </c>
      <c r="M93" s="141">
        <v>0</v>
      </c>
      <c r="N93" s="141">
        <v>0</v>
      </c>
      <c r="O93" s="141">
        <v>0</v>
      </c>
      <c r="P93" s="141">
        <v>0</v>
      </c>
      <c r="Q93" s="141">
        <v>0</v>
      </c>
      <c r="R93" s="141">
        <v>0</v>
      </c>
      <c r="S93" s="141">
        <v>0</v>
      </c>
      <c r="T93" s="141">
        <v>0</v>
      </c>
      <c r="U93" s="144">
        <v>0</v>
      </c>
      <c r="V93" s="141">
        <v>0</v>
      </c>
    </row>
    <row r="94" spans="1:22" ht="26.25" customHeight="1" x14ac:dyDescent="0.25">
      <c r="A94" s="142">
        <v>270011151868</v>
      </c>
      <c r="B94" s="142">
        <v>1077489059</v>
      </c>
      <c r="C94" s="141">
        <v>3</v>
      </c>
      <c r="D94" s="141">
        <v>0</v>
      </c>
      <c r="E94" s="141">
        <v>0</v>
      </c>
      <c r="F94" s="141">
        <v>0</v>
      </c>
      <c r="G94" s="141">
        <v>0</v>
      </c>
      <c r="H94" s="141">
        <v>0</v>
      </c>
      <c r="I94" s="143">
        <v>0</v>
      </c>
      <c r="J94" s="141" t="s">
        <v>2891</v>
      </c>
      <c r="K94" s="141">
        <v>0</v>
      </c>
      <c r="L94" s="141">
        <v>0</v>
      </c>
      <c r="M94" s="141">
        <v>0</v>
      </c>
      <c r="N94" s="141">
        <v>0</v>
      </c>
      <c r="O94" s="141">
        <v>0</v>
      </c>
      <c r="P94" s="141">
        <v>0</v>
      </c>
      <c r="Q94" s="141">
        <v>0</v>
      </c>
      <c r="R94" s="141">
        <v>0</v>
      </c>
      <c r="S94" s="141">
        <v>0</v>
      </c>
      <c r="T94" s="141">
        <v>0</v>
      </c>
      <c r="U94" s="144">
        <v>0</v>
      </c>
      <c r="V94" s="141">
        <v>0</v>
      </c>
    </row>
    <row r="95" spans="1:22" ht="26.25" customHeight="1" x14ac:dyDescent="0.25">
      <c r="A95" s="142">
        <v>270011151868</v>
      </c>
      <c r="B95" s="142">
        <v>1077489059</v>
      </c>
      <c r="C95" s="141">
        <v>4</v>
      </c>
      <c r="D95" s="141">
        <v>0</v>
      </c>
      <c r="E95" s="141">
        <v>0</v>
      </c>
      <c r="F95" s="141">
        <v>0</v>
      </c>
      <c r="G95" s="141">
        <v>0</v>
      </c>
      <c r="H95" s="141">
        <v>0</v>
      </c>
      <c r="I95" s="143">
        <v>0</v>
      </c>
      <c r="J95" s="141" t="s">
        <v>2891</v>
      </c>
      <c r="K95" s="141">
        <v>0</v>
      </c>
      <c r="L95" s="141">
        <v>0</v>
      </c>
      <c r="M95" s="141">
        <v>0</v>
      </c>
      <c r="N95" s="141">
        <v>0</v>
      </c>
      <c r="O95" s="141">
        <v>0</v>
      </c>
      <c r="P95" s="141">
        <v>0</v>
      </c>
      <c r="Q95" s="141">
        <v>0</v>
      </c>
      <c r="R95" s="141">
        <v>0</v>
      </c>
      <c r="S95" s="141">
        <v>0</v>
      </c>
      <c r="T95" s="141">
        <v>0</v>
      </c>
      <c r="U95" s="144">
        <v>0</v>
      </c>
      <c r="V95" s="141">
        <v>0</v>
      </c>
    </row>
    <row r="96" spans="1:22" ht="26.25" customHeight="1" x14ac:dyDescent="0.25">
      <c r="A96" s="142">
        <v>270011151868</v>
      </c>
      <c r="B96" s="142">
        <v>1077489059</v>
      </c>
      <c r="C96" s="141">
        <v>5</v>
      </c>
      <c r="D96" s="141">
        <v>0</v>
      </c>
      <c r="E96" s="141">
        <v>0</v>
      </c>
      <c r="F96" s="141">
        <v>0</v>
      </c>
      <c r="G96" s="141">
        <v>0</v>
      </c>
      <c r="H96" s="141">
        <v>0</v>
      </c>
      <c r="I96" s="143">
        <v>0</v>
      </c>
      <c r="J96" s="141" t="s">
        <v>2891</v>
      </c>
      <c r="K96" s="141">
        <v>0</v>
      </c>
      <c r="L96" s="141">
        <v>0</v>
      </c>
      <c r="M96" s="141">
        <v>0</v>
      </c>
      <c r="N96" s="141">
        <v>0</v>
      </c>
      <c r="O96" s="141">
        <v>0</v>
      </c>
      <c r="P96" s="141">
        <v>0</v>
      </c>
      <c r="Q96" s="141">
        <v>0</v>
      </c>
      <c r="R96" s="141">
        <v>0</v>
      </c>
      <c r="S96" s="141">
        <v>0</v>
      </c>
      <c r="T96" s="141">
        <v>0</v>
      </c>
      <c r="U96" s="144">
        <v>0</v>
      </c>
      <c r="V96" s="141">
        <v>0</v>
      </c>
    </row>
    <row r="97" spans="1:22" ht="26.25" customHeight="1" x14ac:dyDescent="0.25">
      <c r="A97" s="142">
        <v>270011151868</v>
      </c>
      <c r="B97" s="142">
        <v>1077489059</v>
      </c>
      <c r="C97" s="141">
        <v>6</v>
      </c>
      <c r="D97" s="141">
        <v>0</v>
      </c>
      <c r="E97" s="141">
        <v>0</v>
      </c>
      <c r="F97" s="141">
        <v>0</v>
      </c>
      <c r="G97" s="141">
        <v>0</v>
      </c>
      <c r="H97" s="141">
        <v>0</v>
      </c>
      <c r="I97" s="143">
        <v>0</v>
      </c>
      <c r="J97" s="141" t="s">
        <v>2891</v>
      </c>
      <c r="K97" s="141">
        <v>0</v>
      </c>
      <c r="L97" s="141">
        <v>0</v>
      </c>
      <c r="M97" s="141">
        <v>0</v>
      </c>
      <c r="N97" s="141">
        <v>0</v>
      </c>
      <c r="O97" s="141">
        <v>0</v>
      </c>
      <c r="P97" s="141">
        <v>0</v>
      </c>
      <c r="Q97" s="141">
        <v>0</v>
      </c>
      <c r="R97" s="141">
        <v>0</v>
      </c>
      <c r="S97" s="141">
        <v>0</v>
      </c>
      <c r="T97" s="141">
        <v>0</v>
      </c>
      <c r="U97" s="144">
        <v>0</v>
      </c>
      <c r="V97" s="141">
        <v>0</v>
      </c>
    </row>
    <row r="98" spans="1:22" ht="26.25" customHeight="1" x14ac:dyDescent="0.25">
      <c r="A98" s="142">
        <v>270011151868</v>
      </c>
      <c r="B98" s="142">
        <v>1077489059</v>
      </c>
      <c r="C98" s="141">
        <v>7</v>
      </c>
      <c r="D98" s="141">
        <v>0</v>
      </c>
      <c r="E98" s="141">
        <v>0</v>
      </c>
      <c r="F98" s="141">
        <v>0</v>
      </c>
      <c r="G98" s="141">
        <v>0</v>
      </c>
      <c r="H98" s="141">
        <v>0</v>
      </c>
      <c r="I98" s="143">
        <v>0</v>
      </c>
      <c r="J98" s="141" t="s">
        <v>2891</v>
      </c>
      <c r="K98" s="141">
        <v>0</v>
      </c>
      <c r="L98" s="141">
        <v>0</v>
      </c>
      <c r="M98" s="141">
        <v>0</v>
      </c>
      <c r="N98" s="141">
        <v>0</v>
      </c>
      <c r="O98" s="141">
        <v>0</v>
      </c>
      <c r="P98" s="141">
        <v>0</v>
      </c>
      <c r="Q98" s="141">
        <v>0</v>
      </c>
      <c r="R98" s="141">
        <v>0</v>
      </c>
      <c r="S98" s="141">
        <v>0</v>
      </c>
      <c r="T98" s="141">
        <v>0</v>
      </c>
      <c r="U98" s="144">
        <v>0</v>
      </c>
      <c r="V98" s="141">
        <v>0</v>
      </c>
    </row>
    <row r="99" spans="1:22" ht="26.25" customHeight="1" x14ac:dyDescent="0.25">
      <c r="A99" s="142">
        <v>270011151868</v>
      </c>
      <c r="B99" s="142">
        <v>1077489059</v>
      </c>
      <c r="C99" s="141">
        <v>8</v>
      </c>
      <c r="D99" s="141">
        <v>0</v>
      </c>
      <c r="E99" s="141">
        <v>0</v>
      </c>
      <c r="F99" s="141">
        <v>0</v>
      </c>
      <c r="G99" s="141">
        <v>0</v>
      </c>
      <c r="H99" s="141">
        <v>0</v>
      </c>
      <c r="I99" s="143">
        <v>0</v>
      </c>
      <c r="J99" s="141" t="s">
        <v>2891</v>
      </c>
      <c r="K99" s="141">
        <v>0</v>
      </c>
      <c r="L99" s="141">
        <v>0</v>
      </c>
      <c r="M99" s="141">
        <v>0</v>
      </c>
      <c r="N99" s="141">
        <v>0</v>
      </c>
      <c r="O99" s="141">
        <v>0</v>
      </c>
      <c r="P99" s="141">
        <v>0</v>
      </c>
      <c r="Q99" s="141">
        <v>0</v>
      </c>
      <c r="R99" s="141">
        <v>0</v>
      </c>
      <c r="S99" s="141">
        <v>0</v>
      </c>
      <c r="T99" s="141">
        <v>0</v>
      </c>
      <c r="U99" s="144">
        <v>0</v>
      </c>
      <c r="V99" s="141">
        <v>0</v>
      </c>
    </row>
    <row r="100" spans="1:22" ht="26.25" customHeight="1" x14ac:dyDescent="0.25">
      <c r="A100" s="142">
        <v>270011151868</v>
      </c>
      <c r="B100" s="142">
        <v>1077489059</v>
      </c>
      <c r="C100" s="141">
        <v>9</v>
      </c>
      <c r="D100" s="141">
        <v>0</v>
      </c>
      <c r="E100" s="141">
        <v>0</v>
      </c>
      <c r="F100" s="141">
        <v>0</v>
      </c>
      <c r="G100" s="141">
        <v>0</v>
      </c>
      <c r="H100" s="141">
        <v>0</v>
      </c>
      <c r="I100" s="143">
        <v>0</v>
      </c>
      <c r="J100" s="141" t="s">
        <v>2891</v>
      </c>
      <c r="K100" s="141">
        <v>0</v>
      </c>
      <c r="L100" s="141">
        <v>0</v>
      </c>
      <c r="M100" s="141">
        <v>0</v>
      </c>
      <c r="N100" s="141">
        <v>0</v>
      </c>
      <c r="O100" s="141">
        <v>0</v>
      </c>
      <c r="P100" s="141">
        <v>0</v>
      </c>
      <c r="Q100" s="141">
        <v>0</v>
      </c>
      <c r="R100" s="141">
        <v>0</v>
      </c>
      <c r="S100" s="141">
        <v>0</v>
      </c>
      <c r="T100" s="141">
        <v>0</v>
      </c>
      <c r="U100" s="144">
        <v>0</v>
      </c>
      <c r="V100" s="141">
        <v>0</v>
      </c>
    </row>
    <row r="101" spans="1:22" ht="26.25" customHeight="1" x14ac:dyDescent="0.25">
      <c r="A101" s="142">
        <v>270011151868</v>
      </c>
      <c r="B101" s="142">
        <v>1077489059</v>
      </c>
      <c r="C101" s="141">
        <v>10</v>
      </c>
      <c r="D101" s="141">
        <v>0</v>
      </c>
      <c r="E101" s="141">
        <v>0</v>
      </c>
      <c r="F101" s="141">
        <v>0</v>
      </c>
      <c r="G101" s="141">
        <v>0</v>
      </c>
      <c r="H101" s="141">
        <v>0</v>
      </c>
      <c r="I101" s="143">
        <v>0</v>
      </c>
      <c r="J101" s="141" t="s">
        <v>2891</v>
      </c>
      <c r="K101" s="141">
        <v>0</v>
      </c>
      <c r="L101" s="141">
        <v>0</v>
      </c>
      <c r="M101" s="141">
        <v>0</v>
      </c>
      <c r="N101" s="141">
        <v>0</v>
      </c>
      <c r="O101" s="141">
        <v>0</v>
      </c>
      <c r="P101" s="141">
        <v>0</v>
      </c>
      <c r="Q101" s="141">
        <v>0</v>
      </c>
      <c r="R101" s="141">
        <v>0</v>
      </c>
      <c r="S101" s="141">
        <v>0</v>
      </c>
      <c r="T101" s="141">
        <v>0</v>
      </c>
      <c r="U101" s="144">
        <v>0</v>
      </c>
      <c r="V101" s="141">
        <v>0</v>
      </c>
    </row>
    <row r="102" spans="1:22" ht="26.25" customHeight="1" x14ac:dyDescent="0.25">
      <c r="A102" s="142">
        <v>270011151868</v>
      </c>
      <c r="B102" s="142">
        <v>1078103270</v>
      </c>
      <c r="C102" s="141">
        <v>1</v>
      </c>
      <c r="D102" s="141" t="s">
        <v>1625</v>
      </c>
      <c r="E102" s="141">
        <v>0</v>
      </c>
      <c r="F102" s="141" t="s">
        <v>2953</v>
      </c>
      <c r="G102" s="141" t="s">
        <v>1674</v>
      </c>
      <c r="H102" s="141">
        <v>1075022991</v>
      </c>
      <c r="I102" s="143">
        <v>33606</v>
      </c>
      <c r="J102" s="141" t="s">
        <v>2958</v>
      </c>
      <c r="K102" s="141" t="s">
        <v>2954</v>
      </c>
      <c r="L102" s="141" t="s">
        <v>1356</v>
      </c>
      <c r="M102" s="141" t="s">
        <v>1558</v>
      </c>
      <c r="N102" s="141" t="s">
        <v>1566</v>
      </c>
      <c r="O102" s="141" t="s">
        <v>1373</v>
      </c>
      <c r="P102" s="141" t="s">
        <v>1370</v>
      </c>
      <c r="Q102" s="141" t="s">
        <v>1370</v>
      </c>
      <c r="R102" s="141" t="s">
        <v>1575</v>
      </c>
      <c r="S102" s="141" t="s">
        <v>1586</v>
      </c>
      <c r="T102" s="141" t="s">
        <v>1596</v>
      </c>
      <c r="U102" s="144" t="s">
        <v>2878</v>
      </c>
      <c r="V102" s="141" t="s">
        <v>2878</v>
      </c>
    </row>
    <row r="103" spans="1:22" ht="26.25" customHeight="1" x14ac:dyDescent="0.25">
      <c r="A103" s="142">
        <v>270011151868</v>
      </c>
      <c r="B103" s="142">
        <v>1078103270</v>
      </c>
      <c r="C103" s="141">
        <v>2</v>
      </c>
      <c r="D103" s="141">
        <v>0</v>
      </c>
      <c r="E103" s="141">
        <v>0</v>
      </c>
      <c r="F103" s="141">
        <v>0</v>
      </c>
      <c r="G103" s="141">
        <v>0</v>
      </c>
      <c r="H103" s="141">
        <v>0</v>
      </c>
      <c r="I103" s="143">
        <v>0</v>
      </c>
      <c r="J103" s="141" t="s">
        <v>2891</v>
      </c>
      <c r="K103" s="141">
        <v>0</v>
      </c>
      <c r="L103" s="141">
        <v>0</v>
      </c>
      <c r="M103" s="141">
        <v>0</v>
      </c>
      <c r="N103" s="141">
        <v>0</v>
      </c>
      <c r="O103" s="141">
        <v>0</v>
      </c>
      <c r="P103" s="141">
        <v>0</v>
      </c>
      <c r="Q103" s="141">
        <v>0</v>
      </c>
      <c r="R103" s="141">
        <v>0</v>
      </c>
      <c r="S103" s="141">
        <v>0</v>
      </c>
      <c r="T103" s="141">
        <v>0</v>
      </c>
      <c r="U103" s="144">
        <v>0</v>
      </c>
      <c r="V103" s="141">
        <v>0</v>
      </c>
    </row>
    <row r="104" spans="1:22" ht="26.25" customHeight="1" x14ac:dyDescent="0.25">
      <c r="A104" s="142">
        <v>270011151868</v>
      </c>
      <c r="B104" s="142">
        <v>1078103270</v>
      </c>
      <c r="C104" s="141">
        <v>3</v>
      </c>
      <c r="D104" s="141">
        <v>0</v>
      </c>
      <c r="E104" s="141">
        <v>0</v>
      </c>
      <c r="F104" s="141">
        <v>0</v>
      </c>
      <c r="G104" s="141">
        <v>0</v>
      </c>
      <c r="H104" s="141">
        <v>0</v>
      </c>
      <c r="I104" s="143">
        <v>0</v>
      </c>
      <c r="J104" s="141" t="s">
        <v>2891</v>
      </c>
      <c r="K104" s="141">
        <v>0</v>
      </c>
      <c r="L104" s="141">
        <v>0</v>
      </c>
      <c r="M104" s="141">
        <v>0</v>
      </c>
      <c r="N104" s="141">
        <v>0</v>
      </c>
      <c r="O104" s="141">
        <v>0</v>
      </c>
      <c r="P104" s="141">
        <v>0</v>
      </c>
      <c r="Q104" s="141">
        <v>0</v>
      </c>
      <c r="R104" s="141">
        <v>0</v>
      </c>
      <c r="S104" s="141">
        <v>0</v>
      </c>
      <c r="T104" s="141">
        <v>0</v>
      </c>
      <c r="U104" s="144">
        <v>0</v>
      </c>
      <c r="V104" s="141">
        <v>0</v>
      </c>
    </row>
    <row r="105" spans="1:22" ht="26.25" customHeight="1" x14ac:dyDescent="0.25">
      <c r="A105" s="142">
        <v>270011151868</v>
      </c>
      <c r="B105" s="142">
        <v>1078103270</v>
      </c>
      <c r="C105" s="141">
        <v>4</v>
      </c>
      <c r="D105" s="141">
        <v>0</v>
      </c>
      <c r="E105" s="141">
        <v>0</v>
      </c>
      <c r="F105" s="141">
        <v>0</v>
      </c>
      <c r="G105" s="141">
        <v>0</v>
      </c>
      <c r="H105" s="141">
        <v>0</v>
      </c>
      <c r="I105" s="143">
        <v>0</v>
      </c>
      <c r="J105" s="141" t="s">
        <v>2891</v>
      </c>
      <c r="K105" s="141">
        <v>0</v>
      </c>
      <c r="L105" s="141">
        <v>0</v>
      </c>
      <c r="M105" s="141">
        <v>0</v>
      </c>
      <c r="N105" s="141">
        <v>0</v>
      </c>
      <c r="O105" s="141">
        <v>0</v>
      </c>
      <c r="P105" s="141">
        <v>0</v>
      </c>
      <c r="Q105" s="141">
        <v>0</v>
      </c>
      <c r="R105" s="141">
        <v>0</v>
      </c>
      <c r="S105" s="141">
        <v>0</v>
      </c>
      <c r="T105" s="141">
        <v>0</v>
      </c>
      <c r="U105" s="144">
        <v>0</v>
      </c>
      <c r="V105" s="141">
        <v>0</v>
      </c>
    </row>
    <row r="106" spans="1:22" ht="26.25" customHeight="1" x14ac:dyDescent="0.25">
      <c r="A106" s="142">
        <v>270011151868</v>
      </c>
      <c r="B106" s="142">
        <v>1078103270</v>
      </c>
      <c r="C106" s="141">
        <v>5</v>
      </c>
      <c r="D106" s="141">
        <v>0</v>
      </c>
      <c r="E106" s="141">
        <v>0</v>
      </c>
      <c r="F106" s="141">
        <v>0</v>
      </c>
      <c r="G106" s="141">
        <v>0</v>
      </c>
      <c r="H106" s="141">
        <v>0</v>
      </c>
      <c r="I106" s="143">
        <v>0</v>
      </c>
      <c r="J106" s="141" t="s">
        <v>2891</v>
      </c>
      <c r="K106" s="141">
        <v>0</v>
      </c>
      <c r="L106" s="141">
        <v>0</v>
      </c>
      <c r="M106" s="141">
        <v>0</v>
      </c>
      <c r="N106" s="141">
        <v>0</v>
      </c>
      <c r="O106" s="141">
        <v>0</v>
      </c>
      <c r="P106" s="141">
        <v>0</v>
      </c>
      <c r="Q106" s="141">
        <v>0</v>
      </c>
      <c r="R106" s="141">
        <v>0</v>
      </c>
      <c r="S106" s="141">
        <v>0</v>
      </c>
      <c r="T106" s="141">
        <v>0</v>
      </c>
      <c r="U106" s="144">
        <v>0</v>
      </c>
      <c r="V106" s="141">
        <v>0</v>
      </c>
    </row>
    <row r="107" spans="1:22" ht="26.25" customHeight="1" x14ac:dyDescent="0.25">
      <c r="A107" s="142">
        <v>270011151868</v>
      </c>
      <c r="B107" s="142">
        <v>1078103270</v>
      </c>
      <c r="C107" s="141">
        <v>6</v>
      </c>
      <c r="D107" s="141">
        <v>0</v>
      </c>
      <c r="E107" s="141">
        <v>0</v>
      </c>
      <c r="F107" s="141">
        <v>0</v>
      </c>
      <c r="G107" s="141">
        <v>0</v>
      </c>
      <c r="H107" s="141">
        <v>0</v>
      </c>
      <c r="I107" s="143">
        <v>0</v>
      </c>
      <c r="J107" s="141" t="s">
        <v>2891</v>
      </c>
      <c r="K107" s="141">
        <v>0</v>
      </c>
      <c r="L107" s="141">
        <v>0</v>
      </c>
      <c r="M107" s="141">
        <v>0</v>
      </c>
      <c r="N107" s="141">
        <v>0</v>
      </c>
      <c r="O107" s="141">
        <v>0</v>
      </c>
      <c r="P107" s="141">
        <v>0</v>
      </c>
      <c r="Q107" s="141">
        <v>0</v>
      </c>
      <c r="R107" s="141">
        <v>0</v>
      </c>
      <c r="S107" s="141">
        <v>0</v>
      </c>
      <c r="T107" s="141">
        <v>0</v>
      </c>
      <c r="U107" s="144">
        <v>0</v>
      </c>
      <c r="V107" s="141">
        <v>0</v>
      </c>
    </row>
    <row r="108" spans="1:22" ht="26.25" customHeight="1" x14ac:dyDescent="0.25">
      <c r="A108" s="142">
        <v>270011151868</v>
      </c>
      <c r="B108" s="142">
        <v>1078103270</v>
      </c>
      <c r="C108" s="141">
        <v>7</v>
      </c>
      <c r="D108" s="141">
        <v>0</v>
      </c>
      <c r="E108" s="141">
        <v>0</v>
      </c>
      <c r="F108" s="141">
        <v>0</v>
      </c>
      <c r="G108" s="141">
        <v>0</v>
      </c>
      <c r="H108" s="141">
        <v>0</v>
      </c>
      <c r="I108" s="143">
        <v>0</v>
      </c>
      <c r="J108" s="141" t="s">
        <v>2891</v>
      </c>
      <c r="K108" s="141">
        <v>0</v>
      </c>
      <c r="L108" s="141">
        <v>0</v>
      </c>
      <c r="M108" s="141">
        <v>0</v>
      </c>
      <c r="N108" s="141">
        <v>0</v>
      </c>
      <c r="O108" s="141">
        <v>0</v>
      </c>
      <c r="P108" s="141">
        <v>0</v>
      </c>
      <c r="Q108" s="141">
        <v>0</v>
      </c>
      <c r="R108" s="141">
        <v>0</v>
      </c>
      <c r="S108" s="141">
        <v>0</v>
      </c>
      <c r="T108" s="141">
        <v>0</v>
      </c>
      <c r="U108" s="144">
        <v>0</v>
      </c>
      <c r="V108" s="141">
        <v>0</v>
      </c>
    </row>
    <row r="109" spans="1:22" ht="26.25" customHeight="1" x14ac:dyDescent="0.25">
      <c r="A109" s="142">
        <v>270011151868</v>
      </c>
      <c r="B109" s="142">
        <v>1078103270</v>
      </c>
      <c r="C109" s="141">
        <v>8</v>
      </c>
      <c r="D109" s="141">
        <v>0</v>
      </c>
      <c r="E109" s="141">
        <v>0</v>
      </c>
      <c r="F109" s="141">
        <v>0</v>
      </c>
      <c r="G109" s="141">
        <v>0</v>
      </c>
      <c r="H109" s="141">
        <v>0</v>
      </c>
      <c r="I109" s="143">
        <v>0</v>
      </c>
      <c r="J109" s="141" t="s">
        <v>2891</v>
      </c>
      <c r="K109" s="141">
        <v>0</v>
      </c>
      <c r="L109" s="141">
        <v>0</v>
      </c>
      <c r="M109" s="141">
        <v>0</v>
      </c>
      <c r="N109" s="141">
        <v>0</v>
      </c>
      <c r="O109" s="141">
        <v>0</v>
      </c>
      <c r="P109" s="141">
        <v>0</v>
      </c>
      <c r="Q109" s="141">
        <v>0</v>
      </c>
      <c r="R109" s="141">
        <v>0</v>
      </c>
      <c r="S109" s="141">
        <v>0</v>
      </c>
      <c r="T109" s="141">
        <v>0</v>
      </c>
      <c r="U109" s="144">
        <v>0</v>
      </c>
      <c r="V109" s="141">
        <v>0</v>
      </c>
    </row>
    <row r="110" spans="1:22" ht="26.25" customHeight="1" x14ac:dyDescent="0.25">
      <c r="A110" s="142">
        <v>270011151868</v>
      </c>
      <c r="B110" s="142">
        <v>1078103270</v>
      </c>
      <c r="C110" s="141">
        <v>9</v>
      </c>
      <c r="D110" s="141">
        <v>0</v>
      </c>
      <c r="E110" s="141">
        <v>0</v>
      </c>
      <c r="F110" s="141">
        <v>0</v>
      </c>
      <c r="G110" s="141">
        <v>0</v>
      </c>
      <c r="H110" s="141">
        <v>0</v>
      </c>
      <c r="I110" s="143">
        <v>0</v>
      </c>
      <c r="J110" s="141" t="s">
        <v>2891</v>
      </c>
      <c r="K110" s="141">
        <v>0</v>
      </c>
      <c r="L110" s="141">
        <v>0</v>
      </c>
      <c r="M110" s="141">
        <v>0</v>
      </c>
      <c r="N110" s="141">
        <v>0</v>
      </c>
      <c r="O110" s="141">
        <v>0</v>
      </c>
      <c r="P110" s="141">
        <v>0</v>
      </c>
      <c r="Q110" s="141">
        <v>0</v>
      </c>
      <c r="R110" s="141">
        <v>0</v>
      </c>
      <c r="S110" s="141">
        <v>0</v>
      </c>
      <c r="T110" s="141">
        <v>0</v>
      </c>
      <c r="U110" s="144">
        <v>0</v>
      </c>
      <c r="V110" s="141">
        <v>0</v>
      </c>
    </row>
    <row r="111" spans="1:22" ht="26.25" customHeight="1" x14ac:dyDescent="0.25">
      <c r="A111" s="142">
        <v>270011151868</v>
      </c>
      <c r="B111" s="142">
        <v>1078103270</v>
      </c>
      <c r="C111" s="141">
        <v>10</v>
      </c>
      <c r="D111" s="141">
        <v>0</v>
      </c>
      <c r="E111" s="141">
        <v>0</v>
      </c>
      <c r="F111" s="141">
        <v>0</v>
      </c>
      <c r="G111" s="141">
        <v>0</v>
      </c>
      <c r="H111" s="141">
        <v>0</v>
      </c>
      <c r="I111" s="143">
        <v>0</v>
      </c>
      <c r="J111" s="141" t="s">
        <v>2891</v>
      </c>
      <c r="K111" s="141">
        <v>0</v>
      </c>
      <c r="L111" s="141">
        <v>0</v>
      </c>
      <c r="M111" s="141">
        <v>0</v>
      </c>
      <c r="N111" s="141">
        <v>0</v>
      </c>
      <c r="O111" s="141">
        <v>0</v>
      </c>
      <c r="P111" s="141">
        <v>0</v>
      </c>
      <c r="Q111" s="141">
        <v>0</v>
      </c>
      <c r="R111" s="141">
        <v>0</v>
      </c>
      <c r="S111" s="141">
        <v>0</v>
      </c>
      <c r="T111" s="141">
        <v>0</v>
      </c>
      <c r="U111" s="144">
        <v>0</v>
      </c>
      <c r="V111" s="141">
        <v>0</v>
      </c>
    </row>
    <row r="112" spans="1:22" ht="26.25" customHeight="1" x14ac:dyDescent="0.25">
      <c r="A112" s="142">
        <v>270011151868</v>
      </c>
      <c r="B112" s="142">
        <v>1046148134</v>
      </c>
      <c r="C112" s="141">
        <v>1</v>
      </c>
      <c r="D112" s="141" t="s">
        <v>1624</v>
      </c>
      <c r="E112" s="141">
        <v>0</v>
      </c>
      <c r="F112" s="141" t="s">
        <v>2945</v>
      </c>
      <c r="G112" s="141" t="s">
        <v>1674</v>
      </c>
      <c r="H112" s="141">
        <v>1128724435</v>
      </c>
      <c r="I112" s="143">
        <v>33222</v>
      </c>
      <c r="J112" s="141" t="s">
        <v>2948</v>
      </c>
      <c r="K112" s="141" t="s">
        <v>287</v>
      </c>
      <c r="L112" s="141" t="s">
        <v>1357</v>
      </c>
      <c r="M112" s="141" t="s">
        <v>1559</v>
      </c>
      <c r="N112" s="141" t="s">
        <v>1566</v>
      </c>
      <c r="O112" s="141" t="s">
        <v>1373</v>
      </c>
      <c r="P112" s="141" t="s">
        <v>1369</v>
      </c>
      <c r="Q112" s="141" t="s">
        <v>1370</v>
      </c>
      <c r="R112" s="141" t="s">
        <v>1578</v>
      </c>
      <c r="S112" s="141" t="s">
        <v>2200</v>
      </c>
      <c r="T112" s="141" t="s">
        <v>1596</v>
      </c>
      <c r="U112" s="144" t="s">
        <v>2878</v>
      </c>
      <c r="V112" s="141" t="s">
        <v>2878</v>
      </c>
    </row>
    <row r="113" spans="1:22" ht="26.25" customHeight="1" x14ac:dyDescent="0.25">
      <c r="A113" s="142">
        <v>270011151868</v>
      </c>
      <c r="B113" s="142">
        <v>1046148134</v>
      </c>
      <c r="C113" s="141">
        <v>2</v>
      </c>
      <c r="D113" s="141" t="s">
        <v>1625</v>
      </c>
      <c r="E113" s="141">
        <v>0</v>
      </c>
      <c r="F113" s="141" t="s">
        <v>2944</v>
      </c>
      <c r="G113" s="141" t="s">
        <v>1674</v>
      </c>
      <c r="H113" s="141">
        <v>1075020518</v>
      </c>
      <c r="I113" s="143">
        <v>38538</v>
      </c>
      <c r="J113" s="141" t="s">
        <v>2949</v>
      </c>
      <c r="K113" s="141" t="s">
        <v>287</v>
      </c>
      <c r="L113" s="141" t="s">
        <v>1356</v>
      </c>
      <c r="M113" s="141" t="s">
        <v>1558</v>
      </c>
      <c r="N113" s="141" t="s">
        <v>1566</v>
      </c>
      <c r="O113" s="141" t="s">
        <v>1373</v>
      </c>
      <c r="P113" s="141" t="s">
        <v>1369</v>
      </c>
      <c r="Q113" s="141" t="s">
        <v>1370</v>
      </c>
      <c r="R113" s="141" t="s">
        <v>1577</v>
      </c>
      <c r="S113" s="141" t="s">
        <v>1586</v>
      </c>
      <c r="T113" s="141" t="s">
        <v>1596</v>
      </c>
      <c r="U113" s="144" t="s">
        <v>2878</v>
      </c>
      <c r="V113" s="141" t="s">
        <v>2878</v>
      </c>
    </row>
    <row r="114" spans="1:22" ht="26.25" customHeight="1" x14ac:dyDescent="0.25">
      <c r="A114" s="142">
        <v>270011151868</v>
      </c>
      <c r="B114" s="142">
        <v>1046148134</v>
      </c>
      <c r="C114" s="141">
        <v>3</v>
      </c>
      <c r="D114" s="141">
        <v>0</v>
      </c>
      <c r="E114" s="141">
        <v>0</v>
      </c>
      <c r="F114" s="141">
        <v>0</v>
      </c>
      <c r="G114" s="141">
        <v>0</v>
      </c>
      <c r="H114" s="141">
        <v>0</v>
      </c>
      <c r="I114" s="143">
        <v>0</v>
      </c>
      <c r="J114" s="141" t="s">
        <v>2891</v>
      </c>
      <c r="K114" s="141">
        <v>0</v>
      </c>
      <c r="L114" s="141">
        <v>0</v>
      </c>
      <c r="M114" s="141">
        <v>0</v>
      </c>
      <c r="N114" s="141">
        <v>0</v>
      </c>
      <c r="O114" s="141">
        <v>0</v>
      </c>
      <c r="P114" s="141">
        <v>0</v>
      </c>
      <c r="Q114" s="141">
        <v>0</v>
      </c>
      <c r="R114" s="141">
        <v>0</v>
      </c>
      <c r="S114" s="141">
        <v>0</v>
      </c>
      <c r="T114" s="141">
        <v>0</v>
      </c>
      <c r="U114" s="144">
        <v>0</v>
      </c>
      <c r="V114" s="141">
        <v>0</v>
      </c>
    </row>
    <row r="115" spans="1:22" ht="26.25" customHeight="1" x14ac:dyDescent="0.25">
      <c r="A115" s="142">
        <v>270011151868</v>
      </c>
      <c r="B115" s="142">
        <v>1046148134</v>
      </c>
      <c r="C115" s="141">
        <v>4</v>
      </c>
      <c r="D115" s="141">
        <v>0</v>
      </c>
      <c r="E115" s="141">
        <v>0</v>
      </c>
      <c r="F115" s="141">
        <v>0</v>
      </c>
      <c r="G115" s="141">
        <v>0</v>
      </c>
      <c r="H115" s="141">
        <v>0</v>
      </c>
      <c r="I115" s="143">
        <v>0</v>
      </c>
      <c r="J115" s="141" t="s">
        <v>2891</v>
      </c>
      <c r="K115" s="141">
        <v>0</v>
      </c>
      <c r="L115" s="141">
        <v>0</v>
      </c>
      <c r="M115" s="141">
        <v>0</v>
      </c>
      <c r="N115" s="141">
        <v>0</v>
      </c>
      <c r="O115" s="141">
        <v>0</v>
      </c>
      <c r="P115" s="141">
        <v>0</v>
      </c>
      <c r="Q115" s="141">
        <v>0</v>
      </c>
      <c r="R115" s="141">
        <v>0</v>
      </c>
      <c r="S115" s="141">
        <v>0</v>
      </c>
      <c r="T115" s="141">
        <v>0</v>
      </c>
      <c r="U115" s="144">
        <v>0</v>
      </c>
      <c r="V115" s="141">
        <v>0</v>
      </c>
    </row>
    <row r="116" spans="1:22" ht="26.25" customHeight="1" x14ac:dyDescent="0.25">
      <c r="A116" s="142">
        <v>270011151868</v>
      </c>
      <c r="B116" s="142">
        <v>1046148134</v>
      </c>
      <c r="C116" s="141">
        <v>5</v>
      </c>
      <c r="D116" s="141">
        <v>0</v>
      </c>
      <c r="E116" s="141">
        <v>0</v>
      </c>
      <c r="F116" s="141">
        <v>0</v>
      </c>
      <c r="G116" s="141">
        <v>0</v>
      </c>
      <c r="H116" s="141">
        <v>0</v>
      </c>
      <c r="I116" s="143">
        <v>0</v>
      </c>
      <c r="J116" s="141" t="s">
        <v>2891</v>
      </c>
      <c r="K116" s="141">
        <v>0</v>
      </c>
      <c r="L116" s="141">
        <v>0</v>
      </c>
      <c r="M116" s="141">
        <v>0</v>
      </c>
      <c r="N116" s="141">
        <v>0</v>
      </c>
      <c r="O116" s="141">
        <v>0</v>
      </c>
      <c r="P116" s="141">
        <v>0</v>
      </c>
      <c r="Q116" s="141">
        <v>0</v>
      </c>
      <c r="R116" s="141">
        <v>0</v>
      </c>
      <c r="S116" s="141">
        <v>0</v>
      </c>
      <c r="T116" s="141">
        <v>0</v>
      </c>
      <c r="U116" s="144">
        <v>0</v>
      </c>
      <c r="V116" s="141">
        <v>0</v>
      </c>
    </row>
    <row r="117" spans="1:22" ht="26.25" customHeight="1" x14ac:dyDescent="0.25">
      <c r="A117" s="142">
        <v>270011151868</v>
      </c>
      <c r="B117" s="142">
        <v>1046148134</v>
      </c>
      <c r="C117" s="141">
        <v>6</v>
      </c>
      <c r="D117" s="141">
        <v>0</v>
      </c>
      <c r="E117" s="141">
        <v>0</v>
      </c>
      <c r="F117" s="141">
        <v>0</v>
      </c>
      <c r="G117" s="141">
        <v>0</v>
      </c>
      <c r="H117" s="141">
        <v>0</v>
      </c>
      <c r="I117" s="143">
        <v>0</v>
      </c>
      <c r="J117" s="141" t="s">
        <v>2891</v>
      </c>
      <c r="K117" s="141">
        <v>0</v>
      </c>
      <c r="L117" s="141">
        <v>0</v>
      </c>
      <c r="M117" s="141">
        <v>0</v>
      </c>
      <c r="N117" s="141">
        <v>0</v>
      </c>
      <c r="O117" s="141">
        <v>0</v>
      </c>
      <c r="P117" s="141">
        <v>0</v>
      </c>
      <c r="Q117" s="141">
        <v>0</v>
      </c>
      <c r="R117" s="141">
        <v>0</v>
      </c>
      <c r="S117" s="141">
        <v>0</v>
      </c>
      <c r="T117" s="141">
        <v>0</v>
      </c>
      <c r="U117" s="144">
        <v>0</v>
      </c>
      <c r="V117" s="141">
        <v>0</v>
      </c>
    </row>
    <row r="118" spans="1:22" ht="26.25" customHeight="1" x14ac:dyDescent="0.25">
      <c r="A118" s="142">
        <v>270011151868</v>
      </c>
      <c r="B118" s="142">
        <v>1046148134</v>
      </c>
      <c r="C118" s="141">
        <v>7</v>
      </c>
      <c r="D118" s="141">
        <v>0</v>
      </c>
      <c r="E118" s="141">
        <v>0</v>
      </c>
      <c r="F118" s="141">
        <v>0</v>
      </c>
      <c r="G118" s="141">
        <v>0</v>
      </c>
      <c r="H118" s="141">
        <v>0</v>
      </c>
      <c r="I118" s="143">
        <v>0</v>
      </c>
      <c r="J118" s="141" t="s">
        <v>2891</v>
      </c>
      <c r="K118" s="141">
        <v>0</v>
      </c>
      <c r="L118" s="141">
        <v>0</v>
      </c>
      <c r="M118" s="141">
        <v>0</v>
      </c>
      <c r="N118" s="141">
        <v>0</v>
      </c>
      <c r="O118" s="141">
        <v>0</v>
      </c>
      <c r="P118" s="141">
        <v>0</v>
      </c>
      <c r="Q118" s="141">
        <v>0</v>
      </c>
      <c r="R118" s="141">
        <v>0</v>
      </c>
      <c r="S118" s="141">
        <v>0</v>
      </c>
      <c r="T118" s="141">
        <v>0</v>
      </c>
      <c r="U118" s="144">
        <v>0</v>
      </c>
      <c r="V118" s="141">
        <v>0</v>
      </c>
    </row>
    <row r="119" spans="1:22" ht="26.25" customHeight="1" x14ac:dyDescent="0.25">
      <c r="A119" s="142">
        <v>270011151868</v>
      </c>
      <c r="B119" s="142">
        <v>1046148134</v>
      </c>
      <c r="C119" s="141">
        <v>8</v>
      </c>
      <c r="D119" s="141">
        <v>0</v>
      </c>
      <c r="E119" s="141">
        <v>0</v>
      </c>
      <c r="F119" s="141">
        <v>0</v>
      </c>
      <c r="G119" s="141">
        <v>0</v>
      </c>
      <c r="H119" s="141">
        <v>0</v>
      </c>
      <c r="I119" s="143">
        <v>0</v>
      </c>
      <c r="J119" s="141" t="s">
        <v>2891</v>
      </c>
      <c r="K119" s="141">
        <v>0</v>
      </c>
      <c r="L119" s="141">
        <v>0</v>
      </c>
      <c r="M119" s="141">
        <v>0</v>
      </c>
      <c r="N119" s="141">
        <v>0</v>
      </c>
      <c r="O119" s="141">
        <v>0</v>
      </c>
      <c r="P119" s="141">
        <v>0</v>
      </c>
      <c r="Q119" s="141">
        <v>0</v>
      </c>
      <c r="R119" s="141">
        <v>0</v>
      </c>
      <c r="S119" s="141">
        <v>0</v>
      </c>
      <c r="T119" s="141">
        <v>0</v>
      </c>
      <c r="U119" s="144">
        <v>0</v>
      </c>
      <c r="V119" s="141">
        <v>0</v>
      </c>
    </row>
    <row r="120" spans="1:22" ht="26.25" customHeight="1" x14ac:dyDescent="0.25">
      <c r="A120" s="142">
        <v>270011151868</v>
      </c>
      <c r="B120" s="142">
        <v>1046148134</v>
      </c>
      <c r="C120" s="141">
        <v>9</v>
      </c>
      <c r="D120" s="141">
        <v>0</v>
      </c>
      <c r="E120" s="141">
        <v>0</v>
      </c>
      <c r="F120" s="141">
        <v>0</v>
      </c>
      <c r="G120" s="141">
        <v>0</v>
      </c>
      <c r="H120" s="141">
        <v>0</v>
      </c>
      <c r="I120" s="143">
        <v>0</v>
      </c>
      <c r="J120" s="141" t="s">
        <v>2891</v>
      </c>
      <c r="K120" s="141">
        <v>0</v>
      </c>
      <c r="L120" s="141">
        <v>0</v>
      </c>
      <c r="M120" s="141">
        <v>0</v>
      </c>
      <c r="N120" s="141">
        <v>0</v>
      </c>
      <c r="O120" s="141">
        <v>0</v>
      </c>
      <c r="P120" s="141">
        <v>0</v>
      </c>
      <c r="Q120" s="141">
        <v>0</v>
      </c>
      <c r="R120" s="141">
        <v>0</v>
      </c>
      <c r="S120" s="141">
        <v>0</v>
      </c>
      <c r="T120" s="141">
        <v>0</v>
      </c>
      <c r="U120" s="144">
        <v>0</v>
      </c>
      <c r="V120" s="141">
        <v>0</v>
      </c>
    </row>
    <row r="121" spans="1:22" ht="26.25" customHeight="1" x14ac:dyDescent="0.25">
      <c r="A121" s="142">
        <v>270011151868</v>
      </c>
      <c r="B121" s="142">
        <v>1046148134</v>
      </c>
      <c r="C121" s="141">
        <v>10</v>
      </c>
      <c r="D121" s="141">
        <v>0</v>
      </c>
      <c r="E121" s="141">
        <v>0</v>
      </c>
      <c r="F121" s="141">
        <v>0</v>
      </c>
      <c r="G121" s="141">
        <v>0</v>
      </c>
      <c r="H121" s="141">
        <v>0</v>
      </c>
      <c r="I121" s="143">
        <v>0</v>
      </c>
      <c r="J121" s="141" t="s">
        <v>2891</v>
      </c>
      <c r="K121" s="141">
        <v>0</v>
      </c>
      <c r="L121" s="141">
        <v>0</v>
      </c>
      <c r="M121" s="141">
        <v>0</v>
      </c>
      <c r="N121" s="141">
        <v>0</v>
      </c>
      <c r="O121" s="141">
        <v>0</v>
      </c>
      <c r="P121" s="141">
        <v>0</v>
      </c>
      <c r="Q121" s="141">
        <v>0</v>
      </c>
      <c r="R121" s="141">
        <v>0</v>
      </c>
      <c r="S121" s="141">
        <v>0</v>
      </c>
      <c r="T121" s="141">
        <v>0</v>
      </c>
      <c r="U121" s="144">
        <v>0</v>
      </c>
      <c r="V121" s="141">
        <v>0</v>
      </c>
    </row>
    <row r="122" spans="1:22" ht="26.25" customHeight="1" x14ac:dyDescent="0.25">
      <c r="A122" s="142">
        <v>270011151868</v>
      </c>
      <c r="B122" s="142">
        <v>1077491311</v>
      </c>
      <c r="C122" s="141">
        <v>1</v>
      </c>
      <c r="D122" s="141" t="s">
        <v>1625</v>
      </c>
      <c r="E122" s="141">
        <v>0</v>
      </c>
      <c r="F122" s="141" t="s">
        <v>2912</v>
      </c>
      <c r="G122" s="141" t="s">
        <v>1674</v>
      </c>
      <c r="H122" s="141">
        <v>1075025031</v>
      </c>
      <c r="I122" s="143">
        <v>33648</v>
      </c>
      <c r="J122" s="141" t="s">
        <v>2915</v>
      </c>
      <c r="K122" s="141" t="s">
        <v>287</v>
      </c>
      <c r="L122" s="141" t="s">
        <v>1356</v>
      </c>
      <c r="M122" s="141" t="s">
        <v>1558</v>
      </c>
      <c r="N122" s="141" t="s">
        <v>1566</v>
      </c>
      <c r="O122" s="141" t="s">
        <v>1373</v>
      </c>
      <c r="P122" s="141" t="s">
        <v>1370</v>
      </c>
      <c r="Q122" s="141" t="s">
        <v>1370</v>
      </c>
      <c r="R122" s="141" t="s">
        <v>1575</v>
      </c>
      <c r="S122" s="141" t="s">
        <v>1586</v>
      </c>
      <c r="T122" s="141" t="s">
        <v>1596</v>
      </c>
      <c r="U122" s="144" t="s">
        <v>2878</v>
      </c>
      <c r="V122" s="141" t="s">
        <v>2878</v>
      </c>
    </row>
    <row r="123" spans="1:22" ht="26.25" customHeight="1" x14ac:dyDescent="0.25">
      <c r="A123" s="142">
        <v>270011151868</v>
      </c>
      <c r="B123" s="142">
        <v>1077491311</v>
      </c>
      <c r="C123" s="141">
        <v>2</v>
      </c>
      <c r="D123" s="141">
        <v>0</v>
      </c>
      <c r="E123" s="141">
        <v>0</v>
      </c>
      <c r="F123" s="141">
        <v>0</v>
      </c>
      <c r="G123" s="141">
        <v>0</v>
      </c>
      <c r="H123" s="141">
        <v>0</v>
      </c>
      <c r="I123" s="143">
        <v>0</v>
      </c>
      <c r="J123" s="141" t="s">
        <v>2891</v>
      </c>
      <c r="K123" s="141">
        <v>0</v>
      </c>
      <c r="L123" s="141">
        <v>0</v>
      </c>
      <c r="M123" s="141">
        <v>0</v>
      </c>
      <c r="N123" s="141">
        <v>0</v>
      </c>
      <c r="O123" s="141">
        <v>0</v>
      </c>
      <c r="P123" s="141">
        <v>0</v>
      </c>
      <c r="Q123" s="141">
        <v>0</v>
      </c>
      <c r="R123" s="141">
        <v>0</v>
      </c>
      <c r="S123" s="141">
        <v>0</v>
      </c>
      <c r="T123" s="141">
        <v>0</v>
      </c>
      <c r="U123" s="144">
        <v>0</v>
      </c>
      <c r="V123" s="141">
        <v>0</v>
      </c>
    </row>
    <row r="124" spans="1:22" ht="26.25" customHeight="1" x14ac:dyDescent="0.25">
      <c r="A124" s="142">
        <v>270011151868</v>
      </c>
      <c r="B124" s="142">
        <v>1077491311</v>
      </c>
      <c r="C124" s="141">
        <v>3</v>
      </c>
      <c r="D124" s="141">
        <v>0</v>
      </c>
      <c r="E124" s="141">
        <v>0</v>
      </c>
      <c r="F124" s="141">
        <v>0</v>
      </c>
      <c r="G124" s="141">
        <v>0</v>
      </c>
      <c r="H124" s="141">
        <v>0</v>
      </c>
      <c r="I124" s="143">
        <v>0</v>
      </c>
      <c r="J124" s="141" t="s">
        <v>2891</v>
      </c>
      <c r="K124" s="141">
        <v>0</v>
      </c>
      <c r="L124" s="141">
        <v>0</v>
      </c>
      <c r="M124" s="141">
        <v>0</v>
      </c>
      <c r="N124" s="141">
        <v>0</v>
      </c>
      <c r="O124" s="141">
        <v>0</v>
      </c>
      <c r="P124" s="141">
        <v>0</v>
      </c>
      <c r="Q124" s="141">
        <v>0</v>
      </c>
      <c r="R124" s="141">
        <v>0</v>
      </c>
      <c r="S124" s="141">
        <v>0</v>
      </c>
      <c r="T124" s="141">
        <v>0</v>
      </c>
      <c r="U124" s="144">
        <v>0</v>
      </c>
      <c r="V124" s="141">
        <v>0</v>
      </c>
    </row>
    <row r="125" spans="1:22" ht="26.25" customHeight="1" x14ac:dyDescent="0.25">
      <c r="A125" s="142">
        <v>270011151868</v>
      </c>
      <c r="B125" s="142">
        <v>1077491311</v>
      </c>
      <c r="C125" s="141">
        <v>4</v>
      </c>
      <c r="D125" s="141">
        <v>0</v>
      </c>
      <c r="E125" s="141">
        <v>0</v>
      </c>
      <c r="F125" s="141">
        <v>0</v>
      </c>
      <c r="G125" s="141">
        <v>0</v>
      </c>
      <c r="H125" s="141">
        <v>0</v>
      </c>
      <c r="I125" s="143">
        <v>0</v>
      </c>
      <c r="J125" s="141" t="s">
        <v>2891</v>
      </c>
      <c r="K125" s="141">
        <v>0</v>
      </c>
      <c r="L125" s="141">
        <v>0</v>
      </c>
      <c r="M125" s="141">
        <v>0</v>
      </c>
      <c r="N125" s="141">
        <v>0</v>
      </c>
      <c r="O125" s="141">
        <v>0</v>
      </c>
      <c r="P125" s="141">
        <v>0</v>
      </c>
      <c r="Q125" s="141">
        <v>0</v>
      </c>
      <c r="R125" s="141">
        <v>0</v>
      </c>
      <c r="S125" s="141">
        <v>0</v>
      </c>
      <c r="T125" s="141">
        <v>0</v>
      </c>
      <c r="U125" s="144">
        <v>0</v>
      </c>
      <c r="V125" s="141">
        <v>0</v>
      </c>
    </row>
    <row r="126" spans="1:22" ht="26.25" customHeight="1" x14ac:dyDescent="0.25">
      <c r="A126" s="142">
        <v>270011151868</v>
      </c>
      <c r="B126" s="142">
        <v>1077491311</v>
      </c>
      <c r="C126" s="141">
        <v>5</v>
      </c>
      <c r="D126" s="141">
        <v>0</v>
      </c>
      <c r="E126" s="141">
        <v>0</v>
      </c>
      <c r="F126" s="141">
        <v>0</v>
      </c>
      <c r="G126" s="141">
        <v>0</v>
      </c>
      <c r="H126" s="141">
        <v>0</v>
      </c>
      <c r="I126" s="143">
        <v>0</v>
      </c>
      <c r="J126" s="141" t="s">
        <v>2891</v>
      </c>
      <c r="K126" s="141">
        <v>0</v>
      </c>
      <c r="L126" s="141">
        <v>0</v>
      </c>
      <c r="M126" s="141">
        <v>0</v>
      </c>
      <c r="N126" s="141">
        <v>0</v>
      </c>
      <c r="O126" s="141">
        <v>0</v>
      </c>
      <c r="P126" s="141">
        <v>0</v>
      </c>
      <c r="Q126" s="141">
        <v>0</v>
      </c>
      <c r="R126" s="141">
        <v>0</v>
      </c>
      <c r="S126" s="141">
        <v>0</v>
      </c>
      <c r="T126" s="141">
        <v>0</v>
      </c>
      <c r="U126" s="144">
        <v>0</v>
      </c>
      <c r="V126" s="141">
        <v>0</v>
      </c>
    </row>
    <row r="127" spans="1:22" ht="26.25" customHeight="1" x14ac:dyDescent="0.25">
      <c r="A127" s="142">
        <v>270011151868</v>
      </c>
      <c r="B127" s="142">
        <v>1077491311</v>
      </c>
      <c r="C127" s="141">
        <v>6</v>
      </c>
      <c r="D127" s="141">
        <v>0</v>
      </c>
      <c r="E127" s="141">
        <v>0</v>
      </c>
      <c r="F127" s="141">
        <v>0</v>
      </c>
      <c r="G127" s="141">
        <v>0</v>
      </c>
      <c r="H127" s="141">
        <v>0</v>
      </c>
      <c r="I127" s="143">
        <v>0</v>
      </c>
      <c r="J127" s="141" t="s">
        <v>2891</v>
      </c>
      <c r="K127" s="141">
        <v>0</v>
      </c>
      <c r="L127" s="141">
        <v>0</v>
      </c>
      <c r="M127" s="141">
        <v>0</v>
      </c>
      <c r="N127" s="141">
        <v>0</v>
      </c>
      <c r="O127" s="141">
        <v>0</v>
      </c>
      <c r="P127" s="141">
        <v>0</v>
      </c>
      <c r="Q127" s="141">
        <v>0</v>
      </c>
      <c r="R127" s="141">
        <v>0</v>
      </c>
      <c r="S127" s="141">
        <v>0</v>
      </c>
      <c r="T127" s="141">
        <v>0</v>
      </c>
      <c r="U127" s="144">
        <v>0</v>
      </c>
      <c r="V127" s="141">
        <v>0</v>
      </c>
    </row>
    <row r="128" spans="1:22" ht="26.25" customHeight="1" x14ac:dyDescent="0.25">
      <c r="A128" s="142">
        <v>270011151868</v>
      </c>
      <c r="B128" s="142">
        <v>1077491311</v>
      </c>
      <c r="C128" s="141">
        <v>7</v>
      </c>
      <c r="D128" s="141">
        <v>0</v>
      </c>
      <c r="E128" s="141">
        <v>0</v>
      </c>
      <c r="F128" s="141">
        <v>0</v>
      </c>
      <c r="G128" s="141">
        <v>0</v>
      </c>
      <c r="H128" s="141">
        <v>0</v>
      </c>
      <c r="I128" s="143">
        <v>0</v>
      </c>
      <c r="J128" s="141" t="s">
        <v>2891</v>
      </c>
      <c r="K128" s="141">
        <v>0</v>
      </c>
      <c r="L128" s="141">
        <v>0</v>
      </c>
      <c r="M128" s="141">
        <v>0</v>
      </c>
      <c r="N128" s="141">
        <v>0</v>
      </c>
      <c r="O128" s="141">
        <v>0</v>
      </c>
      <c r="P128" s="141">
        <v>0</v>
      </c>
      <c r="Q128" s="141">
        <v>0</v>
      </c>
      <c r="R128" s="141">
        <v>0</v>
      </c>
      <c r="S128" s="141">
        <v>0</v>
      </c>
      <c r="T128" s="141">
        <v>0</v>
      </c>
      <c r="U128" s="144">
        <v>0</v>
      </c>
      <c r="V128" s="141">
        <v>0</v>
      </c>
    </row>
    <row r="129" spans="1:22" ht="26.25" customHeight="1" x14ac:dyDescent="0.25">
      <c r="A129" s="142">
        <v>270011151868</v>
      </c>
      <c r="B129" s="142">
        <v>1077491311</v>
      </c>
      <c r="C129" s="141">
        <v>8</v>
      </c>
      <c r="D129" s="141">
        <v>0</v>
      </c>
      <c r="E129" s="141">
        <v>0</v>
      </c>
      <c r="F129" s="141">
        <v>0</v>
      </c>
      <c r="G129" s="141">
        <v>0</v>
      </c>
      <c r="H129" s="141">
        <v>0</v>
      </c>
      <c r="I129" s="143">
        <v>0</v>
      </c>
      <c r="J129" s="141" t="s">
        <v>2891</v>
      </c>
      <c r="K129" s="141">
        <v>0</v>
      </c>
      <c r="L129" s="141">
        <v>0</v>
      </c>
      <c r="M129" s="141">
        <v>0</v>
      </c>
      <c r="N129" s="141">
        <v>0</v>
      </c>
      <c r="O129" s="141">
        <v>0</v>
      </c>
      <c r="P129" s="141">
        <v>0</v>
      </c>
      <c r="Q129" s="141">
        <v>0</v>
      </c>
      <c r="R129" s="141">
        <v>0</v>
      </c>
      <c r="S129" s="141">
        <v>0</v>
      </c>
      <c r="T129" s="141">
        <v>0</v>
      </c>
      <c r="U129" s="144">
        <v>0</v>
      </c>
      <c r="V129" s="141">
        <v>0</v>
      </c>
    </row>
    <row r="130" spans="1:22" ht="26.25" customHeight="1" x14ac:dyDescent="0.25">
      <c r="A130" s="142">
        <v>270011151868</v>
      </c>
      <c r="B130" s="142">
        <v>1077491311</v>
      </c>
      <c r="C130" s="141">
        <v>9</v>
      </c>
      <c r="D130" s="141">
        <v>0</v>
      </c>
      <c r="E130" s="141">
        <v>0</v>
      </c>
      <c r="F130" s="141">
        <v>0</v>
      </c>
      <c r="G130" s="141">
        <v>0</v>
      </c>
      <c r="H130" s="141">
        <v>0</v>
      </c>
      <c r="I130" s="143">
        <v>0</v>
      </c>
      <c r="J130" s="141" t="s">
        <v>2891</v>
      </c>
      <c r="K130" s="141">
        <v>0</v>
      </c>
      <c r="L130" s="141">
        <v>0</v>
      </c>
      <c r="M130" s="141">
        <v>0</v>
      </c>
      <c r="N130" s="141">
        <v>0</v>
      </c>
      <c r="O130" s="141">
        <v>0</v>
      </c>
      <c r="P130" s="141">
        <v>0</v>
      </c>
      <c r="Q130" s="141">
        <v>0</v>
      </c>
      <c r="R130" s="141">
        <v>0</v>
      </c>
      <c r="S130" s="141">
        <v>0</v>
      </c>
      <c r="T130" s="141">
        <v>0</v>
      </c>
      <c r="U130" s="144">
        <v>0</v>
      </c>
      <c r="V130" s="141">
        <v>0</v>
      </c>
    </row>
    <row r="131" spans="1:22" ht="26.25" customHeight="1" x14ac:dyDescent="0.25">
      <c r="A131" s="142">
        <v>270011151868</v>
      </c>
      <c r="B131" s="142">
        <v>1077491311</v>
      </c>
      <c r="C131" s="141">
        <v>10</v>
      </c>
      <c r="D131" s="141">
        <v>0</v>
      </c>
      <c r="E131" s="141">
        <v>0</v>
      </c>
      <c r="F131" s="141">
        <v>0</v>
      </c>
      <c r="G131" s="141">
        <v>0</v>
      </c>
      <c r="H131" s="141">
        <v>0</v>
      </c>
      <c r="I131" s="143">
        <v>0</v>
      </c>
      <c r="J131" s="141" t="s">
        <v>2891</v>
      </c>
      <c r="K131" s="141">
        <v>0</v>
      </c>
      <c r="L131" s="141">
        <v>0</v>
      </c>
      <c r="M131" s="141">
        <v>0</v>
      </c>
      <c r="N131" s="141">
        <v>0</v>
      </c>
      <c r="O131" s="141">
        <v>0</v>
      </c>
      <c r="P131" s="141">
        <v>0</v>
      </c>
      <c r="Q131" s="141">
        <v>0</v>
      </c>
      <c r="R131" s="141">
        <v>0</v>
      </c>
      <c r="S131" s="141">
        <v>0</v>
      </c>
      <c r="T131" s="141">
        <v>0</v>
      </c>
      <c r="U131" s="144">
        <v>0</v>
      </c>
      <c r="V131" s="141">
        <v>0</v>
      </c>
    </row>
    <row r="132" spans="1:22" ht="26.25" customHeight="1" x14ac:dyDescent="0.25">
      <c r="A132" s="142">
        <v>270011151868</v>
      </c>
      <c r="B132" s="142">
        <v>1075025007</v>
      </c>
      <c r="C132" s="141">
        <v>1</v>
      </c>
      <c r="D132" s="141" t="s">
        <v>2684</v>
      </c>
      <c r="E132" s="141">
        <v>0</v>
      </c>
      <c r="F132" s="141" t="s">
        <v>2934</v>
      </c>
      <c r="G132" s="141" t="s">
        <v>1674</v>
      </c>
      <c r="H132" s="141">
        <v>26309456</v>
      </c>
      <c r="I132" s="143">
        <v>17500</v>
      </c>
      <c r="J132" s="141" t="s">
        <v>2935</v>
      </c>
      <c r="K132" s="141" t="s">
        <v>287</v>
      </c>
      <c r="L132" s="141" t="s">
        <v>1356</v>
      </c>
      <c r="M132" s="141" t="s">
        <v>1558</v>
      </c>
      <c r="N132" s="141" t="s">
        <v>1566</v>
      </c>
      <c r="O132" s="141" t="s">
        <v>1373</v>
      </c>
      <c r="P132" s="141" t="s">
        <v>1370</v>
      </c>
      <c r="Q132" s="141" t="s">
        <v>1370</v>
      </c>
      <c r="R132" s="141" t="s">
        <v>1575</v>
      </c>
      <c r="S132" s="141" t="s">
        <v>1586</v>
      </c>
      <c r="T132" s="141" t="s">
        <v>1596</v>
      </c>
      <c r="U132" s="144" t="s">
        <v>2878</v>
      </c>
      <c r="V132" s="141" t="s">
        <v>2878</v>
      </c>
    </row>
    <row r="133" spans="1:22" ht="26.25" customHeight="1" x14ac:dyDescent="0.25">
      <c r="A133" s="142">
        <v>270011151868</v>
      </c>
      <c r="B133" s="142">
        <v>1075025007</v>
      </c>
      <c r="C133" s="141">
        <v>2</v>
      </c>
      <c r="D133" s="141">
        <v>0</v>
      </c>
      <c r="E133" s="141">
        <v>0</v>
      </c>
      <c r="F133" s="141">
        <v>0</v>
      </c>
      <c r="G133" s="141">
        <v>0</v>
      </c>
      <c r="H133" s="141">
        <v>0</v>
      </c>
      <c r="I133" s="143">
        <v>0</v>
      </c>
      <c r="J133" s="141" t="s">
        <v>2891</v>
      </c>
      <c r="K133" s="141">
        <v>0</v>
      </c>
      <c r="L133" s="141">
        <v>0</v>
      </c>
      <c r="M133" s="141">
        <v>0</v>
      </c>
      <c r="N133" s="141">
        <v>0</v>
      </c>
      <c r="O133" s="141">
        <v>0</v>
      </c>
      <c r="P133" s="141">
        <v>0</v>
      </c>
      <c r="Q133" s="141">
        <v>0</v>
      </c>
      <c r="R133" s="141">
        <v>0</v>
      </c>
      <c r="S133" s="141">
        <v>0</v>
      </c>
      <c r="T133" s="141">
        <v>0</v>
      </c>
      <c r="U133" s="144">
        <v>0</v>
      </c>
      <c r="V133" s="141">
        <v>0</v>
      </c>
    </row>
    <row r="134" spans="1:22" ht="26.25" customHeight="1" x14ac:dyDescent="0.25">
      <c r="A134" s="142">
        <v>270011151868</v>
      </c>
      <c r="B134" s="142">
        <v>1075025007</v>
      </c>
      <c r="C134" s="141">
        <v>3</v>
      </c>
      <c r="D134" s="141">
        <v>0</v>
      </c>
      <c r="E134" s="141">
        <v>0</v>
      </c>
      <c r="F134" s="141">
        <v>0</v>
      </c>
      <c r="G134" s="141">
        <v>0</v>
      </c>
      <c r="H134" s="141">
        <v>0</v>
      </c>
      <c r="I134" s="143">
        <v>0</v>
      </c>
      <c r="J134" s="141" t="s">
        <v>2891</v>
      </c>
      <c r="K134" s="141">
        <v>0</v>
      </c>
      <c r="L134" s="141">
        <v>0</v>
      </c>
      <c r="M134" s="141">
        <v>0</v>
      </c>
      <c r="N134" s="141">
        <v>0</v>
      </c>
      <c r="O134" s="141">
        <v>0</v>
      </c>
      <c r="P134" s="141">
        <v>0</v>
      </c>
      <c r="Q134" s="141">
        <v>0</v>
      </c>
      <c r="R134" s="141">
        <v>0</v>
      </c>
      <c r="S134" s="141">
        <v>0</v>
      </c>
      <c r="T134" s="141">
        <v>0</v>
      </c>
      <c r="U134" s="144">
        <v>0</v>
      </c>
      <c r="V134" s="141">
        <v>0</v>
      </c>
    </row>
    <row r="135" spans="1:22" ht="26.25" customHeight="1" x14ac:dyDescent="0.25">
      <c r="A135" s="142">
        <v>270011151868</v>
      </c>
      <c r="B135" s="142">
        <v>1075025007</v>
      </c>
      <c r="C135" s="141">
        <v>4</v>
      </c>
      <c r="D135" s="141">
        <v>0</v>
      </c>
      <c r="E135" s="141">
        <v>0</v>
      </c>
      <c r="F135" s="141">
        <v>0</v>
      </c>
      <c r="G135" s="141">
        <v>0</v>
      </c>
      <c r="H135" s="141">
        <v>0</v>
      </c>
      <c r="I135" s="143">
        <v>0</v>
      </c>
      <c r="J135" s="141" t="s">
        <v>2891</v>
      </c>
      <c r="K135" s="141">
        <v>0</v>
      </c>
      <c r="L135" s="141">
        <v>0</v>
      </c>
      <c r="M135" s="141">
        <v>0</v>
      </c>
      <c r="N135" s="141">
        <v>0</v>
      </c>
      <c r="O135" s="141">
        <v>0</v>
      </c>
      <c r="P135" s="141">
        <v>0</v>
      </c>
      <c r="Q135" s="141">
        <v>0</v>
      </c>
      <c r="R135" s="141">
        <v>0</v>
      </c>
      <c r="S135" s="141">
        <v>0</v>
      </c>
      <c r="T135" s="141">
        <v>0</v>
      </c>
      <c r="U135" s="144">
        <v>0</v>
      </c>
      <c r="V135" s="141">
        <v>0</v>
      </c>
    </row>
    <row r="136" spans="1:22" ht="26.25" customHeight="1" x14ac:dyDescent="0.25">
      <c r="A136" s="142">
        <v>270011151868</v>
      </c>
      <c r="B136" s="142">
        <v>1075025007</v>
      </c>
      <c r="C136" s="141">
        <v>5</v>
      </c>
      <c r="D136" s="141">
        <v>0</v>
      </c>
      <c r="E136" s="141">
        <v>0</v>
      </c>
      <c r="F136" s="141">
        <v>0</v>
      </c>
      <c r="G136" s="141">
        <v>0</v>
      </c>
      <c r="H136" s="141">
        <v>0</v>
      </c>
      <c r="I136" s="143">
        <v>0</v>
      </c>
      <c r="J136" s="141" t="s">
        <v>2891</v>
      </c>
      <c r="K136" s="141">
        <v>0</v>
      </c>
      <c r="L136" s="141">
        <v>0</v>
      </c>
      <c r="M136" s="141">
        <v>0</v>
      </c>
      <c r="N136" s="141">
        <v>0</v>
      </c>
      <c r="O136" s="141">
        <v>0</v>
      </c>
      <c r="P136" s="141">
        <v>0</v>
      </c>
      <c r="Q136" s="141">
        <v>0</v>
      </c>
      <c r="R136" s="141">
        <v>0</v>
      </c>
      <c r="S136" s="141">
        <v>0</v>
      </c>
      <c r="T136" s="141">
        <v>0</v>
      </c>
      <c r="U136" s="144">
        <v>0</v>
      </c>
      <c r="V136" s="141">
        <v>0</v>
      </c>
    </row>
    <row r="137" spans="1:22" ht="26.25" customHeight="1" x14ac:dyDescent="0.25">
      <c r="A137" s="142">
        <v>270011151868</v>
      </c>
      <c r="B137" s="142">
        <v>1075025007</v>
      </c>
      <c r="C137" s="141">
        <v>6</v>
      </c>
      <c r="D137" s="141">
        <v>0</v>
      </c>
      <c r="E137" s="141">
        <v>0</v>
      </c>
      <c r="F137" s="141">
        <v>0</v>
      </c>
      <c r="G137" s="141">
        <v>0</v>
      </c>
      <c r="H137" s="141">
        <v>0</v>
      </c>
      <c r="I137" s="143">
        <v>0</v>
      </c>
      <c r="J137" s="141" t="s">
        <v>2891</v>
      </c>
      <c r="K137" s="141">
        <v>0</v>
      </c>
      <c r="L137" s="141">
        <v>0</v>
      </c>
      <c r="M137" s="141">
        <v>0</v>
      </c>
      <c r="N137" s="141">
        <v>0</v>
      </c>
      <c r="O137" s="141">
        <v>0</v>
      </c>
      <c r="P137" s="141">
        <v>0</v>
      </c>
      <c r="Q137" s="141">
        <v>0</v>
      </c>
      <c r="R137" s="141">
        <v>0</v>
      </c>
      <c r="S137" s="141">
        <v>0</v>
      </c>
      <c r="T137" s="141">
        <v>0</v>
      </c>
      <c r="U137" s="144">
        <v>0</v>
      </c>
      <c r="V137" s="141">
        <v>0</v>
      </c>
    </row>
    <row r="138" spans="1:22" ht="26.25" customHeight="1" x14ac:dyDescent="0.25">
      <c r="A138" s="142">
        <v>270011151868</v>
      </c>
      <c r="B138" s="142">
        <v>1075025007</v>
      </c>
      <c r="C138" s="141">
        <v>7</v>
      </c>
      <c r="D138" s="141">
        <v>0</v>
      </c>
      <c r="E138" s="141">
        <v>0</v>
      </c>
      <c r="F138" s="141">
        <v>0</v>
      </c>
      <c r="G138" s="141">
        <v>0</v>
      </c>
      <c r="H138" s="141">
        <v>0</v>
      </c>
      <c r="I138" s="143">
        <v>0</v>
      </c>
      <c r="J138" s="141" t="s">
        <v>2891</v>
      </c>
      <c r="K138" s="141">
        <v>0</v>
      </c>
      <c r="L138" s="141">
        <v>0</v>
      </c>
      <c r="M138" s="141">
        <v>0</v>
      </c>
      <c r="N138" s="141">
        <v>0</v>
      </c>
      <c r="O138" s="141">
        <v>0</v>
      </c>
      <c r="P138" s="141">
        <v>0</v>
      </c>
      <c r="Q138" s="141">
        <v>0</v>
      </c>
      <c r="R138" s="141">
        <v>0</v>
      </c>
      <c r="S138" s="141">
        <v>0</v>
      </c>
      <c r="T138" s="141">
        <v>0</v>
      </c>
      <c r="U138" s="144">
        <v>0</v>
      </c>
      <c r="V138" s="141">
        <v>0</v>
      </c>
    </row>
    <row r="139" spans="1:22" ht="26.25" customHeight="1" x14ac:dyDescent="0.25">
      <c r="A139" s="142">
        <v>270011151868</v>
      </c>
      <c r="B139" s="142">
        <v>1075025007</v>
      </c>
      <c r="C139" s="141">
        <v>8</v>
      </c>
      <c r="D139" s="141">
        <v>0</v>
      </c>
      <c r="E139" s="141">
        <v>0</v>
      </c>
      <c r="F139" s="141">
        <v>0</v>
      </c>
      <c r="G139" s="141">
        <v>0</v>
      </c>
      <c r="H139" s="141">
        <v>0</v>
      </c>
      <c r="I139" s="143">
        <v>0</v>
      </c>
      <c r="J139" s="141" t="s">
        <v>2891</v>
      </c>
      <c r="K139" s="141">
        <v>0</v>
      </c>
      <c r="L139" s="141">
        <v>0</v>
      </c>
      <c r="M139" s="141">
        <v>0</v>
      </c>
      <c r="N139" s="141">
        <v>0</v>
      </c>
      <c r="O139" s="141">
        <v>0</v>
      </c>
      <c r="P139" s="141">
        <v>0</v>
      </c>
      <c r="Q139" s="141">
        <v>0</v>
      </c>
      <c r="R139" s="141">
        <v>0</v>
      </c>
      <c r="S139" s="141">
        <v>0</v>
      </c>
      <c r="T139" s="141">
        <v>0</v>
      </c>
      <c r="U139" s="144">
        <v>0</v>
      </c>
      <c r="V139" s="141">
        <v>0</v>
      </c>
    </row>
    <row r="140" spans="1:22" ht="26.25" customHeight="1" x14ac:dyDescent="0.25">
      <c r="A140" s="142">
        <v>270011151868</v>
      </c>
      <c r="B140" s="142">
        <v>1075025007</v>
      </c>
      <c r="C140" s="141">
        <v>9</v>
      </c>
      <c r="D140" s="141">
        <v>0</v>
      </c>
      <c r="E140" s="141">
        <v>0</v>
      </c>
      <c r="F140" s="141">
        <v>0</v>
      </c>
      <c r="G140" s="141">
        <v>0</v>
      </c>
      <c r="H140" s="141">
        <v>0</v>
      </c>
      <c r="I140" s="143">
        <v>0</v>
      </c>
      <c r="J140" s="141" t="s">
        <v>2891</v>
      </c>
      <c r="K140" s="141">
        <v>0</v>
      </c>
      <c r="L140" s="141">
        <v>0</v>
      </c>
      <c r="M140" s="141">
        <v>0</v>
      </c>
      <c r="N140" s="141">
        <v>0</v>
      </c>
      <c r="O140" s="141">
        <v>0</v>
      </c>
      <c r="P140" s="141">
        <v>0</v>
      </c>
      <c r="Q140" s="141">
        <v>0</v>
      </c>
      <c r="R140" s="141">
        <v>0</v>
      </c>
      <c r="S140" s="141">
        <v>0</v>
      </c>
      <c r="T140" s="141">
        <v>0</v>
      </c>
      <c r="U140" s="144">
        <v>0</v>
      </c>
      <c r="V140" s="141">
        <v>0</v>
      </c>
    </row>
    <row r="141" spans="1:22" ht="26.25" customHeight="1" x14ac:dyDescent="0.25">
      <c r="A141" s="142">
        <v>270011151868</v>
      </c>
      <c r="B141" s="142">
        <v>1075025007</v>
      </c>
      <c r="C141" s="141">
        <v>10</v>
      </c>
      <c r="D141" s="141">
        <v>0</v>
      </c>
      <c r="E141" s="141">
        <v>0</v>
      </c>
      <c r="F141" s="141">
        <v>0</v>
      </c>
      <c r="G141" s="141">
        <v>0</v>
      </c>
      <c r="H141" s="141">
        <v>0</v>
      </c>
      <c r="I141" s="143">
        <v>0</v>
      </c>
      <c r="J141" s="141" t="s">
        <v>2891</v>
      </c>
      <c r="K141" s="141">
        <v>0</v>
      </c>
      <c r="L141" s="141">
        <v>0</v>
      </c>
      <c r="M141" s="141">
        <v>0</v>
      </c>
      <c r="N141" s="141">
        <v>0</v>
      </c>
      <c r="O141" s="141">
        <v>0</v>
      </c>
      <c r="P141" s="141">
        <v>0</v>
      </c>
      <c r="Q141" s="141">
        <v>0</v>
      </c>
      <c r="R141" s="141">
        <v>0</v>
      </c>
      <c r="S141" s="141">
        <v>0</v>
      </c>
      <c r="T141" s="141">
        <v>0</v>
      </c>
      <c r="U141" s="144">
        <v>0</v>
      </c>
      <c r="V141" s="141">
        <v>0</v>
      </c>
    </row>
    <row r="142" spans="1:22" ht="26.25" customHeight="1" x14ac:dyDescent="0.25">
      <c r="A142" s="142">
        <v>270011151868</v>
      </c>
      <c r="B142" s="142">
        <v>1133606886</v>
      </c>
      <c r="C142" s="141">
        <v>1</v>
      </c>
      <c r="D142" s="141" t="s">
        <v>2676</v>
      </c>
      <c r="E142" s="141">
        <v>0</v>
      </c>
      <c r="F142" s="141" t="s">
        <v>2930</v>
      </c>
      <c r="G142" s="141" t="s">
        <v>1674</v>
      </c>
      <c r="H142" s="141">
        <v>1133606888</v>
      </c>
      <c r="I142" s="143">
        <v>37089</v>
      </c>
      <c r="J142" s="141" t="s">
        <v>2924</v>
      </c>
      <c r="K142" s="141" t="s">
        <v>287</v>
      </c>
      <c r="L142" s="141" t="s">
        <v>1356</v>
      </c>
      <c r="M142" s="141" t="s">
        <v>1558</v>
      </c>
      <c r="N142" s="141" t="s">
        <v>1566</v>
      </c>
      <c r="O142" s="141" t="s">
        <v>1373</v>
      </c>
      <c r="P142" s="141" t="s">
        <v>1369</v>
      </c>
      <c r="Q142" s="141" t="s">
        <v>1370</v>
      </c>
      <c r="R142" s="141" t="s">
        <v>1578</v>
      </c>
      <c r="S142" s="141" t="s">
        <v>1586</v>
      </c>
      <c r="T142" s="141" t="s">
        <v>1596</v>
      </c>
      <c r="U142" s="144" t="s">
        <v>2878</v>
      </c>
      <c r="V142" s="141" t="s">
        <v>2878</v>
      </c>
    </row>
    <row r="143" spans="1:22" ht="26.25" customHeight="1" x14ac:dyDescent="0.25">
      <c r="A143" s="142">
        <v>270011151868</v>
      </c>
      <c r="B143" s="142">
        <v>1133606886</v>
      </c>
      <c r="C143" s="141">
        <v>2</v>
      </c>
      <c r="D143" s="141">
        <v>0</v>
      </c>
      <c r="E143" s="141">
        <v>0</v>
      </c>
      <c r="F143" s="141">
        <v>0</v>
      </c>
      <c r="G143" s="141">
        <v>0</v>
      </c>
      <c r="H143" s="141">
        <v>0</v>
      </c>
      <c r="I143" s="143">
        <v>0</v>
      </c>
      <c r="J143" s="141" t="s">
        <v>2891</v>
      </c>
      <c r="K143" s="141">
        <v>0</v>
      </c>
      <c r="L143" s="141">
        <v>0</v>
      </c>
      <c r="M143" s="141">
        <v>0</v>
      </c>
      <c r="N143" s="141">
        <v>0</v>
      </c>
      <c r="O143" s="141">
        <v>0</v>
      </c>
      <c r="P143" s="141">
        <v>0</v>
      </c>
      <c r="Q143" s="141">
        <v>0</v>
      </c>
      <c r="R143" s="141">
        <v>0</v>
      </c>
      <c r="S143" s="141">
        <v>0</v>
      </c>
      <c r="T143" s="141">
        <v>0</v>
      </c>
      <c r="U143" s="144">
        <v>0</v>
      </c>
      <c r="V143" s="141">
        <v>0</v>
      </c>
    </row>
    <row r="144" spans="1:22" ht="26.25" customHeight="1" x14ac:dyDescent="0.25">
      <c r="A144" s="142">
        <v>270011151868</v>
      </c>
      <c r="B144" s="142">
        <v>1133606886</v>
      </c>
      <c r="C144" s="141">
        <v>3</v>
      </c>
      <c r="D144" s="141">
        <v>0</v>
      </c>
      <c r="E144" s="141">
        <v>0</v>
      </c>
      <c r="F144" s="141">
        <v>0</v>
      </c>
      <c r="G144" s="141">
        <v>0</v>
      </c>
      <c r="H144" s="141">
        <v>0</v>
      </c>
      <c r="I144" s="143">
        <v>0</v>
      </c>
      <c r="J144" s="141" t="s">
        <v>2891</v>
      </c>
      <c r="K144" s="141">
        <v>0</v>
      </c>
      <c r="L144" s="141">
        <v>0</v>
      </c>
      <c r="M144" s="141">
        <v>0</v>
      </c>
      <c r="N144" s="141">
        <v>0</v>
      </c>
      <c r="O144" s="141">
        <v>0</v>
      </c>
      <c r="P144" s="141">
        <v>0</v>
      </c>
      <c r="Q144" s="141">
        <v>0</v>
      </c>
      <c r="R144" s="141">
        <v>0</v>
      </c>
      <c r="S144" s="141">
        <v>0</v>
      </c>
      <c r="T144" s="141">
        <v>0</v>
      </c>
      <c r="U144" s="144">
        <v>0</v>
      </c>
      <c r="V144" s="141">
        <v>0</v>
      </c>
    </row>
    <row r="145" spans="1:22" ht="26.25" customHeight="1" x14ac:dyDescent="0.25">
      <c r="A145" s="142">
        <v>270011151868</v>
      </c>
      <c r="B145" s="142">
        <v>1133606886</v>
      </c>
      <c r="C145" s="141">
        <v>4</v>
      </c>
      <c r="D145" s="141">
        <v>0</v>
      </c>
      <c r="E145" s="141">
        <v>0</v>
      </c>
      <c r="F145" s="141">
        <v>0</v>
      </c>
      <c r="G145" s="141">
        <v>0</v>
      </c>
      <c r="H145" s="141">
        <v>0</v>
      </c>
      <c r="I145" s="143">
        <v>0</v>
      </c>
      <c r="J145" s="141" t="s">
        <v>2891</v>
      </c>
      <c r="K145" s="141">
        <v>0</v>
      </c>
      <c r="L145" s="141">
        <v>0</v>
      </c>
      <c r="M145" s="141">
        <v>0</v>
      </c>
      <c r="N145" s="141">
        <v>0</v>
      </c>
      <c r="O145" s="141">
        <v>0</v>
      </c>
      <c r="P145" s="141">
        <v>0</v>
      </c>
      <c r="Q145" s="141">
        <v>0</v>
      </c>
      <c r="R145" s="141">
        <v>0</v>
      </c>
      <c r="S145" s="141">
        <v>0</v>
      </c>
      <c r="T145" s="141">
        <v>0</v>
      </c>
      <c r="U145" s="144">
        <v>0</v>
      </c>
      <c r="V145" s="141">
        <v>0</v>
      </c>
    </row>
    <row r="146" spans="1:22" ht="26.25" customHeight="1" x14ac:dyDescent="0.25">
      <c r="A146" s="142">
        <v>270011151868</v>
      </c>
      <c r="B146" s="142">
        <v>1133606886</v>
      </c>
      <c r="C146" s="141">
        <v>5</v>
      </c>
      <c r="D146" s="141">
        <v>0</v>
      </c>
      <c r="E146" s="141">
        <v>0</v>
      </c>
      <c r="F146" s="141">
        <v>0</v>
      </c>
      <c r="G146" s="141">
        <v>0</v>
      </c>
      <c r="H146" s="141">
        <v>0</v>
      </c>
      <c r="I146" s="143">
        <v>0</v>
      </c>
      <c r="J146" s="141" t="s">
        <v>2891</v>
      </c>
      <c r="K146" s="141">
        <v>0</v>
      </c>
      <c r="L146" s="141">
        <v>0</v>
      </c>
      <c r="M146" s="141">
        <v>0</v>
      </c>
      <c r="N146" s="141">
        <v>0</v>
      </c>
      <c r="O146" s="141">
        <v>0</v>
      </c>
      <c r="P146" s="141">
        <v>0</v>
      </c>
      <c r="Q146" s="141">
        <v>0</v>
      </c>
      <c r="R146" s="141">
        <v>0</v>
      </c>
      <c r="S146" s="141">
        <v>0</v>
      </c>
      <c r="T146" s="141">
        <v>0</v>
      </c>
      <c r="U146" s="144">
        <v>0</v>
      </c>
      <c r="V146" s="141">
        <v>0</v>
      </c>
    </row>
    <row r="147" spans="1:22" ht="26.25" customHeight="1" x14ac:dyDescent="0.25">
      <c r="A147" s="142">
        <v>270011151868</v>
      </c>
      <c r="B147" s="142">
        <v>1133606886</v>
      </c>
      <c r="C147" s="141">
        <v>6</v>
      </c>
      <c r="D147" s="141">
        <v>0</v>
      </c>
      <c r="E147" s="141">
        <v>0</v>
      </c>
      <c r="F147" s="141">
        <v>0</v>
      </c>
      <c r="G147" s="141">
        <v>0</v>
      </c>
      <c r="H147" s="141">
        <v>0</v>
      </c>
      <c r="I147" s="143">
        <v>0</v>
      </c>
      <c r="J147" s="141" t="s">
        <v>2891</v>
      </c>
      <c r="K147" s="141">
        <v>0</v>
      </c>
      <c r="L147" s="141">
        <v>0</v>
      </c>
      <c r="M147" s="141">
        <v>0</v>
      </c>
      <c r="N147" s="141">
        <v>0</v>
      </c>
      <c r="O147" s="141">
        <v>0</v>
      </c>
      <c r="P147" s="141">
        <v>0</v>
      </c>
      <c r="Q147" s="141">
        <v>0</v>
      </c>
      <c r="R147" s="141">
        <v>0</v>
      </c>
      <c r="S147" s="141">
        <v>0</v>
      </c>
      <c r="T147" s="141">
        <v>0</v>
      </c>
      <c r="U147" s="144">
        <v>0</v>
      </c>
      <c r="V147" s="141">
        <v>0</v>
      </c>
    </row>
    <row r="148" spans="1:22" ht="26.25" customHeight="1" x14ac:dyDescent="0.25">
      <c r="A148" s="142">
        <v>270011151868</v>
      </c>
      <c r="B148" s="142">
        <v>1133606886</v>
      </c>
      <c r="C148" s="141">
        <v>7</v>
      </c>
      <c r="D148" s="141">
        <v>0</v>
      </c>
      <c r="E148" s="141">
        <v>0</v>
      </c>
      <c r="F148" s="141">
        <v>0</v>
      </c>
      <c r="G148" s="141">
        <v>0</v>
      </c>
      <c r="H148" s="141">
        <v>0</v>
      </c>
      <c r="I148" s="143">
        <v>0</v>
      </c>
      <c r="J148" s="141" t="s">
        <v>2891</v>
      </c>
      <c r="K148" s="141">
        <v>0</v>
      </c>
      <c r="L148" s="141">
        <v>0</v>
      </c>
      <c r="M148" s="141">
        <v>0</v>
      </c>
      <c r="N148" s="141">
        <v>0</v>
      </c>
      <c r="O148" s="141">
        <v>0</v>
      </c>
      <c r="P148" s="141">
        <v>0</v>
      </c>
      <c r="Q148" s="141">
        <v>0</v>
      </c>
      <c r="R148" s="141">
        <v>0</v>
      </c>
      <c r="S148" s="141">
        <v>0</v>
      </c>
      <c r="T148" s="141">
        <v>0</v>
      </c>
      <c r="U148" s="144">
        <v>0</v>
      </c>
      <c r="V148" s="141">
        <v>0</v>
      </c>
    </row>
    <row r="149" spans="1:22" ht="26.25" customHeight="1" x14ac:dyDescent="0.25">
      <c r="A149" s="142">
        <v>270011151868</v>
      </c>
      <c r="B149" s="142">
        <v>1133606886</v>
      </c>
      <c r="C149" s="141">
        <v>8</v>
      </c>
      <c r="D149" s="141">
        <v>0</v>
      </c>
      <c r="E149" s="141">
        <v>0</v>
      </c>
      <c r="F149" s="141">
        <v>0</v>
      </c>
      <c r="G149" s="141">
        <v>0</v>
      </c>
      <c r="H149" s="141">
        <v>0</v>
      </c>
      <c r="I149" s="143">
        <v>0</v>
      </c>
      <c r="J149" s="141" t="s">
        <v>2891</v>
      </c>
      <c r="K149" s="141">
        <v>0</v>
      </c>
      <c r="L149" s="141">
        <v>0</v>
      </c>
      <c r="M149" s="141">
        <v>0</v>
      </c>
      <c r="N149" s="141">
        <v>0</v>
      </c>
      <c r="O149" s="141">
        <v>0</v>
      </c>
      <c r="P149" s="141">
        <v>0</v>
      </c>
      <c r="Q149" s="141">
        <v>0</v>
      </c>
      <c r="R149" s="141">
        <v>0</v>
      </c>
      <c r="S149" s="141">
        <v>0</v>
      </c>
      <c r="T149" s="141">
        <v>0</v>
      </c>
      <c r="U149" s="144">
        <v>0</v>
      </c>
      <c r="V149" s="141">
        <v>0</v>
      </c>
    </row>
    <row r="150" spans="1:22" ht="26.25" customHeight="1" x14ac:dyDescent="0.25">
      <c r="A150" s="142">
        <v>270011151868</v>
      </c>
      <c r="B150" s="142">
        <v>1133606886</v>
      </c>
      <c r="C150" s="141">
        <v>9</v>
      </c>
      <c r="D150" s="141">
        <v>0</v>
      </c>
      <c r="E150" s="141">
        <v>0</v>
      </c>
      <c r="F150" s="141">
        <v>0</v>
      </c>
      <c r="G150" s="141">
        <v>0</v>
      </c>
      <c r="H150" s="141">
        <v>0</v>
      </c>
      <c r="I150" s="143">
        <v>0</v>
      </c>
      <c r="J150" s="141" t="s">
        <v>2891</v>
      </c>
      <c r="K150" s="141">
        <v>0</v>
      </c>
      <c r="L150" s="141">
        <v>0</v>
      </c>
      <c r="M150" s="141">
        <v>0</v>
      </c>
      <c r="N150" s="141">
        <v>0</v>
      </c>
      <c r="O150" s="141">
        <v>0</v>
      </c>
      <c r="P150" s="141">
        <v>0</v>
      </c>
      <c r="Q150" s="141">
        <v>0</v>
      </c>
      <c r="R150" s="141">
        <v>0</v>
      </c>
      <c r="S150" s="141">
        <v>0</v>
      </c>
      <c r="T150" s="141">
        <v>0</v>
      </c>
      <c r="U150" s="144">
        <v>0</v>
      </c>
      <c r="V150" s="141">
        <v>0</v>
      </c>
    </row>
    <row r="151" spans="1:22" ht="26.25" customHeight="1" x14ac:dyDescent="0.25">
      <c r="A151" s="142">
        <v>270011151868</v>
      </c>
      <c r="B151" s="142">
        <v>1133606886</v>
      </c>
      <c r="C151" s="141">
        <v>10</v>
      </c>
      <c r="D151" s="141">
        <v>0</v>
      </c>
      <c r="E151" s="141">
        <v>0</v>
      </c>
      <c r="F151" s="141">
        <v>0</v>
      </c>
      <c r="G151" s="141">
        <v>0</v>
      </c>
      <c r="H151" s="141">
        <v>0</v>
      </c>
      <c r="I151" s="143">
        <v>0</v>
      </c>
      <c r="J151" s="141" t="s">
        <v>2891</v>
      </c>
      <c r="K151" s="141">
        <v>0</v>
      </c>
      <c r="L151" s="141">
        <v>0</v>
      </c>
      <c r="M151" s="141">
        <v>0</v>
      </c>
      <c r="N151" s="141">
        <v>0</v>
      </c>
      <c r="O151" s="141">
        <v>0</v>
      </c>
      <c r="P151" s="141">
        <v>0</v>
      </c>
      <c r="Q151" s="141">
        <v>0</v>
      </c>
      <c r="R151" s="141">
        <v>0</v>
      </c>
      <c r="S151" s="141">
        <v>0</v>
      </c>
      <c r="T151" s="141">
        <v>0</v>
      </c>
      <c r="U151" s="144">
        <v>0</v>
      </c>
      <c r="V151" s="141">
        <v>0</v>
      </c>
    </row>
    <row r="152" spans="1:22" ht="26.25" customHeight="1" x14ac:dyDescent="0.25">
      <c r="A152" s="142">
        <v>270011151868</v>
      </c>
      <c r="B152" s="142">
        <v>1133606888</v>
      </c>
      <c r="C152" s="141">
        <v>1</v>
      </c>
      <c r="D152" s="141" t="s">
        <v>2680</v>
      </c>
      <c r="E152" s="141">
        <v>0</v>
      </c>
      <c r="F152" s="141" t="s">
        <v>2925</v>
      </c>
      <c r="G152" s="141" t="s">
        <v>1674</v>
      </c>
      <c r="H152" s="141">
        <v>1077451194</v>
      </c>
      <c r="I152" s="143">
        <v>34664</v>
      </c>
      <c r="J152" s="141" t="s">
        <v>2926</v>
      </c>
      <c r="K152" s="141" t="s">
        <v>287</v>
      </c>
      <c r="L152" s="141" t="s">
        <v>1357</v>
      </c>
      <c r="M152" s="141" t="s">
        <v>1559</v>
      </c>
      <c r="N152" s="141" t="s">
        <v>1566</v>
      </c>
      <c r="O152" s="141" t="s">
        <v>1373</v>
      </c>
      <c r="P152" s="141" t="s">
        <v>1369</v>
      </c>
      <c r="Q152" s="141" t="s">
        <v>1370</v>
      </c>
      <c r="R152" s="141" t="s">
        <v>1578</v>
      </c>
      <c r="S152" s="141" t="s">
        <v>2200</v>
      </c>
      <c r="T152" s="141" t="s">
        <v>1595</v>
      </c>
      <c r="U152" s="144" t="s">
        <v>2878</v>
      </c>
      <c r="V152" s="141" t="s">
        <v>2878</v>
      </c>
    </row>
    <row r="153" spans="1:22" ht="26.25" customHeight="1" x14ac:dyDescent="0.25">
      <c r="A153" s="142">
        <v>270011151868</v>
      </c>
      <c r="B153" s="142">
        <v>1133606888</v>
      </c>
      <c r="C153" s="141">
        <v>2</v>
      </c>
      <c r="D153" s="141">
        <v>0</v>
      </c>
      <c r="E153" s="141">
        <v>0</v>
      </c>
      <c r="F153" s="141">
        <v>0</v>
      </c>
      <c r="G153" s="141">
        <v>0</v>
      </c>
      <c r="H153" s="141">
        <v>0</v>
      </c>
      <c r="I153" s="143">
        <v>0</v>
      </c>
      <c r="J153" s="141" t="s">
        <v>2891</v>
      </c>
      <c r="K153" s="141">
        <v>0</v>
      </c>
      <c r="L153" s="141">
        <v>0</v>
      </c>
      <c r="M153" s="141">
        <v>0</v>
      </c>
      <c r="N153" s="141">
        <v>0</v>
      </c>
      <c r="O153" s="141">
        <v>0</v>
      </c>
      <c r="P153" s="141">
        <v>0</v>
      </c>
      <c r="Q153" s="141">
        <v>0</v>
      </c>
      <c r="R153" s="141">
        <v>0</v>
      </c>
      <c r="S153" s="141">
        <v>0</v>
      </c>
      <c r="T153" s="141">
        <v>0</v>
      </c>
      <c r="U153" s="144">
        <v>0</v>
      </c>
      <c r="V153" s="141">
        <v>0</v>
      </c>
    </row>
    <row r="154" spans="1:22" ht="26.25" customHeight="1" x14ac:dyDescent="0.25">
      <c r="A154" s="142">
        <v>270011151868</v>
      </c>
      <c r="B154" s="142">
        <v>1133606888</v>
      </c>
      <c r="C154" s="141">
        <v>3</v>
      </c>
      <c r="D154" s="141">
        <v>0</v>
      </c>
      <c r="E154" s="141">
        <v>0</v>
      </c>
      <c r="F154" s="141">
        <v>0</v>
      </c>
      <c r="G154" s="141">
        <v>0</v>
      </c>
      <c r="H154" s="141">
        <v>0</v>
      </c>
      <c r="I154" s="143">
        <v>0</v>
      </c>
      <c r="J154" s="141" t="s">
        <v>2891</v>
      </c>
      <c r="K154" s="141">
        <v>0</v>
      </c>
      <c r="L154" s="141">
        <v>0</v>
      </c>
      <c r="M154" s="141">
        <v>0</v>
      </c>
      <c r="N154" s="141">
        <v>0</v>
      </c>
      <c r="O154" s="141">
        <v>0</v>
      </c>
      <c r="P154" s="141">
        <v>0</v>
      </c>
      <c r="Q154" s="141">
        <v>0</v>
      </c>
      <c r="R154" s="141">
        <v>0</v>
      </c>
      <c r="S154" s="141">
        <v>0</v>
      </c>
      <c r="T154" s="141">
        <v>0</v>
      </c>
      <c r="U154" s="144">
        <v>0</v>
      </c>
      <c r="V154" s="141">
        <v>0</v>
      </c>
    </row>
    <row r="155" spans="1:22" ht="26.25" customHeight="1" x14ac:dyDescent="0.25">
      <c r="A155" s="142">
        <v>270011151868</v>
      </c>
      <c r="B155" s="142">
        <v>1133606888</v>
      </c>
      <c r="C155" s="141">
        <v>4</v>
      </c>
      <c r="D155" s="141">
        <v>0</v>
      </c>
      <c r="E155" s="141">
        <v>0</v>
      </c>
      <c r="F155" s="141">
        <v>0</v>
      </c>
      <c r="G155" s="141">
        <v>0</v>
      </c>
      <c r="H155" s="141">
        <v>0</v>
      </c>
      <c r="I155" s="143">
        <v>0</v>
      </c>
      <c r="J155" s="141" t="s">
        <v>2891</v>
      </c>
      <c r="K155" s="141">
        <v>0</v>
      </c>
      <c r="L155" s="141">
        <v>0</v>
      </c>
      <c r="M155" s="141">
        <v>0</v>
      </c>
      <c r="N155" s="141">
        <v>0</v>
      </c>
      <c r="O155" s="141">
        <v>0</v>
      </c>
      <c r="P155" s="141">
        <v>0</v>
      </c>
      <c r="Q155" s="141">
        <v>0</v>
      </c>
      <c r="R155" s="141">
        <v>0</v>
      </c>
      <c r="S155" s="141">
        <v>0</v>
      </c>
      <c r="T155" s="141">
        <v>0</v>
      </c>
      <c r="U155" s="144">
        <v>0</v>
      </c>
      <c r="V155" s="141">
        <v>0</v>
      </c>
    </row>
    <row r="156" spans="1:22" ht="26.25" customHeight="1" x14ac:dyDescent="0.25">
      <c r="A156" s="142">
        <v>270011151868</v>
      </c>
      <c r="B156" s="142">
        <v>1133606888</v>
      </c>
      <c r="C156" s="141">
        <v>5</v>
      </c>
      <c r="D156" s="141">
        <v>0</v>
      </c>
      <c r="E156" s="141">
        <v>0</v>
      </c>
      <c r="F156" s="141">
        <v>0</v>
      </c>
      <c r="G156" s="141">
        <v>0</v>
      </c>
      <c r="H156" s="141">
        <v>0</v>
      </c>
      <c r="I156" s="143">
        <v>0</v>
      </c>
      <c r="J156" s="141" t="s">
        <v>2891</v>
      </c>
      <c r="K156" s="141">
        <v>0</v>
      </c>
      <c r="L156" s="141">
        <v>0</v>
      </c>
      <c r="M156" s="141">
        <v>0</v>
      </c>
      <c r="N156" s="141">
        <v>0</v>
      </c>
      <c r="O156" s="141">
        <v>0</v>
      </c>
      <c r="P156" s="141">
        <v>0</v>
      </c>
      <c r="Q156" s="141">
        <v>0</v>
      </c>
      <c r="R156" s="141">
        <v>0</v>
      </c>
      <c r="S156" s="141">
        <v>0</v>
      </c>
      <c r="T156" s="141">
        <v>0</v>
      </c>
      <c r="U156" s="144">
        <v>0</v>
      </c>
      <c r="V156" s="141">
        <v>0</v>
      </c>
    </row>
    <row r="157" spans="1:22" ht="26.25" customHeight="1" x14ac:dyDescent="0.25">
      <c r="A157" s="142">
        <v>270011151868</v>
      </c>
      <c r="B157" s="142">
        <v>1133606888</v>
      </c>
      <c r="C157" s="141">
        <v>6</v>
      </c>
      <c r="D157" s="141">
        <v>0</v>
      </c>
      <c r="E157" s="141">
        <v>0</v>
      </c>
      <c r="F157" s="141">
        <v>0</v>
      </c>
      <c r="G157" s="141">
        <v>0</v>
      </c>
      <c r="H157" s="141">
        <v>0</v>
      </c>
      <c r="I157" s="143">
        <v>0</v>
      </c>
      <c r="J157" s="141" t="s">
        <v>2891</v>
      </c>
      <c r="K157" s="141">
        <v>0</v>
      </c>
      <c r="L157" s="141">
        <v>0</v>
      </c>
      <c r="M157" s="141">
        <v>0</v>
      </c>
      <c r="N157" s="141">
        <v>0</v>
      </c>
      <c r="O157" s="141">
        <v>0</v>
      </c>
      <c r="P157" s="141">
        <v>0</v>
      </c>
      <c r="Q157" s="141">
        <v>0</v>
      </c>
      <c r="R157" s="141">
        <v>0</v>
      </c>
      <c r="S157" s="141">
        <v>0</v>
      </c>
      <c r="T157" s="141">
        <v>0</v>
      </c>
      <c r="U157" s="144">
        <v>0</v>
      </c>
      <c r="V157" s="141">
        <v>0</v>
      </c>
    </row>
    <row r="158" spans="1:22" ht="26.25" customHeight="1" x14ac:dyDescent="0.25">
      <c r="A158" s="142">
        <v>270011151868</v>
      </c>
      <c r="B158" s="142">
        <v>1133606888</v>
      </c>
      <c r="C158" s="141">
        <v>7</v>
      </c>
      <c r="D158" s="141">
        <v>0</v>
      </c>
      <c r="E158" s="141">
        <v>0</v>
      </c>
      <c r="F158" s="141">
        <v>0</v>
      </c>
      <c r="G158" s="141">
        <v>0</v>
      </c>
      <c r="H158" s="141">
        <v>0</v>
      </c>
      <c r="I158" s="143">
        <v>0</v>
      </c>
      <c r="J158" s="141" t="s">
        <v>2891</v>
      </c>
      <c r="K158" s="141">
        <v>0</v>
      </c>
      <c r="L158" s="141">
        <v>0</v>
      </c>
      <c r="M158" s="141">
        <v>0</v>
      </c>
      <c r="N158" s="141">
        <v>0</v>
      </c>
      <c r="O158" s="141">
        <v>0</v>
      </c>
      <c r="P158" s="141">
        <v>0</v>
      </c>
      <c r="Q158" s="141">
        <v>0</v>
      </c>
      <c r="R158" s="141">
        <v>0</v>
      </c>
      <c r="S158" s="141">
        <v>0</v>
      </c>
      <c r="T158" s="141">
        <v>0</v>
      </c>
      <c r="U158" s="144">
        <v>0</v>
      </c>
      <c r="V158" s="141">
        <v>0</v>
      </c>
    </row>
    <row r="159" spans="1:22" ht="26.25" customHeight="1" x14ac:dyDescent="0.25">
      <c r="A159" s="142">
        <v>270011151868</v>
      </c>
      <c r="B159" s="142">
        <v>1133606888</v>
      </c>
      <c r="C159" s="141">
        <v>8</v>
      </c>
      <c r="D159" s="141">
        <v>0</v>
      </c>
      <c r="E159" s="141">
        <v>0</v>
      </c>
      <c r="F159" s="141">
        <v>0</v>
      </c>
      <c r="G159" s="141">
        <v>0</v>
      </c>
      <c r="H159" s="141">
        <v>0</v>
      </c>
      <c r="I159" s="143">
        <v>0</v>
      </c>
      <c r="J159" s="141" t="s">
        <v>2891</v>
      </c>
      <c r="K159" s="141">
        <v>0</v>
      </c>
      <c r="L159" s="141">
        <v>0</v>
      </c>
      <c r="M159" s="141">
        <v>0</v>
      </c>
      <c r="N159" s="141">
        <v>0</v>
      </c>
      <c r="O159" s="141">
        <v>0</v>
      </c>
      <c r="P159" s="141">
        <v>0</v>
      </c>
      <c r="Q159" s="141">
        <v>0</v>
      </c>
      <c r="R159" s="141">
        <v>0</v>
      </c>
      <c r="S159" s="141">
        <v>0</v>
      </c>
      <c r="T159" s="141">
        <v>0</v>
      </c>
      <c r="U159" s="144">
        <v>0</v>
      </c>
      <c r="V159" s="141">
        <v>0</v>
      </c>
    </row>
    <row r="160" spans="1:22" ht="26.25" customHeight="1" x14ac:dyDescent="0.25">
      <c r="A160" s="142">
        <v>270011151868</v>
      </c>
      <c r="B160" s="142">
        <v>1133606888</v>
      </c>
      <c r="C160" s="141">
        <v>9</v>
      </c>
      <c r="D160" s="141">
        <v>0</v>
      </c>
      <c r="E160" s="141">
        <v>0</v>
      </c>
      <c r="F160" s="141">
        <v>0</v>
      </c>
      <c r="G160" s="141">
        <v>0</v>
      </c>
      <c r="H160" s="141">
        <v>0</v>
      </c>
      <c r="I160" s="143">
        <v>0</v>
      </c>
      <c r="J160" s="141" t="s">
        <v>2891</v>
      </c>
      <c r="K160" s="141">
        <v>0</v>
      </c>
      <c r="L160" s="141">
        <v>0</v>
      </c>
      <c r="M160" s="141">
        <v>0</v>
      </c>
      <c r="N160" s="141">
        <v>0</v>
      </c>
      <c r="O160" s="141">
        <v>0</v>
      </c>
      <c r="P160" s="141">
        <v>0</v>
      </c>
      <c r="Q160" s="141">
        <v>0</v>
      </c>
      <c r="R160" s="141">
        <v>0</v>
      </c>
      <c r="S160" s="141">
        <v>0</v>
      </c>
      <c r="T160" s="141">
        <v>0</v>
      </c>
      <c r="U160" s="144">
        <v>0</v>
      </c>
      <c r="V160" s="141">
        <v>0</v>
      </c>
    </row>
    <row r="161" spans="1:22" ht="26.25" customHeight="1" x14ac:dyDescent="0.25">
      <c r="A161" s="142">
        <v>270011151868</v>
      </c>
      <c r="B161" s="142">
        <v>1133606888</v>
      </c>
      <c r="C161" s="141">
        <v>10</v>
      </c>
      <c r="D161" s="141">
        <v>0</v>
      </c>
      <c r="E161" s="141">
        <v>0</v>
      </c>
      <c r="F161" s="141">
        <v>0</v>
      </c>
      <c r="G161" s="141">
        <v>0</v>
      </c>
      <c r="H161" s="141">
        <v>0</v>
      </c>
      <c r="I161" s="143">
        <v>0</v>
      </c>
      <c r="J161" s="141" t="s">
        <v>2891</v>
      </c>
      <c r="K161" s="141">
        <v>0</v>
      </c>
      <c r="L161" s="141">
        <v>0</v>
      </c>
      <c r="M161" s="141">
        <v>0</v>
      </c>
      <c r="N161" s="141">
        <v>0</v>
      </c>
      <c r="O161" s="141">
        <v>0</v>
      </c>
      <c r="P161" s="141">
        <v>0</v>
      </c>
      <c r="Q161" s="141">
        <v>0</v>
      </c>
      <c r="R161" s="141">
        <v>0</v>
      </c>
      <c r="S161" s="141">
        <v>0</v>
      </c>
      <c r="T161" s="141">
        <v>0</v>
      </c>
      <c r="U161" s="144">
        <v>0</v>
      </c>
      <c r="V161" s="141">
        <v>0</v>
      </c>
    </row>
    <row r="162" spans="1:22" ht="26.25" customHeight="1" x14ac:dyDescent="0.25">
      <c r="A162" s="142">
        <v>270011151868</v>
      </c>
      <c r="B162" s="142">
        <v>1075020877</v>
      </c>
      <c r="C162" s="141">
        <v>1</v>
      </c>
      <c r="D162" s="141" t="s">
        <v>2680</v>
      </c>
      <c r="E162" s="141">
        <v>0</v>
      </c>
      <c r="F162" s="141" t="s">
        <v>2877</v>
      </c>
      <c r="G162" s="141" t="s">
        <v>1674</v>
      </c>
      <c r="H162" s="141">
        <v>1079288504</v>
      </c>
      <c r="I162" s="143">
        <v>37872</v>
      </c>
      <c r="J162" s="141" t="s">
        <v>2889</v>
      </c>
      <c r="K162" s="141" t="s">
        <v>287</v>
      </c>
      <c r="L162" s="141" t="s">
        <v>1357</v>
      </c>
      <c r="M162" s="141" t="s">
        <v>1559</v>
      </c>
      <c r="N162" s="141" t="s">
        <v>1566</v>
      </c>
      <c r="O162" s="141" t="s">
        <v>1373</v>
      </c>
      <c r="P162" s="141" t="s">
        <v>1369</v>
      </c>
      <c r="Q162" s="141" t="s">
        <v>1369</v>
      </c>
      <c r="R162" s="141" t="s">
        <v>1580</v>
      </c>
      <c r="S162" s="141" t="s">
        <v>1584</v>
      </c>
      <c r="T162" s="141" t="s">
        <v>1594</v>
      </c>
      <c r="U162" s="144">
        <v>2500000</v>
      </c>
      <c r="V162" s="141" t="s">
        <v>2878</v>
      </c>
    </row>
    <row r="163" spans="1:22" ht="26.25" customHeight="1" x14ac:dyDescent="0.25">
      <c r="A163" s="142">
        <v>270011151868</v>
      </c>
      <c r="B163" s="142">
        <v>1075020877</v>
      </c>
      <c r="C163" s="141">
        <v>2</v>
      </c>
      <c r="D163" s="141" t="s">
        <v>2675</v>
      </c>
      <c r="E163" s="141">
        <v>0</v>
      </c>
      <c r="F163" s="141" t="s">
        <v>2919</v>
      </c>
      <c r="G163" s="141" t="s">
        <v>1672</v>
      </c>
      <c r="H163" s="141">
        <v>1077489722</v>
      </c>
      <c r="I163" s="143">
        <v>44584</v>
      </c>
      <c r="J163" s="141" t="s">
        <v>2921</v>
      </c>
      <c r="K163" s="141" t="s">
        <v>287</v>
      </c>
      <c r="L163" s="141" t="s">
        <v>1357</v>
      </c>
      <c r="M163" s="141" t="s">
        <v>1781</v>
      </c>
      <c r="N163" s="141" t="s">
        <v>1781</v>
      </c>
      <c r="O163" s="141" t="s">
        <v>1373</v>
      </c>
      <c r="P163" s="141" t="s">
        <v>1370</v>
      </c>
      <c r="Q163" s="141" t="s">
        <v>1370</v>
      </c>
      <c r="R163" s="141" t="s">
        <v>1575</v>
      </c>
      <c r="S163" s="141" t="s">
        <v>2199</v>
      </c>
      <c r="T163" s="141" t="s">
        <v>1596</v>
      </c>
      <c r="U163" s="144" t="s">
        <v>2878</v>
      </c>
      <c r="V163" s="141" t="s">
        <v>2878</v>
      </c>
    </row>
    <row r="164" spans="1:22" ht="26.25" customHeight="1" x14ac:dyDescent="0.25">
      <c r="A164" s="142">
        <v>270011151868</v>
      </c>
      <c r="B164" s="142">
        <v>1075020877</v>
      </c>
      <c r="C164" s="141">
        <v>3</v>
      </c>
      <c r="D164" s="141">
        <v>0</v>
      </c>
      <c r="E164" s="141">
        <v>0</v>
      </c>
      <c r="F164" s="141">
        <v>0</v>
      </c>
      <c r="G164" s="141">
        <v>0</v>
      </c>
      <c r="H164" s="141">
        <v>0</v>
      </c>
      <c r="I164" s="143">
        <v>0</v>
      </c>
      <c r="J164" s="141" t="s">
        <v>2891</v>
      </c>
      <c r="K164" s="141">
        <v>0</v>
      </c>
      <c r="L164" s="141">
        <v>0</v>
      </c>
      <c r="M164" s="141">
        <v>0</v>
      </c>
      <c r="N164" s="141">
        <v>0</v>
      </c>
      <c r="O164" s="141">
        <v>0</v>
      </c>
      <c r="P164" s="141">
        <v>0</v>
      </c>
      <c r="Q164" s="141">
        <v>0</v>
      </c>
      <c r="R164" s="141">
        <v>0</v>
      </c>
      <c r="S164" s="141">
        <v>0</v>
      </c>
      <c r="T164" s="141">
        <v>0</v>
      </c>
      <c r="U164" s="144">
        <v>0</v>
      </c>
      <c r="V164" s="141">
        <v>0</v>
      </c>
    </row>
    <row r="165" spans="1:22" ht="26.25" customHeight="1" x14ac:dyDescent="0.25">
      <c r="A165" s="142">
        <v>270011151868</v>
      </c>
      <c r="B165" s="142">
        <v>1075020877</v>
      </c>
      <c r="C165" s="141">
        <v>4</v>
      </c>
      <c r="D165" s="141">
        <v>0</v>
      </c>
      <c r="E165" s="141">
        <v>0</v>
      </c>
      <c r="F165" s="141">
        <v>0</v>
      </c>
      <c r="G165" s="141">
        <v>0</v>
      </c>
      <c r="H165" s="141">
        <v>0</v>
      </c>
      <c r="I165" s="143">
        <v>0</v>
      </c>
      <c r="J165" s="141" t="s">
        <v>2891</v>
      </c>
      <c r="K165" s="141">
        <v>0</v>
      </c>
      <c r="L165" s="141">
        <v>0</v>
      </c>
      <c r="M165" s="141">
        <v>0</v>
      </c>
      <c r="N165" s="141">
        <v>0</v>
      </c>
      <c r="O165" s="141">
        <v>0</v>
      </c>
      <c r="P165" s="141">
        <v>0</v>
      </c>
      <c r="Q165" s="141">
        <v>0</v>
      </c>
      <c r="R165" s="141">
        <v>0</v>
      </c>
      <c r="S165" s="141">
        <v>0</v>
      </c>
      <c r="T165" s="141">
        <v>0</v>
      </c>
      <c r="U165" s="144">
        <v>0</v>
      </c>
      <c r="V165" s="141">
        <v>0</v>
      </c>
    </row>
    <row r="166" spans="1:22" ht="26.25" customHeight="1" x14ac:dyDescent="0.25">
      <c r="A166" s="142">
        <v>270011151868</v>
      </c>
      <c r="B166" s="142">
        <v>1075020877</v>
      </c>
      <c r="C166" s="141">
        <v>5</v>
      </c>
      <c r="D166" s="141">
        <v>0</v>
      </c>
      <c r="E166" s="141">
        <v>0</v>
      </c>
      <c r="F166" s="141">
        <v>0</v>
      </c>
      <c r="G166" s="141">
        <v>0</v>
      </c>
      <c r="H166" s="141">
        <v>0</v>
      </c>
      <c r="I166" s="143">
        <v>0</v>
      </c>
      <c r="J166" s="141" t="s">
        <v>2891</v>
      </c>
      <c r="K166" s="141">
        <v>0</v>
      </c>
      <c r="L166" s="141">
        <v>0</v>
      </c>
      <c r="M166" s="141">
        <v>0</v>
      </c>
      <c r="N166" s="141">
        <v>0</v>
      </c>
      <c r="O166" s="141">
        <v>0</v>
      </c>
      <c r="P166" s="141">
        <v>0</v>
      </c>
      <c r="Q166" s="141">
        <v>0</v>
      </c>
      <c r="R166" s="141">
        <v>0</v>
      </c>
      <c r="S166" s="141">
        <v>0</v>
      </c>
      <c r="T166" s="141">
        <v>0</v>
      </c>
      <c r="U166" s="144">
        <v>0</v>
      </c>
      <c r="V166" s="141">
        <v>0</v>
      </c>
    </row>
    <row r="167" spans="1:22" ht="26.25" customHeight="1" x14ac:dyDescent="0.25">
      <c r="A167" s="142">
        <v>270011151868</v>
      </c>
      <c r="B167" s="142">
        <v>1075020877</v>
      </c>
      <c r="C167" s="141">
        <v>6</v>
      </c>
      <c r="D167" s="141">
        <v>0</v>
      </c>
      <c r="E167" s="141">
        <v>0</v>
      </c>
      <c r="F167" s="141">
        <v>0</v>
      </c>
      <c r="G167" s="141">
        <v>0</v>
      </c>
      <c r="H167" s="141">
        <v>0</v>
      </c>
      <c r="I167" s="143">
        <v>0</v>
      </c>
      <c r="J167" s="141" t="s">
        <v>2891</v>
      </c>
      <c r="K167" s="141">
        <v>0</v>
      </c>
      <c r="L167" s="141">
        <v>0</v>
      </c>
      <c r="M167" s="141">
        <v>0</v>
      </c>
      <c r="N167" s="141">
        <v>0</v>
      </c>
      <c r="O167" s="141">
        <v>0</v>
      </c>
      <c r="P167" s="141">
        <v>0</v>
      </c>
      <c r="Q167" s="141">
        <v>0</v>
      </c>
      <c r="R167" s="141">
        <v>0</v>
      </c>
      <c r="S167" s="141">
        <v>0</v>
      </c>
      <c r="T167" s="141">
        <v>0</v>
      </c>
      <c r="U167" s="144">
        <v>0</v>
      </c>
      <c r="V167" s="141">
        <v>0</v>
      </c>
    </row>
    <row r="168" spans="1:22" ht="26.25" customHeight="1" x14ac:dyDescent="0.25">
      <c r="A168" s="142">
        <v>270011151868</v>
      </c>
      <c r="B168" s="142">
        <v>1075020877</v>
      </c>
      <c r="C168" s="141">
        <v>7</v>
      </c>
      <c r="D168" s="141">
        <v>0</v>
      </c>
      <c r="E168" s="141">
        <v>0</v>
      </c>
      <c r="F168" s="141">
        <v>0</v>
      </c>
      <c r="G168" s="141">
        <v>0</v>
      </c>
      <c r="H168" s="141">
        <v>0</v>
      </c>
      <c r="I168" s="143">
        <v>0</v>
      </c>
      <c r="J168" s="141" t="s">
        <v>2891</v>
      </c>
      <c r="K168" s="141">
        <v>0</v>
      </c>
      <c r="L168" s="141">
        <v>0</v>
      </c>
      <c r="M168" s="141">
        <v>0</v>
      </c>
      <c r="N168" s="141">
        <v>0</v>
      </c>
      <c r="O168" s="141">
        <v>0</v>
      </c>
      <c r="P168" s="141">
        <v>0</v>
      </c>
      <c r="Q168" s="141">
        <v>0</v>
      </c>
      <c r="R168" s="141">
        <v>0</v>
      </c>
      <c r="S168" s="141">
        <v>0</v>
      </c>
      <c r="T168" s="141">
        <v>0</v>
      </c>
      <c r="U168" s="144">
        <v>0</v>
      </c>
      <c r="V168" s="141">
        <v>0</v>
      </c>
    </row>
    <row r="169" spans="1:22" ht="26.25" customHeight="1" x14ac:dyDescent="0.25">
      <c r="A169" s="142">
        <v>270011151868</v>
      </c>
      <c r="B169" s="142">
        <v>1075020877</v>
      </c>
      <c r="C169" s="141">
        <v>8</v>
      </c>
      <c r="D169" s="141">
        <v>0</v>
      </c>
      <c r="E169" s="141">
        <v>0</v>
      </c>
      <c r="F169" s="141">
        <v>0</v>
      </c>
      <c r="G169" s="141">
        <v>0</v>
      </c>
      <c r="H169" s="141">
        <v>0</v>
      </c>
      <c r="I169" s="143">
        <v>0</v>
      </c>
      <c r="J169" s="141" t="s">
        <v>2891</v>
      </c>
      <c r="K169" s="141">
        <v>0</v>
      </c>
      <c r="L169" s="141">
        <v>0</v>
      </c>
      <c r="M169" s="141">
        <v>0</v>
      </c>
      <c r="N169" s="141">
        <v>0</v>
      </c>
      <c r="O169" s="141">
        <v>0</v>
      </c>
      <c r="P169" s="141">
        <v>0</v>
      </c>
      <c r="Q169" s="141">
        <v>0</v>
      </c>
      <c r="R169" s="141">
        <v>0</v>
      </c>
      <c r="S169" s="141">
        <v>0</v>
      </c>
      <c r="T169" s="141">
        <v>0</v>
      </c>
      <c r="U169" s="144">
        <v>0</v>
      </c>
      <c r="V169" s="141">
        <v>0</v>
      </c>
    </row>
    <row r="170" spans="1:22" ht="26.25" customHeight="1" x14ac:dyDescent="0.25">
      <c r="A170" s="142">
        <v>270011151868</v>
      </c>
      <c r="B170" s="142">
        <v>1075020877</v>
      </c>
      <c r="C170" s="141">
        <v>9</v>
      </c>
      <c r="D170" s="141">
        <v>0</v>
      </c>
      <c r="E170" s="141">
        <v>0</v>
      </c>
      <c r="F170" s="141">
        <v>0</v>
      </c>
      <c r="G170" s="141">
        <v>0</v>
      </c>
      <c r="H170" s="141">
        <v>0</v>
      </c>
      <c r="I170" s="143">
        <v>0</v>
      </c>
      <c r="J170" s="141" t="s">
        <v>2891</v>
      </c>
      <c r="K170" s="141">
        <v>0</v>
      </c>
      <c r="L170" s="141">
        <v>0</v>
      </c>
      <c r="M170" s="141">
        <v>0</v>
      </c>
      <c r="N170" s="141">
        <v>0</v>
      </c>
      <c r="O170" s="141">
        <v>0</v>
      </c>
      <c r="P170" s="141">
        <v>0</v>
      </c>
      <c r="Q170" s="141">
        <v>0</v>
      </c>
      <c r="R170" s="141">
        <v>0</v>
      </c>
      <c r="S170" s="141">
        <v>0</v>
      </c>
      <c r="T170" s="141">
        <v>0</v>
      </c>
      <c r="U170" s="144">
        <v>0</v>
      </c>
      <c r="V170" s="141">
        <v>0</v>
      </c>
    </row>
    <row r="171" spans="1:22" ht="26.25" customHeight="1" x14ac:dyDescent="0.25">
      <c r="A171" s="142">
        <v>270011151868</v>
      </c>
      <c r="B171" s="142">
        <v>1075020877</v>
      </c>
      <c r="C171" s="141">
        <v>10</v>
      </c>
      <c r="D171" s="141">
        <v>0</v>
      </c>
      <c r="E171" s="141">
        <v>0</v>
      </c>
      <c r="F171" s="141">
        <v>0</v>
      </c>
      <c r="G171" s="141">
        <v>0</v>
      </c>
      <c r="H171" s="141">
        <v>0</v>
      </c>
      <c r="I171" s="143">
        <v>0</v>
      </c>
      <c r="J171" s="141" t="s">
        <v>2891</v>
      </c>
      <c r="K171" s="141">
        <v>0</v>
      </c>
      <c r="L171" s="141">
        <v>0</v>
      </c>
      <c r="M171" s="141">
        <v>0</v>
      </c>
      <c r="N171" s="141">
        <v>0</v>
      </c>
      <c r="O171" s="141">
        <v>0</v>
      </c>
      <c r="P171" s="141">
        <v>0</v>
      </c>
      <c r="Q171" s="141">
        <v>0</v>
      </c>
      <c r="R171" s="141">
        <v>0</v>
      </c>
      <c r="S171" s="141">
        <v>0</v>
      </c>
      <c r="T171" s="141">
        <v>0</v>
      </c>
      <c r="U171" s="144">
        <v>0</v>
      </c>
      <c r="V171" s="141">
        <v>0</v>
      </c>
    </row>
    <row r="172" spans="1:22" ht="26.25" customHeight="1" x14ac:dyDescent="0.25">
      <c r="A172" s="142">
        <v>270011151868</v>
      </c>
      <c r="B172" s="142">
        <v>1078474209</v>
      </c>
      <c r="C172" s="141">
        <v>1</v>
      </c>
      <c r="D172" s="141" t="s">
        <v>1625</v>
      </c>
      <c r="E172" s="141">
        <v>0</v>
      </c>
      <c r="F172" s="141" t="s">
        <v>2912</v>
      </c>
      <c r="G172" s="141" t="s">
        <v>1674</v>
      </c>
      <c r="H172" s="141">
        <v>1075025031</v>
      </c>
      <c r="I172" s="143">
        <v>33648</v>
      </c>
      <c r="J172" s="141" t="s">
        <v>2915</v>
      </c>
      <c r="K172" s="141" t="s">
        <v>287</v>
      </c>
      <c r="L172" s="141" t="s">
        <v>1356</v>
      </c>
      <c r="M172" s="141" t="s">
        <v>1558</v>
      </c>
      <c r="N172" s="141" t="s">
        <v>1566</v>
      </c>
      <c r="O172" s="141" t="s">
        <v>1373</v>
      </c>
      <c r="P172" s="141" t="s">
        <v>1370</v>
      </c>
      <c r="Q172" s="141" t="s">
        <v>1370</v>
      </c>
      <c r="R172" s="141" t="s">
        <v>1575</v>
      </c>
      <c r="S172" s="141" t="s">
        <v>1586</v>
      </c>
      <c r="T172" s="141" t="s">
        <v>1596</v>
      </c>
      <c r="U172" s="144" t="s">
        <v>2878</v>
      </c>
      <c r="V172" s="141" t="s">
        <v>2878</v>
      </c>
    </row>
    <row r="173" spans="1:22" ht="26.25" customHeight="1" x14ac:dyDescent="0.25">
      <c r="A173" s="142">
        <v>270011151868</v>
      </c>
      <c r="B173" s="142">
        <v>1078474209</v>
      </c>
      <c r="C173" s="141">
        <v>2</v>
      </c>
      <c r="D173" s="141">
        <v>0</v>
      </c>
      <c r="E173" s="141">
        <v>0</v>
      </c>
      <c r="F173" s="141">
        <v>0</v>
      </c>
      <c r="G173" s="141">
        <v>0</v>
      </c>
      <c r="H173" s="141">
        <v>0</v>
      </c>
      <c r="I173" s="143">
        <v>0</v>
      </c>
      <c r="J173" s="141" t="s">
        <v>2891</v>
      </c>
      <c r="K173" s="141">
        <v>0</v>
      </c>
      <c r="L173" s="141">
        <v>0</v>
      </c>
      <c r="M173" s="141">
        <v>0</v>
      </c>
      <c r="N173" s="141">
        <v>0</v>
      </c>
      <c r="O173" s="141">
        <v>0</v>
      </c>
      <c r="P173" s="141">
        <v>0</v>
      </c>
      <c r="Q173" s="141">
        <v>0</v>
      </c>
      <c r="R173" s="141">
        <v>0</v>
      </c>
      <c r="S173" s="141">
        <v>0</v>
      </c>
      <c r="T173" s="141">
        <v>0</v>
      </c>
      <c r="U173" s="144">
        <v>0</v>
      </c>
      <c r="V173" s="141">
        <v>0</v>
      </c>
    </row>
    <row r="174" spans="1:22" ht="26.25" customHeight="1" x14ac:dyDescent="0.25">
      <c r="A174" s="142">
        <v>270011151868</v>
      </c>
      <c r="B174" s="142">
        <v>1078474209</v>
      </c>
      <c r="C174" s="141">
        <v>3</v>
      </c>
      <c r="D174" s="141">
        <v>0</v>
      </c>
      <c r="E174" s="141">
        <v>0</v>
      </c>
      <c r="F174" s="141">
        <v>0</v>
      </c>
      <c r="G174" s="141">
        <v>0</v>
      </c>
      <c r="H174" s="141">
        <v>0</v>
      </c>
      <c r="I174" s="143">
        <v>0</v>
      </c>
      <c r="J174" s="141" t="s">
        <v>2891</v>
      </c>
      <c r="K174" s="141">
        <v>0</v>
      </c>
      <c r="L174" s="141">
        <v>0</v>
      </c>
      <c r="M174" s="141">
        <v>0</v>
      </c>
      <c r="N174" s="141">
        <v>0</v>
      </c>
      <c r="O174" s="141">
        <v>0</v>
      </c>
      <c r="P174" s="141">
        <v>0</v>
      </c>
      <c r="Q174" s="141">
        <v>0</v>
      </c>
      <c r="R174" s="141">
        <v>0</v>
      </c>
      <c r="S174" s="141">
        <v>0</v>
      </c>
      <c r="T174" s="141">
        <v>0</v>
      </c>
      <c r="U174" s="144">
        <v>0</v>
      </c>
      <c r="V174" s="141">
        <v>0</v>
      </c>
    </row>
    <row r="175" spans="1:22" ht="26.25" customHeight="1" x14ac:dyDescent="0.25">
      <c r="A175" s="142">
        <v>270011151868</v>
      </c>
      <c r="B175" s="142">
        <v>1078474209</v>
      </c>
      <c r="C175" s="141">
        <v>4</v>
      </c>
      <c r="D175" s="141">
        <v>0</v>
      </c>
      <c r="E175" s="141">
        <v>0</v>
      </c>
      <c r="F175" s="141">
        <v>0</v>
      </c>
      <c r="G175" s="141">
        <v>0</v>
      </c>
      <c r="H175" s="141">
        <v>0</v>
      </c>
      <c r="I175" s="143">
        <v>0</v>
      </c>
      <c r="J175" s="141" t="s">
        <v>2891</v>
      </c>
      <c r="K175" s="141">
        <v>0</v>
      </c>
      <c r="L175" s="141">
        <v>0</v>
      </c>
      <c r="M175" s="141">
        <v>0</v>
      </c>
      <c r="N175" s="141">
        <v>0</v>
      </c>
      <c r="O175" s="141">
        <v>0</v>
      </c>
      <c r="P175" s="141">
        <v>0</v>
      </c>
      <c r="Q175" s="141">
        <v>0</v>
      </c>
      <c r="R175" s="141">
        <v>0</v>
      </c>
      <c r="S175" s="141">
        <v>0</v>
      </c>
      <c r="T175" s="141">
        <v>0</v>
      </c>
      <c r="U175" s="144">
        <v>0</v>
      </c>
      <c r="V175" s="141">
        <v>0</v>
      </c>
    </row>
    <row r="176" spans="1:22" ht="26.25" customHeight="1" x14ac:dyDescent="0.25">
      <c r="A176" s="142">
        <v>270011151868</v>
      </c>
      <c r="B176" s="142">
        <v>1078474209</v>
      </c>
      <c r="C176" s="141">
        <v>5</v>
      </c>
      <c r="D176" s="141">
        <v>0</v>
      </c>
      <c r="E176" s="141">
        <v>0</v>
      </c>
      <c r="F176" s="141">
        <v>0</v>
      </c>
      <c r="G176" s="141">
        <v>0</v>
      </c>
      <c r="H176" s="141">
        <v>0</v>
      </c>
      <c r="I176" s="143">
        <v>0</v>
      </c>
      <c r="J176" s="141" t="s">
        <v>2891</v>
      </c>
      <c r="K176" s="141">
        <v>0</v>
      </c>
      <c r="L176" s="141">
        <v>0</v>
      </c>
      <c r="M176" s="141">
        <v>0</v>
      </c>
      <c r="N176" s="141">
        <v>0</v>
      </c>
      <c r="O176" s="141">
        <v>0</v>
      </c>
      <c r="P176" s="141">
        <v>0</v>
      </c>
      <c r="Q176" s="141">
        <v>0</v>
      </c>
      <c r="R176" s="141">
        <v>0</v>
      </c>
      <c r="S176" s="141">
        <v>0</v>
      </c>
      <c r="T176" s="141">
        <v>0</v>
      </c>
      <c r="U176" s="144">
        <v>0</v>
      </c>
      <c r="V176" s="141">
        <v>0</v>
      </c>
    </row>
    <row r="177" spans="1:22" ht="26.25" customHeight="1" x14ac:dyDescent="0.25">
      <c r="A177" s="142">
        <v>270011151868</v>
      </c>
      <c r="B177" s="142">
        <v>1078474209</v>
      </c>
      <c r="C177" s="141">
        <v>6</v>
      </c>
      <c r="D177" s="141">
        <v>0</v>
      </c>
      <c r="E177" s="141">
        <v>0</v>
      </c>
      <c r="F177" s="141">
        <v>0</v>
      </c>
      <c r="G177" s="141">
        <v>0</v>
      </c>
      <c r="H177" s="141">
        <v>0</v>
      </c>
      <c r="I177" s="143">
        <v>0</v>
      </c>
      <c r="J177" s="141" t="s">
        <v>2891</v>
      </c>
      <c r="K177" s="141">
        <v>0</v>
      </c>
      <c r="L177" s="141">
        <v>0</v>
      </c>
      <c r="M177" s="141">
        <v>0</v>
      </c>
      <c r="N177" s="141">
        <v>0</v>
      </c>
      <c r="O177" s="141">
        <v>0</v>
      </c>
      <c r="P177" s="141">
        <v>0</v>
      </c>
      <c r="Q177" s="141">
        <v>0</v>
      </c>
      <c r="R177" s="141">
        <v>0</v>
      </c>
      <c r="S177" s="141">
        <v>0</v>
      </c>
      <c r="T177" s="141">
        <v>0</v>
      </c>
      <c r="U177" s="144">
        <v>0</v>
      </c>
      <c r="V177" s="141">
        <v>0</v>
      </c>
    </row>
    <row r="178" spans="1:22" ht="26.25" customHeight="1" x14ac:dyDescent="0.25">
      <c r="A178" s="142">
        <v>270011151868</v>
      </c>
      <c r="B178" s="142">
        <v>1078474209</v>
      </c>
      <c r="C178" s="141">
        <v>7</v>
      </c>
      <c r="D178" s="141">
        <v>0</v>
      </c>
      <c r="E178" s="141">
        <v>0</v>
      </c>
      <c r="F178" s="141">
        <v>0</v>
      </c>
      <c r="G178" s="141">
        <v>0</v>
      </c>
      <c r="H178" s="141">
        <v>0</v>
      </c>
      <c r="I178" s="143">
        <v>0</v>
      </c>
      <c r="J178" s="141" t="s">
        <v>2891</v>
      </c>
      <c r="K178" s="141">
        <v>0</v>
      </c>
      <c r="L178" s="141">
        <v>0</v>
      </c>
      <c r="M178" s="141">
        <v>0</v>
      </c>
      <c r="N178" s="141">
        <v>0</v>
      </c>
      <c r="O178" s="141">
        <v>0</v>
      </c>
      <c r="P178" s="141">
        <v>0</v>
      </c>
      <c r="Q178" s="141">
        <v>0</v>
      </c>
      <c r="R178" s="141">
        <v>0</v>
      </c>
      <c r="S178" s="141">
        <v>0</v>
      </c>
      <c r="T178" s="141">
        <v>0</v>
      </c>
      <c r="U178" s="144">
        <v>0</v>
      </c>
      <c r="V178" s="141">
        <v>0</v>
      </c>
    </row>
    <row r="179" spans="1:22" ht="26.25" customHeight="1" x14ac:dyDescent="0.25">
      <c r="A179" s="142">
        <v>270011151868</v>
      </c>
      <c r="B179" s="142">
        <v>1078474209</v>
      </c>
      <c r="C179" s="141">
        <v>8</v>
      </c>
      <c r="D179" s="141">
        <v>0</v>
      </c>
      <c r="E179" s="141">
        <v>0</v>
      </c>
      <c r="F179" s="141">
        <v>0</v>
      </c>
      <c r="G179" s="141">
        <v>0</v>
      </c>
      <c r="H179" s="141">
        <v>0</v>
      </c>
      <c r="I179" s="143">
        <v>0</v>
      </c>
      <c r="J179" s="141" t="s">
        <v>2891</v>
      </c>
      <c r="K179" s="141">
        <v>0</v>
      </c>
      <c r="L179" s="141">
        <v>0</v>
      </c>
      <c r="M179" s="141">
        <v>0</v>
      </c>
      <c r="N179" s="141">
        <v>0</v>
      </c>
      <c r="O179" s="141">
        <v>0</v>
      </c>
      <c r="P179" s="141">
        <v>0</v>
      </c>
      <c r="Q179" s="141">
        <v>0</v>
      </c>
      <c r="R179" s="141">
        <v>0</v>
      </c>
      <c r="S179" s="141">
        <v>0</v>
      </c>
      <c r="T179" s="141">
        <v>0</v>
      </c>
      <c r="U179" s="144">
        <v>0</v>
      </c>
      <c r="V179" s="141">
        <v>0</v>
      </c>
    </row>
    <row r="180" spans="1:22" ht="26.25" customHeight="1" x14ac:dyDescent="0.25">
      <c r="A180" s="142">
        <v>270011151868</v>
      </c>
      <c r="B180" s="142">
        <v>1078474209</v>
      </c>
      <c r="C180" s="141">
        <v>9</v>
      </c>
      <c r="D180" s="141">
        <v>0</v>
      </c>
      <c r="E180" s="141">
        <v>0</v>
      </c>
      <c r="F180" s="141">
        <v>0</v>
      </c>
      <c r="G180" s="141">
        <v>0</v>
      </c>
      <c r="H180" s="141">
        <v>0</v>
      </c>
      <c r="I180" s="143">
        <v>0</v>
      </c>
      <c r="J180" s="141" t="s">
        <v>2891</v>
      </c>
      <c r="K180" s="141">
        <v>0</v>
      </c>
      <c r="L180" s="141">
        <v>0</v>
      </c>
      <c r="M180" s="141">
        <v>0</v>
      </c>
      <c r="N180" s="141">
        <v>0</v>
      </c>
      <c r="O180" s="141">
        <v>0</v>
      </c>
      <c r="P180" s="141">
        <v>0</v>
      </c>
      <c r="Q180" s="141">
        <v>0</v>
      </c>
      <c r="R180" s="141">
        <v>0</v>
      </c>
      <c r="S180" s="141">
        <v>0</v>
      </c>
      <c r="T180" s="141">
        <v>0</v>
      </c>
      <c r="U180" s="144">
        <v>0</v>
      </c>
      <c r="V180" s="141">
        <v>0</v>
      </c>
    </row>
    <row r="181" spans="1:22" ht="26.25" customHeight="1" x14ac:dyDescent="0.25">
      <c r="A181" s="142">
        <v>270011151868</v>
      </c>
      <c r="B181" s="142">
        <v>1078474209</v>
      </c>
      <c r="C181" s="141">
        <v>10</v>
      </c>
      <c r="D181" s="141">
        <v>0</v>
      </c>
      <c r="E181" s="141">
        <v>0</v>
      </c>
      <c r="F181" s="141">
        <v>0</v>
      </c>
      <c r="G181" s="141">
        <v>0</v>
      </c>
      <c r="H181" s="141">
        <v>0</v>
      </c>
      <c r="I181" s="143">
        <v>0</v>
      </c>
      <c r="J181" s="141" t="s">
        <v>2891</v>
      </c>
      <c r="K181" s="141">
        <v>0</v>
      </c>
      <c r="L181" s="141">
        <v>0</v>
      </c>
      <c r="M181" s="141">
        <v>0</v>
      </c>
      <c r="N181" s="141">
        <v>0</v>
      </c>
      <c r="O181" s="141">
        <v>0</v>
      </c>
      <c r="P181" s="141">
        <v>0</v>
      </c>
      <c r="Q181" s="141">
        <v>0</v>
      </c>
      <c r="R181" s="141">
        <v>0</v>
      </c>
      <c r="S181" s="141">
        <v>0</v>
      </c>
      <c r="T181" s="141">
        <v>0</v>
      </c>
      <c r="U181" s="144">
        <v>0</v>
      </c>
      <c r="V181" s="141">
        <v>0</v>
      </c>
    </row>
    <row r="182" spans="1:22" ht="26.25" customHeight="1" x14ac:dyDescent="0.25">
      <c r="A182" s="142">
        <v>270011151868</v>
      </c>
      <c r="B182" s="142">
        <v>1078104520</v>
      </c>
      <c r="C182" s="141">
        <v>1</v>
      </c>
      <c r="D182" s="141" t="s">
        <v>1624</v>
      </c>
      <c r="E182" s="141">
        <v>0</v>
      </c>
      <c r="F182" s="141" t="s">
        <v>2896</v>
      </c>
      <c r="G182" s="141" t="s">
        <v>1674</v>
      </c>
      <c r="H182" s="141">
        <v>1075022619</v>
      </c>
      <c r="I182" s="143">
        <v>33202</v>
      </c>
      <c r="J182" s="141" t="s">
        <v>2903</v>
      </c>
      <c r="K182" s="141" t="s">
        <v>287</v>
      </c>
      <c r="L182" s="141" t="s">
        <v>1357</v>
      </c>
      <c r="M182" s="141" t="s">
        <v>1559</v>
      </c>
      <c r="N182" s="141" t="s">
        <v>1566</v>
      </c>
      <c r="O182" s="141" t="s">
        <v>1373</v>
      </c>
      <c r="P182" s="141" t="s">
        <v>1369</v>
      </c>
      <c r="Q182" s="141" t="s">
        <v>1370</v>
      </c>
      <c r="R182" s="141" t="s">
        <v>1577</v>
      </c>
      <c r="S182" s="141" t="s">
        <v>2200</v>
      </c>
      <c r="T182" s="141" t="s">
        <v>1595</v>
      </c>
      <c r="U182" s="144" t="s">
        <v>2878</v>
      </c>
      <c r="V182" s="141" t="s">
        <v>2878</v>
      </c>
    </row>
    <row r="183" spans="1:22" ht="26.25" customHeight="1" x14ac:dyDescent="0.25">
      <c r="A183" s="142">
        <v>270011151868</v>
      </c>
      <c r="B183" s="142">
        <v>1078104520</v>
      </c>
      <c r="C183" s="141">
        <v>2</v>
      </c>
      <c r="D183" s="141" t="s">
        <v>1625</v>
      </c>
      <c r="E183" s="141">
        <v>0</v>
      </c>
      <c r="F183" s="141" t="s">
        <v>2897</v>
      </c>
      <c r="G183" s="141" t="s">
        <v>1674</v>
      </c>
      <c r="H183" s="141">
        <v>1003943487</v>
      </c>
      <c r="I183" s="143">
        <v>34032</v>
      </c>
      <c r="J183" s="141" t="s">
        <v>2904</v>
      </c>
      <c r="K183" s="141" t="s">
        <v>287</v>
      </c>
      <c r="L183" s="141" t="s">
        <v>1356</v>
      </c>
      <c r="M183" s="141" t="s">
        <v>1558</v>
      </c>
      <c r="N183" s="141" t="s">
        <v>1566</v>
      </c>
      <c r="O183" s="141" t="s">
        <v>1373</v>
      </c>
      <c r="P183" s="141" t="s">
        <v>1370</v>
      </c>
      <c r="Q183" s="141" t="s">
        <v>1370</v>
      </c>
      <c r="R183" s="141" t="s">
        <v>1575</v>
      </c>
      <c r="S183" s="141" t="s">
        <v>1586</v>
      </c>
      <c r="T183" s="141" t="s">
        <v>1596</v>
      </c>
      <c r="U183" s="144" t="s">
        <v>2878</v>
      </c>
      <c r="V183" s="141" t="s">
        <v>2878</v>
      </c>
    </row>
    <row r="184" spans="1:22" ht="26.25" customHeight="1" x14ac:dyDescent="0.25">
      <c r="A184" s="142">
        <v>270011151868</v>
      </c>
      <c r="B184" s="142">
        <v>1078104520</v>
      </c>
      <c r="C184" s="141">
        <v>3</v>
      </c>
      <c r="D184" s="141">
        <v>0</v>
      </c>
      <c r="E184" s="141">
        <v>0</v>
      </c>
      <c r="F184" s="141">
        <v>0</v>
      </c>
      <c r="G184" s="141">
        <v>0</v>
      </c>
      <c r="H184" s="141">
        <v>0</v>
      </c>
      <c r="I184" s="143">
        <v>0</v>
      </c>
      <c r="J184" s="141" t="s">
        <v>2891</v>
      </c>
      <c r="K184" s="141">
        <v>0</v>
      </c>
      <c r="L184" s="141">
        <v>0</v>
      </c>
      <c r="M184" s="141">
        <v>0</v>
      </c>
      <c r="N184" s="141">
        <v>0</v>
      </c>
      <c r="O184" s="141">
        <v>0</v>
      </c>
      <c r="P184" s="141">
        <v>0</v>
      </c>
      <c r="Q184" s="141">
        <v>0</v>
      </c>
      <c r="R184" s="141">
        <v>0</v>
      </c>
      <c r="S184" s="141">
        <v>0</v>
      </c>
      <c r="T184" s="141">
        <v>0</v>
      </c>
      <c r="U184" s="144">
        <v>0</v>
      </c>
      <c r="V184" s="141">
        <v>0</v>
      </c>
    </row>
    <row r="185" spans="1:22" ht="26.25" customHeight="1" x14ac:dyDescent="0.25">
      <c r="A185" s="142">
        <v>270011151868</v>
      </c>
      <c r="B185" s="142">
        <v>1078104520</v>
      </c>
      <c r="C185" s="141">
        <v>4</v>
      </c>
      <c r="D185" s="141">
        <v>0</v>
      </c>
      <c r="E185" s="141">
        <v>0</v>
      </c>
      <c r="F185" s="141">
        <v>0</v>
      </c>
      <c r="G185" s="141">
        <v>0</v>
      </c>
      <c r="H185" s="141">
        <v>0</v>
      </c>
      <c r="I185" s="143">
        <v>0</v>
      </c>
      <c r="J185" s="141" t="s">
        <v>2891</v>
      </c>
      <c r="K185" s="141">
        <v>0</v>
      </c>
      <c r="L185" s="141">
        <v>0</v>
      </c>
      <c r="M185" s="141">
        <v>0</v>
      </c>
      <c r="N185" s="141">
        <v>0</v>
      </c>
      <c r="O185" s="141">
        <v>0</v>
      </c>
      <c r="P185" s="141">
        <v>0</v>
      </c>
      <c r="Q185" s="141">
        <v>0</v>
      </c>
      <c r="R185" s="141">
        <v>0</v>
      </c>
      <c r="S185" s="141">
        <v>0</v>
      </c>
      <c r="T185" s="141">
        <v>0</v>
      </c>
      <c r="U185" s="144">
        <v>0</v>
      </c>
      <c r="V185" s="141">
        <v>0</v>
      </c>
    </row>
    <row r="186" spans="1:22" ht="26.25" customHeight="1" x14ac:dyDescent="0.25">
      <c r="A186" s="142">
        <v>270011151868</v>
      </c>
      <c r="B186" s="142">
        <v>1078104520</v>
      </c>
      <c r="C186" s="141">
        <v>5</v>
      </c>
      <c r="D186" s="141">
        <v>0</v>
      </c>
      <c r="E186" s="141">
        <v>0</v>
      </c>
      <c r="F186" s="141">
        <v>0</v>
      </c>
      <c r="G186" s="141">
        <v>0</v>
      </c>
      <c r="H186" s="141">
        <v>0</v>
      </c>
      <c r="I186" s="143">
        <v>0</v>
      </c>
      <c r="J186" s="141" t="s">
        <v>2891</v>
      </c>
      <c r="K186" s="141">
        <v>0</v>
      </c>
      <c r="L186" s="141">
        <v>0</v>
      </c>
      <c r="M186" s="141">
        <v>0</v>
      </c>
      <c r="N186" s="141">
        <v>0</v>
      </c>
      <c r="O186" s="141">
        <v>0</v>
      </c>
      <c r="P186" s="141">
        <v>0</v>
      </c>
      <c r="Q186" s="141">
        <v>0</v>
      </c>
      <c r="R186" s="141">
        <v>0</v>
      </c>
      <c r="S186" s="141">
        <v>0</v>
      </c>
      <c r="T186" s="141">
        <v>0</v>
      </c>
      <c r="U186" s="144">
        <v>0</v>
      </c>
      <c r="V186" s="141">
        <v>0</v>
      </c>
    </row>
    <row r="187" spans="1:22" ht="26.25" customHeight="1" x14ac:dyDescent="0.25">
      <c r="A187" s="142">
        <v>270011151868</v>
      </c>
      <c r="B187" s="142">
        <v>1078104520</v>
      </c>
      <c r="C187" s="141">
        <v>6</v>
      </c>
      <c r="D187" s="141">
        <v>0</v>
      </c>
      <c r="E187" s="141">
        <v>0</v>
      </c>
      <c r="F187" s="141">
        <v>0</v>
      </c>
      <c r="G187" s="141">
        <v>0</v>
      </c>
      <c r="H187" s="141">
        <v>0</v>
      </c>
      <c r="I187" s="143">
        <v>0</v>
      </c>
      <c r="J187" s="141" t="s">
        <v>2891</v>
      </c>
      <c r="K187" s="141">
        <v>0</v>
      </c>
      <c r="L187" s="141">
        <v>0</v>
      </c>
      <c r="M187" s="141">
        <v>0</v>
      </c>
      <c r="N187" s="141">
        <v>0</v>
      </c>
      <c r="O187" s="141">
        <v>0</v>
      </c>
      <c r="P187" s="141">
        <v>0</v>
      </c>
      <c r="Q187" s="141">
        <v>0</v>
      </c>
      <c r="R187" s="141">
        <v>0</v>
      </c>
      <c r="S187" s="141">
        <v>0</v>
      </c>
      <c r="T187" s="141">
        <v>0</v>
      </c>
      <c r="U187" s="144">
        <v>0</v>
      </c>
      <c r="V187" s="141">
        <v>0</v>
      </c>
    </row>
    <row r="188" spans="1:22" ht="26.25" customHeight="1" x14ac:dyDescent="0.25">
      <c r="A188" s="142">
        <v>270011151868</v>
      </c>
      <c r="B188" s="142">
        <v>1078104520</v>
      </c>
      <c r="C188" s="141">
        <v>7</v>
      </c>
      <c r="D188" s="141">
        <v>0</v>
      </c>
      <c r="E188" s="141">
        <v>0</v>
      </c>
      <c r="F188" s="141">
        <v>0</v>
      </c>
      <c r="G188" s="141">
        <v>0</v>
      </c>
      <c r="H188" s="141">
        <v>0</v>
      </c>
      <c r="I188" s="143">
        <v>0</v>
      </c>
      <c r="J188" s="141" t="s">
        <v>2891</v>
      </c>
      <c r="K188" s="141">
        <v>0</v>
      </c>
      <c r="L188" s="141">
        <v>0</v>
      </c>
      <c r="M188" s="141">
        <v>0</v>
      </c>
      <c r="N188" s="141">
        <v>0</v>
      </c>
      <c r="O188" s="141">
        <v>0</v>
      </c>
      <c r="P188" s="141">
        <v>0</v>
      </c>
      <c r="Q188" s="141">
        <v>0</v>
      </c>
      <c r="R188" s="141">
        <v>0</v>
      </c>
      <c r="S188" s="141">
        <v>0</v>
      </c>
      <c r="T188" s="141">
        <v>0</v>
      </c>
      <c r="U188" s="144">
        <v>0</v>
      </c>
      <c r="V188" s="141">
        <v>0</v>
      </c>
    </row>
    <row r="189" spans="1:22" ht="26.25" customHeight="1" x14ac:dyDescent="0.25">
      <c r="A189" s="142">
        <v>270011151868</v>
      </c>
      <c r="B189" s="142">
        <v>1078104520</v>
      </c>
      <c r="C189" s="141">
        <v>8</v>
      </c>
      <c r="D189" s="141">
        <v>0</v>
      </c>
      <c r="E189" s="141">
        <v>0</v>
      </c>
      <c r="F189" s="141">
        <v>0</v>
      </c>
      <c r="G189" s="141">
        <v>0</v>
      </c>
      <c r="H189" s="141">
        <v>0</v>
      </c>
      <c r="I189" s="143">
        <v>0</v>
      </c>
      <c r="J189" s="141" t="s">
        <v>2891</v>
      </c>
      <c r="K189" s="141">
        <v>0</v>
      </c>
      <c r="L189" s="141">
        <v>0</v>
      </c>
      <c r="M189" s="141">
        <v>0</v>
      </c>
      <c r="N189" s="141">
        <v>0</v>
      </c>
      <c r="O189" s="141">
        <v>0</v>
      </c>
      <c r="P189" s="141">
        <v>0</v>
      </c>
      <c r="Q189" s="141">
        <v>0</v>
      </c>
      <c r="R189" s="141">
        <v>0</v>
      </c>
      <c r="S189" s="141">
        <v>0</v>
      </c>
      <c r="T189" s="141">
        <v>0</v>
      </c>
      <c r="U189" s="144">
        <v>0</v>
      </c>
      <c r="V189" s="141">
        <v>0</v>
      </c>
    </row>
    <row r="190" spans="1:22" ht="26.25" customHeight="1" x14ac:dyDescent="0.25">
      <c r="A190" s="142">
        <v>270011151868</v>
      </c>
      <c r="B190" s="142">
        <v>1078104520</v>
      </c>
      <c r="C190" s="141">
        <v>9</v>
      </c>
      <c r="D190" s="141">
        <v>0</v>
      </c>
      <c r="E190" s="141">
        <v>0</v>
      </c>
      <c r="F190" s="141">
        <v>0</v>
      </c>
      <c r="G190" s="141">
        <v>0</v>
      </c>
      <c r="H190" s="141">
        <v>0</v>
      </c>
      <c r="I190" s="143">
        <v>0</v>
      </c>
      <c r="J190" s="141" t="s">
        <v>2891</v>
      </c>
      <c r="K190" s="141">
        <v>0</v>
      </c>
      <c r="L190" s="141">
        <v>0</v>
      </c>
      <c r="M190" s="141">
        <v>0</v>
      </c>
      <c r="N190" s="141">
        <v>0</v>
      </c>
      <c r="O190" s="141">
        <v>0</v>
      </c>
      <c r="P190" s="141">
        <v>0</v>
      </c>
      <c r="Q190" s="141">
        <v>0</v>
      </c>
      <c r="R190" s="141">
        <v>0</v>
      </c>
      <c r="S190" s="141">
        <v>0</v>
      </c>
      <c r="T190" s="141">
        <v>0</v>
      </c>
      <c r="U190" s="144">
        <v>0</v>
      </c>
      <c r="V190" s="141">
        <v>0</v>
      </c>
    </row>
    <row r="191" spans="1:22" ht="26.25" customHeight="1" x14ac:dyDescent="0.25">
      <c r="A191" s="142">
        <v>270011151868</v>
      </c>
      <c r="B191" s="142">
        <v>1078104520</v>
      </c>
      <c r="C191" s="141">
        <v>10</v>
      </c>
      <c r="D191" s="141">
        <v>0</v>
      </c>
      <c r="E191" s="141">
        <v>0</v>
      </c>
      <c r="F191" s="141">
        <v>0</v>
      </c>
      <c r="G191" s="141">
        <v>0</v>
      </c>
      <c r="H191" s="141">
        <v>0</v>
      </c>
      <c r="I191" s="143">
        <v>0</v>
      </c>
      <c r="J191" s="141" t="s">
        <v>2891</v>
      </c>
      <c r="K191" s="141">
        <v>0</v>
      </c>
      <c r="L191" s="141">
        <v>0</v>
      </c>
      <c r="M191" s="141">
        <v>0</v>
      </c>
      <c r="N191" s="141">
        <v>0</v>
      </c>
      <c r="O191" s="141">
        <v>0</v>
      </c>
      <c r="P191" s="141">
        <v>0</v>
      </c>
      <c r="Q191" s="141">
        <v>0</v>
      </c>
      <c r="R191" s="141">
        <v>0</v>
      </c>
      <c r="S191" s="141">
        <v>0</v>
      </c>
      <c r="T191" s="141">
        <v>0</v>
      </c>
      <c r="U191" s="144">
        <v>0</v>
      </c>
      <c r="V191" s="141">
        <v>0</v>
      </c>
    </row>
    <row r="192" spans="1:22" ht="26.25" customHeight="1" x14ac:dyDescent="0.25">
      <c r="A192" s="142">
        <v>270011151868</v>
      </c>
      <c r="B192" s="142">
        <v>1078105822</v>
      </c>
      <c r="C192" s="141">
        <v>1</v>
      </c>
      <c r="D192" s="141" t="s">
        <v>1624</v>
      </c>
      <c r="E192" s="141">
        <v>0</v>
      </c>
      <c r="F192" s="141" t="s">
        <v>2896</v>
      </c>
      <c r="G192" s="141" t="s">
        <v>1674</v>
      </c>
      <c r="H192" s="141">
        <v>1975022619</v>
      </c>
      <c r="I192" s="143">
        <v>33202</v>
      </c>
      <c r="J192" s="141" t="s">
        <v>2903</v>
      </c>
      <c r="K192" s="141" t="s">
        <v>287</v>
      </c>
      <c r="L192" s="141" t="s">
        <v>1357</v>
      </c>
      <c r="M192" s="141" t="s">
        <v>1559</v>
      </c>
      <c r="N192" s="141" t="s">
        <v>1566</v>
      </c>
      <c r="O192" s="141" t="s">
        <v>1373</v>
      </c>
      <c r="P192" s="141" t="s">
        <v>1369</v>
      </c>
      <c r="Q192" s="141" t="s">
        <v>1370</v>
      </c>
      <c r="R192" s="141" t="s">
        <v>1577</v>
      </c>
      <c r="S192" s="141" t="s">
        <v>2200</v>
      </c>
      <c r="T192" s="141" t="s">
        <v>1595</v>
      </c>
      <c r="U192" s="144" t="s">
        <v>2878</v>
      </c>
      <c r="V192" s="141" t="s">
        <v>2878</v>
      </c>
    </row>
    <row r="193" spans="1:22" ht="26.25" customHeight="1" x14ac:dyDescent="0.25">
      <c r="A193" s="142">
        <v>270011151868</v>
      </c>
      <c r="B193" s="142">
        <v>1078105822</v>
      </c>
      <c r="C193" s="141">
        <v>2</v>
      </c>
      <c r="D193" s="141" t="s">
        <v>1625</v>
      </c>
      <c r="E193" s="141">
        <v>0</v>
      </c>
      <c r="F193" s="141" t="s">
        <v>2897</v>
      </c>
      <c r="G193" s="141" t="s">
        <v>1674</v>
      </c>
      <c r="H193" s="141">
        <v>1003943487</v>
      </c>
      <c r="I193" s="143">
        <v>34032</v>
      </c>
      <c r="J193" s="141" t="s">
        <v>2904</v>
      </c>
      <c r="K193" s="141" t="s">
        <v>287</v>
      </c>
      <c r="L193" s="141" t="s">
        <v>1356</v>
      </c>
      <c r="M193" s="141" t="s">
        <v>1558</v>
      </c>
      <c r="N193" s="141" t="s">
        <v>1566</v>
      </c>
      <c r="O193" s="141" t="s">
        <v>1373</v>
      </c>
      <c r="P193" s="141" t="s">
        <v>1370</v>
      </c>
      <c r="Q193" s="141" t="s">
        <v>1370</v>
      </c>
      <c r="R193" s="141" t="s">
        <v>1575</v>
      </c>
      <c r="S193" s="141" t="s">
        <v>1586</v>
      </c>
      <c r="T193" s="141" t="s">
        <v>1596</v>
      </c>
      <c r="U193" s="144" t="s">
        <v>2878</v>
      </c>
      <c r="V193" s="141" t="s">
        <v>2878</v>
      </c>
    </row>
    <row r="194" spans="1:22" ht="26.25" customHeight="1" x14ac:dyDescent="0.25">
      <c r="A194" s="142">
        <v>270011151868</v>
      </c>
      <c r="B194" s="142">
        <v>1078105822</v>
      </c>
      <c r="C194" s="141">
        <v>3</v>
      </c>
      <c r="D194" s="141">
        <v>0</v>
      </c>
      <c r="E194" s="141">
        <v>0</v>
      </c>
      <c r="F194" s="141">
        <v>0</v>
      </c>
      <c r="G194" s="141">
        <v>0</v>
      </c>
      <c r="H194" s="141">
        <v>0</v>
      </c>
      <c r="I194" s="143">
        <v>0</v>
      </c>
      <c r="J194" s="141" t="s">
        <v>2891</v>
      </c>
      <c r="K194" s="141">
        <v>0</v>
      </c>
      <c r="L194" s="141">
        <v>0</v>
      </c>
      <c r="M194" s="141">
        <v>0</v>
      </c>
      <c r="N194" s="141">
        <v>0</v>
      </c>
      <c r="O194" s="141">
        <v>0</v>
      </c>
      <c r="P194" s="141">
        <v>0</v>
      </c>
      <c r="Q194" s="141">
        <v>0</v>
      </c>
      <c r="R194" s="141">
        <v>0</v>
      </c>
      <c r="S194" s="141">
        <v>0</v>
      </c>
      <c r="T194" s="141">
        <v>0</v>
      </c>
      <c r="U194" s="144">
        <v>0</v>
      </c>
      <c r="V194" s="141">
        <v>0</v>
      </c>
    </row>
    <row r="195" spans="1:22" ht="26.25" customHeight="1" x14ac:dyDescent="0.25">
      <c r="A195" s="142">
        <v>270011151868</v>
      </c>
      <c r="B195" s="142">
        <v>1078105822</v>
      </c>
      <c r="C195" s="141">
        <v>4</v>
      </c>
      <c r="D195" s="141">
        <v>0</v>
      </c>
      <c r="E195" s="141">
        <v>0</v>
      </c>
      <c r="F195" s="141">
        <v>0</v>
      </c>
      <c r="G195" s="141">
        <v>0</v>
      </c>
      <c r="H195" s="141">
        <v>0</v>
      </c>
      <c r="I195" s="143">
        <v>0</v>
      </c>
      <c r="J195" s="141" t="s">
        <v>2891</v>
      </c>
      <c r="K195" s="141">
        <v>0</v>
      </c>
      <c r="L195" s="141">
        <v>0</v>
      </c>
      <c r="M195" s="141">
        <v>0</v>
      </c>
      <c r="N195" s="141">
        <v>0</v>
      </c>
      <c r="O195" s="141">
        <v>0</v>
      </c>
      <c r="P195" s="141">
        <v>0</v>
      </c>
      <c r="Q195" s="141">
        <v>0</v>
      </c>
      <c r="R195" s="141">
        <v>0</v>
      </c>
      <c r="S195" s="141">
        <v>0</v>
      </c>
      <c r="T195" s="141">
        <v>0</v>
      </c>
      <c r="U195" s="144">
        <v>0</v>
      </c>
      <c r="V195" s="141">
        <v>0</v>
      </c>
    </row>
    <row r="196" spans="1:22" ht="26.25" customHeight="1" x14ac:dyDescent="0.25">
      <c r="A196" s="142">
        <v>270011151868</v>
      </c>
      <c r="B196" s="142">
        <v>1078105822</v>
      </c>
      <c r="C196" s="141">
        <v>5</v>
      </c>
      <c r="D196" s="141">
        <v>0</v>
      </c>
      <c r="E196" s="141">
        <v>0</v>
      </c>
      <c r="F196" s="141">
        <v>0</v>
      </c>
      <c r="G196" s="141">
        <v>0</v>
      </c>
      <c r="H196" s="141">
        <v>0</v>
      </c>
      <c r="I196" s="143">
        <v>0</v>
      </c>
      <c r="J196" s="141" t="s">
        <v>2891</v>
      </c>
      <c r="K196" s="141">
        <v>0</v>
      </c>
      <c r="L196" s="141">
        <v>0</v>
      </c>
      <c r="M196" s="141">
        <v>0</v>
      </c>
      <c r="N196" s="141">
        <v>0</v>
      </c>
      <c r="O196" s="141">
        <v>0</v>
      </c>
      <c r="P196" s="141">
        <v>0</v>
      </c>
      <c r="Q196" s="141">
        <v>0</v>
      </c>
      <c r="R196" s="141">
        <v>0</v>
      </c>
      <c r="S196" s="141">
        <v>0</v>
      </c>
      <c r="T196" s="141">
        <v>0</v>
      </c>
      <c r="U196" s="144">
        <v>0</v>
      </c>
      <c r="V196" s="141">
        <v>0</v>
      </c>
    </row>
    <row r="197" spans="1:22" ht="26.25" customHeight="1" x14ac:dyDescent="0.25">
      <c r="A197" s="142">
        <v>270011151868</v>
      </c>
      <c r="B197" s="142">
        <v>1078105822</v>
      </c>
      <c r="C197" s="141">
        <v>6</v>
      </c>
      <c r="D197" s="141">
        <v>0</v>
      </c>
      <c r="E197" s="141">
        <v>0</v>
      </c>
      <c r="F197" s="141">
        <v>0</v>
      </c>
      <c r="G197" s="141">
        <v>0</v>
      </c>
      <c r="H197" s="141">
        <v>0</v>
      </c>
      <c r="I197" s="143">
        <v>0</v>
      </c>
      <c r="J197" s="141" t="s">
        <v>2891</v>
      </c>
      <c r="K197" s="141">
        <v>0</v>
      </c>
      <c r="L197" s="141">
        <v>0</v>
      </c>
      <c r="M197" s="141">
        <v>0</v>
      </c>
      <c r="N197" s="141">
        <v>0</v>
      </c>
      <c r="O197" s="141">
        <v>0</v>
      </c>
      <c r="P197" s="141">
        <v>0</v>
      </c>
      <c r="Q197" s="141">
        <v>0</v>
      </c>
      <c r="R197" s="141">
        <v>0</v>
      </c>
      <c r="S197" s="141">
        <v>0</v>
      </c>
      <c r="T197" s="141">
        <v>0</v>
      </c>
      <c r="U197" s="144">
        <v>0</v>
      </c>
      <c r="V197" s="141">
        <v>0</v>
      </c>
    </row>
    <row r="198" spans="1:22" ht="26.25" customHeight="1" x14ac:dyDescent="0.25">
      <c r="A198" s="142">
        <v>270011151868</v>
      </c>
      <c r="B198" s="142">
        <v>1078105822</v>
      </c>
      <c r="C198" s="141">
        <v>7</v>
      </c>
      <c r="D198" s="141">
        <v>0</v>
      </c>
      <c r="E198" s="141">
        <v>0</v>
      </c>
      <c r="F198" s="141">
        <v>0</v>
      </c>
      <c r="G198" s="141">
        <v>0</v>
      </c>
      <c r="H198" s="141">
        <v>0</v>
      </c>
      <c r="I198" s="143">
        <v>0</v>
      </c>
      <c r="J198" s="141" t="s">
        <v>2891</v>
      </c>
      <c r="K198" s="141">
        <v>0</v>
      </c>
      <c r="L198" s="141">
        <v>0</v>
      </c>
      <c r="M198" s="141">
        <v>0</v>
      </c>
      <c r="N198" s="141">
        <v>0</v>
      </c>
      <c r="O198" s="141">
        <v>0</v>
      </c>
      <c r="P198" s="141">
        <v>0</v>
      </c>
      <c r="Q198" s="141">
        <v>0</v>
      </c>
      <c r="R198" s="141">
        <v>0</v>
      </c>
      <c r="S198" s="141">
        <v>0</v>
      </c>
      <c r="T198" s="141">
        <v>0</v>
      </c>
      <c r="U198" s="144">
        <v>0</v>
      </c>
      <c r="V198" s="141">
        <v>0</v>
      </c>
    </row>
    <row r="199" spans="1:22" ht="26.25" customHeight="1" x14ac:dyDescent="0.25">
      <c r="A199" s="142">
        <v>270011151868</v>
      </c>
      <c r="B199" s="142">
        <v>1078105822</v>
      </c>
      <c r="C199" s="141">
        <v>8</v>
      </c>
      <c r="D199" s="141">
        <v>0</v>
      </c>
      <c r="E199" s="141">
        <v>0</v>
      </c>
      <c r="F199" s="141">
        <v>0</v>
      </c>
      <c r="G199" s="141">
        <v>0</v>
      </c>
      <c r="H199" s="141">
        <v>0</v>
      </c>
      <c r="I199" s="143">
        <v>0</v>
      </c>
      <c r="J199" s="141" t="s">
        <v>2891</v>
      </c>
      <c r="K199" s="141">
        <v>0</v>
      </c>
      <c r="L199" s="141">
        <v>0</v>
      </c>
      <c r="M199" s="141">
        <v>0</v>
      </c>
      <c r="N199" s="141">
        <v>0</v>
      </c>
      <c r="O199" s="141">
        <v>0</v>
      </c>
      <c r="P199" s="141">
        <v>0</v>
      </c>
      <c r="Q199" s="141">
        <v>0</v>
      </c>
      <c r="R199" s="141">
        <v>0</v>
      </c>
      <c r="S199" s="141">
        <v>0</v>
      </c>
      <c r="T199" s="141">
        <v>0</v>
      </c>
      <c r="U199" s="144">
        <v>0</v>
      </c>
      <c r="V199" s="141">
        <v>0</v>
      </c>
    </row>
    <row r="200" spans="1:22" ht="26.25" customHeight="1" x14ac:dyDescent="0.25">
      <c r="A200" s="142">
        <v>270011151868</v>
      </c>
      <c r="B200" s="142">
        <v>1078105822</v>
      </c>
      <c r="C200" s="141">
        <v>9</v>
      </c>
      <c r="D200" s="141">
        <v>0</v>
      </c>
      <c r="E200" s="141">
        <v>0</v>
      </c>
      <c r="F200" s="141">
        <v>0</v>
      </c>
      <c r="G200" s="141">
        <v>0</v>
      </c>
      <c r="H200" s="141">
        <v>0</v>
      </c>
      <c r="I200" s="143">
        <v>0</v>
      </c>
      <c r="J200" s="141" t="s">
        <v>2891</v>
      </c>
      <c r="K200" s="141">
        <v>0</v>
      </c>
      <c r="L200" s="141">
        <v>0</v>
      </c>
      <c r="M200" s="141">
        <v>0</v>
      </c>
      <c r="N200" s="141">
        <v>0</v>
      </c>
      <c r="O200" s="141">
        <v>0</v>
      </c>
      <c r="P200" s="141">
        <v>0</v>
      </c>
      <c r="Q200" s="141">
        <v>0</v>
      </c>
      <c r="R200" s="141">
        <v>0</v>
      </c>
      <c r="S200" s="141">
        <v>0</v>
      </c>
      <c r="T200" s="141">
        <v>0</v>
      </c>
      <c r="U200" s="144">
        <v>0</v>
      </c>
      <c r="V200" s="141">
        <v>0</v>
      </c>
    </row>
    <row r="201" spans="1:22" ht="26.25" customHeight="1" x14ac:dyDescent="0.25">
      <c r="A201" s="142">
        <v>270011151868</v>
      </c>
      <c r="B201" s="142">
        <v>1078105822</v>
      </c>
      <c r="C201" s="141">
        <v>10</v>
      </c>
      <c r="D201" s="141">
        <v>0</v>
      </c>
      <c r="E201" s="141">
        <v>0</v>
      </c>
      <c r="F201" s="141">
        <v>0</v>
      </c>
      <c r="G201" s="141">
        <v>0</v>
      </c>
      <c r="H201" s="141">
        <v>0</v>
      </c>
      <c r="I201" s="143">
        <v>0</v>
      </c>
      <c r="J201" s="141" t="s">
        <v>2891</v>
      </c>
      <c r="K201" s="141">
        <v>0</v>
      </c>
      <c r="L201" s="141">
        <v>0</v>
      </c>
      <c r="M201" s="141">
        <v>0</v>
      </c>
      <c r="N201" s="141">
        <v>0</v>
      </c>
      <c r="O201" s="141">
        <v>0</v>
      </c>
      <c r="P201" s="141">
        <v>0</v>
      </c>
      <c r="Q201" s="141">
        <v>0</v>
      </c>
      <c r="R201" s="141">
        <v>0</v>
      </c>
      <c r="S201" s="141">
        <v>0</v>
      </c>
      <c r="T201" s="141">
        <v>0</v>
      </c>
      <c r="U201" s="144">
        <v>0</v>
      </c>
      <c r="V201" s="141">
        <v>0</v>
      </c>
    </row>
    <row r="202" spans="1:22" ht="26.25" customHeight="1" x14ac:dyDescent="0.25">
      <c r="A202" s="142">
        <v>270011151868</v>
      </c>
      <c r="B202" s="142">
        <v>1077489722</v>
      </c>
      <c r="C202" s="141">
        <v>1</v>
      </c>
      <c r="D202" s="141" t="s">
        <v>1624</v>
      </c>
      <c r="E202" s="141">
        <v>0</v>
      </c>
      <c r="F202" s="141" t="s">
        <v>2882</v>
      </c>
      <c r="G202" s="141" t="s">
        <v>1674</v>
      </c>
      <c r="H202" s="141">
        <v>1079288504</v>
      </c>
      <c r="I202" s="143">
        <v>37872</v>
      </c>
      <c r="J202" s="141" t="s">
        <v>2889</v>
      </c>
      <c r="K202" s="141" t="s">
        <v>287</v>
      </c>
      <c r="L202" s="141" t="s">
        <v>1357</v>
      </c>
      <c r="M202" s="141" t="s">
        <v>1559</v>
      </c>
      <c r="N202" s="141" t="s">
        <v>1566</v>
      </c>
      <c r="O202" s="141" t="s">
        <v>1373</v>
      </c>
      <c r="P202" s="141" t="s">
        <v>1369</v>
      </c>
      <c r="Q202" s="141" t="s">
        <v>1369</v>
      </c>
      <c r="R202" s="141" t="s">
        <v>1580</v>
      </c>
      <c r="S202" s="141" t="s">
        <v>1584</v>
      </c>
      <c r="T202" s="141" t="s">
        <v>1594</v>
      </c>
      <c r="U202" s="144">
        <v>2500000</v>
      </c>
      <c r="V202" s="141" t="s">
        <v>2878</v>
      </c>
    </row>
    <row r="203" spans="1:22" ht="26.25" customHeight="1" x14ac:dyDescent="0.25">
      <c r="A203" s="142">
        <v>270011151868</v>
      </c>
      <c r="B203" s="142">
        <v>1077489722</v>
      </c>
      <c r="C203" s="141">
        <v>2</v>
      </c>
      <c r="D203" s="141" t="s">
        <v>1625</v>
      </c>
      <c r="E203" s="141">
        <v>0</v>
      </c>
      <c r="F203" s="141" t="s">
        <v>2883</v>
      </c>
      <c r="G203" s="141" t="s">
        <v>1674</v>
      </c>
      <c r="H203" s="141">
        <v>1075020077</v>
      </c>
      <c r="I203" s="143">
        <v>38508</v>
      </c>
      <c r="J203" s="141" t="s">
        <v>2890</v>
      </c>
      <c r="K203" s="141" t="s">
        <v>287</v>
      </c>
      <c r="L203" s="141" t="s">
        <v>1356</v>
      </c>
      <c r="M203" s="141" t="s">
        <v>1558</v>
      </c>
      <c r="N203" s="141" t="s">
        <v>1566</v>
      </c>
      <c r="O203" s="141" t="s">
        <v>1373</v>
      </c>
      <c r="P203" s="141" t="s">
        <v>1369</v>
      </c>
      <c r="Q203" s="141" t="s">
        <v>1370</v>
      </c>
      <c r="R203" s="141" t="s">
        <v>1577</v>
      </c>
      <c r="S203" s="141" t="s">
        <v>1586</v>
      </c>
      <c r="T203" s="141" t="s">
        <v>1596</v>
      </c>
      <c r="U203" s="144" t="s">
        <v>2878</v>
      </c>
      <c r="V203" s="141" t="s">
        <v>2878</v>
      </c>
    </row>
    <row r="204" spans="1:22" ht="26.25" customHeight="1" x14ac:dyDescent="0.25">
      <c r="A204" s="142">
        <v>270011151868</v>
      </c>
      <c r="B204" s="142">
        <v>1077489722</v>
      </c>
      <c r="C204" s="141">
        <v>3</v>
      </c>
      <c r="D204" s="141">
        <v>0</v>
      </c>
      <c r="E204" s="141">
        <v>0</v>
      </c>
      <c r="F204" s="141">
        <v>0</v>
      </c>
      <c r="G204" s="141">
        <v>0</v>
      </c>
      <c r="H204" s="141">
        <v>0</v>
      </c>
      <c r="I204" s="143">
        <v>0</v>
      </c>
      <c r="J204" s="141" t="s">
        <v>2891</v>
      </c>
      <c r="K204" s="141">
        <v>0</v>
      </c>
      <c r="L204" s="141">
        <v>0</v>
      </c>
      <c r="M204" s="141">
        <v>0</v>
      </c>
      <c r="N204" s="141">
        <v>0</v>
      </c>
      <c r="O204" s="141">
        <v>0</v>
      </c>
      <c r="P204" s="141">
        <v>0</v>
      </c>
      <c r="Q204" s="141">
        <v>0</v>
      </c>
      <c r="R204" s="141">
        <v>0</v>
      </c>
      <c r="S204" s="141">
        <v>0</v>
      </c>
      <c r="T204" s="141">
        <v>0</v>
      </c>
      <c r="U204" s="144">
        <v>0</v>
      </c>
      <c r="V204" s="141">
        <v>0</v>
      </c>
    </row>
    <row r="205" spans="1:22" ht="26.25" customHeight="1" x14ac:dyDescent="0.25">
      <c r="A205" s="142">
        <v>270011151868</v>
      </c>
      <c r="B205" s="142">
        <v>1077489722</v>
      </c>
      <c r="C205" s="141">
        <v>4</v>
      </c>
      <c r="D205" s="141">
        <v>0</v>
      </c>
      <c r="E205" s="141">
        <v>0</v>
      </c>
      <c r="F205" s="141">
        <v>0</v>
      </c>
      <c r="G205" s="141">
        <v>0</v>
      </c>
      <c r="H205" s="141">
        <v>0</v>
      </c>
      <c r="I205" s="143">
        <v>0</v>
      </c>
      <c r="J205" s="141" t="s">
        <v>2891</v>
      </c>
      <c r="K205" s="141">
        <v>0</v>
      </c>
      <c r="L205" s="141">
        <v>0</v>
      </c>
      <c r="M205" s="141">
        <v>0</v>
      </c>
      <c r="N205" s="141">
        <v>0</v>
      </c>
      <c r="O205" s="141">
        <v>0</v>
      </c>
      <c r="P205" s="141">
        <v>0</v>
      </c>
      <c r="Q205" s="141">
        <v>0</v>
      </c>
      <c r="R205" s="141">
        <v>0</v>
      </c>
      <c r="S205" s="141">
        <v>0</v>
      </c>
      <c r="T205" s="141">
        <v>0</v>
      </c>
      <c r="U205" s="144">
        <v>0</v>
      </c>
      <c r="V205" s="141">
        <v>0</v>
      </c>
    </row>
    <row r="206" spans="1:22" ht="26.25" customHeight="1" x14ac:dyDescent="0.25">
      <c r="A206" s="142">
        <v>270011151868</v>
      </c>
      <c r="B206" s="142">
        <v>1077489722</v>
      </c>
      <c r="C206" s="141">
        <v>5</v>
      </c>
      <c r="D206" s="141">
        <v>0</v>
      </c>
      <c r="E206" s="141">
        <v>0</v>
      </c>
      <c r="F206" s="141">
        <v>0</v>
      </c>
      <c r="G206" s="141">
        <v>0</v>
      </c>
      <c r="H206" s="141">
        <v>0</v>
      </c>
      <c r="I206" s="143">
        <v>0</v>
      </c>
      <c r="J206" s="141" t="s">
        <v>2891</v>
      </c>
      <c r="K206" s="141">
        <v>0</v>
      </c>
      <c r="L206" s="141">
        <v>0</v>
      </c>
      <c r="M206" s="141">
        <v>0</v>
      </c>
      <c r="N206" s="141">
        <v>0</v>
      </c>
      <c r="O206" s="141">
        <v>0</v>
      </c>
      <c r="P206" s="141">
        <v>0</v>
      </c>
      <c r="Q206" s="141">
        <v>0</v>
      </c>
      <c r="R206" s="141">
        <v>0</v>
      </c>
      <c r="S206" s="141">
        <v>0</v>
      </c>
      <c r="T206" s="141">
        <v>0</v>
      </c>
      <c r="U206" s="144">
        <v>0</v>
      </c>
      <c r="V206" s="141">
        <v>0</v>
      </c>
    </row>
    <row r="207" spans="1:22" ht="26.25" customHeight="1" x14ac:dyDescent="0.25">
      <c r="A207" s="142">
        <v>270011151868</v>
      </c>
      <c r="B207" s="142">
        <v>1077489722</v>
      </c>
      <c r="C207" s="141">
        <v>6</v>
      </c>
      <c r="D207" s="141">
        <v>0</v>
      </c>
      <c r="E207" s="141">
        <v>0</v>
      </c>
      <c r="F207" s="141">
        <v>0</v>
      </c>
      <c r="G207" s="141">
        <v>0</v>
      </c>
      <c r="H207" s="141">
        <v>0</v>
      </c>
      <c r="I207" s="143">
        <v>0</v>
      </c>
      <c r="J207" s="141" t="s">
        <v>2891</v>
      </c>
      <c r="K207" s="141">
        <v>0</v>
      </c>
      <c r="L207" s="141">
        <v>0</v>
      </c>
      <c r="M207" s="141">
        <v>0</v>
      </c>
      <c r="N207" s="141">
        <v>0</v>
      </c>
      <c r="O207" s="141">
        <v>0</v>
      </c>
      <c r="P207" s="141">
        <v>0</v>
      </c>
      <c r="Q207" s="141">
        <v>0</v>
      </c>
      <c r="R207" s="141">
        <v>0</v>
      </c>
      <c r="S207" s="141">
        <v>0</v>
      </c>
      <c r="T207" s="141">
        <v>0</v>
      </c>
      <c r="U207" s="144">
        <v>0</v>
      </c>
      <c r="V207" s="141">
        <v>0</v>
      </c>
    </row>
    <row r="208" spans="1:22" ht="26.25" customHeight="1" x14ac:dyDescent="0.25">
      <c r="A208" s="142">
        <v>270011151868</v>
      </c>
      <c r="B208" s="142">
        <v>1077489722</v>
      </c>
      <c r="C208" s="141">
        <v>7</v>
      </c>
      <c r="D208" s="141">
        <v>0</v>
      </c>
      <c r="E208" s="141">
        <v>0</v>
      </c>
      <c r="F208" s="141">
        <v>0</v>
      </c>
      <c r="G208" s="141">
        <v>0</v>
      </c>
      <c r="H208" s="141">
        <v>0</v>
      </c>
      <c r="I208" s="143">
        <v>0</v>
      </c>
      <c r="J208" s="141" t="s">
        <v>2891</v>
      </c>
      <c r="K208" s="141">
        <v>0</v>
      </c>
      <c r="L208" s="141">
        <v>0</v>
      </c>
      <c r="M208" s="141">
        <v>0</v>
      </c>
      <c r="N208" s="141">
        <v>0</v>
      </c>
      <c r="O208" s="141">
        <v>0</v>
      </c>
      <c r="P208" s="141">
        <v>0</v>
      </c>
      <c r="Q208" s="141">
        <v>0</v>
      </c>
      <c r="R208" s="141">
        <v>0</v>
      </c>
      <c r="S208" s="141">
        <v>0</v>
      </c>
      <c r="T208" s="141">
        <v>0</v>
      </c>
      <c r="U208" s="144">
        <v>0</v>
      </c>
      <c r="V208" s="141">
        <v>0</v>
      </c>
    </row>
    <row r="209" spans="1:22" ht="26.25" customHeight="1" x14ac:dyDescent="0.25">
      <c r="A209" s="142">
        <v>270011151868</v>
      </c>
      <c r="B209" s="142">
        <v>1077489722</v>
      </c>
      <c r="C209" s="141">
        <v>8</v>
      </c>
      <c r="D209" s="141">
        <v>0</v>
      </c>
      <c r="E209" s="141">
        <v>0</v>
      </c>
      <c r="F209" s="141">
        <v>0</v>
      </c>
      <c r="G209" s="141">
        <v>0</v>
      </c>
      <c r="H209" s="141">
        <v>0</v>
      </c>
      <c r="I209" s="143">
        <v>0</v>
      </c>
      <c r="J209" s="141" t="s">
        <v>2891</v>
      </c>
      <c r="K209" s="141">
        <v>0</v>
      </c>
      <c r="L209" s="141">
        <v>0</v>
      </c>
      <c r="M209" s="141">
        <v>0</v>
      </c>
      <c r="N209" s="141">
        <v>0</v>
      </c>
      <c r="O209" s="141">
        <v>0</v>
      </c>
      <c r="P209" s="141">
        <v>0</v>
      </c>
      <c r="Q209" s="141">
        <v>0</v>
      </c>
      <c r="R209" s="141">
        <v>0</v>
      </c>
      <c r="S209" s="141">
        <v>0</v>
      </c>
      <c r="T209" s="141">
        <v>0</v>
      </c>
      <c r="U209" s="144">
        <v>0</v>
      </c>
      <c r="V209" s="141">
        <v>0</v>
      </c>
    </row>
    <row r="210" spans="1:22" ht="26.25" customHeight="1" x14ac:dyDescent="0.25">
      <c r="A210" s="142">
        <v>270011151868</v>
      </c>
      <c r="B210" s="142">
        <v>1077489722</v>
      </c>
      <c r="C210" s="141">
        <v>9</v>
      </c>
      <c r="D210" s="141">
        <v>0</v>
      </c>
      <c r="E210" s="141">
        <v>0</v>
      </c>
      <c r="F210" s="141">
        <v>0</v>
      </c>
      <c r="G210" s="141">
        <v>0</v>
      </c>
      <c r="H210" s="141">
        <v>0</v>
      </c>
      <c r="I210" s="143">
        <v>0</v>
      </c>
      <c r="J210" s="141" t="s">
        <v>2891</v>
      </c>
      <c r="K210" s="141">
        <v>0</v>
      </c>
      <c r="L210" s="141">
        <v>0</v>
      </c>
      <c r="M210" s="141">
        <v>0</v>
      </c>
      <c r="N210" s="141">
        <v>0</v>
      </c>
      <c r="O210" s="141">
        <v>0</v>
      </c>
      <c r="P210" s="141">
        <v>0</v>
      </c>
      <c r="Q210" s="141">
        <v>0</v>
      </c>
      <c r="R210" s="141">
        <v>0</v>
      </c>
      <c r="S210" s="141">
        <v>0</v>
      </c>
      <c r="T210" s="141">
        <v>0</v>
      </c>
      <c r="U210" s="144">
        <v>0</v>
      </c>
      <c r="V210" s="141">
        <v>0</v>
      </c>
    </row>
    <row r="211" spans="1:22" ht="26.25" customHeight="1" x14ac:dyDescent="0.25">
      <c r="A211" s="142">
        <v>270011151868</v>
      </c>
      <c r="B211" s="142">
        <v>1077489722</v>
      </c>
      <c r="C211" s="141">
        <v>10</v>
      </c>
      <c r="D211" s="141">
        <v>0</v>
      </c>
      <c r="E211" s="141">
        <v>0</v>
      </c>
      <c r="F211" s="141">
        <v>0</v>
      </c>
      <c r="G211" s="141">
        <v>0</v>
      </c>
      <c r="H211" s="141">
        <v>0</v>
      </c>
      <c r="I211" s="143">
        <v>0</v>
      </c>
      <c r="J211" s="141" t="s">
        <v>2891</v>
      </c>
      <c r="K211" s="141">
        <v>0</v>
      </c>
      <c r="L211" s="141">
        <v>0</v>
      </c>
      <c r="M211" s="141">
        <v>0</v>
      </c>
      <c r="N211" s="141">
        <v>0</v>
      </c>
      <c r="O211" s="141">
        <v>0</v>
      </c>
      <c r="P211" s="141">
        <v>0</v>
      </c>
      <c r="Q211" s="141">
        <v>0</v>
      </c>
      <c r="R211" s="141">
        <v>0</v>
      </c>
      <c r="S211" s="141">
        <v>0</v>
      </c>
      <c r="T211" s="141">
        <v>0</v>
      </c>
      <c r="U211" s="144">
        <v>0</v>
      </c>
      <c r="V211" s="141">
        <v>0</v>
      </c>
    </row>
    <row r="212" spans="1:22" ht="26.25" customHeight="1" x14ac:dyDescent="0.25">
      <c r="A212" s="142">
        <v>85001622025</v>
      </c>
      <c r="B212" s="142">
        <v>1027285450</v>
      </c>
      <c r="C212" s="141">
        <v>1</v>
      </c>
      <c r="D212" s="141" t="s">
        <v>1624</v>
      </c>
      <c r="E212" s="141">
        <v>0</v>
      </c>
      <c r="F212" s="141" t="s">
        <v>2870</v>
      </c>
      <c r="G212" s="141" t="s">
        <v>1674</v>
      </c>
      <c r="H212" s="141">
        <v>7365241</v>
      </c>
      <c r="I212" s="143">
        <v>30313</v>
      </c>
      <c r="J212" s="141" t="s">
        <v>2873</v>
      </c>
      <c r="K212" s="141" t="s">
        <v>287</v>
      </c>
      <c r="L212" s="141" t="s">
        <v>1357</v>
      </c>
      <c r="M212" s="141" t="s">
        <v>1559</v>
      </c>
      <c r="N212" s="141" t="s">
        <v>1566</v>
      </c>
      <c r="O212" s="141" t="s">
        <v>1376</v>
      </c>
      <c r="P212" s="141" t="s">
        <v>1369</v>
      </c>
      <c r="Q212" s="141" t="s">
        <v>1370</v>
      </c>
      <c r="R212" s="141" t="s">
        <v>1580</v>
      </c>
      <c r="S212" s="141" t="s">
        <v>1584</v>
      </c>
      <c r="T212" s="141" t="s">
        <v>1595</v>
      </c>
      <c r="U212" s="144">
        <v>2500000</v>
      </c>
      <c r="V212" s="141" t="s">
        <v>2869</v>
      </c>
    </row>
    <row r="213" spans="1:22" ht="26.25" customHeight="1" x14ac:dyDescent="0.25">
      <c r="A213" s="142">
        <v>85001622025</v>
      </c>
      <c r="B213" s="142">
        <v>1027285450</v>
      </c>
      <c r="C213" s="141">
        <v>2</v>
      </c>
      <c r="D213" s="141" t="s">
        <v>1625</v>
      </c>
      <c r="E213" s="141">
        <v>0</v>
      </c>
      <c r="F213" s="141" t="s">
        <v>2871</v>
      </c>
      <c r="G213" s="141" t="s">
        <v>1674</v>
      </c>
      <c r="H213" s="141">
        <v>52141102</v>
      </c>
      <c r="I213" s="143">
        <v>30793</v>
      </c>
      <c r="J213" s="141" t="s">
        <v>2874</v>
      </c>
      <c r="K213" s="141" t="s">
        <v>287</v>
      </c>
      <c r="L213" s="141" t="s">
        <v>1356</v>
      </c>
      <c r="M213" s="141" t="s">
        <v>1558</v>
      </c>
      <c r="N213" s="141" t="s">
        <v>1566</v>
      </c>
      <c r="O213" s="141" t="s">
        <v>1376</v>
      </c>
      <c r="P213" s="141" t="s">
        <v>1369</v>
      </c>
      <c r="Q213" s="141" t="s">
        <v>1370</v>
      </c>
      <c r="R213" s="141" t="s">
        <v>1578</v>
      </c>
      <c r="S213" s="141" t="s">
        <v>1586</v>
      </c>
      <c r="T213" s="141" t="s">
        <v>1596</v>
      </c>
      <c r="U213" s="144">
        <v>0</v>
      </c>
      <c r="V213" s="141" t="s">
        <v>2869</v>
      </c>
    </row>
    <row r="214" spans="1:22" ht="26.25" customHeight="1" x14ac:dyDescent="0.25">
      <c r="A214" s="142">
        <v>85001622025</v>
      </c>
      <c r="B214" s="142">
        <v>1027285450</v>
      </c>
      <c r="C214" s="141">
        <v>3</v>
      </c>
      <c r="D214" s="141">
        <v>0</v>
      </c>
      <c r="E214" s="141">
        <v>0</v>
      </c>
      <c r="F214" s="141">
        <v>0</v>
      </c>
      <c r="G214" s="141">
        <v>0</v>
      </c>
      <c r="H214" s="141">
        <v>0</v>
      </c>
      <c r="I214" s="143">
        <v>0</v>
      </c>
      <c r="J214" s="141" t="s">
        <v>2875</v>
      </c>
      <c r="K214" s="141">
        <v>0</v>
      </c>
      <c r="L214" s="141">
        <v>0</v>
      </c>
      <c r="M214" s="141">
        <v>0</v>
      </c>
      <c r="N214" s="141">
        <v>0</v>
      </c>
      <c r="O214" s="141">
        <v>0</v>
      </c>
      <c r="P214" s="141">
        <v>0</v>
      </c>
      <c r="Q214" s="141">
        <v>0</v>
      </c>
      <c r="R214" s="141">
        <v>0</v>
      </c>
      <c r="S214" s="141">
        <v>0</v>
      </c>
      <c r="T214" s="141">
        <v>0</v>
      </c>
      <c r="U214" s="144">
        <v>0</v>
      </c>
      <c r="V214" s="141">
        <v>0</v>
      </c>
    </row>
    <row r="215" spans="1:22" ht="26.25" customHeight="1" x14ac:dyDescent="0.25">
      <c r="A215" s="142">
        <v>85001622025</v>
      </c>
      <c r="B215" s="142">
        <v>1027285450</v>
      </c>
      <c r="C215" s="141">
        <v>4</v>
      </c>
      <c r="D215" s="141">
        <v>0</v>
      </c>
      <c r="E215" s="141">
        <v>0</v>
      </c>
      <c r="F215" s="141">
        <v>0</v>
      </c>
      <c r="G215" s="141">
        <v>0</v>
      </c>
      <c r="H215" s="141">
        <v>0</v>
      </c>
      <c r="I215" s="143">
        <v>0</v>
      </c>
      <c r="J215" s="141" t="s">
        <v>2875</v>
      </c>
      <c r="K215" s="141">
        <v>0</v>
      </c>
      <c r="L215" s="141">
        <v>0</v>
      </c>
      <c r="M215" s="141">
        <v>0</v>
      </c>
      <c r="N215" s="141">
        <v>0</v>
      </c>
      <c r="O215" s="141">
        <v>0</v>
      </c>
      <c r="P215" s="141">
        <v>0</v>
      </c>
      <c r="Q215" s="141">
        <v>0</v>
      </c>
      <c r="R215" s="141">
        <v>0</v>
      </c>
      <c r="S215" s="141">
        <v>0</v>
      </c>
      <c r="T215" s="141">
        <v>0</v>
      </c>
      <c r="U215" s="144">
        <v>0</v>
      </c>
      <c r="V215" s="141">
        <v>0</v>
      </c>
    </row>
    <row r="216" spans="1:22" ht="26.25" customHeight="1" x14ac:dyDescent="0.25">
      <c r="A216" s="142">
        <v>85001622025</v>
      </c>
      <c r="B216" s="142">
        <v>1027285450</v>
      </c>
      <c r="C216" s="141">
        <v>5</v>
      </c>
      <c r="D216" s="141">
        <v>0</v>
      </c>
      <c r="E216" s="141">
        <v>0</v>
      </c>
      <c r="F216" s="141">
        <v>0</v>
      </c>
      <c r="G216" s="141">
        <v>0</v>
      </c>
      <c r="H216" s="141">
        <v>0</v>
      </c>
      <c r="I216" s="143">
        <v>0</v>
      </c>
      <c r="J216" s="141" t="s">
        <v>2875</v>
      </c>
      <c r="K216" s="141">
        <v>0</v>
      </c>
      <c r="L216" s="141">
        <v>0</v>
      </c>
      <c r="M216" s="141">
        <v>0</v>
      </c>
      <c r="N216" s="141">
        <v>0</v>
      </c>
      <c r="O216" s="141">
        <v>0</v>
      </c>
      <c r="P216" s="141">
        <v>0</v>
      </c>
      <c r="Q216" s="141">
        <v>0</v>
      </c>
      <c r="R216" s="141">
        <v>0</v>
      </c>
      <c r="S216" s="141">
        <v>0</v>
      </c>
      <c r="T216" s="141">
        <v>0</v>
      </c>
      <c r="U216" s="144">
        <v>0</v>
      </c>
      <c r="V216" s="141">
        <v>0</v>
      </c>
    </row>
    <row r="217" spans="1:22" ht="26.25" customHeight="1" x14ac:dyDescent="0.25">
      <c r="A217" s="142">
        <v>85001622025</v>
      </c>
      <c r="B217" s="142">
        <v>1027285450</v>
      </c>
      <c r="C217" s="141">
        <v>6</v>
      </c>
      <c r="D217" s="141">
        <v>0</v>
      </c>
      <c r="E217" s="141">
        <v>0</v>
      </c>
      <c r="F217" s="141">
        <v>0</v>
      </c>
      <c r="G217" s="141">
        <v>0</v>
      </c>
      <c r="H217" s="141">
        <v>0</v>
      </c>
      <c r="I217" s="143">
        <v>0</v>
      </c>
      <c r="J217" s="141" t="s">
        <v>2875</v>
      </c>
      <c r="K217" s="141">
        <v>0</v>
      </c>
      <c r="L217" s="141">
        <v>0</v>
      </c>
      <c r="M217" s="141">
        <v>0</v>
      </c>
      <c r="N217" s="141">
        <v>0</v>
      </c>
      <c r="O217" s="141">
        <v>0</v>
      </c>
      <c r="P217" s="141">
        <v>0</v>
      </c>
      <c r="Q217" s="141">
        <v>0</v>
      </c>
      <c r="R217" s="141">
        <v>0</v>
      </c>
      <c r="S217" s="141">
        <v>0</v>
      </c>
      <c r="T217" s="141">
        <v>0</v>
      </c>
      <c r="U217" s="144">
        <v>0</v>
      </c>
      <c r="V217" s="141">
        <v>0</v>
      </c>
    </row>
    <row r="218" spans="1:22" ht="26.25" customHeight="1" x14ac:dyDescent="0.25">
      <c r="A218" s="142">
        <v>85001622025</v>
      </c>
      <c r="B218" s="142">
        <v>1027285450</v>
      </c>
      <c r="C218" s="141">
        <v>7</v>
      </c>
      <c r="D218" s="141">
        <v>0</v>
      </c>
      <c r="E218" s="141">
        <v>0</v>
      </c>
      <c r="F218" s="141">
        <v>0</v>
      </c>
      <c r="G218" s="141">
        <v>0</v>
      </c>
      <c r="H218" s="141">
        <v>0</v>
      </c>
      <c r="I218" s="143">
        <v>0</v>
      </c>
      <c r="J218" s="141" t="s">
        <v>2875</v>
      </c>
      <c r="K218" s="141">
        <v>0</v>
      </c>
      <c r="L218" s="141">
        <v>0</v>
      </c>
      <c r="M218" s="141">
        <v>0</v>
      </c>
      <c r="N218" s="141">
        <v>0</v>
      </c>
      <c r="O218" s="141">
        <v>0</v>
      </c>
      <c r="P218" s="141">
        <v>0</v>
      </c>
      <c r="Q218" s="141">
        <v>0</v>
      </c>
      <c r="R218" s="141">
        <v>0</v>
      </c>
      <c r="S218" s="141">
        <v>0</v>
      </c>
      <c r="T218" s="141">
        <v>0</v>
      </c>
      <c r="U218" s="144">
        <v>0</v>
      </c>
      <c r="V218" s="141">
        <v>0</v>
      </c>
    </row>
    <row r="219" spans="1:22" ht="26.25" customHeight="1" x14ac:dyDescent="0.25">
      <c r="A219" s="142">
        <v>85001622025</v>
      </c>
      <c r="B219" s="142">
        <v>1027285450</v>
      </c>
      <c r="C219" s="141">
        <v>8</v>
      </c>
      <c r="D219" s="141">
        <v>0</v>
      </c>
      <c r="E219" s="141">
        <v>0</v>
      </c>
      <c r="F219" s="141">
        <v>0</v>
      </c>
      <c r="G219" s="141">
        <v>0</v>
      </c>
      <c r="H219" s="141">
        <v>0</v>
      </c>
      <c r="I219" s="143">
        <v>0</v>
      </c>
      <c r="J219" s="141" t="s">
        <v>2875</v>
      </c>
      <c r="K219" s="141">
        <v>0</v>
      </c>
      <c r="L219" s="141">
        <v>0</v>
      </c>
      <c r="M219" s="141">
        <v>0</v>
      </c>
      <c r="N219" s="141">
        <v>0</v>
      </c>
      <c r="O219" s="141">
        <v>0</v>
      </c>
      <c r="P219" s="141">
        <v>0</v>
      </c>
      <c r="Q219" s="141">
        <v>0</v>
      </c>
      <c r="R219" s="141">
        <v>0</v>
      </c>
      <c r="S219" s="141">
        <v>0</v>
      </c>
      <c r="T219" s="141">
        <v>0</v>
      </c>
      <c r="U219" s="144">
        <v>0</v>
      </c>
      <c r="V219" s="141">
        <v>0</v>
      </c>
    </row>
    <row r="220" spans="1:22" ht="26.25" customHeight="1" x14ac:dyDescent="0.25">
      <c r="A220" s="142">
        <v>85001622025</v>
      </c>
      <c r="B220" s="142">
        <v>1027285450</v>
      </c>
      <c r="C220" s="141">
        <v>9</v>
      </c>
      <c r="D220" s="141">
        <v>0</v>
      </c>
      <c r="E220" s="141">
        <v>0</v>
      </c>
      <c r="F220" s="141">
        <v>0</v>
      </c>
      <c r="G220" s="141">
        <v>0</v>
      </c>
      <c r="H220" s="141">
        <v>0</v>
      </c>
      <c r="I220" s="143">
        <v>0</v>
      </c>
      <c r="J220" s="141" t="s">
        <v>2875</v>
      </c>
      <c r="K220" s="141">
        <v>0</v>
      </c>
      <c r="L220" s="141">
        <v>0</v>
      </c>
      <c r="M220" s="141">
        <v>0</v>
      </c>
      <c r="N220" s="141">
        <v>0</v>
      </c>
      <c r="O220" s="141">
        <v>0</v>
      </c>
      <c r="P220" s="141">
        <v>0</v>
      </c>
      <c r="Q220" s="141">
        <v>0</v>
      </c>
      <c r="R220" s="141">
        <v>0</v>
      </c>
      <c r="S220" s="141">
        <v>0</v>
      </c>
      <c r="T220" s="141">
        <v>0</v>
      </c>
      <c r="U220" s="144">
        <v>0</v>
      </c>
      <c r="V220" s="141">
        <v>0</v>
      </c>
    </row>
    <row r="221" spans="1:22" ht="26.25" customHeight="1" x14ac:dyDescent="0.25">
      <c r="A221" s="142">
        <v>85001622025</v>
      </c>
      <c r="B221" s="142">
        <v>1027285450</v>
      </c>
      <c r="C221" s="141">
        <v>10</v>
      </c>
      <c r="D221" s="141">
        <v>0</v>
      </c>
      <c r="E221" s="141">
        <v>0</v>
      </c>
      <c r="F221" s="141">
        <v>0</v>
      </c>
      <c r="G221" s="141">
        <v>0</v>
      </c>
      <c r="H221" s="141">
        <v>0</v>
      </c>
      <c r="I221" s="143">
        <v>0</v>
      </c>
      <c r="J221" s="141" t="s">
        <v>2875</v>
      </c>
      <c r="K221" s="141">
        <v>0</v>
      </c>
      <c r="L221" s="141">
        <v>0</v>
      </c>
      <c r="M221" s="141">
        <v>0</v>
      </c>
      <c r="N221" s="141">
        <v>0</v>
      </c>
      <c r="O221" s="141">
        <v>0</v>
      </c>
      <c r="P221" s="141">
        <v>0</v>
      </c>
      <c r="Q221" s="141">
        <v>0</v>
      </c>
      <c r="R221" s="141">
        <v>0</v>
      </c>
      <c r="S221" s="141">
        <v>0</v>
      </c>
      <c r="T221" s="141">
        <v>0</v>
      </c>
      <c r="U221" s="144">
        <v>0</v>
      </c>
      <c r="V221" s="141">
        <v>0</v>
      </c>
    </row>
    <row r="222" spans="1:22" ht="26.25" customHeight="1" x14ac:dyDescent="0.25"/>
    <row r="223" spans="1:22" ht="26.25" customHeight="1" x14ac:dyDescent="0.25"/>
    <row r="224" spans="1:22" ht="26.25" customHeight="1" x14ac:dyDescent="0.25"/>
    <row r="225" ht="26.25" customHeight="1" x14ac:dyDescent="0.25"/>
    <row r="226" ht="26.25" customHeight="1" x14ac:dyDescent="0.25"/>
    <row r="227" ht="26.25" customHeight="1" x14ac:dyDescent="0.25"/>
    <row r="228" ht="26.25" customHeight="1" x14ac:dyDescent="0.25"/>
    <row r="229" ht="26.25" customHeight="1" x14ac:dyDescent="0.25"/>
    <row r="230" ht="26.25" customHeight="1" x14ac:dyDescent="0.25"/>
    <row r="231" ht="26.25" customHeight="1" x14ac:dyDescent="0.25"/>
    <row r="232" ht="26.25" customHeight="1" x14ac:dyDescent="0.25"/>
    <row r="233" ht="26.25" customHeight="1" x14ac:dyDescent="0.25"/>
    <row r="234" ht="26.25" customHeight="1" x14ac:dyDescent="0.25"/>
    <row r="235" ht="26.25" customHeight="1" x14ac:dyDescent="0.25"/>
    <row r="236" ht="26.25" customHeight="1" x14ac:dyDescent="0.25"/>
    <row r="237" ht="26.25" customHeight="1" x14ac:dyDescent="0.25"/>
    <row r="238" ht="26.25" customHeight="1" x14ac:dyDescent="0.25"/>
    <row r="239" ht="26.25" customHeight="1" x14ac:dyDescent="0.25"/>
    <row r="240" ht="26.25" customHeight="1" x14ac:dyDescent="0.25"/>
    <row r="241" ht="26.25" customHeight="1" x14ac:dyDescent="0.25"/>
    <row r="242" ht="26.25" customHeight="1" x14ac:dyDescent="0.25"/>
    <row r="243" ht="26.25" customHeight="1" x14ac:dyDescent="0.25"/>
    <row r="244" ht="26.25" customHeight="1" x14ac:dyDescent="0.25"/>
    <row r="245" ht="26.25" customHeight="1" x14ac:dyDescent="0.25"/>
    <row r="246" ht="26.25" customHeight="1" x14ac:dyDescent="0.25"/>
    <row r="247" ht="26.25" customHeight="1" x14ac:dyDescent="0.25"/>
    <row r="248" ht="26.25" customHeight="1" x14ac:dyDescent="0.25"/>
    <row r="249" ht="26.25" customHeight="1" x14ac:dyDescent="0.25"/>
    <row r="250" ht="26.25" customHeight="1" x14ac:dyDescent="0.25"/>
    <row r="251" ht="26.25" customHeight="1" x14ac:dyDescent="0.25"/>
    <row r="252" ht="26.25" customHeight="1" x14ac:dyDescent="0.25"/>
    <row r="253" ht="26.25" customHeight="1" x14ac:dyDescent="0.25"/>
    <row r="254" ht="26.25" customHeight="1" x14ac:dyDescent="0.25"/>
    <row r="255" ht="26.25" customHeight="1" x14ac:dyDescent="0.25"/>
    <row r="256" ht="26.25" customHeight="1" x14ac:dyDescent="0.25"/>
    <row r="257" ht="26.25" customHeight="1" x14ac:dyDescent="0.25"/>
    <row r="258" ht="26.25" customHeight="1" x14ac:dyDescent="0.25"/>
    <row r="259" ht="26.25" customHeight="1" x14ac:dyDescent="0.25"/>
    <row r="260" ht="26.25" customHeight="1" x14ac:dyDescent="0.25"/>
    <row r="261" ht="26.25" customHeight="1" x14ac:dyDescent="0.25"/>
    <row r="262" ht="26.25" customHeight="1" x14ac:dyDescent="0.25"/>
    <row r="263" ht="26.25" customHeight="1" x14ac:dyDescent="0.25"/>
    <row r="264" ht="26.25" customHeight="1" x14ac:dyDescent="0.25"/>
    <row r="265" ht="26.25" customHeight="1" x14ac:dyDescent="0.25"/>
    <row r="266" ht="26.25" customHeight="1" x14ac:dyDescent="0.25"/>
    <row r="267" ht="26.25" customHeight="1" x14ac:dyDescent="0.25"/>
    <row r="268" ht="26.25" customHeight="1" x14ac:dyDescent="0.25"/>
    <row r="269" ht="26.25" customHeight="1" x14ac:dyDescent="0.25"/>
    <row r="270" ht="26.25" customHeight="1" x14ac:dyDescent="0.25"/>
    <row r="271" ht="26.25" customHeight="1" x14ac:dyDescent="0.25"/>
    <row r="272" ht="26.25" customHeight="1" x14ac:dyDescent="0.25"/>
    <row r="273" ht="26.25" customHeight="1" x14ac:dyDescent="0.25"/>
    <row r="274" ht="26.25" customHeight="1" x14ac:dyDescent="0.25"/>
    <row r="275" ht="26.25" customHeight="1" x14ac:dyDescent="0.25"/>
    <row r="276" ht="26.25" customHeight="1" x14ac:dyDescent="0.25"/>
    <row r="277" ht="26.25" customHeight="1" x14ac:dyDescent="0.25"/>
    <row r="278" ht="26.25" customHeight="1" x14ac:dyDescent="0.25"/>
    <row r="279" ht="26.25" customHeight="1" x14ac:dyDescent="0.25"/>
    <row r="280" ht="26.25" customHeight="1" x14ac:dyDescent="0.25"/>
    <row r="281" ht="26.25" customHeight="1" x14ac:dyDescent="0.25"/>
    <row r="282" ht="26.25" customHeight="1" x14ac:dyDescent="0.25"/>
    <row r="283" ht="26.25" customHeight="1" x14ac:dyDescent="0.25"/>
    <row r="284" ht="26.25" customHeight="1" x14ac:dyDescent="0.25"/>
    <row r="285" ht="26.25" customHeight="1" x14ac:dyDescent="0.25"/>
    <row r="286" ht="26.25" customHeight="1" x14ac:dyDescent="0.25"/>
    <row r="287" ht="26.25" customHeight="1" x14ac:dyDescent="0.25"/>
    <row r="288" ht="26.25" customHeight="1" x14ac:dyDescent="0.25"/>
    <row r="289" ht="26.25" customHeight="1" x14ac:dyDescent="0.25"/>
    <row r="290" ht="26.25" customHeight="1" x14ac:dyDescent="0.25"/>
    <row r="291" ht="26.25" customHeight="1" x14ac:dyDescent="0.25"/>
    <row r="292" ht="26.25" customHeight="1" x14ac:dyDescent="0.25"/>
    <row r="293" ht="26.25" customHeight="1" x14ac:dyDescent="0.25"/>
    <row r="294" ht="26.25" customHeight="1" x14ac:dyDescent="0.25"/>
    <row r="295" ht="26.25" customHeight="1" x14ac:dyDescent="0.25"/>
    <row r="296" ht="26.25" customHeight="1" x14ac:dyDescent="0.25"/>
    <row r="297" ht="26.25" customHeight="1" x14ac:dyDescent="0.25"/>
    <row r="298" ht="26.25" customHeight="1" x14ac:dyDescent="0.25"/>
    <row r="299" ht="26.25" customHeight="1" x14ac:dyDescent="0.25"/>
    <row r="300" ht="26.25" customHeight="1" x14ac:dyDescent="0.25"/>
    <row r="301" ht="26.25" customHeight="1" x14ac:dyDescent="0.25"/>
    <row r="302" ht="26.25" customHeight="1" x14ac:dyDescent="0.25"/>
    <row r="303" ht="26.25" customHeight="1" x14ac:dyDescent="0.25"/>
    <row r="304" ht="26.25" customHeight="1" x14ac:dyDescent="0.25"/>
    <row r="305" ht="26.25" customHeight="1" x14ac:dyDescent="0.25"/>
    <row r="306" ht="26.25" customHeight="1" x14ac:dyDescent="0.25"/>
    <row r="307" ht="26.25" customHeight="1" x14ac:dyDescent="0.25"/>
    <row r="308" ht="26.25" customHeight="1" x14ac:dyDescent="0.25"/>
    <row r="309" ht="26.25" customHeight="1" x14ac:dyDescent="0.25"/>
    <row r="310" ht="26.25" customHeight="1" x14ac:dyDescent="0.25"/>
    <row r="311" ht="26.25" customHeight="1" x14ac:dyDescent="0.25"/>
    <row r="312" ht="26.25" customHeight="1" x14ac:dyDescent="0.25"/>
    <row r="313" ht="26.25" customHeight="1" x14ac:dyDescent="0.25"/>
    <row r="314" ht="26.25" customHeight="1" x14ac:dyDescent="0.25"/>
    <row r="315" ht="26.25" customHeight="1" x14ac:dyDescent="0.25"/>
    <row r="316" ht="26.25" customHeight="1" x14ac:dyDescent="0.25"/>
    <row r="317" ht="26.25" customHeight="1" x14ac:dyDescent="0.25"/>
    <row r="318" ht="26.25" customHeight="1" x14ac:dyDescent="0.25"/>
    <row r="319" ht="26.25" customHeight="1" x14ac:dyDescent="0.25"/>
    <row r="320" ht="26.25" customHeight="1" x14ac:dyDescent="0.25"/>
    <row r="321" ht="26.25" customHeight="1" x14ac:dyDescent="0.25"/>
    <row r="322" ht="26.25" customHeight="1" x14ac:dyDescent="0.25"/>
    <row r="323" ht="26.25" customHeight="1" x14ac:dyDescent="0.25"/>
    <row r="324" ht="26.25" customHeight="1" x14ac:dyDescent="0.25"/>
    <row r="325" ht="26.25" customHeight="1" x14ac:dyDescent="0.25"/>
    <row r="326" ht="26.25" customHeight="1" x14ac:dyDescent="0.25"/>
    <row r="327" ht="26.25" customHeight="1" x14ac:dyDescent="0.25"/>
    <row r="328" ht="26.25" customHeight="1" x14ac:dyDescent="0.25"/>
    <row r="329" ht="26.25" customHeight="1" x14ac:dyDescent="0.25"/>
    <row r="330" ht="26.25" customHeight="1" x14ac:dyDescent="0.25"/>
    <row r="331" ht="26.25" customHeight="1" x14ac:dyDescent="0.25"/>
    <row r="332" ht="26.25" customHeight="1" x14ac:dyDescent="0.25"/>
    <row r="333" ht="26.25" customHeight="1" x14ac:dyDescent="0.25"/>
    <row r="334" ht="26.25" customHeight="1" x14ac:dyDescent="0.25"/>
    <row r="335" ht="26.25" customHeight="1" x14ac:dyDescent="0.25"/>
    <row r="336" ht="26.25" customHeight="1" x14ac:dyDescent="0.25"/>
    <row r="337" ht="26.25" customHeight="1" x14ac:dyDescent="0.25"/>
    <row r="338" ht="26.25" customHeight="1" x14ac:dyDescent="0.25"/>
    <row r="339" ht="26.25" customHeight="1" x14ac:dyDescent="0.25"/>
    <row r="340" ht="26.25" customHeight="1" x14ac:dyDescent="0.25"/>
    <row r="341" ht="26.25" customHeight="1" x14ac:dyDescent="0.25"/>
    <row r="342" ht="26.25" customHeight="1" x14ac:dyDescent="0.25"/>
    <row r="343" ht="26.25" customHeight="1" x14ac:dyDescent="0.25"/>
    <row r="344" ht="26.25" customHeight="1" x14ac:dyDescent="0.25"/>
    <row r="345" ht="26.25" customHeight="1" x14ac:dyDescent="0.25"/>
    <row r="346" ht="26.25" customHeight="1" x14ac:dyDescent="0.25"/>
    <row r="347" ht="26.25" customHeight="1" x14ac:dyDescent="0.25"/>
    <row r="348" ht="26.25" customHeight="1" x14ac:dyDescent="0.25"/>
    <row r="349" ht="26.25" customHeight="1" x14ac:dyDescent="0.25"/>
    <row r="350" ht="26.25" customHeight="1" x14ac:dyDescent="0.25"/>
    <row r="351" ht="26.25" customHeight="1" x14ac:dyDescent="0.25"/>
    <row r="352" ht="26.25" customHeight="1" x14ac:dyDescent="0.25"/>
    <row r="353" ht="26.25" customHeight="1" x14ac:dyDescent="0.25"/>
    <row r="354" ht="26.25" customHeight="1" x14ac:dyDescent="0.25"/>
    <row r="355" ht="26.25" customHeight="1" x14ac:dyDescent="0.25"/>
    <row r="356" ht="26.25" customHeight="1" x14ac:dyDescent="0.25"/>
    <row r="357" ht="26.25" customHeight="1" x14ac:dyDescent="0.25"/>
    <row r="358" ht="26.25" customHeight="1" x14ac:dyDescent="0.25"/>
    <row r="359" ht="26.25" customHeight="1" x14ac:dyDescent="0.25"/>
    <row r="360" ht="26.25" customHeight="1" x14ac:dyDescent="0.25"/>
    <row r="361" ht="26.25" customHeight="1" x14ac:dyDescent="0.25"/>
    <row r="362" ht="26.25" customHeight="1" x14ac:dyDescent="0.25"/>
    <row r="363" ht="26.25" customHeight="1" x14ac:dyDescent="0.25"/>
    <row r="364" ht="26.25" customHeight="1" x14ac:dyDescent="0.25"/>
    <row r="365" ht="26.25" customHeight="1" x14ac:dyDescent="0.25"/>
    <row r="366" ht="26.25" customHeight="1" x14ac:dyDescent="0.25"/>
    <row r="367" ht="26.25" customHeight="1" x14ac:dyDescent="0.25"/>
    <row r="368" ht="26.25" customHeight="1" x14ac:dyDescent="0.25"/>
    <row r="369" ht="26.25" customHeight="1" x14ac:dyDescent="0.25"/>
    <row r="370" ht="26.25" customHeight="1" x14ac:dyDescent="0.25"/>
    <row r="371" ht="26.25" customHeight="1" x14ac:dyDescent="0.25"/>
    <row r="372" ht="26.25" customHeight="1" x14ac:dyDescent="0.25"/>
    <row r="373" ht="26.25" customHeight="1" x14ac:dyDescent="0.25"/>
    <row r="374" ht="26.25" customHeight="1" x14ac:dyDescent="0.25"/>
    <row r="375" ht="26.25" customHeight="1" x14ac:dyDescent="0.25"/>
    <row r="376" ht="26.25" customHeight="1" x14ac:dyDescent="0.25"/>
    <row r="377" ht="26.25" customHeight="1" x14ac:dyDescent="0.25"/>
    <row r="378" ht="26.25" customHeight="1" x14ac:dyDescent="0.25"/>
    <row r="379" ht="26.25" customHeight="1" x14ac:dyDescent="0.25"/>
    <row r="380" ht="26.25" customHeight="1" x14ac:dyDescent="0.25"/>
    <row r="381" ht="26.25" customHeight="1" x14ac:dyDescent="0.25"/>
    <row r="382" ht="26.25" customHeight="1" x14ac:dyDescent="0.25"/>
    <row r="383" ht="26.25" customHeight="1" x14ac:dyDescent="0.25"/>
    <row r="384" ht="26.25" customHeight="1" x14ac:dyDescent="0.25"/>
    <row r="385" ht="26.25" customHeight="1" x14ac:dyDescent="0.25"/>
    <row r="386" ht="26.25" customHeight="1" x14ac:dyDescent="0.25"/>
    <row r="387" ht="26.25" customHeight="1" x14ac:dyDescent="0.25"/>
    <row r="388" ht="26.25" customHeight="1" x14ac:dyDescent="0.25"/>
    <row r="389" ht="26.25" customHeight="1" x14ac:dyDescent="0.25"/>
    <row r="390" ht="26.25" customHeight="1" x14ac:dyDescent="0.25"/>
    <row r="391" ht="26.25" customHeight="1" x14ac:dyDescent="0.25"/>
    <row r="392" ht="26.25" customHeight="1" x14ac:dyDescent="0.25"/>
    <row r="393" ht="26.25" customHeight="1" x14ac:dyDescent="0.25"/>
    <row r="394" ht="26.25" customHeight="1" x14ac:dyDescent="0.25"/>
    <row r="395" ht="26.25" customHeight="1" x14ac:dyDescent="0.25"/>
    <row r="396" ht="26.25" customHeight="1" x14ac:dyDescent="0.25"/>
    <row r="397" ht="26.25" customHeight="1" x14ac:dyDescent="0.25"/>
    <row r="398" ht="26.25" customHeight="1" x14ac:dyDescent="0.25"/>
    <row r="399" ht="26.25" customHeight="1" x14ac:dyDescent="0.25"/>
    <row r="400" ht="26.25" customHeight="1" x14ac:dyDescent="0.25"/>
    <row r="401" ht="26.25" customHeight="1" x14ac:dyDescent="0.25"/>
    <row r="402" ht="26.25" customHeight="1" x14ac:dyDescent="0.25"/>
    <row r="403" ht="26.25" customHeight="1" x14ac:dyDescent="0.25"/>
    <row r="404" ht="26.25" customHeight="1" x14ac:dyDescent="0.25"/>
    <row r="405" ht="26.25" customHeight="1" x14ac:dyDescent="0.25"/>
    <row r="406" ht="26.25" customHeight="1" x14ac:dyDescent="0.25"/>
    <row r="407" ht="26.25" customHeight="1" x14ac:dyDescent="0.25"/>
    <row r="408" ht="26.25" customHeight="1" x14ac:dyDescent="0.25"/>
    <row r="409" ht="26.25" customHeight="1" x14ac:dyDescent="0.25"/>
    <row r="410" ht="26.25" customHeight="1" x14ac:dyDescent="0.25"/>
    <row r="411" ht="26.25" customHeight="1" x14ac:dyDescent="0.25"/>
    <row r="412" ht="26.25" customHeight="1" x14ac:dyDescent="0.25"/>
    <row r="413" ht="26.25" customHeight="1" x14ac:dyDescent="0.25"/>
    <row r="414" ht="26.25" customHeight="1" x14ac:dyDescent="0.25"/>
    <row r="415" ht="26.25" customHeight="1" x14ac:dyDescent="0.25"/>
    <row r="416" ht="26.25" customHeight="1" x14ac:dyDescent="0.25"/>
    <row r="417" ht="26.25" customHeight="1" x14ac:dyDescent="0.25"/>
    <row r="418" ht="26.25" customHeight="1" x14ac:dyDescent="0.25"/>
    <row r="419" ht="26.25" customHeight="1" x14ac:dyDescent="0.25"/>
    <row r="420" ht="26.25" customHeight="1" x14ac:dyDescent="0.25"/>
    <row r="421" ht="26.25" customHeight="1" x14ac:dyDescent="0.25"/>
    <row r="422" ht="26.25" customHeight="1" x14ac:dyDescent="0.25"/>
    <row r="423" ht="26.25" customHeight="1" x14ac:dyDescent="0.25"/>
    <row r="424" ht="26.25" customHeight="1" x14ac:dyDescent="0.25"/>
    <row r="425" ht="26.25" customHeight="1" x14ac:dyDescent="0.25"/>
    <row r="426" ht="26.25" customHeight="1" x14ac:dyDescent="0.25"/>
    <row r="427" ht="26.25" customHeight="1" x14ac:dyDescent="0.25"/>
    <row r="428" ht="26.25" customHeight="1" x14ac:dyDescent="0.25"/>
    <row r="429" ht="26.25" customHeight="1" x14ac:dyDescent="0.25"/>
    <row r="430" ht="26.25" customHeight="1" x14ac:dyDescent="0.25"/>
    <row r="431" ht="26.25" customHeight="1" x14ac:dyDescent="0.25"/>
    <row r="432" ht="26.25" customHeight="1" x14ac:dyDescent="0.25"/>
    <row r="433" ht="26.25" customHeight="1" x14ac:dyDescent="0.25"/>
    <row r="434" ht="26.25" customHeight="1" x14ac:dyDescent="0.25"/>
    <row r="435" ht="26.25" customHeight="1" x14ac:dyDescent="0.25"/>
    <row r="436" ht="26.25" customHeight="1" x14ac:dyDescent="0.25"/>
    <row r="437" ht="26.25" customHeight="1" x14ac:dyDescent="0.25"/>
    <row r="438" ht="26.25" customHeight="1" x14ac:dyDescent="0.25"/>
    <row r="439" ht="26.25" customHeight="1" x14ac:dyDescent="0.25"/>
    <row r="440" ht="26.25" customHeight="1" x14ac:dyDescent="0.25"/>
    <row r="441" ht="26.25" customHeight="1" x14ac:dyDescent="0.25"/>
    <row r="442" ht="26.25" customHeight="1" x14ac:dyDescent="0.25"/>
    <row r="443" ht="26.25" customHeight="1" x14ac:dyDescent="0.25"/>
    <row r="444" ht="26.25" customHeight="1" x14ac:dyDescent="0.25"/>
    <row r="445" ht="26.25" customHeight="1" x14ac:dyDescent="0.25"/>
    <row r="446" ht="26.25" customHeight="1" x14ac:dyDescent="0.25"/>
    <row r="447" ht="26.25" customHeight="1" x14ac:dyDescent="0.25"/>
    <row r="448" ht="26.25" customHeight="1" x14ac:dyDescent="0.25"/>
    <row r="449" ht="26.25" customHeight="1" x14ac:dyDescent="0.25"/>
    <row r="450" ht="26.25" customHeight="1" x14ac:dyDescent="0.25"/>
    <row r="451" ht="26.25" customHeight="1" x14ac:dyDescent="0.25"/>
    <row r="452" ht="26.25" customHeight="1" x14ac:dyDescent="0.25"/>
    <row r="453" ht="26.25" customHeight="1" x14ac:dyDescent="0.25"/>
    <row r="454" ht="26.25" customHeight="1" x14ac:dyDescent="0.25"/>
    <row r="455" ht="26.25" customHeight="1" x14ac:dyDescent="0.25"/>
    <row r="456" ht="26.25" customHeight="1" x14ac:dyDescent="0.25"/>
    <row r="457" ht="26.25" customHeight="1" x14ac:dyDescent="0.25"/>
    <row r="458" ht="26.25" customHeight="1" x14ac:dyDescent="0.25"/>
    <row r="459" ht="26.25" customHeight="1" x14ac:dyDescent="0.25"/>
    <row r="460" ht="26.25" customHeight="1" x14ac:dyDescent="0.25"/>
    <row r="461" ht="26.25" customHeight="1" x14ac:dyDescent="0.25"/>
    <row r="462" ht="26.25" customHeight="1" x14ac:dyDescent="0.25"/>
    <row r="463" ht="26.25" customHeight="1" x14ac:dyDescent="0.25"/>
    <row r="464" ht="26.25" customHeight="1" x14ac:dyDescent="0.25"/>
    <row r="465" ht="26.25" customHeight="1" x14ac:dyDescent="0.25"/>
    <row r="466" ht="26.25" customHeight="1" x14ac:dyDescent="0.25"/>
    <row r="467" ht="26.25" customHeight="1" x14ac:dyDescent="0.25"/>
    <row r="468" ht="26.25" customHeight="1" x14ac:dyDescent="0.25"/>
    <row r="469" ht="26.25" customHeight="1" x14ac:dyDescent="0.25"/>
    <row r="470" ht="26.25" customHeight="1" x14ac:dyDescent="0.25"/>
    <row r="471" ht="26.25" customHeight="1" x14ac:dyDescent="0.25"/>
    <row r="472" ht="26.25" customHeight="1" x14ac:dyDescent="0.25"/>
    <row r="473" ht="26.25" customHeight="1" x14ac:dyDescent="0.25"/>
    <row r="474" ht="26.25" customHeight="1" x14ac:dyDescent="0.25"/>
    <row r="475" ht="26.25" customHeight="1" x14ac:dyDescent="0.25"/>
    <row r="476" ht="26.25" customHeight="1" x14ac:dyDescent="0.25"/>
    <row r="477" ht="26.25" customHeight="1" x14ac:dyDescent="0.25"/>
    <row r="478" ht="26.25" customHeight="1" x14ac:dyDescent="0.25"/>
    <row r="479" ht="26.25" customHeight="1" x14ac:dyDescent="0.25"/>
    <row r="480" ht="26.25" customHeight="1" x14ac:dyDescent="0.25"/>
    <row r="481" ht="26.25" customHeight="1" x14ac:dyDescent="0.25"/>
    <row r="482" ht="26.25" customHeight="1" x14ac:dyDescent="0.25"/>
    <row r="483" ht="26.25" customHeight="1" x14ac:dyDescent="0.25"/>
    <row r="484" ht="26.25" customHeight="1" x14ac:dyDescent="0.25"/>
    <row r="485" ht="26.25" customHeight="1" x14ac:dyDescent="0.25"/>
    <row r="486" ht="26.25" customHeight="1" x14ac:dyDescent="0.25"/>
    <row r="487" ht="26.25" customHeight="1" x14ac:dyDescent="0.25"/>
    <row r="488" ht="26.25" customHeight="1" x14ac:dyDescent="0.25"/>
  </sheetData>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pageSetUpPr fitToPage="1"/>
  </sheetPr>
  <dimension ref="A1:BX225"/>
  <sheetViews>
    <sheetView zoomScale="85" zoomScaleNormal="85" zoomScaleSheetLayoutView="85" workbookViewId="0">
      <pane ySplit="5" topLeftCell="A8" activePane="bottomLeft" state="frozen"/>
      <selection pane="bottomLeft" sqref="A1:E3"/>
    </sheetView>
  </sheetViews>
  <sheetFormatPr baseColWidth="10" defaultColWidth="11.42578125" defaultRowHeight="16.5" x14ac:dyDescent="0.25"/>
  <cols>
    <col min="1" max="51" width="3.85546875" style="81" customWidth="1"/>
    <col min="52" max="52" width="3.85546875" style="367" customWidth="1"/>
    <col min="53" max="54" width="224.28515625" style="367" customWidth="1"/>
    <col min="55" max="60" width="37.140625" style="367" customWidth="1"/>
    <col min="61" max="64" width="11.42578125" style="81"/>
    <col min="65" max="65" width="39.5703125" style="81" customWidth="1"/>
    <col min="66" max="66" width="22.85546875" style="81" bestFit="1" customWidth="1"/>
    <col min="67" max="67" width="11.42578125" style="81" customWidth="1"/>
    <col min="68" max="68" width="13.7109375" style="81" customWidth="1"/>
    <col min="69" max="69" width="14.5703125" style="81" customWidth="1"/>
    <col min="70" max="71" width="11.42578125" style="81"/>
    <col min="72" max="72" width="13.5703125" style="81" customWidth="1"/>
    <col min="73" max="16384" width="11.42578125" style="81"/>
  </cols>
  <sheetData>
    <row r="1" spans="1:72" ht="30" customHeight="1" thickBot="1" x14ac:dyDescent="0.3">
      <c r="A1" s="520"/>
      <c r="B1" s="521"/>
      <c r="C1" s="521"/>
      <c r="D1" s="521"/>
      <c r="E1" s="521"/>
      <c r="F1" s="531" t="s">
        <v>2860</v>
      </c>
      <c r="G1" s="532"/>
      <c r="H1" s="532"/>
      <c r="I1" s="532"/>
      <c r="J1" s="532"/>
      <c r="K1" s="532"/>
      <c r="L1" s="532"/>
      <c r="M1" s="532"/>
      <c r="N1" s="532"/>
      <c r="O1" s="532"/>
      <c r="P1" s="532"/>
      <c r="Q1" s="532"/>
      <c r="R1" s="532"/>
      <c r="S1" s="532"/>
      <c r="T1" s="532"/>
      <c r="U1" s="532"/>
      <c r="V1" s="532"/>
      <c r="W1" s="532"/>
      <c r="X1" s="532"/>
      <c r="Y1" s="532"/>
      <c r="Z1" s="532"/>
      <c r="AA1" s="532"/>
      <c r="AB1" s="532"/>
      <c r="AC1" s="532"/>
      <c r="AD1" s="532"/>
      <c r="AE1" s="532"/>
      <c r="AF1" s="532"/>
      <c r="AG1" s="532"/>
      <c r="AH1" s="532"/>
      <c r="AI1" s="532"/>
      <c r="AJ1" s="532"/>
      <c r="AK1" s="532"/>
      <c r="AL1" s="532"/>
      <c r="AM1" s="532"/>
      <c r="AN1" s="532"/>
      <c r="AO1" s="533"/>
      <c r="AP1" s="526" t="str">
        <f>PORTADA!$K$1</f>
        <v>F23.MO12.PP</v>
      </c>
      <c r="AQ1" s="526"/>
      <c r="AR1" s="526"/>
      <c r="AS1" s="526"/>
      <c r="AT1" s="527"/>
      <c r="AU1" s="528">
        <v>44235</v>
      </c>
      <c r="AV1" s="526"/>
      <c r="AW1" s="526"/>
      <c r="AX1" s="526"/>
      <c r="AY1" s="527"/>
    </row>
    <row r="2" spans="1:72" ht="30" customHeight="1" thickBot="1" x14ac:dyDescent="0.3">
      <c r="A2" s="522"/>
      <c r="B2" s="523"/>
      <c r="C2" s="523"/>
      <c r="D2" s="523"/>
      <c r="E2" s="523"/>
      <c r="F2" s="534"/>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K2" s="535"/>
      <c r="AL2" s="535"/>
      <c r="AM2" s="535"/>
      <c r="AN2" s="535"/>
      <c r="AO2" s="536"/>
      <c r="AP2" s="693" t="s">
        <v>2867</v>
      </c>
      <c r="AQ2" s="693"/>
      <c r="AR2" s="693"/>
      <c r="AS2" s="693"/>
      <c r="AT2" s="694"/>
      <c r="AU2" s="695" t="s">
        <v>2062</v>
      </c>
      <c r="AV2" s="693"/>
      <c r="AW2" s="693"/>
      <c r="AX2" s="693"/>
      <c r="AY2" s="694"/>
    </row>
    <row r="3" spans="1:72" ht="30" customHeight="1" thickBot="1" x14ac:dyDescent="0.3">
      <c r="A3" s="524"/>
      <c r="B3" s="525"/>
      <c r="C3" s="525"/>
      <c r="D3" s="525"/>
      <c r="E3" s="525"/>
      <c r="F3" s="537"/>
      <c r="G3" s="538"/>
      <c r="H3" s="538"/>
      <c r="I3" s="538"/>
      <c r="J3" s="538"/>
      <c r="K3" s="538"/>
      <c r="L3" s="538"/>
      <c r="M3" s="538"/>
      <c r="N3" s="538"/>
      <c r="O3" s="538"/>
      <c r="P3" s="538"/>
      <c r="Q3" s="538"/>
      <c r="R3" s="538"/>
      <c r="S3" s="538"/>
      <c r="T3" s="538"/>
      <c r="U3" s="538"/>
      <c r="V3" s="538"/>
      <c r="W3" s="538"/>
      <c r="X3" s="538"/>
      <c r="Y3" s="538"/>
      <c r="Z3" s="538"/>
      <c r="AA3" s="538"/>
      <c r="AB3" s="538"/>
      <c r="AC3" s="538"/>
      <c r="AD3" s="538"/>
      <c r="AE3" s="538"/>
      <c r="AF3" s="538"/>
      <c r="AG3" s="538"/>
      <c r="AH3" s="538"/>
      <c r="AI3" s="538"/>
      <c r="AJ3" s="538"/>
      <c r="AK3" s="538"/>
      <c r="AL3" s="538"/>
      <c r="AM3" s="538"/>
      <c r="AN3" s="538"/>
      <c r="AO3" s="539"/>
      <c r="AP3" s="696" t="s">
        <v>2065</v>
      </c>
      <c r="AQ3" s="693"/>
      <c r="AR3" s="693"/>
      <c r="AS3" s="693"/>
      <c r="AT3" s="693"/>
      <c r="AU3" s="693"/>
      <c r="AV3" s="693"/>
      <c r="AW3" s="693"/>
      <c r="AX3" s="693"/>
      <c r="AY3" s="694"/>
    </row>
    <row r="4" spans="1:72" ht="19.5" customHeight="1" thickBot="1" x14ac:dyDescent="0.3">
      <c r="A4" s="367"/>
      <c r="B4" s="367"/>
      <c r="C4" s="367"/>
      <c r="D4" s="367"/>
      <c r="E4" s="367"/>
      <c r="F4" s="367"/>
      <c r="G4" s="367"/>
      <c r="H4" s="367"/>
      <c r="I4" s="367"/>
      <c r="J4" s="367"/>
      <c r="K4" s="367"/>
      <c r="L4" s="367"/>
      <c r="M4" s="367"/>
      <c r="N4" s="367"/>
      <c r="O4" s="367"/>
      <c r="P4" s="367"/>
      <c r="Q4" s="367"/>
      <c r="R4" s="367"/>
      <c r="S4" s="367"/>
      <c r="T4" s="367"/>
      <c r="U4" s="367"/>
      <c r="V4" s="367"/>
      <c r="W4" s="367"/>
      <c r="X4" s="367"/>
      <c r="Y4" s="367"/>
      <c r="Z4" s="367"/>
      <c r="AA4" s="367"/>
      <c r="AB4" s="367"/>
      <c r="AC4" s="367"/>
      <c r="AD4" s="367"/>
      <c r="AE4" s="367"/>
      <c r="AF4" s="367"/>
      <c r="AG4" s="367"/>
      <c r="AH4" s="367"/>
      <c r="AI4" s="367"/>
      <c r="AJ4" s="367"/>
      <c r="AK4" s="367"/>
      <c r="AL4" s="367"/>
      <c r="AM4" s="367"/>
      <c r="AN4" s="367"/>
      <c r="AO4" s="367"/>
      <c r="AP4" s="367"/>
      <c r="AQ4" s="367"/>
      <c r="AR4" s="367"/>
      <c r="AS4" s="367"/>
      <c r="AT4" s="367"/>
      <c r="AU4" s="367"/>
      <c r="AV4" s="367"/>
      <c r="AW4" s="367"/>
      <c r="AX4" s="367"/>
      <c r="AY4" s="367"/>
    </row>
    <row r="5" spans="1:72" s="4" customFormat="1" ht="33.75" customHeight="1" thickBot="1" x14ac:dyDescent="0.3">
      <c r="A5" s="699"/>
      <c r="B5" s="700"/>
      <c r="C5" s="700"/>
      <c r="D5" s="700"/>
      <c r="E5" s="700"/>
      <c r="F5" s="700"/>
      <c r="G5" s="700"/>
      <c r="H5" s="700"/>
      <c r="I5" s="700"/>
      <c r="J5" s="700"/>
      <c r="K5" s="700"/>
      <c r="L5" s="700"/>
      <c r="M5" s="700"/>
      <c r="N5" s="700"/>
      <c r="O5" s="700"/>
      <c r="P5" s="700"/>
      <c r="Q5" s="700"/>
      <c r="R5" s="700"/>
      <c r="S5" s="700"/>
      <c r="T5" s="700"/>
      <c r="U5" s="700"/>
      <c r="V5" s="700"/>
      <c r="W5" s="700"/>
      <c r="X5" s="700"/>
      <c r="Y5" s="700"/>
      <c r="Z5" s="700"/>
      <c r="AA5" s="700"/>
      <c r="AB5" s="700"/>
      <c r="AC5" s="700"/>
      <c r="AD5" s="700"/>
      <c r="AE5" s="700"/>
      <c r="AF5" s="700"/>
      <c r="AG5" s="700"/>
      <c r="AH5" s="700"/>
      <c r="AI5" s="700"/>
      <c r="AJ5" s="700"/>
      <c r="AK5" s="700"/>
      <c r="AL5" s="700"/>
      <c r="AM5" s="700"/>
      <c r="AN5" s="700"/>
      <c r="AO5" s="700"/>
      <c r="AP5" s="700"/>
      <c r="AQ5" s="700"/>
      <c r="AR5" s="700"/>
      <c r="AS5" s="700"/>
      <c r="AT5" s="700"/>
      <c r="AU5" s="700"/>
      <c r="AV5" s="700"/>
      <c r="AW5" s="700"/>
      <c r="AX5" s="700"/>
      <c r="AY5" s="701"/>
      <c r="AZ5" s="9"/>
      <c r="BA5" s="9"/>
      <c r="BB5" s="9"/>
      <c r="BC5" s="9"/>
      <c r="BD5" s="9"/>
      <c r="BE5" s="9"/>
      <c r="BF5" s="9"/>
      <c r="BG5" s="9"/>
      <c r="BH5" s="9"/>
    </row>
    <row r="6" spans="1:72" ht="19.5" customHeight="1" x14ac:dyDescent="0.25">
      <c r="A6" s="367"/>
      <c r="B6" s="367"/>
      <c r="C6" s="367"/>
      <c r="D6" s="367"/>
      <c r="E6" s="367"/>
      <c r="F6" s="367"/>
      <c r="G6" s="367"/>
      <c r="H6" s="367"/>
      <c r="I6" s="367"/>
      <c r="J6" s="367"/>
      <c r="K6" s="367"/>
      <c r="L6" s="367"/>
      <c r="M6" s="367"/>
      <c r="N6" s="367"/>
      <c r="O6" s="367"/>
      <c r="P6" s="367"/>
      <c r="Q6" s="367"/>
      <c r="R6" s="367"/>
      <c r="S6" s="367"/>
      <c r="T6" s="367"/>
      <c r="U6" s="367"/>
      <c r="V6" s="367"/>
      <c r="W6" s="367"/>
      <c r="X6" s="367"/>
      <c r="Y6" s="367"/>
      <c r="Z6" s="367"/>
      <c r="AA6" s="367"/>
      <c r="AB6" s="367"/>
      <c r="AC6" s="367"/>
      <c r="AD6" s="367"/>
      <c r="AE6" s="367"/>
      <c r="AF6" s="367"/>
      <c r="AG6" s="367"/>
      <c r="AH6" s="367"/>
      <c r="AI6" s="367"/>
      <c r="AJ6" s="367"/>
      <c r="AK6" s="367"/>
      <c r="AL6" s="367"/>
      <c r="AM6" s="367"/>
      <c r="AN6" s="367"/>
      <c r="AO6" s="367"/>
      <c r="AP6" s="367"/>
      <c r="AQ6" s="367"/>
      <c r="AR6" s="367"/>
      <c r="AS6" s="367"/>
      <c r="AT6" s="367"/>
      <c r="AU6" s="367"/>
      <c r="AV6" s="367"/>
      <c r="AW6" s="367"/>
      <c r="AX6" s="367"/>
      <c r="AY6" s="367"/>
      <c r="BI6" s="365"/>
      <c r="BL6" s="365"/>
      <c r="BO6" s="368"/>
    </row>
    <row r="7" spans="1:72" ht="19.5" customHeight="1" x14ac:dyDescent="0.25">
      <c r="A7" s="367"/>
      <c r="B7" s="702" t="s">
        <v>2858</v>
      </c>
      <c r="C7" s="702"/>
      <c r="D7" s="702"/>
      <c r="E7" s="702"/>
      <c r="F7" s="702"/>
      <c r="G7" s="702"/>
      <c r="H7" s="702"/>
      <c r="I7" s="702"/>
      <c r="J7" s="702"/>
      <c r="K7" s="702"/>
      <c r="L7" s="702"/>
      <c r="M7" s="702"/>
      <c r="N7" s="702"/>
      <c r="O7" s="702"/>
      <c r="P7" s="702"/>
      <c r="Q7" s="702"/>
      <c r="R7" s="702"/>
      <c r="S7" s="702"/>
      <c r="T7" s="702"/>
      <c r="U7" s="702"/>
      <c r="V7" s="702"/>
      <c r="W7" s="702"/>
      <c r="X7" s="702"/>
      <c r="Y7" s="702"/>
      <c r="Z7" s="702"/>
      <c r="AA7" s="702"/>
      <c r="AB7" s="702"/>
      <c r="AC7" s="702"/>
      <c r="AD7" s="702"/>
      <c r="AE7" s="702"/>
      <c r="AF7" s="702"/>
      <c r="AG7" s="702"/>
      <c r="AH7" s="702"/>
      <c r="AI7" s="702"/>
      <c r="AJ7" s="702"/>
      <c r="AK7" s="702"/>
      <c r="AL7" s="702"/>
      <c r="AM7" s="702"/>
      <c r="AN7" s="702"/>
      <c r="AO7" s="702"/>
      <c r="AP7" s="702"/>
      <c r="AQ7" s="702"/>
      <c r="AR7" s="702"/>
      <c r="AS7" s="702"/>
      <c r="AT7" s="702"/>
      <c r="AU7" s="702"/>
      <c r="AV7" s="702"/>
      <c r="AW7" s="702"/>
      <c r="AX7" s="702"/>
      <c r="AY7" s="367"/>
      <c r="BI7" s="365"/>
      <c r="BL7" s="365"/>
      <c r="BO7" s="368"/>
    </row>
    <row r="8" spans="1:72" ht="19.5" customHeight="1" x14ac:dyDescent="0.25">
      <c r="A8" s="367"/>
      <c r="B8" s="367"/>
      <c r="C8" s="367"/>
      <c r="D8" s="367"/>
      <c r="E8" s="367"/>
      <c r="F8" s="367"/>
      <c r="G8" s="367"/>
      <c r="H8" s="367"/>
      <c r="I8" s="367"/>
      <c r="J8" s="367"/>
      <c r="K8" s="367"/>
      <c r="L8" s="367"/>
      <c r="M8" s="367"/>
      <c r="N8" s="367"/>
      <c r="O8" s="367"/>
      <c r="P8" s="367"/>
      <c r="Q8" s="367"/>
      <c r="R8" s="367"/>
      <c r="S8" s="367"/>
      <c r="T8" s="367"/>
      <c r="U8" s="367"/>
      <c r="V8" s="367"/>
      <c r="W8" s="367"/>
      <c r="X8" s="367"/>
      <c r="Y8" s="367"/>
      <c r="Z8" s="367"/>
      <c r="AA8" s="367"/>
      <c r="AB8" s="367"/>
      <c r="AC8" s="367"/>
      <c r="AD8" s="367"/>
      <c r="AE8" s="367"/>
      <c r="AF8" s="367"/>
      <c r="AG8" s="367"/>
      <c r="AH8" s="367"/>
      <c r="AI8" s="367"/>
      <c r="AJ8" s="367"/>
      <c r="AK8" s="367"/>
      <c r="AL8" s="367"/>
      <c r="AM8" s="367"/>
      <c r="AN8" s="367"/>
      <c r="AO8" s="367"/>
      <c r="AP8" s="367"/>
      <c r="AQ8" s="367"/>
      <c r="AR8" s="367"/>
      <c r="AS8" s="367"/>
      <c r="AT8" s="367"/>
      <c r="AU8" s="367"/>
      <c r="AV8" s="367"/>
      <c r="AW8" s="367"/>
      <c r="AX8" s="367"/>
      <c r="AY8" s="367"/>
      <c r="BI8" s="365" t="s">
        <v>2270</v>
      </c>
      <c r="BL8" s="365" t="s">
        <v>2271</v>
      </c>
      <c r="BO8" s="368" t="s">
        <v>2286</v>
      </c>
    </row>
    <row r="9" spans="1:72" ht="19.5" customHeight="1" x14ac:dyDescent="0.25">
      <c r="A9" s="367"/>
      <c r="B9" s="366" t="s">
        <v>2277</v>
      </c>
      <c r="C9" s="289"/>
      <c r="D9" s="289"/>
      <c r="E9" s="289"/>
      <c r="F9" s="289"/>
      <c r="G9" s="289"/>
      <c r="H9" s="289"/>
      <c r="I9" s="289"/>
      <c r="J9" s="289"/>
      <c r="K9" s="289"/>
      <c r="L9" s="289"/>
      <c r="M9" s="289"/>
      <c r="N9" s="289"/>
      <c r="O9" s="289"/>
      <c r="P9" s="289"/>
      <c r="Q9" s="289"/>
      <c r="R9" s="289"/>
      <c r="S9" s="289"/>
      <c r="T9" s="289"/>
      <c r="U9" s="289"/>
      <c r="V9" s="289"/>
      <c r="W9" s="289"/>
      <c r="X9" s="289"/>
      <c r="Y9" s="289"/>
      <c r="Z9" s="289"/>
      <c r="AA9" s="289"/>
      <c r="AB9" s="289"/>
      <c r="AC9" s="289"/>
      <c r="AD9" s="289"/>
      <c r="AE9" s="289"/>
      <c r="AF9" s="289"/>
      <c r="AG9" s="289"/>
      <c r="AH9" s="289"/>
      <c r="AI9" s="289"/>
      <c r="AJ9" s="289"/>
      <c r="AK9" s="289"/>
      <c r="AL9" s="289"/>
      <c r="AM9" s="289"/>
      <c r="AN9" s="289"/>
      <c r="AO9" s="289"/>
      <c r="AP9" s="289"/>
      <c r="AQ9" s="289"/>
      <c r="AR9" s="289"/>
      <c r="AS9" s="289"/>
      <c r="AT9" s="289"/>
      <c r="AU9" s="289"/>
      <c r="AV9" s="289"/>
      <c r="AW9" s="289"/>
      <c r="AX9" s="289"/>
      <c r="AY9" s="367"/>
      <c r="BI9" s="328" t="s">
        <v>2266</v>
      </c>
      <c r="BJ9" s="81">
        <f>COUNTIF('BD-M1'!T:T,"1. MUJER")</f>
        <v>9</v>
      </c>
      <c r="BL9" s="328" t="s">
        <v>2272</v>
      </c>
      <c r="BM9" s="81">
        <f>COUNTIFS('BD-M1'!T:T,"1. MUJER",'BD-M1'!U:U,"SI")</f>
        <v>0</v>
      </c>
      <c r="BP9" s="81" t="s">
        <v>2282</v>
      </c>
      <c r="BQ9" s="81" t="s">
        <v>2292</v>
      </c>
      <c r="BR9" s="81" t="s">
        <v>2283</v>
      </c>
      <c r="BS9" s="81" t="s">
        <v>2284</v>
      </c>
      <c r="BT9" s="81" t="s">
        <v>2285</v>
      </c>
    </row>
    <row r="10" spans="1:72" ht="19.5" customHeight="1" x14ac:dyDescent="0.25">
      <c r="A10" s="367"/>
      <c r="B10" s="367"/>
      <c r="C10" s="367"/>
      <c r="D10" s="367"/>
      <c r="E10" s="367"/>
      <c r="F10" s="367"/>
      <c r="G10" s="367"/>
      <c r="H10" s="367"/>
      <c r="I10" s="367"/>
      <c r="J10" s="367"/>
      <c r="K10" s="367"/>
      <c r="L10" s="367"/>
      <c r="M10" s="367"/>
      <c r="N10" s="367"/>
      <c r="O10" s="367"/>
      <c r="P10" s="367"/>
      <c r="Q10" s="367"/>
      <c r="R10" s="367"/>
      <c r="S10" s="367"/>
      <c r="T10" s="367"/>
      <c r="U10" s="367"/>
      <c r="V10" s="367"/>
      <c r="W10" s="367"/>
      <c r="X10" s="367"/>
      <c r="Y10" s="367"/>
      <c r="Z10" s="367"/>
      <c r="AA10" s="367"/>
      <c r="AB10" s="367"/>
      <c r="AC10" s="367"/>
      <c r="AD10" s="367"/>
      <c r="AE10" s="367"/>
      <c r="AF10" s="367"/>
      <c r="AG10" s="367"/>
      <c r="AH10" s="367"/>
      <c r="AI10" s="367"/>
      <c r="AJ10" s="367"/>
      <c r="AK10" s="367"/>
      <c r="AL10" s="367"/>
      <c r="AM10" s="367"/>
      <c r="AN10" s="367"/>
      <c r="AO10" s="367"/>
      <c r="AP10" s="367"/>
      <c r="AQ10" s="367"/>
      <c r="AR10" s="367"/>
      <c r="AS10" s="367"/>
      <c r="AT10" s="367"/>
      <c r="AU10" s="367"/>
      <c r="AV10" s="367"/>
      <c r="AW10" s="367"/>
      <c r="AX10" s="367"/>
      <c r="AY10" s="367"/>
      <c r="BI10" s="328" t="s">
        <v>2267</v>
      </c>
      <c r="BJ10" s="81">
        <f>COUNTIF('BD-M1'!T:T,"2. HOMBRE")</f>
        <v>7</v>
      </c>
      <c r="BL10" s="328" t="s">
        <v>2273</v>
      </c>
      <c r="BM10" s="81">
        <f>COUNTIFS('BD-M1'!T:T,"2. HOMBRE",'BD-M1'!U:U,"SI")</f>
        <v>0</v>
      </c>
      <c r="BO10" s="328" t="s">
        <v>2287</v>
      </c>
      <c r="BP10" s="81">
        <f>COUNTIF('BD-M1'!$P:$P,"1. REGISTRO CIVIL ")</f>
        <v>16</v>
      </c>
    </row>
    <row r="11" spans="1:72" ht="19.5" customHeight="1" x14ac:dyDescent="0.25">
      <c r="A11" s="367"/>
      <c r="B11" s="369" t="s">
        <v>2276</v>
      </c>
      <c r="C11" s="367"/>
      <c r="D11" s="367"/>
      <c r="E11" s="367"/>
      <c r="F11" s="367"/>
      <c r="G11" s="367"/>
      <c r="H11" s="367"/>
      <c r="I11" s="367"/>
      <c r="J11" s="367"/>
      <c r="K11" s="367"/>
      <c r="L11" s="367"/>
      <c r="M11" s="367"/>
      <c r="N11" s="367"/>
      <c r="O11" s="367"/>
      <c r="P11" s="367"/>
      <c r="Q11" s="367"/>
      <c r="R11" s="367"/>
      <c r="S11" s="367"/>
      <c r="T11" s="367"/>
      <c r="U11" s="367"/>
      <c r="V11" s="367"/>
      <c r="W11" s="367"/>
      <c r="X11" s="367"/>
      <c r="Y11" s="367"/>
      <c r="Z11" s="369" t="s">
        <v>2280</v>
      </c>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BI11" s="328" t="s">
        <v>2268</v>
      </c>
      <c r="BJ11" s="81">
        <f>COUNTIF('BD-M1'!T:T,"3. INTERSEXUAL")</f>
        <v>0</v>
      </c>
      <c r="BL11" s="328" t="s">
        <v>2274</v>
      </c>
      <c r="BM11" s="81">
        <f>COUNTIFS('BD-M1'!T:T,"3. INTERSEXUAL",'BD-M1'!U:U,"SI")</f>
        <v>0</v>
      </c>
      <c r="BO11" s="328" t="s">
        <v>2288</v>
      </c>
      <c r="BP11" s="81">
        <f>COUNTIF('BD-M1'!$P:$P,"2. TARJETA DE IDENTIDAD")</f>
        <v>0</v>
      </c>
    </row>
    <row r="12" spans="1:72" ht="19.5" customHeight="1" x14ac:dyDescent="0.25">
      <c r="A12" s="367"/>
      <c r="B12" s="367"/>
      <c r="C12" s="367"/>
      <c r="D12" s="367"/>
      <c r="E12" s="367"/>
      <c r="F12" s="367"/>
      <c r="G12" s="367"/>
      <c r="H12" s="367"/>
      <c r="I12" s="367"/>
      <c r="J12" s="367"/>
      <c r="K12" s="367"/>
      <c r="L12" s="367"/>
      <c r="M12" s="367"/>
      <c r="N12" s="367"/>
      <c r="O12" s="367"/>
      <c r="P12" s="367"/>
      <c r="Q12" s="367"/>
      <c r="R12" s="367"/>
      <c r="S12" s="367"/>
      <c r="T12" s="367"/>
      <c r="U12" s="367"/>
      <c r="V12" s="367"/>
      <c r="W12" s="367"/>
      <c r="X12" s="367"/>
      <c r="Y12" s="367"/>
      <c r="Z12" s="367"/>
      <c r="AA12" s="367"/>
      <c r="AB12" s="367"/>
      <c r="AC12" s="367"/>
      <c r="AD12" s="367"/>
      <c r="AE12" s="367"/>
      <c r="AF12" s="367"/>
      <c r="AG12" s="367"/>
      <c r="AH12" s="367"/>
      <c r="AI12" s="367"/>
      <c r="AJ12" s="367"/>
      <c r="AK12" s="367"/>
      <c r="AL12" s="367"/>
      <c r="AM12" s="367"/>
      <c r="AN12" s="367"/>
      <c r="AO12" s="367"/>
      <c r="AP12" s="367"/>
      <c r="AQ12" s="367"/>
      <c r="AR12" s="367"/>
      <c r="AS12" s="367"/>
      <c r="AT12" s="367"/>
      <c r="AU12" s="367"/>
      <c r="AV12" s="367"/>
      <c r="AW12" s="367"/>
      <c r="AX12" s="367"/>
      <c r="AY12" s="367"/>
      <c r="BI12" s="328" t="s">
        <v>2269</v>
      </c>
      <c r="BJ12" s="81">
        <f>COUNTIF('BD-M2'!G:G,"MUJER GESTANTE")</f>
        <v>4</v>
      </c>
      <c r="BL12" s="328" t="s">
        <v>2275</v>
      </c>
      <c r="BM12" s="81">
        <f>COUNTIF('BD-M2'!X:X,"SI")</f>
        <v>0</v>
      </c>
      <c r="BO12" s="328" t="s">
        <v>2289</v>
      </c>
      <c r="BP12" s="81">
        <f>COUNTIF('BD-M1'!$P:$P,"3. PASAPORTE")</f>
        <v>0</v>
      </c>
    </row>
    <row r="13" spans="1:72" ht="19.5" customHeight="1" x14ac:dyDescent="0.25">
      <c r="A13" s="367"/>
      <c r="B13" s="367"/>
      <c r="C13" s="367"/>
      <c r="D13" s="367"/>
      <c r="E13" s="367"/>
      <c r="F13" s="367"/>
      <c r="G13" s="367"/>
      <c r="H13" s="367"/>
      <c r="I13" s="367"/>
      <c r="J13" s="367"/>
      <c r="K13" s="367"/>
      <c r="L13" s="367"/>
      <c r="M13" s="367"/>
      <c r="N13" s="367"/>
      <c r="O13" s="367"/>
      <c r="P13" s="367"/>
      <c r="Q13" s="367"/>
      <c r="R13" s="367"/>
      <c r="S13" s="367"/>
      <c r="T13" s="367"/>
      <c r="U13" s="367"/>
      <c r="V13" s="367"/>
      <c r="W13" s="367"/>
      <c r="X13" s="367"/>
      <c r="Y13" s="367"/>
      <c r="Z13" s="367"/>
      <c r="AA13" s="367"/>
      <c r="AB13" s="367"/>
      <c r="AC13" s="367"/>
      <c r="AD13" s="367"/>
      <c r="AE13" s="367"/>
      <c r="AF13" s="367"/>
      <c r="AG13" s="367"/>
      <c r="AH13" s="367"/>
      <c r="AI13" s="367"/>
      <c r="AJ13" s="367"/>
      <c r="AK13" s="367"/>
      <c r="AL13" s="367"/>
      <c r="AM13" s="367"/>
      <c r="AN13" s="367"/>
      <c r="AO13" s="367"/>
      <c r="AP13" s="367"/>
      <c r="AQ13" s="367"/>
      <c r="AR13" s="367"/>
      <c r="AS13" s="367"/>
      <c r="AT13" s="367"/>
      <c r="AU13" s="367"/>
      <c r="AV13" s="367"/>
      <c r="AW13" s="367"/>
      <c r="AX13" s="367"/>
      <c r="AY13" s="367"/>
      <c r="BO13" s="328" t="s">
        <v>2290</v>
      </c>
      <c r="BP13" s="81">
        <f>COUNTIF('BD-M1'!$P:$P,"4. PERMISO ESPECIAL DE PERMANENCIA (PEP)")</f>
        <v>0</v>
      </c>
    </row>
    <row r="14" spans="1:72" ht="19.5" customHeight="1" x14ac:dyDescent="0.25">
      <c r="A14" s="367"/>
      <c r="B14" s="367"/>
      <c r="C14" s="367"/>
      <c r="D14" s="367"/>
      <c r="E14" s="367"/>
      <c r="F14" s="367"/>
      <c r="G14" s="367"/>
      <c r="H14" s="367"/>
      <c r="I14" s="367"/>
      <c r="J14" s="367"/>
      <c r="K14" s="367"/>
      <c r="L14" s="367"/>
      <c r="M14" s="367"/>
      <c r="N14" s="367"/>
      <c r="O14" s="367"/>
      <c r="P14" s="367"/>
      <c r="Q14" s="367"/>
      <c r="R14" s="367"/>
      <c r="S14" s="367"/>
      <c r="T14" s="367"/>
      <c r="U14" s="367"/>
      <c r="V14" s="367"/>
      <c r="W14" s="367"/>
      <c r="X14" s="367"/>
      <c r="Y14" s="367"/>
      <c r="Z14" s="367"/>
      <c r="AA14" s="367"/>
      <c r="AB14" s="367"/>
      <c r="AC14" s="367"/>
      <c r="AD14" s="367"/>
      <c r="AE14" s="367"/>
      <c r="AF14" s="367"/>
      <c r="AG14" s="367"/>
      <c r="AH14" s="367"/>
      <c r="AI14" s="367"/>
      <c r="AJ14" s="367"/>
      <c r="AK14" s="367"/>
      <c r="AL14" s="367"/>
      <c r="AM14" s="367"/>
      <c r="AN14" s="367"/>
      <c r="AO14" s="367"/>
      <c r="AP14" s="367"/>
      <c r="AQ14" s="367"/>
      <c r="AR14" s="367"/>
      <c r="AS14" s="367"/>
      <c r="AT14" s="367"/>
      <c r="AU14" s="367"/>
      <c r="AV14" s="367"/>
      <c r="AW14" s="367"/>
      <c r="AX14" s="367"/>
      <c r="AY14" s="367"/>
      <c r="BO14" s="328" t="s">
        <v>2291</v>
      </c>
      <c r="BP14" s="81">
        <f>COUNTIF('BD-M1'!$P:$P,"5. NO TIENE")</f>
        <v>0</v>
      </c>
    </row>
    <row r="15" spans="1:72" ht="19.5" customHeight="1" x14ac:dyDescent="0.25">
      <c r="A15" s="367"/>
      <c r="B15" s="367"/>
      <c r="C15" s="367"/>
      <c r="D15" s="367"/>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7"/>
      <c r="AH15" s="367"/>
      <c r="AI15" s="367"/>
      <c r="AJ15" s="367"/>
      <c r="AK15" s="367"/>
      <c r="AL15" s="367"/>
      <c r="AM15" s="367"/>
      <c r="AN15" s="367"/>
      <c r="AO15" s="367"/>
      <c r="AP15" s="367"/>
      <c r="AQ15" s="367"/>
      <c r="AR15" s="367"/>
      <c r="AS15" s="367"/>
      <c r="AT15" s="367"/>
      <c r="AU15" s="367"/>
      <c r="AV15" s="367"/>
      <c r="AW15" s="367"/>
      <c r="AX15" s="367"/>
      <c r="AY15" s="367"/>
      <c r="BO15" s="328" t="s">
        <v>1369</v>
      </c>
      <c r="BQ15" s="81">
        <f>COUNTIF('BD-M1'!$AF:$AF,"AFILIADO")</f>
        <v>16</v>
      </c>
      <c r="BR15" s="81">
        <f>COUNTIF('BD-M1'!$AI:$AI,"ESQUEMA_COMPLETO")</f>
        <v>16</v>
      </c>
      <c r="BS15" s="81">
        <f>COUNTIF('BD-M1'!$AT:$AT,"NO")</f>
        <v>13</v>
      </c>
      <c r="BT15" s="81">
        <f>COUNTIF('BD-M3'!DH:DH,"&gt;0")</f>
        <v>5</v>
      </c>
    </row>
    <row r="16" spans="1:72" ht="19.5" customHeight="1" x14ac:dyDescent="0.25">
      <c r="A16" s="367"/>
      <c r="B16" s="367"/>
      <c r="C16" s="367"/>
      <c r="D16" s="367"/>
      <c r="E16" s="367"/>
      <c r="F16" s="367"/>
      <c r="G16" s="367"/>
      <c r="H16" s="367"/>
      <c r="I16" s="367"/>
      <c r="J16" s="367"/>
      <c r="K16" s="367"/>
      <c r="L16" s="367"/>
      <c r="M16" s="367"/>
      <c r="N16" s="367"/>
      <c r="O16" s="367"/>
      <c r="P16" s="367"/>
      <c r="Q16" s="367"/>
      <c r="R16" s="367"/>
      <c r="S16" s="367"/>
      <c r="T16" s="367"/>
      <c r="U16" s="367"/>
      <c r="V16" s="367"/>
      <c r="W16" s="367"/>
      <c r="X16" s="367"/>
      <c r="Y16" s="367"/>
      <c r="Z16" s="367"/>
      <c r="AA16" s="367"/>
      <c r="AB16" s="367"/>
      <c r="AC16" s="367"/>
      <c r="AD16" s="367"/>
      <c r="AE16" s="367"/>
      <c r="AF16" s="367"/>
      <c r="AG16" s="367"/>
      <c r="AH16" s="367"/>
      <c r="AI16" s="367"/>
      <c r="AJ16" s="367"/>
      <c r="AK16" s="367"/>
      <c r="AL16" s="367"/>
      <c r="AM16" s="367"/>
      <c r="AN16" s="367"/>
      <c r="AO16" s="367"/>
      <c r="AP16" s="367"/>
      <c r="AQ16" s="367"/>
      <c r="AR16" s="367"/>
      <c r="AS16" s="367"/>
      <c r="AT16" s="367"/>
      <c r="AU16" s="367"/>
      <c r="AV16" s="367"/>
      <c r="AW16" s="367"/>
      <c r="AX16" s="367"/>
      <c r="AY16" s="367"/>
      <c r="BO16" s="328" t="s">
        <v>1370</v>
      </c>
      <c r="BQ16" s="81">
        <f>COUNTIF('BD-M1'!$AF:$AF,"NO_AFILIADO")</f>
        <v>0</v>
      </c>
      <c r="BR16" s="81">
        <f>COUNTIF('BD-M1'!$AI:$AI,"ESQUEMA_INCOMPLETO")</f>
        <v>0</v>
      </c>
      <c r="BS16" s="81">
        <f>COUNTIF('BD-M1'!$AT:$AT,"SI")</f>
        <v>3</v>
      </c>
      <c r="BT16" s="81">
        <f>(BS15+BS16)-BT15</f>
        <v>11</v>
      </c>
    </row>
    <row r="17" spans="1:72" ht="19.5" customHeight="1" x14ac:dyDescent="0.25">
      <c r="A17" s="367"/>
      <c r="B17" s="367"/>
      <c r="C17" s="367"/>
      <c r="D17" s="367"/>
      <c r="E17" s="367"/>
      <c r="F17" s="367"/>
      <c r="G17" s="367"/>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367"/>
      <c r="AY17" s="367"/>
      <c r="BO17" s="81" t="s">
        <v>1455</v>
      </c>
      <c r="BP17" s="81">
        <f>SUM(BP10:BP16)</f>
        <v>16</v>
      </c>
      <c r="BQ17" s="81">
        <f>SUM(BQ10:BQ16)</f>
        <v>16</v>
      </c>
      <c r="BR17" s="81">
        <f>SUM(BR10:BR16)</f>
        <v>16</v>
      </c>
      <c r="BS17" s="81">
        <f>SUM(BS10:BS16)</f>
        <v>16</v>
      </c>
      <c r="BT17" s="81">
        <f>SUM(BT10:BT16)</f>
        <v>16</v>
      </c>
    </row>
    <row r="18" spans="1:72" ht="19.5" customHeight="1" x14ac:dyDescent="0.25">
      <c r="A18" s="367"/>
      <c r="B18" s="367"/>
      <c r="C18" s="367"/>
      <c r="D18" s="367"/>
      <c r="E18" s="367"/>
      <c r="F18" s="367"/>
      <c r="G18" s="367"/>
      <c r="H18" s="367"/>
      <c r="I18" s="367"/>
      <c r="J18" s="367"/>
      <c r="K18" s="367"/>
      <c r="L18" s="367"/>
      <c r="M18" s="367"/>
      <c r="N18" s="367"/>
      <c r="O18" s="367"/>
      <c r="P18" s="367"/>
      <c r="Q18" s="367"/>
      <c r="R18" s="367"/>
      <c r="S18" s="367"/>
      <c r="T18" s="367"/>
      <c r="U18" s="367"/>
      <c r="V18" s="367"/>
      <c r="W18" s="367"/>
      <c r="X18" s="367"/>
      <c r="Y18" s="367"/>
      <c r="Z18" s="367"/>
      <c r="AA18" s="367"/>
      <c r="AB18" s="367"/>
      <c r="AC18" s="367"/>
      <c r="AD18" s="367"/>
      <c r="AE18" s="367"/>
      <c r="AF18" s="367"/>
      <c r="AG18" s="367"/>
      <c r="AH18" s="367"/>
      <c r="AI18" s="367"/>
      <c r="AJ18" s="367"/>
      <c r="AK18" s="367"/>
      <c r="AL18" s="367"/>
      <c r="AM18" s="367"/>
      <c r="AN18" s="367"/>
      <c r="AO18" s="367"/>
      <c r="AP18" s="367"/>
      <c r="AQ18" s="367"/>
      <c r="AR18" s="367"/>
      <c r="AS18" s="367"/>
      <c r="AT18" s="367"/>
      <c r="AU18" s="367"/>
      <c r="AV18" s="367"/>
      <c r="AW18" s="367"/>
      <c r="AX18" s="367"/>
      <c r="AY18" s="367"/>
    </row>
    <row r="19" spans="1:72" ht="19.5" customHeight="1" x14ac:dyDescent="0.25">
      <c r="A19" s="367"/>
      <c r="B19" s="367"/>
      <c r="C19" s="367"/>
      <c r="D19" s="367"/>
      <c r="E19" s="367"/>
      <c r="F19" s="367"/>
      <c r="G19" s="367"/>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367"/>
      <c r="AY19" s="367"/>
      <c r="BO19" s="368" t="s">
        <v>2286</v>
      </c>
    </row>
    <row r="20" spans="1:72" ht="19.5" customHeight="1" x14ac:dyDescent="0.25">
      <c r="A20" s="367"/>
      <c r="B20" s="367"/>
      <c r="C20" s="367"/>
      <c r="D20" s="367"/>
      <c r="E20" s="367"/>
      <c r="F20" s="367"/>
      <c r="G20" s="367"/>
      <c r="H20" s="367"/>
      <c r="I20" s="367"/>
      <c r="J20" s="367"/>
      <c r="K20" s="367"/>
      <c r="L20" s="367"/>
      <c r="M20" s="367"/>
      <c r="N20" s="367"/>
      <c r="O20" s="367"/>
      <c r="P20" s="367"/>
      <c r="Q20" s="367"/>
      <c r="R20" s="367"/>
      <c r="S20" s="367"/>
      <c r="T20" s="367"/>
      <c r="U20" s="367"/>
      <c r="V20" s="367"/>
      <c r="W20" s="367"/>
      <c r="X20" s="367"/>
      <c r="Y20" s="367"/>
      <c r="Z20" s="367"/>
      <c r="AA20" s="367"/>
      <c r="AB20" s="367"/>
      <c r="AC20" s="367"/>
      <c r="AD20" s="367"/>
      <c r="AE20" s="367"/>
      <c r="AF20" s="367"/>
      <c r="AG20" s="367"/>
      <c r="AH20" s="367"/>
      <c r="AI20" s="367"/>
      <c r="AJ20" s="367"/>
      <c r="AK20" s="367"/>
      <c r="AL20" s="367"/>
      <c r="AM20" s="367"/>
      <c r="AN20" s="367"/>
      <c r="AO20" s="367"/>
      <c r="AP20" s="367"/>
      <c r="AQ20" s="367"/>
      <c r="AR20" s="367"/>
      <c r="AS20" s="367"/>
      <c r="AT20" s="367"/>
      <c r="AU20" s="367"/>
      <c r="AV20" s="367"/>
      <c r="AW20" s="367"/>
      <c r="AX20" s="367"/>
      <c r="AY20" s="367"/>
      <c r="BP20" s="81" t="s">
        <v>2282</v>
      </c>
      <c r="BQ20" s="81" t="s">
        <v>2292</v>
      </c>
      <c r="BR20" s="81" t="s">
        <v>2283</v>
      </c>
    </row>
    <row r="21" spans="1:72" ht="19.5" customHeight="1" x14ac:dyDescent="0.25">
      <c r="A21" s="367"/>
      <c r="B21" s="367"/>
      <c r="C21" s="367"/>
      <c r="D21" s="367"/>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367"/>
      <c r="AY21" s="367"/>
      <c r="BO21" s="328" t="s">
        <v>2288</v>
      </c>
      <c r="BP21" s="81">
        <f>COUNTIF('BD-M2'!$K:$K,"1. Tarjeta de Identidad")</f>
        <v>0</v>
      </c>
    </row>
    <row r="22" spans="1:72" ht="19.5" customHeight="1" x14ac:dyDescent="0.25">
      <c r="A22" s="367"/>
      <c r="B22" s="367"/>
      <c r="C22" s="367"/>
      <c r="D22" s="367"/>
      <c r="E22" s="367"/>
      <c r="F22" s="367"/>
      <c r="G22" s="367"/>
      <c r="H22" s="367"/>
      <c r="I22" s="367"/>
      <c r="J22" s="367"/>
      <c r="K22" s="367"/>
      <c r="L22" s="367"/>
      <c r="M22" s="367"/>
      <c r="N22" s="367"/>
      <c r="O22" s="367"/>
      <c r="P22" s="367"/>
      <c r="Q22" s="367"/>
      <c r="R22" s="367"/>
      <c r="S22" s="367"/>
      <c r="T22" s="367"/>
      <c r="U22" s="367"/>
      <c r="V22" s="367"/>
      <c r="W22" s="367"/>
      <c r="X22" s="367"/>
      <c r="Y22" s="367"/>
      <c r="Z22" s="367"/>
      <c r="AA22" s="367"/>
      <c r="AB22" s="367"/>
      <c r="AC22" s="367"/>
      <c r="AD22" s="367"/>
      <c r="AE22" s="367"/>
      <c r="AF22" s="367"/>
      <c r="AG22" s="367"/>
      <c r="AH22" s="367"/>
      <c r="AI22" s="367"/>
      <c r="AJ22" s="367"/>
      <c r="AK22" s="367"/>
      <c r="AL22" s="367"/>
      <c r="AM22" s="367"/>
      <c r="AN22" s="367"/>
      <c r="AO22" s="367"/>
      <c r="AP22" s="367"/>
      <c r="AQ22" s="367"/>
      <c r="AR22" s="367"/>
      <c r="AS22" s="367"/>
      <c r="AT22" s="367"/>
      <c r="AU22" s="367"/>
      <c r="AV22" s="367"/>
      <c r="AW22" s="367"/>
      <c r="AX22" s="367"/>
      <c r="AY22" s="367"/>
      <c r="BO22" s="328" t="s">
        <v>2295</v>
      </c>
      <c r="BP22" s="81">
        <f>COUNTIF('BD-M2'!$K:$K,"2. Cédula ciudadanía")</f>
        <v>4</v>
      </c>
    </row>
    <row r="23" spans="1:72" ht="19.5" customHeight="1" x14ac:dyDescent="0.25">
      <c r="A23" s="367"/>
      <c r="B23" s="367"/>
      <c r="C23" s="367"/>
      <c r="D23" s="367"/>
      <c r="E23" s="367"/>
      <c r="F23" s="367"/>
      <c r="G23" s="367"/>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367"/>
      <c r="AY23" s="367"/>
      <c r="BO23" s="328" t="s">
        <v>2296</v>
      </c>
      <c r="BP23" s="81">
        <f>COUNTIF('BD-M2'!$K:$K,"3. Cedula de extranjería")</f>
        <v>0</v>
      </c>
    </row>
    <row r="24" spans="1:72" ht="19.5" customHeight="1" x14ac:dyDescent="0.25">
      <c r="A24" s="367"/>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BO24" s="328" t="s">
        <v>2289</v>
      </c>
      <c r="BP24" s="81">
        <f>COUNTIF('BD-M2'!$K:$K,"4. Pasaporte")</f>
        <v>0</v>
      </c>
    </row>
    <row r="25" spans="1:72" ht="19.5" customHeight="1" x14ac:dyDescent="0.25">
      <c r="A25" s="367"/>
      <c r="B25" s="367"/>
      <c r="C25" s="367"/>
      <c r="D25" s="367"/>
      <c r="E25" s="367"/>
      <c r="F25" s="367"/>
      <c r="G25" s="367"/>
      <c r="H25" s="367"/>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367"/>
      <c r="AY25" s="367"/>
      <c r="BO25" s="328" t="s">
        <v>2290</v>
      </c>
      <c r="BP25" s="81">
        <f>COUNTIF('BD-M2'!$K:$K,"5. Permiso especial de permanencia (PEP)")</f>
        <v>0</v>
      </c>
    </row>
    <row r="26" spans="1:72" ht="19.5" customHeight="1" x14ac:dyDescent="0.25">
      <c r="A26" s="367"/>
      <c r="B26" s="367"/>
      <c r="C26" s="367"/>
      <c r="D26" s="367"/>
      <c r="E26" s="367"/>
      <c r="F26" s="367"/>
      <c r="G26" s="367"/>
      <c r="H26" s="367"/>
      <c r="I26" s="367"/>
      <c r="J26" s="367"/>
      <c r="K26" s="367"/>
      <c r="L26" s="367"/>
      <c r="M26" s="367"/>
      <c r="N26" s="367"/>
      <c r="O26" s="367"/>
      <c r="P26" s="367"/>
      <c r="Q26" s="367"/>
      <c r="R26" s="367"/>
      <c r="S26" s="367"/>
      <c r="T26" s="367"/>
      <c r="U26" s="367"/>
      <c r="V26" s="367"/>
      <c r="W26" s="367"/>
      <c r="X26" s="367"/>
      <c r="Y26" s="367"/>
      <c r="Z26" s="367"/>
      <c r="AA26" s="367"/>
      <c r="AB26" s="367"/>
      <c r="AC26" s="367"/>
      <c r="AD26" s="367"/>
      <c r="AE26" s="367"/>
      <c r="AF26" s="367"/>
      <c r="AG26" s="367"/>
      <c r="AH26" s="367"/>
      <c r="AI26" s="367"/>
      <c r="AJ26" s="367"/>
      <c r="AK26" s="367"/>
      <c r="AL26" s="367"/>
      <c r="AM26" s="367"/>
      <c r="AN26" s="367"/>
      <c r="AO26" s="367"/>
      <c r="AP26" s="367"/>
      <c r="AQ26" s="367"/>
      <c r="AR26" s="367"/>
      <c r="AS26" s="367"/>
      <c r="AT26" s="367"/>
      <c r="AU26" s="367"/>
      <c r="AV26" s="367"/>
      <c r="AW26" s="367"/>
      <c r="AX26" s="367"/>
      <c r="AY26" s="367"/>
      <c r="BO26" s="328" t="s">
        <v>2294</v>
      </c>
      <c r="BP26" s="81">
        <f>COUNTIF('BD-M2'!$K:$K,"6. Sin Información")</f>
        <v>0</v>
      </c>
    </row>
    <row r="27" spans="1:72" ht="19.5" customHeight="1" x14ac:dyDescent="0.25">
      <c r="A27" s="367"/>
      <c r="B27" s="697" t="s">
        <v>2279</v>
      </c>
      <c r="C27" s="697"/>
      <c r="D27" s="697"/>
      <c r="E27" s="697"/>
      <c r="F27" s="697"/>
      <c r="G27" s="697"/>
      <c r="H27" s="697"/>
      <c r="I27" s="697"/>
      <c r="J27" s="697"/>
      <c r="K27" s="697"/>
      <c r="L27" s="697"/>
      <c r="M27" s="697"/>
      <c r="N27" s="697"/>
      <c r="O27" s="697"/>
      <c r="P27" s="697"/>
      <c r="Q27" s="697"/>
      <c r="R27" s="697"/>
      <c r="S27" s="698">
        <f>SUM(BJ9:BJ12)</f>
        <v>20</v>
      </c>
      <c r="T27" s="698"/>
      <c r="U27" s="698"/>
      <c r="V27" s="367"/>
      <c r="W27" s="367"/>
      <c r="X27" s="367"/>
      <c r="Y27" s="367"/>
      <c r="Z27" s="697" t="s">
        <v>2278</v>
      </c>
      <c r="AA27" s="697"/>
      <c r="AB27" s="697"/>
      <c r="AC27" s="697"/>
      <c r="AD27" s="697"/>
      <c r="AE27" s="697"/>
      <c r="AF27" s="697"/>
      <c r="AG27" s="697"/>
      <c r="AH27" s="697"/>
      <c r="AI27" s="697"/>
      <c r="AJ27" s="697"/>
      <c r="AK27" s="697"/>
      <c r="AL27" s="697"/>
      <c r="AM27" s="697"/>
      <c r="AN27" s="697"/>
      <c r="AO27" s="697"/>
      <c r="AP27" s="697"/>
      <c r="AQ27" s="698">
        <f>SUM(BM9:BM12)</f>
        <v>0</v>
      </c>
      <c r="AR27" s="698"/>
      <c r="AS27" s="698"/>
      <c r="AT27" s="367"/>
      <c r="AU27" s="367"/>
      <c r="AV27" s="367"/>
      <c r="AW27" s="367"/>
      <c r="AX27" s="367"/>
      <c r="AY27" s="367"/>
      <c r="BO27" s="328" t="s">
        <v>1369</v>
      </c>
      <c r="BQ27" s="81">
        <f>COUNTIF('BD-M2'!$BW:$BW,"SI")</f>
        <v>4</v>
      </c>
      <c r="BR27" s="81">
        <f>COUNTIF('BD-M2'!$BZ:$BZ,"NO")</f>
        <v>4</v>
      </c>
    </row>
    <row r="28" spans="1:72" ht="19.5" customHeight="1" x14ac:dyDescent="0.25">
      <c r="A28" s="367"/>
      <c r="B28" s="367"/>
      <c r="C28" s="367"/>
      <c r="D28" s="367"/>
      <c r="E28" s="367"/>
      <c r="F28" s="367"/>
      <c r="G28" s="367"/>
      <c r="H28" s="367"/>
      <c r="I28" s="367"/>
      <c r="J28" s="367"/>
      <c r="K28" s="367"/>
      <c r="L28" s="367"/>
      <c r="M28" s="367"/>
      <c r="N28" s="367"/>
      <c r="O28" s="367"/>
      <c r="P28" s="367"/>
      <c r="Q28" s="367"/>
      <c r="R28" s="367"/>
      <c r="S28" s="367"/>
      <c r="T28" s="367"/>
      <c r="U28" s="367"/>
      <c r="V28" s="367"/>
      <c r="W28" s="367"/>
      <c r="X28" s="367"/>
      <c r="Y28" s="367"/>
      <c r="Z28" s="367"/>
      <c r="AA28" s="367"/>
      <c r="AB28" s="367"/>
      <c r="AC28" s="367"/>
      <c r="AD28" s="367"/>
      <c r="AE28" s="367"/>
      <c r="AF28" s="367"/>
      <c r="AG28" s="367"/>
      <c r="AH28" s="367"/>
      <c r="AI28" s="367"/>
      <c r="AJ28" s="367"/>
      <c r="AK28" s="367"/>
      <c r="AL28" s="367"/>
      <c r="AM28" s="367"/>
      <c r="AN28" s="367"/>
      <c r="AO28" s="367"/>
      <c r="AP28" s="367"/>
      <c r="AQ28" s="367"/>
      <c r="AR28" s="367"/>
      <c r="AS28" s="367"/>
      <c r="AT28" s="367"/>
      <c r="AU28" s="367"/>
      <c r="AV28" s="367"/>
      <c r="AW28" s="367"/>
      <c r="AX28" s="367"/>
      <c r="AY28" s="367"/>
      <c r="BO28" s="328" t="s">
        <v>1370</v>
      </c>
      <c r="BQ28" s="81">
        <f>COUNTIF('BD-M2'!$BW:$BW,"NO")</f>
        <v>0</v>
      </c>
      <c r="BR28" s="81">
        <f>COUNTIF('BD-M2'!$BZ:$BZ,"SI")</f>
        <v>0</v>
      </c>
    </row>
    <row r="29" spans="1:72" ht="19.5" customHeight="1" x14ac:dyDescent="0.25">
      <c r="A29" s="367"/>
      <c r="B29" s="369"/>
      <c r="C29" s="367"/>
      <c r="D29" s="367"/>
      <c r="E29" s="367"/>
      <c r="F29" s="367"/>
      <c r="G29" s="367"/>
      <c r="H29" s="367"/>
      <c r="I29" s="367"/>
      <c r="J29" s="367"/>
      <c r="K29" s="367"/>
      <c r="L29" s="367"/>
      <c r="M29" s="367"/>
      <c r="N29" s="367"/>
      <c r="O29" s="367"/>
      <c r="P29" s="367"/>
      <c r="Q29" s="367"/>
      <c r="R29" s="367"/>
      <c r="S29" s="367"/>
      <c r="T29" s="367"/>
      <c r="U29" s="367"/>
      <c r="V29" s="367"/>
      <c r="W29" s="367"/>
      <c r="X29" s="367"/>
      <c r="Y29" s="367"/>
      <c r="Z29" s="367"/>
      <c r="AA29" s="367"/>
      <c r="AB29" s="369"/>
      <c r="AC29" s="367"/>
      <c r="AD29" s="367"/>
      <c r="AE29" s="367"/>
      <c r="AF29" s="367"/>
      <c r="AG29" s="367"/>
      <c r="AH29" s="367"/>
      <c r="AI29" s="367"/>
      <c r="AJ29" s="367"/>
      <c r="AK29" s="367"/>
      <c r="AL29" s="367"/>
      <c r="AM29" s="367"/>
      <c r="AN29" s="367"/>
      <c r="AO29" s="367"/>
      <c r="AP29" s="367"/>
      <c r="AQ29" s="367"/>
      <c r="AR29" s="367"/>
      <c r="AS29" s="367"/>
      <c r="AT29" s="367"/>
      <c r="AU29" s="367"/>
      <c r="AV29" s="367"/>
      <c r="AW29" s="367"/>
      <c r="AX29" s="367"/>
      <c r="AY29" s="367"/>
      <c r="BO29" s="81" t="s">
        <v>1455</v>
      </c>
      <c r="BP29" s="81">
        <f>SUM(BP21:BP28)</f>
        <v>4</v>
      </c>
      <c r="BQ29" s="81">
        <f>SUM(BQ21:BQ28)</f>
        <v>4</v>
      </c>
      <c r="BR29" s="81">
        <f>SUM(BR21:BR28)</f>
        <v>4</v>
      </c>
    </row>
    <row r="30" spans="1:72" ht="19.5" customHeight="1" x14ac:dyDescent="0.25">
      <c r="A30" s="367"/>
      <c r="B30" s="367"/>
      <c r="C30" s="367"/>
      <c r="D30" s="367"/>
      <c r="E30" s="367"/>
      <c r="F30" s="367"/>
      <c r="G30" s="367"/>
      <c r="H30" s="367"/>
      <c r="I30" s="367"/>
      <c r="J30" s="367"/>
      <c r="K30" s="367"/>
      <c r="L30" s="367"/>
      <c r="M30" s="367"/>
      <c r="N30" s="367"/>
      <c r="O30" s="367"/>
      <c r="P30" s="367"/>
      <c r="Q30" s="367"/>
      <c r="R30" s="367"/>
      <c r="S30" s="367"/>
      <c r="T30" s="367"/>
      <c r="U30" s="367"/>
      <c r="V30" s="367"/>
      <c r="W30" s="367"/>
      <c r="X30" s="367"/>
      <c r="Y30" s="367"/>
      <c r="Z30" s="367"/>
      <c r="AA30" s="367"/>
      <c r="AB30" s="367"/>
      <c r="AC30" s="367"/>
      <c r="AD30" s="367"/>
      <c r="AE30" s="367"/>
      <c r="AF30" s="367"/>
      <c r="AG30" s="367"/>
      <c r="AH30" s="367"/>
      <c r="AI30" s="367"/>
      <c r="AJ30" s="367"/>
      <c r="AK30" s="367"/>
      <c r="AL30" s="367"/>
      <c r="AM30" s="367"/>
      <c r="AN30" s="367"/>
      <c r="AO30" s="367"/>
      <c r="AP30" s="367"/>
      <c r="AQ30" s="367"/>
      <c r="AR30" s="367"/>
      <c r="AS30" s="367"/>
      <c r="AT30" s="367"/>
      <c r="AU30" s="367"/>
      <c r="AV30" s="367"/>
      <c r="AW30" s="367"/>
      <c r="AX30" s="367"/>
      <c r="AY30" s="367"/>
    </row>
    <row r="31" spans="1:72" ht="19.5" customHeight="1" x14ac:dyDescent="0.25">
      <c r="A31" s="367"/>
      <c r="B31" s="367"/>
      <c r="C31" s="367"/>
      <c r="D31" s="367"/>
      <c r="E31" s="367"/>
      <c r="F31" s="367"/>
      <c r="G31" s="367"/>
      <c r="H31" s="367"/>
      <c r="I31" s="367"/>
      <c r="J31" s="367"/>
      <c r="K31" s="367"/>
      <c r="L31" s="367"/>
      <c r="M31" s="367"/>
      <c r="N31" s="367"/>
      <c r="O31" s="367"/>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7"/>
      <c r="AS31" s="367"/>
      <c r="AT31" s="367"/>
      <c r="AU31" s="367"/>
      <c r="AV31" s="367"/>
      <c r="AW31" s="367"/>
      <c r="AX31" s="367"/>
      <c r="AY31" s="367"/>
    </row>
    <row r="32" spans="1:72" ht="19.5" customHeight="1" x14ac:dyDescent="0.25">
      <c r="A32" s="367"/>
      <c r="B32" s="366" t="s">
        <v>2281</v>
      </c>
      <c r="C32" s="289"/>
      <c r="D32" s="289"/>
      <c r="E32" s="289"/>
      <c r="F32" s="289"/>
      <c r="G32" s="289"/>
      <c r="H32" s="289"/>
      <c r="I32" s="289"/>
      <c r="J32" s="289"/>
      <c r="K32" s="289"/>
      <c r="L32" s="289"/>
      <c r="M32" s="289"/>
      <c r="N32" s="289"/>
      <c r="O32" s="289"/>
      <c r="P32" s="289"/>
      <c r="Q32" s="289"/>
      <c r="R32" s="289"/>
      <c r="S32" s="289"/>
      <c r="T32" s="289"/>
      <c r="U32" s="289"/>
      <c r="V32" s="289"/>
      <c r="W32" s="289"/>
      <c r="X32" s="289"/>
      <c r="Y32" s="289"/>
      <c r="Z32" s="289"/>
      <c r="AA32" s="289"/>
      <c r="AB32" s="289"/>
      <c r="AC32" s="289"/>
      <c r="AD32" s="289"/>
      <c r="AE32" s="289"/>
      <c r="AF32" s="289"/>
      <c r="AG32" s="289"/>
      <c r="AH32" s="289"/>
      <c r="AI32" s="289"/>
      <c r="AJ32" s="289"/>
      <c r="AK32" s="289"/>
      <c r="AL32" s="289"/>
      <c r="AM32" s="289"/>
      <c r="AN32" s="289"/>
      <c r="AO32" s="289"/>
      <c r="AP32" s="289"/>
      <c r="AQ32" s="289"/>
      <c r="AR32" s="289"/>
      <c r="AS32" s="289"/>
      <c r="AT32" s="289"/>
      <c r="AU32" s="289"/>
      <c r="AV32" s="289"/>
      <c r="AW32" s="289"/>
      <c r="AX32" s="289"/>
      <c r="AY32" s="367"/>
    </row>
    <row r="33" spans="1:51" ht="19.5" customHeight="1" x14ac:dyDescent="0.25">
      <c r="A33" s="367"/>
      <c r="B33" s="369" t="s">
        <v>2500</v>
      </c>
      <c r="C33" s="367"/>
      <c r="D33" s="367"/>
      <c r="E33" s="367"/>
      <c r="F33" s="367"/>
      <c r="G33" s="367"/>
      <c r="H33" s="367"/>
      <c r="I33" s="367"/>
      <c r="J33" s="367"/>
      <c r="K33" s="367"/>
      <c r="L33" s="367"/>
      <c r="M33" s="367"/>
      <c r="N33" s="367"/>
      <c r="O33" s="367"/>
      <c r="P33" s="367"/>
      <c r="Q33" s="367"/>
      <c r="R33" s="367"/>
      <c r="S33" s="367"/>
      <c r="T33" s="367"/>
      <c r="U33" s="367"/>
      <c r="V33" s="367"/>
      <c r="W33" s="367"/>
      <c r="X33" s="367"/>
      <c r="Y33" s="367"/>
      <c r="Z33" s="367"/>
      <c r="AA33" s="367"/>
      <c r="AB33" s="367"/>
      <c r="AC33" s="367"/>
      <c r="AD33" s="367"/>
      <c r="AE33" s="367"/>
      <c r="AF33" s="367"/>
      <c r="AG33" s="367"/>
      <c r="AH33" s="367"/>
      <c r="AI33" s="367"/>
      <c r="AJ33" s="367"/>
      <c r="AK33" s="367"/>
      <c r="AL33" s="367"/>
      <c r="AM33" s="367"/>
      <c r="AN33" s="367"/>
      <c r="AO33" s="367"/>
      <c r="AP33" s="367"/>
      <c r="AQ33" s="367"/>
      <c r="AR33" s="367"/>
      <c r="AS33" s="367"/>
      <c r="AT33" s="367"/>
      <c r="AU33" s="367"/>
      <c r="AV33" s="367"/>
      <c r="AW33" s="367"/>
      <c r="AX33" s="367"/>
      <c r="AY33" s="367"/>
    </row>
    <row r="34" spans="1:51" ht="19.5" customHeight="1" x14ac:dyDescent="0.25">
      <c r="A34" s="367"/>
      <c r="B34" s="367"/>
      <c r="C34" s="367"/>
      <c r="D34" s="367"/>
      <c r="E34" s="367"/>
      <c r="F34" s="367"/>
      <c r="G34" s="367"/>
      <c r="H34" s="367"/>
      <c r="I34" s="367"/>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row>
    <row r="35" spans="1:51" ht="19.5" customHeight="1" x14ac:dyDescent="0.25">
      <c r="A35" s="367"/>
      <c r="B35" s="367"/>
      <c r="C35" s="367"/>
      <c r="D35" s="367"/>
      <c r="E35" s="367"/>
      <c r="F35" s="367"/>
      <c r="G35" s="367"/>
      <c r="H35" s="367"/>
      <c r="I35" s="367"/>
      <c r="J35" s="367"/>
      <c r="K35" s="367"/>
      <c r="L35" s="367"/>
      <c r="M35" s="367"/>
      <c r="N35" s="367"/>
      <c r="O35" s="367"/>
      <c r="P35" s="367"/>
      <c r="Q35" s="367"/>
      <c r="R35" s="367"/>
      <c r="S35" s="367"/>
      <c r="T35" s="367"/>
      <c r="U35" s="367"/>
      <c r="V35" s="367"/>
      <c r="W35" s="367"/>
      <c r="X35" s="367"/>
      <c r="Y35" s="367"/>
      <c r="Z35" s="367"/>
      <c r="AA35" s="367"/>
      <c r="AB35" s="367"/>
      <c r="AC35" s="367"/>
      <c r="AD35" s="367"/>
      <c r="AE35" s="367"/>
      <c r="AF35" s="367"/>
      <c r="AG35" s="367"/>
      <c r="AH35" s="367"/>
      <c r="AI35" s="367"/>
      <c r="AJ35" s="367"/>
      <c r="AK35" s="367"/>
      <c r="AL35" s="367"/>
      <c r="AM35" s="367"/>
      <c r="AN35" s="367"/>
      <c r="AO35" s="367"/>
      <c r="AP35" s="367"/>
      <c r="AQ35" s="367"/>
      <c r="AR35" s="367"/>
      <c r="AS35" s="367"/>
      <c r="AT35" s="367"/>
      <c r="AU35" s="367"/>
      <c r="AV35" s="367"/>
      <c r="AW35" s="367"/>
      <c r="AX35" s="367"/>
      <c r="AY35" s="367"/>
    </row>
    <row r="36" spans="1:51" ht="19.5" customHeight="1" x14ac:dyDescent="0.25">
      <c r="A36" s="367"/>
      <c r="B36" s="367"/>
      <c r="C36" s="367"/>
      <c r="D36" s="367"/>
      <c r="E36" s="367"/>
      <c r="F36" s="367"/>
      <c r="G36" s="367"/>
      <c r="H36" s="367"/>
      <c r="I36" s="367"/>
      <c r="J36" s="367"/>
      <c r="K36" s="367"/>
      <c r="L36" s="367"/>
      <c r="M36" s="367"/>
      <c r="N36" s="367"/>
      <c r="O36" s="367"/>
      <c r="P36" s="367"/>
      <c r="Q36" s="367"/>
      <c r="R36" s="367"/>
      <c r="S36" s="367"/>
      <c r="T36" s="367"/>
      <c r="U36" s="367"/>
      <c r="V36" s="367"/>
      <c r="W36" s="367"/>
      <c r="X36" s="367"/>
      <c r="Y36" s="367"/>
      <c r="Z36" s="367"/>
      <c r="AA36" s="367"/>
      <c r="AB36" s="367"/>
      <c r="AC36" s="367"/>
      <c r="AD36" s="367"/>
      <c r="AE36" s="367"/>
      <c r="AF36" s="367"/>
      <c r="AG36" s="367"/>
      <c r="AH36" s="367"/>
      <c r="AI36" s="367"/>
      <c r="AJ36" s="367"/>
      <c r="AK36" s="367"/>
      <c r="AL36" s="367"/>
      <c r="AM36" s="367"/>
      <c r="AN36" s="367"/>
      <c r="AO36" s="367"/>
      <c r="AP36" s="367"/>
      <c r="AQ36" s="367"/>
      <c r="AR36" s="367"/>
      <c r="AS36" s="367"/>
      <c r="AT36" s="367"/>
      <c r="AU36" s="367"/>
      <c r="AV36" s="367"/>
      <c r="AW36" s="367"/>
      <c r="AX36" s="367"/>
      <c r="AY36" s="367"/>
    </row>
    <row r="37" spans="1:51" ht="19.5" customHeight="1" x14ac:dyDescent="0.25">
      <c r="A37" s="367"/>
      <c r="B37" s="367"/>
      <c r="C37" s="367"/>
      <c r="D37" s="367"/>
      <c r="E37" s="367"/>
      <c r="F37" s="367"/>
      <c r="G37" s="367"/>
      <c r="H37" s="367"/>
      <c r="I37" s="367"/>
      <c r="J37" s="367"/>
      <c r="K37" s="367"/>
      <c r="L37" s="367"/>
      <c r="M37" s="367"/>
      <c r="N37" s="367"/>
      <c r="O37" s="367"/>
      <c r="P37" s="367"/>
      <c r="Q37" s="367"/>
      <c r="R37" s="367"/>
      <c r="S37" s="367"/>
      <c r="T37" s="367"/>
      <c r="U37" s="367"/>
      <c r="V37" s="367"/>
      <c r="W37" s="367"/>
      <c r="X37" s="367"/>
      <c r="Y37" s="367"/>
      <c r="Z37" s="367"/>
      <c r="AA37" s="367"/>
      <c r="AB37" s="367"/>
      <c r="AC37" s="367"/>
      <c r="AD37" s="367"/>
      <c r="AE37" s="367"/>
      <c r="AF37" s="367"/>
      <c r="AG37" s="367"/>
      <c r="AH37" s="367"/>
      <c r="AI37" s="367"/>
      <c r="AJ37" s="367"/>
      <c r="AK37" s="367"/>
      <c r="AL37" s="367"/>
      <c r="AM37" s="367"/>
      <c r="AN37" s="367"/>
      <c r="AO37" s="367"/>
      <c r="AP37" s="367"/>
      <c r="AQ37" s="367"/>
      <c r="AR37" s="367"/>
      <c r="AS37" s="367"/>
      <c r="AT37" s="367"/>
      <c r="AU37" s="367"/>
      <c r="AV37" s="367"/>
      <c r="AW37" s="367"/>
      <c r="AX37" s="367"/>
      <c r="AY37" s="367"/>
    </row>
    <row r="38" spans="1:51" ht="19.5" customHeight="1" x14ac:dyDescent="0.25">
      <c r="A38" s="367"/>
      <c r="B38" s="367"/>
      <c r="C38" s="367"/>
      <c r="D38" s="367"/>
      <c r="E38" s="367"/>
      <c r="F38" s="367"/>
      <c r="G38" s="367"/>
      <c r="H38" s="367"/>
      <c r="I38" s="367"/>
      <c r="J38" s="367"/>
      <c r="K38" s="367"/>
      <c r="L38" s="367"/>
      <c r="M38" s="367"/>
      <c r="N38" s="367"/>
      <c r="O38" s="367"/>
      <c r="P38" s="367"/>
      <c r="Q38" s="367"/>
      <c r="R38" s="367"/>
      <c r="S38" s="367"/>
      <c r="T38" s="367"/>
      <c r="U38" s="367"/>
      <c r="V38" s="367"/>
      <c r="W38" s="367"/>
      <c r="X38" s="367"/>
      <c r="Y38" s="367"/>
      <c r="Z38" s="367"/>
      <c r="AA38" s="367"/>
      <c r="AB38" s="367"/>
      <c r="AC38" s="367"/>
      <c r="AD38" s="367"/>
      <c r="AE38" s="367"/>
      <c r="AF38" s="367"/>
      <c r="AG38" s="367"/>
      <c r="AH38" s="367"/>
      <c r="AI38" s="367"/>
      <c r="AJ38" s="367"/>
      <c r="AK38" s="367"/>
      <c r="AL38" s="367"/>
      <c r="AM38" s="367"/>
      <c r="AN38" s="367"/>
      <c r="AO38" s="367"/>
      <c r="AP38" s="367"/>
      <c r="AQ38" s="367"/>
      <c r="AR38" s="367"/>
      <c r="AS38" s="367"/>
      <c r="AT38" s="367"/>
      <c r="AU38" s="367"/>
      <c r="AV38" s="367"/>
      <c r="AW38" s="367"/>
      <c r="AX38" s="367"/>
      <c r="AY38" s="367"/>
    </row>
    <row r="39" spans="1:51" ht="19.5" customHeight="1" x14ac:dyDescent="0.25">
      <c r="A39" s="367"/>
      <c r="B39" s="367"/>
      <c r="C39" s="367"/>
      <c r="D39" s="367"/>
      <c r="E39" s="367"/>
      <c r="F39" s="367"/>
      <c r="G39" s="367"/>
      <c r="H39" s="367"/>
      <c r="I39" s="367"/>
      <c r="J39" s="367"/>
      <c r="K39" s="367"/>
      <c r="L39" s="367"/>
      <c r="M39" s="367"/>
      <c r="N39" s="367"/>
      <c r="O39" s="367"/>
      <c r="P39" s="367"/>
      <c r="Q39" s="367"/>
      <c r="R39" s="367"/>
      <c r="S39" s="367"/>
      <c r="T39" s="367"/>
      <c r="U39" s="367"/>
      <c r="V39" s="367"/>
      <c r="W39" s="367"/>
      <c r="X39" s="367"/>
      <c r="Y39" s="367"/>
      <c r="Z39" s="367"/>
      <c r="AA39" s="367"/>
      <c r="AB39" s="367"/>
      <c r="AC39" s="367"/>
      <c r="AD39" s="367"/>
      <c r="AE39" s="367"/>
      <c r="AF39" s="367"/>
      <c r="AG39" s="367"/>
      <c r="AH39" s="367"/>
      <c r="AI39" s="367"/>
      <c r="AJ39" s="367"/>
      <c r="AK39" s="367"/>
      <c r="AL39" s="367"/>
      <c r="AM39" s="367"/>
      <c r="AN39" s="367"/>
      <c r="AO39" s="367"/>
      <c r="AP39" s="367"/>
      <c r="AQ39" s="367"/>
      <c r="AR39" s="367"/>
      <c r="AS39" s="367"/>
      <c r="AT39" s="367"/>
      <c r="AU39" s="367"/>
      <c r="AV39" s="367"/>
      <c r="AW39" s="367"/>
      <c r="AX39" s="367"/>
      <c r="AY39" s="367"/>
    </row>
    <row r="40" spans="1:51" ht="19.5" customHeight="1" x14ac:dyDescent="0.25">
      <c r="A40" s="367"/>
      <c r="B40" s="367"/>
      <c r="C40" s="367"/>
      <c r="D40" s="367"/>
      <c r="E40" s="367"/>
      <c r="F40" s="367"/>
      <c r="G40" s="367"/>
      <c r="H40" s="367"/>
      <c r="I40" s="367"/>
      <c r="J40" s="367"/>
      <c r="K40" s="367"/>
      <c r="L40" s="367"/>
      <c r="M40" s="367"/>
      <c r="N40" s="367"/>
      <c r="O40" s="367"/>
      <c r="P40" s="367"/>
      <c r="Q40" s="367"/>
      <c r="R40" s="367"/>
      <c r="S40" s="367"/>
      <c r="T40" s="367"/>
      <c r="U40" s="367"/>
      <c r="V40" s="367"/>
      <c r="W40" s="367"/>
      <c r="X40" s="367"/>
      <c r="Y40" s="367"/>
      <c r="Z40" s="367"/>
      <c r="AA40" s="367"/>
      <c r="AB40" s="367"/>
      <c r="AC40" s="367"/>
      <c r="AD40" s="367"/>
      <c r="AE40" s="367"/>
      <c r="AF40" s="367"/>
      <c r="AG40" s="367"/>
      <c r="AH40" s="367"/>
      <c r="AI40" s="367"/>
      <c r="AJ40" s="367"/>
      <c r="AK40" s="367"/>
      <c r="AL40" s="367"/>
      <c r="AM40" s="367"/>
      <c r="AN40" s="367"/>
      <c r="AO40" s="367"/>
      <c r="AP40" s="367"/>
      <c r="AQ40" s="367"/>
      <c r="AR40" s="367"/>
      <c r="AS40" s="367"/>
      <c r="AT40" s="367"/>
      <c r="AU40" s="367"/>
      <c r="AV40" s="367"/>
      <c r="AW40" s="367"/>
      <c r="AX40" s="367"/>
      <c r="AY40" s="367"/>
    </row>
    <row r="41" spans="1:51" ht="19.5" customHeight="1" x14ac:dyDescent="0.25">
      <c r="A41" s="367"/>
      <c r="B41" s="367"/>
      <c r="C41" s="367"/>
      <c r="D41" s="367"/>
      <c r="E41" s="367"/>
      <c r="F41" s="367"/>
      <c r="G41" s="367"/>
      <c r="H41" s="367"/>
      <c r="I41" s="367"/>
      <c r="J41" s="367"/>
      <c r="K41" s="367"/>
      <c r="L41" s="367"/>
      <c r="M41" s="367"/>
      <c r="N41" s="367"/>
      <c r="O41" s="367"/>
      <c r="P41" s="367"/>
      <c r="Q41" s="367"/>
      <c r="R41" s="367"/>
      <c r="S41" s="367"/>
      <c r="T41" s="367"/>
      <c r="U41" s="367"/>
      <c r="V41" s="367"/>
      <c r="W41" s="367"/>
      <c r="X41" s="367"/>
      <c r="Y41" s="367"/>
      <c r="Z41" s="367"/>
      <c r="AA41" s="367"/>
      <c r="AB41" s="367"/>
      <c r="AC41" s="367"/>
      <c r="AD41" s="367"/>
      <c r="AE41" s="367"/>
      <c r="AF41" s="367"/>
      <c r="AG41" s="367"/>
      <c r="AH41" s="367"/>
      <c r="AI41" s="367"/>
      <c r="AJ41" s="367"/>
      <c r="AK41" s="367"/>
      <c r="AL41" s="367"/>
      <c r="AM41" s="367"/>
      <c r="AN41" s="367"/>
      <c r="AO41" s="367"/>
      <c r="AP41" s="367"/>
      <c r="AQ41" s="367"/>
      <c r="AR41" s="367"/>
      <c r="AS41" s="367"/>
      <c r="AT41" s="367"/>
      <c r="AU41" s="367"/>
      <c r="AV41" s="367"/>
      <c r="AW41" s="367"/>
      <c r="AX41" s="367"/>
      <c r="AY41" s="367"/>
    </row>
    <row r="42" spans="1:51" ht="19.5" customHeight="1" x14ac:dyDescent="0.25">
      <c r="A42" s="367"/>
      <c r="B42" s="367"/>
      <c r="C42" s="367"/>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row>
    <row r="43" spans="1:51" ht="19.5" customHeight="1" x14ac:dyDescent="0.25">
      <c r="A43" s="367"/>
      <c r="B43" s="367"/>
      <c r="C43" s="367"/>
      <c r="D43" s="367"/>
      <c r="E43" s="367"/>
      <c r="F43" s="367"/>
      <c r="G43" s="367"/>
      <c r="H43" s="367"/>
      <c r="I43" s="367"/>
      <c r="J43" s="367"/>
      <c r="K43" s="367"/>
      <c r="L43" s="367"/>
      <c r="M43" s="367"/>
      <c r="N43" s="367"/>
      <c r="O43" s="367"/>
      <c r="P43" s="367"/>
      <c r="Q43" s="367"/>
      <c r="R43" s="367"/>
      <c r="S43" s="367"/>
      <c r="T43" s="367"/>
      <c r="U43" s="367"/>
      <c r="V43" s="367"/>
      <c r="W43" s="367"/>
      <c r="X43" s="367"/>
      <c r="Y43" s="367"/>
      <c r="Z43" s="367"/>
      <c r="AA43" s="367"/>
      <c r="AB43" s="367"/>
      <c r="AC43" s="367"/>
      <c r="AD43" s="367"/>
      <c r="AE43" s="367"/>
      <c r="AF43" s="367"/>
      <c r="AG43" s="367"/>
      <c r="AH43" s="367"/>
      <c r="AI43" s="367"/>
      <c r="AJ43" s="367"/>
      <c r="AK43" s="367"/>
      <c r="AL43" s="367"/>
      <c r="AM43" s="367"/>
      <c r="AN43" s="367"/>
      <c r="AO43" s="367"/>
      <c r="AP43" s="367"/>
      <c r="AQ43" s="367"/>
      <c r="AR43" s="367"/>
      <c r="AS43" s="367"/>
      <c r="AT43" s="367"/>
      <c r="AU43" s="367"/>
      <c r="AV43" s="367"/>
      <c r="AW43" s="367"/>
      <c r="AX43" s="367"/>
      <c r="AY43" s="367"/>
    </row>
    <row r="44" spans="1:51" ht="19.5" customHeight="1" x14ac:dyDescent="0.25">
      <c r="A44" s="367"/>
      <c r="B44" s="367"/>
      <c r="C44" s="367"/>
      <c r="D44" s="367"/>
      <c r="E44" s="367"/>
      <c r="F44" s="367"/>
      <c r="G44" s="367"/>
      <c r="H44" s="367"/>
      <c r="I44" s="367"/>
      <c r="J44" s="367"/>
      <c r="K44" s="367"/>
      <c r="L44" s="367"/>
      <c r="M44" s="367"/>
      <c r="N44" s="367"/>
      <c r="O44" s="367"/>
      <c r="P44" s="367"/>
      <c r="Q44" s="367"/>
      <c r="R44" s="367"/>
      <c r="S44" s="367"/>
      <c r="T44" s="367"/>
      <c r="U44" s="367"/>
      <c r="V44" s="367"/>
      <c r="W44" s="367"/>
      <c r="X44" s="367"/>
      <c r="Y44" s="367"/>
      <c r="Z44" s="367"/>
      <c r="AA44" s="367"/>
      <c r="AB44" s="367"/>
      <c r="AC44" s="367"/>
      <c r="AD44" s="367"/>
      <c r="AE44" s="367"/>
      <c r="AF44" s="367"/>
      <c r="AG44" s="367"/>
      <c r="AH44" s="367"/>
      <c r="AI44" s="367"/>
      <c r="AJ44" s="367"/>
      <c r="AK44" s="367"/>
      <c r="AL44" s="367"/>
      <c r="AM44" s="367"/>
      <c r="AN44" s="367"/>
      <c r="AO44" s="367"/>
      <c r="AP44" s="367"/>
      <c r="AQ44" s="367"/>
      <c r="AR44" s="367"/>
      <c r="AS44" s="367"/>
      <c r="AT44" s="367"/>
      <c r="AU44" s="367"/>
      <c r="AV44" s="367"/>
      <c r="AW44" s="367"/>
      <c r="AX44" s="367"/>
      <c r="AY44" s="367"/>
    </row>
    <row r="45" spans="1:51" ht="19.5" customHeight="1" x14ac:dyDescent="0.25">
      <c r="A45" s="367"/>
      <c r="B45" s="367"/>
      <c r="C45" s="367"/>
      <c r="D45" s="367"/>
      <c r="E45" s="367"/>
      <c r="F45" s="367"/>
      <c r="G45" s="367"/>
      <c r="H45" s="367"/>
      <c r="I45" s="367"/>
      <c r="J45" s="367"/>
      <c r="K45" s="367"/>
      <c r="L45" s="367"/>
      <c r="M45" s="367"/>
      <c r="N45" s="367"/>
      <c r="O45" s="367"/>
      <c r="P45" s="367"/>
      <c r="Q45" s="367"/>
      <c r="R45" s="367"/>
      <c r="S45" s="367"/>
      <c r="T45" s="367"/>
      <c r="U45" s="367"/>
      <c r="V45" s="367"/>
      <c r="W45" s="367"/>
      <c r="X45" s="367"/>
      <c r="Y45" s="367"/>
      <c r="Z45" s="367"/>
      <c r="AA45" s="367"/>
      <c r="AB45" s="367"/>
      <c r="AC45" s="367"/>
      <c r="AD45" s="367"/>
      <c r="AE45" s="367"/>
      <c r="AF45" s="367"/>
      <c r="AG45" s="367"/>
      <c r="AH45" s="367"/>
      <c r="AI45" s="367"/>
      <c r="AJ45" s="367"/>
      <c r="AK45" s="367"/>
      <c r="AL45" s="367"/>
      <c r="AM45" s="367"/>
      <c r="AN45" s="367"/>
      <c r="AO45" s="367"/>
      <c r="AP45" s="367"/>
      <c r="AQ45" s="367"/>
      <c r="AR45" s="367"/>
      <c r="AS45" s="367"/>
      <c r="AT45" s="367"/>
      <c r="AU45" s="367"/>
      <c r="AV45" s="367"/>
      <c r="AW45" s="367"/>
      <c r="AX45" s="367"/>
      <c r="AY45" s="367"/>
    </row>
    <row r="46" spans="1:51" ht="19.5" customHeight="1" x14ac:dyDescent="0.25">
      <c r="A46" s="367"/>
      <c r="B46" s="367"/>
      <c r="C46" s="367"/>
      <c r="D46" s="367"/>
      <c r="E46" s="367"/>
      <c r="F46" s="367"/>
      <c r="G46" s="367"/>
      <c r="H46" s="367"/>
      <c r="I46" s="367"/>
      <c r="J46" s="367"/>
      <c r="K46" s="367"/>
      <c r="L46" s="367"/>
      <c r="M46" s="367"/>
      <c r="N46" s="367"/>
      <c r="O46" s="367"/>
      <c r="P46" s="367"/>
      <c r="Q46" s="367"/>
      <c r="R46" s="367"/>
      <c r="S46" s="367"/>
      <c r="T46" s="367"/>
      <c r="U46" s="367"/>
      <c r="V46" s="367"/>
      <c r="W46" s="367"/>
      <c r="X46" s="367"/>
      <c r="Y46" s="367"/>
      <c r="Z46" s="367"/>
      <c r="AA46" s="367"/>
      <c r="AB46" s="367"/>
      <c r="AC46" s="367"/>
      <c r="AD46" s="367"/>
      <c r="AE46" s="367"/>
      <c r="AF46" s="367"/>
      <c r="AG46" s="367"/>
      <c r="AH46" s="367"/>
      <c r="AI46" s="367"/>
      <c r="AJ46" s="367"/>
      <c r="AK46" s="367"/>
      <c r="AL46" s="367"/>
      <c r="AM46" s="367"/>
      <c r="AN46" s="367"/>
      <c r="AO46" s="367"/>
      <c r="AP46" s="367"/>
      <c r="AQ46" s="367"/>
      <c r="AR46" s="367"/>
      <c r="AS46" s="367"/>
      <c r="AT46" s="367"/>
      <c r="AU46" s="367"/>
      <c r="AV46" s="367"/>
      <c r="AW46" s="367"/>
      <c r="AX46" s="367"/>
      <c r="AY46" s="367"/>
    </row>
    <row r="47" spans="1:51" ht="19.5" customHeight="1" x14ac:dyDescent="0.25">
      <c r="A47" s="367"/>
      <c r="B47" s="367"/>
      <c r="C47" s="367"/>
      <c r="D47" s="367"/>
      <c r="E47" s="367"/>
      <c r="F47" s="367"/>
      <c r="G47" s="367"/>
      <c r="H47" s="367"/>
      <c r="I47" s="367"/>
      <c r="J47" s="367"/>
      <c r="K47" s="367"/>
      <c r="L47" s="367"/>
      <c r="M47" s="367"/>
      <c r="N47" s="367"/>
      <c r="O47" s="367"/>
      <c r="P47" s="367"/>
      <c r="Q47" s="367"/>
      <c r="R47" s="367"/>
      <c r="S47" s="367"/>
      <c r="T47" s="367"/>
      <c r="U47" s="367"/>
      <c r="V47" s="367"/>
      <c r="W47" s="367"/>
      <c r="X47" s="367"/>
      <c r="Y47" s="367"/>
      <c r="Z47" s="367"/>
      <c r="AA47" s="367"/>
      <c r="AB47" s="367"/>
      <c r="AC47" s="367"/>
      <c r="AD47" s="367"/>
      <c r="AE47" s="367"/>
      <c r="AF47" s="367"/>
      <c r="AG47" s="367"/>
      <c r="AH47" s="367"/>
      <c r="AI47" s="367"/>
      <c r="AJ47" s="367"/>
      <c r="AK47" s="367"/>
      <c r="AL47" s="367"/>
      <c r="AM47" s="367"/>
      <c r="AN47" s="367"/>
      <c r="AO47" s="367"/>
      <c r="AP47" s="367"/>
      <c r="AQ47" s="367"/>
      <c r="AR47" s="367"/>
      <c r="AS47" s="367"/>
      <c r="AT47" s="367"/>
      <c r="AU47" s="367"/>
      <c r="AV47" s="367"/>
      <c r="AW47" s="367"/>
      <c r="AX47" s="367"/>
      <c r="AY47" s="367"/>
    </row>
    <row r="48" spans="1:51" ht="19.5" customHeight="1" x14ac:dyDescent="0.25">
      <c r="A48" s="367"/>
      <c r="B48" s="367"/>
      <c r="C48" s="367"/>
      <c r="D48" s="367"/>
      <c r="E48" s="367"/>
      <c r="F48" s="367"/>
      <c r="G48" s="367"/>
      <c r="H48" s="367"/>
      <c r="I48" s="367"/>
      <c r="J48" s="367"/>
      <c r="K48" s="367"/>
      <c r="L48" s="367"/>
      <c r="M48" s="367"/>
      <c r="N48" s="367"/>
      <c r="O48" s="367"/>
      <c r="P48" s="367"/>
      <c r="Q48" s="367"/>
      <c r="R48" s="367"/>
      <c r="S48" s="367"/>
      <c r="T48" s="367"/>
      <c r="U48" s="367"/>
      <c r="V48" s="367"/>
      <c r="W48" s="367"/>
      <c r="X48" s="367"/>
      <c r="Y48" s="367"/>
      <c r="Z48" s="367"/>
      <c r="AA48" s="367"/>
      <c r="AB48" s="367"/>
      <c r="AC48" s="367"/>
      <c r="AD48" s="367"/>
      <c r="AE48" s="367"/>
      <c r="AF48" s="367"/>
      <c r="AG48" s="367"/>
      <c r="AH48" s="367"/>
      <c r="AI48" s="367"/>
      <c r="AJ48" s="367"/>
      <c r="AK48" s="367"/>
      <c r="AL48" s="367"/>
      <c r="AM48" s="367"/>
      <c r="AN48" s="367"/>
      <c r="AO48" s="367"/>
      <c r="AP48" s="367"/>
      <c r="AQ48" s="367"/>
      <c r="AR48" s="367"/>
      <c r="AS48" s="367"/>
      <c r="AT48" s="367"/>
      <c r="AU48" s="367"/>
      <c r="AV48" s="367"/>
      <c r="AW48" s="367"/>
      <c r="AX48" s="367"/>
      <c r="AY48" s="367"/>
    </row>
    <row r="49" spans="1:51" ht="19.5" customHeight="1" x14ac:dyDescent="0.25">
      <c r="A49" s="367"/>
      <c r="B49" s="367"/>
      <c r="C49" s="367"/>
      <c r="D49" s="367"/>
      <c r="E49" s="367"/>
      <c r="F49" s="367"/>
      <c r="G49" s="367"/>
      <c r="H49" s="367"/>
      <c r="I49" s="367"/>
      <c r="J49" s="367"/>
      <c r="K49" s="367"/>
      <c r="L49" s="367"/>
      <c r="M49" s="367"/>
      <c r="N49" s="367"/>
      <c r="O49" s="367"/>
      <c r="P49" s="367"/>
      <c r="Q49" s="367"/>
      <c r="R49" s="367"/>
      <c r="S49" s="367"/>
      <c r="T49" s="367"/>
      <c r="U49" s="367"/>
      <c r="V49" s="367"/>
      <c r="W49" s="367"/>
      <c r="X49" s="367"/>
      <c r="Y49" s="367"/>
      <c r="Z49" s="367"/>
      <c r="AA49" s="367"/>
      <c r="AB49" s="367"/>
      <c r="AC49" s="367"/>
      <c r="AD49" s="367"/>
      <c r="AE49" s="367"/>
      <c r="AF49" s="367"/>
      <c r="AG49" s="367"/>
      <c r="AH49" s="367"/>
      <c r="AI49" s="367"/>
      <c r="AJ49" s="367"/>
      <c r="AK49" s="367"/>
      <c r="AL49" s="367"/>
      <c r="AM49" s="367"/>
      <c r="AN49" s="367"/>
      <c r="AO49" s="367"/>
      <c r="AP49" s="367"/>
      <c r="AQ49" s="367"/>
      <c r="AR49" s="367"/>
      <c r="AS49" s="367"/>
      <c r="AT49" s="367"/>
      <c r="AU49" s="367"/>
      <c r="AV49" s="367"/>
      <c r="AW49" s="367"/>
      <c r="AX49" s="367"/>
      <c r="AY49" s="367"/>
    </row>
    <row r="50" spans="1:51" ht="19.5" customHeight="1" x14ac:dyDescent="0.25">
      <c r="A50" s="367"/>
      <c r="B50" s="367"/>
      <c r="C50" s="367"/>
      <c r="D50" s="367"/>
      <c r="E50" s="367"/>
      <c r="F50" s="367"/>
      <c r="G50" s="367"/>
      <c r="H50" s="367"/>
      <c r="I50" s="367"/>
      <c r="J50" s="367"/>
      <c r="K50" s="367"/>
      <c r="L50" s="367"/>
      <c r="M50" s="367"/>
      <c r="N50" s="367"/>
      <c r="O50" s="367"/>
      <c r="P50" s="367"/>
      <c r="Q50" s="367"/>
      <c r="R50" s="367"/>
      <c r="S50" s="367"/>
      <c r="T50" s="367"/>
      <c r="U50" s="367"/>
      <c r="V50" s="367"/>
      <c r="W50" s="367"/>
      <c r="X50" s="367"/>
      <c r="Y50" s="367"/>
      <c r="Z50" s="367"/>
      <c r="AA50" s="367"/>
      <c r="AB50" s="367"/>
      <c r="AC50" s="367"/>
      <c r="AD50" s="367"/>
      <c r="AE50" s="367"/>
      <c r="AF50" s="367"/>
      <c r="AG50" s="367"/>
      <c r="AH50" s="367"/>
      <c r="AI50" s="367"/>
      <c r="AJ50" s="367"/>
      <c r="AK50" s="367"/>
      <c r="AL50" s="367"/>
      <c r="AM50" s="367"/>
      <c r="AN50" s="367"/>
      <c r="AO50" s="367"/>
      <c r="AP50" s="367"/>
      <c r="AQ50" s="367"/>
      <c r="AR50" s="367"/>
      <c r="AS50" s="367"/>
      <c r="AT50" s="367"/>
      <c r="AU50" s="367"/>
      <c r="AV50" s="367"/>
      <c r="AW50" s="367"/>
      <c r="AX50" s="367"/>
      <c r="AY50" s="367"/>
    </row>
    <row r="51" spans="1:51" ht="19.5" customHeight="1" x14ac:dyDescent="0.25">
      <c r="A51" s="367"/>
      <c r="B51" s="367"/>
      <c r="C51" s="367"/>
      <c r="D51" s="367"/>
      <c r="E51" s="367"/>
      <c r="F51" s="367"/>
      <c r="G51" s="367"/>
      <c r="H51" s="367"/>
      <c r="I51" s="367"/>
      <c r="J51" s="367"/>
      <c r="K51" s="367"/>
      <c r="L51" s="367"/>
      <c r="M51" s="367"/>
      <c r="N51" s="367"/>
      <c r="O51" s="367"/>
      <c r="P51" s="367"/>
      <c r="Q51" s="367"/>
      <c r="R51" s="367"/>
      <c r="S51" s="367"/>
      <c r="T51" s="367"/>
      <c r="U51" s="367"/>
      <c r="V51" s="367"/>
      <c r="W51" s="367"/>
      <c r="X51" s="367"/>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row>
    <row r="52" spans="1:51" ht="19.5" customHeight="1" x14ac:dyDescent="0.25">
      <c r="A52" s="367"/>
      <c r="B52" s="367"/>
      <c r="C52" s="367"/>
      <c r="D52" s="367"/>
      <c r="E52" s="367"/>
      <c r="F52" s="367"/>
      <c r="G52" s="367"/>
      <c r="H52" s="367"/>
      <c r="I52" s="367"/>
      <c r="J52" s="367"/>
      <c r="K52" s="367"/>
      <c r="L52" s="367"/>
      <c r="M52" s="367"/>
      <c r="N52" s="367"/>
      <c r="O52" s="367"/>
      <c r="P52" s="367"/>
      <c r="Q52" s="367"/>
      <c r="R52" s="367"/>
      <c r="S52" s="367"/>
      <c r="T52" s="367"/>
      <c r="U52" s="367"/>
      <c r="V52" s="367"/>
      <c r="W52" s="367"/>
      <c r="X52" s="367"/>
      <c r="Y52" s="367"/>
      <c r="Z52" s="367"/>
      <c r="AA52" s="367"/>
      <c r="AB52" s="367"/>
      <c r="AC52" s="367"/>
      <c r="AD52" s="367"/>
      <c r="AE52" s="367"/>
      <c r="AF52" s="367"/>
      <c r="AG52" s="367"/>
      <c r="AH52" s="367"/>
      <c r="AI52" s="367"/>
      <c r="AJ52" s="367"/>
      <c r="AK52" s="367"/>
      <c r="AL52" s="367"/>
      <c r="AM52" s="367"/>
      <c r="AN52" s="367"/>
      <c r="AO52" s="367"/>
      <c r="AP52" s="367"/>
      <c r="AQ52" s="367"/>
      <c r="AR52" s="367"/>
      <c r="AS52" s="367"/>
      <c r="AT52" s="367"/>
      <c r="AU52" s="367"/>
      <c r="AV52" s="367"/>
      <c r="AW52" s="367"/>
      <c r="AX52" s="367"/>
      <c r="AY52" s="367"/>
    </row>
    <row r="53" spans="1:51" ht="19.5" customHeight="1" x14ac:dyDescent="0.25">
      <c r="A53" s="367"/>
      <c r="B53" s="367"/>
      <c r="C53" s="367"/>
      <c r="D53" s="367"/>
      <c r="E53" s="367"/>
      <c r="F53" s="367"/>
      <c r="G53" s="367"/>
      <c r="H53" s="367"/>
      <c r="I53" s="367"/>
      <c r="J53" s="367"/>
      <c r="K53" s="367"/>
      <c r="L53" s="367"/>
      <c r="M53" s="367"/>
      <c r="N53" s="367"/>
      <c r="O53" s="367"/>
      <c r="P53" s="367"/>
      <c r="Q53" s="367"/>
      <c r="R53" s="367"/>
      <c r="S53" s="367"/>
      <c r="T53" s="367"/>
      <c r="U53" s="367"/>
      <c r="V53" s="367"/>
      <c r="W53" s="367"/>
      <c r="X53" s="367"/>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row>
    <row r="54" spans="1:51" ht="19.5" customHeight="1" x14ac:dyDescent="0.25">
      <c r="A54" s="367"/>
      <c r="B54" s="367"/>
      <c r="C54" s="367"/>
      <c r="D54" s="367"/>
      <c r="E54" s="367"/>
      <c r="F54" s="367"/>
      <c r="G54" s="367"/>
      <c r="H54" s="367"/>
      <c r="I54" s="367"/>
      <c r="J54" s="367"/>
      <c r="K54" s="367"/>
      <c r="L54" s="367"/>
      <c r="M54" s="367"/>
      <c r="N54" s="367"/>
      <c r="O54" s="367"/>
      <c r="P54" s="367"/>
      <c r="Q54" s="367"/>
      <c r="R54" s="367"/>
      <c r="S54" s="367"/>
      <c r="T54" s="367"/>
      <c r="U54" s="367"/>
      <c r="V54" s="367"/>
      <c r="W54" s="367"/>
      <c r="X54" s="367"/>
      <c r="Y54" s="367"/>
      <c r="Z54" s="367"/>
      <c r="AA54" s="367"/>
      <c r="AB54" s="367"/>
      <c r="AC54" s="367"/>
      <c r="AD54" s="367"/>
      <c r="AE54" s="367"/>
      <c r="AF54" s="367"/>
      <c r="AG54" s="367"/>
      <c r="AH54" s="367"/>
      <c r="AI54" s="367"/>
      <c r="AJ54" s="367"/>
      <c r="AK54" s="367"/>
      <c r="AL54" s="367"/>
      <c r="AM54" s="367"/>
      <c r="AN54" s="367"/>
      <c r="AO54" s="367"/>
      <c r="AP54" s="367"/>
      <c r="AQ54" s="367"/>
      <c r="AR54" s="367"/>
      <c r="AS54" s="367"/>
      <c r="AT54" s="367"/>
      <c r="AU54" s="367"/>
      <c r="AV54" s="367"/>
      <c r="AW54" s="367"/>
      <c r="AX54" s="367"/>
      <c r="AY54" s="367"/>
    </row>
    <row r="55" spans="1:51" ht="19.5" customHeight="1" x14ac:dyDescent="0.25">
      <c r="A55" s="367"/>
      <c r="B55" s="367"/>
      <c r="C55" s="367"/>
      <c r="D55" s="367"/>
      <c r="E55" s="367"/>
      <c r="F55" s="367"/>
      <c r="G55" s="367"/>
      <c r="H55" s="367"/>
      <c r="I55" s="367"/>
      <c r="J55" s="367"/>
      <c r="K55" s="367"/>
      <c r="L55" s="367"/>
      <c r="M55" s="367"/>
      <c r="N55" s="367"/>
      <c r="O55" s="367"/>
      <c r="P55" s="367"/>
      <c r="Q55" s="367"/>
      <c r="R55" s="367"/>
      <c r="S55" s="367"/>
      <c r="T55" s="367"/>
      <c r="U55" s="367"/>
      <c r="V55" s="367"/>
      <c r="W55" s="367"/>
      <c r="X55" s="367"/>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row>
    <row r="56" spans="1:51" ht="19.5" customHeight="1" x14ac:dyDescent="0.25">
      <c r="A56" s="367"/>
      <c r="B56" s="367"/>
      <c r="C56" s="367"/>
      <c r="D56" s="367"/>
      <c r="E56" s="367"/>
      <c r="F56" s="367"/>
      <c r="G56" s="367"/>
      <c r="H56" s="367"/>
      <c r="I56" s="367"/>
      <c r="J56" s="367"/>
      <c r="K56" s="367"/>
      <c r="L56" s="367"/>
      <c r="M56" s="367"/>
      <c r="N56" s="367"/>
      <c r="O56" s="367"/>
      <c r="P56" s="367"/>
      <c r="Q56" s="367"/>
      <c r="R56" s="367"/>
      <c r="S56" s="367"/>
      <c r="T56" s="367"/>
      <c r="U56" s="367"/>
      <c r="V56" s="367"/>
      <c r="W56" s="367"/>
      <c r="X56" s="367"/>
      <c r="Y56" s="367"/>
      <c r="Z56" s="367"/>
      <c r="AA56" s="367"/>
      <c r="AB56" s="367"/>
      <c r="AC56" s="367"/>
      <c r="AD56" s="367"/>
      <c r="AE56" s="367"/>
      <c r="AF56" s="367"/>
      <c r="AG56" s="367"/>
      <c r="AH56" s="367"/>
      <c r="AI56" s="367"/>
      <c r="AJ56" s="367"/>
      <c r="AK56" s="367"/>
      <c r="AL56" s="367"/>
      <c r="AM56" s="367"/>
      <c r="AN56" s="367"/>
      <c r="AO56" s="367"/>
      <c r="AP56" s="367"/>
      <c r="AQ56" s="367"/>
      <c r="AR56" s="367"/>
      <c r="AS56" s="367"/>
      <c r="AT56" s="367"/>
      <c r="AU56" s="367"/>
      <c r="AV56" s="367"/>
      <c r="AW56" s="367"/>
      <c r="AX56" s="367"/>
      <c r="AY56" s="367"/>
    </row>
    <row r="57" spans="1:51" ht="19.5" customHeight="1" x14ac:dyDescent="0.25">
      <c r="A57" s="367"/>
      <c r="B57" s="369" t="s">
        <v>2501</v>
      </c>
      <c r="C57" s="367"/>
      <c r="D57" s="367"/>
      <c r="E57" s="367"/>
      <c r="F57" s="367"/>
      <c r="G57" s="367"/>
      <c r="H57" s="367"/>
      <c r="I57" s="367"/>
      <c r="J57" s="367"/>
      <c r="K57" s="367"/>
      <c r="L57" s="367"/>
      <c r="M57" s="367"/>
      <c r="N57" s="367"/>
      <c r="O57" s="367"/>
      <c r="P57" s="367"/>
      <c r="Q57" s="367"/>
      <c r="R57" s="367"/>
      <c r="S57" s="367"/>
      <c r="T57" s="367"/>
      <c r="U57" s="367"/>
      <c r="V57" s="367"/>
      <c r="W57" s="367"/>
      <c r="X57" s="367"/>
      <c r="Y57" s="367"/>
      <c r="Z57" s="367"/>
      <c r="AA57" s="367"/>
      <c r="AB57" s="367"/>
      <c r="AC57" s="367"/>
      <c r="AD57" s="367"/>
      <c r="AE57" s="367"/>
      <c r="AF57" s="367"/>
      <c r="AG57" s="367"/>
      <c r="AH57" s="367"/>
      <c r="AI57" s="367"/>
      <c r="AJ57" s="367"/>
      <c r="AK57" s="367"/>
      <c r="AL57" s="367"/>
      <c r="AM57" s="367"/>
      <c r="AN57" s="367"/>
      <c r="AO57" s="367"/>
      <c r="AP57" s="367"/>
      <c r="AQ57" s="367"/>
      <c r="AR57" s="367"/>
      <c r="AS57" s="367"/>
      <c r="AT57" s="367"/>
      <c r="AU57" s="367"/>
      <c r="AV57" s="367"/>
      <c r="AW57" s="367"/>
      <c r="AX57" s="367"/>
      <c r="AY57" s="367"/>
    </row>
    <row r="58" spans="1:51" ht="19.5" customHeight="1" x14ac:dyDescent="0.25">
      <c r="A58" s="367"/>
      <c r="B58" s="367"/>
      <c r="C58" s="367"/>
      <c r="D58" s="367"/>
      <c r="E58" s="367"/>
      <c r="F58" s="367"/>
      <c r="G58" s="367"/>
      <c r="H58" s="367"/>
      <c r="I58" s="367"/>
      <c r="J58" s="367"/>
      <c r="K58" s="367"/>
      <c r="L58" s="367"/>
      <c r="M58" s="367"/>
      <c r="N58" s="367"/>
      <c r="O58" s="367"/>
      <c r="P58" s="367"/>
      <c r="Q58" s="367"/>
      <c r="R58" s="367"/>
      <c r="S58" s="367"/>
      <c r="T58" s="367"/>
      <c r="U58" s="367"/>
      <c r="V58" s="367"/>
      <c r="W58" s="367"/>
      <c r="X58" s="367"/>
      <c r="Y58" s="367"/>
      <c r="Z58" s="367"/>
      <c r="AA58" s="367"/>
      <c r="AB58" s="367"/>
      <c r="AC58" s="367"/>
      <c r="AD58" s="367"/>
      <c r="AE58" s="367"/>
      <c r="AF58" s="367"/>
      <c r="AG58" s="367"/>
      <c r="AH58" s="367"/>
      <c r="AI58" s="367"/>
      <c r="AJ58" s="367"/>
      <c r="AK58" s="367"/>
      <c r="AL58" s="367"/>
      <c r="AM58" s="367"/>
      <c r="AN58" s="367"/>
      <c r="AO58" s="367"/>
      <c r="AP58" s="367"/>
      <c r="AQ58" s="367"/>
      <c r="AR58" s="367"/>
      <c r="AS58" s="367"/>
      <c r="AT58" s="367"/>
      <c r="AU58" s="367"/>
      <c r="AV58" s="367"/>
      <c r="AW58" s="367"/>
      <c r="AX58" s="367"/>
      <c r="AY58" s="367"/>
    </row>
    <row r="59" spans="1:51" ht="19.5" customHeight="1" x14ac:dyDescent="0.25">
      <c r="A59" s="367"/>
      <c r="B59" s="367"/>
      <c r="C59" s="367"/>
      <c r="D59" s="367"/>
      <c r="E59" s="367"/>
      <c r="F59" s="367"/>
      <c r="G59" s="367"/>
      <c r="H59" s="367"/>
      <c r="I59" s="367"/>
      <c r="J59" s="367"/>
      <c r="K59" s="367"/>
      <c r="L59" s="367"/>
      <c r="M59" s="367"/>
      <c r="N59" s="367"/>
      <c r="O59" s="367"/>
      <c r="P59" s="367"/>
      <c r="Q59" s="367"/>
      <c r="R59" s="367"/>
      <c r="S59" s="367"/>
      <c r="T59" s="367"/>
      <c r="U59" s="367"/>
      <c r="V59" s="367"/>
      <c r="W59" s="367"/>
      <c r="X59" s="367"/>
      <c r="Y59" s="367"/>
      <c r="Z59" s="367"/>
      <c r="AA59" s="367"/>
      <c r="AB59" s="367"/>
      <c r="AC59" s="367"/>
      <c r="AD59" s="367"/>
      <c r="AE59" s="367"/>
      <c r="AF59" s="367"/>
      <c r="AG59" s="367"/>
      <c r="AH59" s="367"/>
      <c r="AI59" s="367"/>
      <c r="AJ59" s="367"/>
      <c r="AK59" s="367"/>
      <c r="AL59" s="367"/>
      <c r="AM59" s="367"/>
      <c r="AN59" s="367"/>
      <c r="AO59" s="367"/>
      <c r="AP59" s="367"/>
      <c r="AQ59" s="367"/>
      <c r="AR59" s="367"/>
      <c r="AS59" s="367"/>
      <c r="AT59" s="367"/>
      <c r="AU59" s="367"/>
      <c r="AV59" s="367"/>
      <c r="AW59" s="367"/>
      <c r="AX59" s="367"/>
      <c r="AY59" s="367"/>
    </row>
    <row r="60" spans="1:51" ht="19.5" customHeight="1" x14ac:dyDescent="0.25">
      <c r="A60" s="367"/>
      <c r="B60" s="367"/>
      <c r="C60" s="367"/>
      <c r="D60" s="367"/>
      <c r="E60" s="367"/>
      <c r="F60" s="367"/>
      <c r="G60" s="367"/>
      <c r="H60" s="367"/>
      <c r="I60" s="367"/>
      <c r="J60" s="367"/>
      <c r="K60" s="367"/>
      <c r="L60" s="367"/>
      <c r="M60" s="367"/>
      <c r="N60" s="367"/>
      <c r="O60" s="367"/>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c r="AS60" s="367"/>
      <c r="AT60" s="367"/>
      <c r="AU60" s="367"/>
      <c r="AV60" s="367"/>
      <c r="AW60" s="367"/>
      <c r="AX60" s="367"/>
      <c r="AY60" s="367"/>
    </row>
    <row r="61" spans="1:51" ht="19.5" customHeight="1" x14ac:dyDescent="0.25">
      <c r="A61" s="367"/>
      <c r="C61" s="367"/>
      <c r="D61" s="367"/>
      <c r="E61" s="367"/>
      <c r="F61" s="367"/>
      <c r="G61" s="367"/>
      <c r="H61" s="367"/>
      <c r="I61" s="367"/>
      <c r="J61" s="367"/>
      <c r="K61" s="367"/>
      <c r="L61" s="367"/>
      <c r="M61" s="367"/>
      <c r="N61" s="367"/>
      <c r="O61" s="367"/>
      <c r="P61" s="367"/>
      <c r="Q61" s="367"/>
      <c r="R61" s="367"/>
      <c r="S61" s="367"/>
      <c r="T61" s="367"/>
      <c r="U61" s="367"/>
      <c r="V61" s="367"/>
      <c r="W61" s="367"/>
      <c r="X61" s="367"/>
      <c r="Y61" s="367"/>
      <c r="Z61" s="367"/>
      <c r="AA61" s="367"/>
      <c r="AB61" s="367"/>
      <c r="AC61" s="367"/>
      <c r="AD61" s="367"/>
      <c r="AE61" s="367"/>
      <c r="AF61" s="367"/>
      <c r="AG61" s="367"/>
      <c r="AH61" s="367"/>
      <c r="AI61" s="367"/>
      <c r="AJ61" s="367"/>
      <c r="AK61" s="367"/>
      <c r="AL61" s="367"/>
      <c r="AM61" s="367"/>
      <c r="AN61" s="367"/>
      <c r="AO61" s="367"/>
      <c r="AP61" s="367"/>
      <c r="AQ61" s="367"/>
      <c r="AR61" s="367"/>
      <c r="AS61" s="367"/>
      <c r="AT61" s="367"/>
      <c r="AU61" s="367"/>
      <c r="AV61" s="367"/>
      <c r="AW61" s="367"/>
      <c r="AX61" s="367"/>
      <c r="AY61" s="367"/>
    </row>
    <row r="62" spans="1:51" ht="19.5" customHeight="1" x14ac:dyDescent="0.25">
      <c r="A62" s="367"/>
      <c r="B62" s="367"/>
      <c r="C62" s="367"/>
      <c r="D62" s="367"/>
      <c r="E62" s="367"/>
      <c r="F62" s="367"/>
      <c r="G62" s="367"/>
      <c r="H62" s="367"/>
      <c r="I62" s="367"/>
      <c r="J62" s="367"/>
      <c r="K62" s="367"/>
      <c r="L62" s="367"/>
      <c r="M62" s="367"/>
      <c r="N62" s="367"/>
      <c r="O62" s="367"/>
      <c r="P62" s="367"/>
      <c r="Q62" s="367"/>
      <c r="R62" s="367"/>
      <c r="S62" s="367"/>
      <c r="T62" s="367"/>
      <c r="U62" s="367"/>
      <c r="V62" s="367"/>
      <c r="W62" s="367"/>
      <c r="X62" s="367"/>
      <c r="Y62" s="367"/>
      <c r="Z62" s="367"/>
      <c r="AA62" s="367"/>
      <c r="AB62" s="367"/>
      <c r="AC62" s="367"/>
      <c r="AD62" s="367"/>
      <c r="AE62" s="367"/>
      <c r="AF62" s="367"/>
      <c r="AG62" s="367"/>
      <c r="AH62" s="367"/>
      <c r="AI62" s="367"/>
      <c r="AJ62" s="367"/>
      <c r="AK62" s="367"/>
      <c r="AL62" s="367"/>
      <c r="AM62" s="367"/>
      <c r="AN62" s="367"/>
      <c r="AO62" s="367"/>
      <c r="AP62" s="367"/>
      <c r="AQ62" s="367"/>
      <c r="AR62" s="367"/>
      <c r="AS62" s="367"/>
      <c r="AT62" s="367"/>
      <c r="AU62" s="367"/>
      <c r="AV62" s="367"/>
      <c r="AW62" s="367"/>
      <c r="AX62" s="367"/>
      <c r="AY62" s="367"/>
    </row>
    <row r="63" spans="1:51" ht="19.5" customHeight="1" x14ac:dyDescent="0.25">
      <c r="A63" s="367"/>
      <c r="B63" s="367"/>
      <c r="C63" s="367"/>
      <c r="D63" s="367"/>
      <c r="E63" s="367"/>
      <c r="F63" s="367"/>
      <c r="G63" s="367"/>
      <c r="H63" s="367"/>
      <c r="I63" s="367"/>
      <c r="J63" s="367"/>
      <c r="K63" s="367"/>
      <c r="L63" s="367"/>
      <c r="M63" s="367"/>
      <c r="N63" s="367"/>
      <c r="O63" s="367"/>
      <c r="P63" s="367"/>
      <c r="Q63" s="367"/>
      <c r="R63" s="367"/>
      <c r="S63" s="367"/>
      <c r="T63" s="367"/>
      <c r="U63" s="367"/>
      <c r="V63" s="367"/>
      <c r="W63" s="367"/>
      <c r="X63" s="367"/>
      <c r="Y63" s="367"/>
      <c r="Z63" s="367"/>
      <c r="AA63" s="367"/>
      <c r="AB63" s="367"/>
      <c r="AC63" s="367"/>
      <c r="AD63" s="367"/>
      <c r="AE63" s="367"/>
      <c r="AF63" s="367"/>
      <c r="AG63" s="367"/>
      <c r="AH63" s="367"/>
      <c r="AI63" s="367"/>
      <c r="AJ63" s="367"/>
      <c r="AK63" s="367"/>
      <c r="AL63" s="367"/>
      <c r="AM63" s="367"/>
      <c r="AN63" s="367"/>
      <c r="AO63" s="367"/>
      <c r="AP63" s="367"/>
      <c r="AQ63" s="367"/>
      <c r="AR63" s="367"/>
      <c r="AS63" s="367"/>
      <c r="AT63" s="367"/>
      <c r="AU63" s="367"/>
      <c r="AV63" s="367"/>
      <c r="AW63" s="367"/>
      <c r="AX63" s="367"/>
      <c r="AY63" s="367"/>
    </row>
    <row r="64" spans="1:51" ht="19.5" customHeight="1" x14ac:dyDescent="0.25">
      <c r="A64" s="367"/>
      <c r="B64" s="367"/>
      <c r="C64" s="367"/>
      <c r="D64" s="367"/>
      <c r="E64" s="367"/>
      <c r="F64" s="367"/>
      <c r="G64" s="367"/>
      <c r="H64" s="367"/>
      <c r="I64" s="367"/>
      <c r="J64" s="367"/>
      <c r="K64" s="367"/>
      <c r="L64" s="367"/>
      <c r="M64" s="367"/>
      <c r="N64" s="367"/>
      <c r="O64" s="367"/>
      <c r="P64" s="367"/>
      <c r="Q64" s="367"/>
      <c r="R64" s="367"/>
      <c r="S64" s="367"/>
      <c r="T64" s="367"/>
      <c r="U64" s="367"/>
      <c r="V64" s="367"/>
      <c r="W64" s="367"/>
      <c r="X64" s="367"/>
      <c r="Y64" s="367"/>
      <c r="Z64" s="367"/>
      <c r="AA64" s="367"/>
      <c r="AB64" s="367"/>
      <c r="AC64" s="367"/>
      <c r="AD64" s="367"/>
      <c r="AE64" s="367"/>
      <c r="AF64" s="367"/>
      <c r="AG64" s="367"/>
      <c r="AH64" s="367"/>
      <c r="AI64" s="367"/>
      <c r="AJ64" s="367"/>
      <c r="AK64" s="367"/>
      <c r="AL64" s="367"/>
      <c r="AM64" s="367"/>
      <c r="AN64" s="367"/>
      <c r="AO64" s="367"/>
      <c r="AP64" s="367"/>
      <c r="AQ64" s="367"/>
      <c r="AR64" s="367"/>
      <c r="AS64" s="367"/>
      <c r="AT64" s="367"/>
      <c r="AU64" s="367"/>
      <c r="AV64" s="367"/>
      <c r="AW64" s="367"/>
      <c r="AX64" s="367"/>
      <c r="AY64" s="367"/>
    </row>
    <row r="65" spans="1:66" ht="19.5" customHeight="1" x14ac:dyDescent="0.25">
      <c r="A65" s="367"/>
      <c r="B65" s="367"/>
      <c r="C65" s="367"/>
      <c r="D65" s="367"/>
      <c r="E65" s="367"/>
      <c r="F65" s="367"/>
      <c r="G65" s="367"/>
      <c r="H65" s="367"/>
      <c r="I65" s="367"/>
      <c r="J65" s="367"/>
      <c r="K65" s="367"/>
      <c r="L65" s="367"/>
      <c r="M65" s="367"/>
      <c r="N65" s="367"/>
      <c r="O65" s="367"/>
      <c r="P65" s="367"/>
      <c r="Q65" s="367"/>
      <c r="R65" s="367"/>
      <c r="S65" s="367"/>
      <c r="T65" s="367"/>
      <c r="U65" s="367"/>
      <c r="V65" s="367"/>
      <c r="W65" s="367"/>
      <c r="X65" s="367"/>
      <c r="Y65" s="367"/>
      <c r="Z65" s="367"/>
      <c r="AA65" s="367"/>
      <c r="AB65" s="367"/>
      <c r="AC65" s="367"/>
      <c r="AD65" s="367"/>
      <c r="AE65" s="367"/>
      <c r="AF65" s="367"/>
      <c r="AG65" s="367"/>
      <c r="AH65" s="367"/>
      <c r="AI65" s="367"/>
      <c r="AJ65" s="367"/>
      <c r="AK65" s="367"/>
      <c r="AL65" s="367"/>
      <c r="AM65" s="367"/>
      <c r="AN65" s="367"/>
      <c r="AO65" s="367"/>
      <c r="AP65" s="367"/>
      <c r="AQ65" s="367"/>
      <c r="AR65" s="367"/>
      <c r="AS65" s="367"/>
      <c r="AT65" s="367"/>
      <c r="AU65" s="367"/>
      <c r="AV65" s="367"/>
      <c r="AW65" s="367"/>
      <c r="AX65" s="367"/>
      <c r="AY65" s="367"/>
    </row>
    <row r="66" spans="1:66" ht="19.5" customHeight="1" x14ac:dyDescent="0.25">
      <c r="A66" s="367"/>
      <c r="B66" s="367"/>
      <c r="C66" s="367"/>
      <c r="D66" s="367"/>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367"/>
      <c r="AY66" s="367"/>
    </row>
    <row r="67" spans="1:66" ht="19.5" customHeight="1" x14ac:dyDescent="0.25">
      <c r="A67" s="367"/>
      <c r="B67" s="367"/>
      <c r="C67" s="367"/>
      <c r="D67" s="367"/>
      <c r="E67" s="367"/>
      <c r="F67" s="367"/>
      <c r="G67" s="367"/>
      <c r="H67" s="367"/>
      <c r="I67" s="367"/>
      <c r="J67" s="367"/>
      <c r="K67" s="367"/>
      <c r="L67" s="367"/>
      <c r="M67" s="367"/>
      <c r="N67" s="367"/>
      <c r="O67" s="367"/>
      <c r="P67" s="367"/>
      <c r="Q67" s="367"/>
      <c r="R67" s="367"/>
      <c r="S67" s="367"/>
      <c r="T67" s="367"/>
      <c r="U67" s="367"/>
      <c r="V67" s="367"/>
      <c r="W67" s="367"/>
      <c r="X67" s="367"/>
      <c r="Y67" s="367"/>
      <c r="Z67" s="367"/>
      <c r="AA67" s="367"/>
      <c r="AB67" s="367"/>
      <c r="AC67" s="367"/>
      <c r="AD67" s="367"/>
      <c r="AE67" s="367"/>
      <c r="AF67" s="367"/>
      <c r="AG67" s="367"/>
      <c r="AH67" s="367"/>
      <c r="AI67" s="367"/>
      <c r="AJ67" s="367"/>
      <c r="AK67" s="367"/>
      <c r="AL67" s="367"/>
      <c r="AM67" s="367"/>
      <c r="AN67" s="367"/>
      <c r="AO67" s="367"/>
      <c r="AP67" s="367"/>
      <c r="AQ67" s="367"/>
      <c r="AR67" s="367"/>
      <c r="AS67" s="367"/>
      <c r="AT67" s="367"/>
      <c r="AU67" s="367"/>
      <c r="AV67" s="367"/>
      <c r="AW67" s="367"/>
      <c r="AX67" s="367"/>
      <c r="AY67" s="367"/>
    </row>
    <row r="68" spans="1:66" ht="19.5" customHeight="1" x14ac:dyDescent="0.25">
      <c r="A68" s="367"/>
      <c r="B68" s="367"/>
      <c r="C68" s="367"/>
      <c r="D68" s="367"/>
      <c r="E68" s="367"/>
      <c r="F68" s="367"/>
      <c r="G68" s="367"/>
      <c r="H68" s="367"/>
      <c r="I68" s="367"/>
      <c r="J68" s="367"/>
      <c r="K68" s="367"/>
      <c r="L68" s="367"/>
      <c r="M68" s="367"/>
      <c r="N68" s="367"/>
      <c r="O68" s="367"/>
      <c r="P68" s="367"/>
      <c r="Q68" s="367"/>
      <c r="R68" s="367"/>
      <c r="S68" s="367"/>
      <c r="T68" s="367"/>
      <c r="U68" s="367"/>
      <c r="V68" s="367"/>
      <c r="W68" s="367"/>
      <c r="X68" s="367"/>
      <c r="Y68" s="367"/>
      <c r="Z68" s="367"/>
      <c r="AA68" s="367"/>
      <c r="AB68" s="367"/>
      <c r="AC68" s="367"/>
      <c r="AD68" s="367"/>
      <c r="AE68" s="367"/>
      <c r="AF68" s="367"/>
      <c r="AG68" s="367"/>
      <c r="AH68" s="367"/>
      <c r="AI68" s="367"/>
      <c r="AJ68" s="367"/>
      <c r="AK68" s="367"/>
      <c r="AL68" s="367"/>
      <c r="AM68" s="367"/>
      <c r="AN68" s="367"/>
      <c r="AO68" s="367"/>
      <c r="AP68" s="367"/>
      <c r="AQ68" s="367"/>
      <c r="AR68" s="367"/>
      <c r="AS68" s="367"/>
      <c r="AT68" s="367"/>
      <c r="AU68" s="367"/>
      <c r="AV68" s="367"/>
      <c r="AW68" s="367"/>
      <c r="AX68" s="367"/>
      <c r="AY68" s="367"/>
    </row>
    <row r="69" spans="1:66" ht="19.5" customHeight="1" x14ac:dyDescent="0.25">
      <c r="A69" s="367"/>
      <c r="B69" s="367"/>
      <c r="C69" s="367"/>
      <c r="D69" s="367"/>
      <c r="E69" s="367"/>
      <c r="F69" s="367"/>
      <c r="G69" s="367"/>
      <c r="H69" s="367"/>
      <c r="I69" s="367"/>
      <c r="J69" s="367"/>
      <c r="K69" s="367"/>
      <c r="L69" s="367"/>
      <c r="M69" s="367"/>
      <c r="N69" s="367"/>
      <c r="O69" s="367"/>
      <c r="P69" s="367"/>
      <c r="Q69" s="367"/>
      <c r="R69" s="367"/>
      <c r="S69" s="367"/>
      <c r="T69" s="367"/>
      <c r="U69" s="367"/>
      <c r="V69" s="367"/>
      <c r="W69" s="367"/>
      <c r="X69" s="367"/>
      <c r="Y69" s="367"/>
      <c r="Z69" s="367"/>
      <c r="AA69" s="367"/>
      <c r="AB69" s="367"/>
      <c r="AC69" s="367"/>
      <c r="AD69" s="367"/>
      <c r="AE69" s="367"/>
      <c r="AF69" s="367"/>
      <c r="AG69" s="367"/>
      <c r="AH69" s="367"/>
      <c r="AI69" s="367"/>
      <c r="AJ69" s="367"/>
      <c r="AK69" s="367"/>
      <c r="AL69" s="367"/>
      <c r="AM69" s="367"/>
      <c r="AN69" s="367"/>
      <c r="AO69" s="367"/>
      <c r="AP69" s="367"/>
      <c r="AQ69" s="367"/>
      <c r="AR69" s="367"/>
      <c r="AS69" s="367"/>
      <c r="AT69" s="367"/>
      <c r="AU69" s="367"/>
      <c r="AV69" s="367"/>
      <c r="AW69" s="367"/>
      <c r="AX69" s="367"/>
      <c r="AY69" s="367"/>
    </row>
    <row r="70" spans="1:66" ht="19.5" customHeight="1" x14ac:dyDescent="0.25">
      <c r="A70" s="367"/>
      <c r="B70" s="367"/>
      <c r="C70" s="367"/>
      <c r="D70" s="367"/>
      <c r="E70" s="367"/>
      <c r="F70" s="367"/>
      <c r="G70" s="367"/>
      <c r="H70" s="367"/>
      <c r="I70" s="367"/>
      <c r="J70" s="367"/>
      <c r="K70" s="367"/>
      <c r="L70" s="367"/>
      <c r="M70" s="367"/>
      <c r="N70" s="367"/>
      <c r="O70" s="367"/>
      <c r="P70" s="367"/>
      <c r="Q70" s="367"/>
      <c r="R70" s="367"/>
      <c r="S70" s="367"/>
      <c r="T70" s="367"/>
      <c r="U70" s="367"/>
      <c r="V70" s="367"/>
      <c r="W70" s="367"/>
      <c r="X70" s="367"/>
      <c r="Y70" s="367"/>
      <c r="Z70" s="367"/>
      <c r="AA70" s="367"/>
      <c r="AB70" s="367"/>
      <c r="AC70" s="367"/>
      <c r="AD70" s="367"/>
      <c r="AE70" s="367"/>
      <c r="AF70" s="367"/>
      <c r="AG70" s="367"/>
      <c r="AH70" s="367"/>
      <c r="AI70" s="367"/>
      <c r="AJ70" s="367"/>
      <c r="AK70" s="367"/>
      <c r="AL70" s="367"/>
      <c r="AM70" s="367"/>
      <c r="AN70" s="367"/>
      <c r="AO70" s="367"/>
      <c r="AP70" s="367"/>
      <c r="AQ70" s="367"/>
      <c r="AR70" s="367"/>
      <c r="AS70" s="367"/>
      <c r="AT70" s="367"/>
      <c r="AU70" s="367"/>
      <c r="AV70" s="367"/>
      <c r="AW70" s="367"/>
      <c r="AX70" s="367"/>
      <c r="AY70" s="367"/>
    </row>
    <row r="71" spans="1:66" ht="19.5" customHeight="1" x14ac:dyDescent="0.25">
      <c r="A71" s="367"/>
      <c r="B71" s="367"/>
      <c r="C71" s="367"/>
      <c r="D71" s="367"/>
      <c r="E71" s="367"/>
      <c r="F71" s="367"/>
      <c r="G71" s="367"/>
      <c r="H71" s="367"/>
      <c r="I71" s="367"/>
      <c r="J71" s="367"/>
      <c r="K71" s="367"/>
      <c r="L71" s="367"/>
      <c r="M71" s="367"/>
      <c r="N71" s="367"/>
      <c r="O71" s="367"/>
      <c r="P71" s="367"/>
      <c r="Q71" s="367"/>
      <c r="R71" s="367"/>
      <c r="S71" s="367"/>
      <c r="T71" s="367"/>
      <c r="U71" s="367"/>
      <c r="V71" s="367"/>
      <c r="W71" s="367"/>
      <c r="X71" s="367"/>
      <c r="Y71" s="367"/>
      <c r="Z71" s="367"/>
      <c r="AA71" s="367"/>
      <c r="AB71" s="367"/>
      <c r="AC71" s="367"/>
      <c r="AD71" s="367"/>
      <c r="AE71" s="367"/>
      <c r="AF71" s="367"/>
      <c r="AG71" s="367"/>
      <c r="AH71" s="367"/>
      <c r="AI71" s="367"/>
      <c r="AJ71" s="367"/>
      <c r="AK71" s="367"/>
      <c r="AL71" s="367"/>
      <c r="AM71" s="367"/>
      <c r="AN71" s="367"/>
      <c r="AO71" s="367"/>
      <c r="AP71" s="367"/>
      <c r="AQ71" s="367"/>
      <c r="AR71" s="367"/>
      <c r="AS71" s="367"/>
      <c r="AT71" s="367"/>
      <c r="AU71" s="367"/>
      <c r="AV71" s="367"/>
      <c r="AW71" s="367"/>
      <c r="AX71" s="367"/>
      <c r="AY71" s="367"/>
    </row>
    <row r="72" spans="1:66" ht="19.5" customHeight="1" x14ac:dyDescent="0.25">
      <c r="A72" s="367"/>
      <c r="B72" s="367"/>
      <c r="C72" s="367"/>
      <c r="D72" s="367"/>
      <c r="E72" s="367"/>
      <c r="F72" s="367"/>
      <c r="G72" s="367"/>
      <c r="H72" s="367"/>
      <c r="I72" s="367"/>
      <c r="J72" s="367"/>
      <c r="K72" s="367"/>
      <c r="L72" s="367"/>
      <c r="M72" s="367"/>
      <c r="N72" s="367"/>
      <c r="O72" s="367"/>
      <c r="P72" s="367"/>
      <c r="Q72" s="367"/>
      <c r="R72" s="367"/>
      <c r="S72" s="367"/>
      <c r="T72" s="367"/>
      <c r="U72" s="367"/>
      <c r="V72" s="367"/>
      <c r="W72" s="367"/>
      <c r="X72" s="367"/>
      <c r="Y72" s="367"/>
      <c r="Z72" s="367"/>
      <c r="AA72" s="367"/>
      <c r="AB72" s="367"/>
      <c r="AC72" s="367"/>
      <c r="AD72" s="367"/>
      <c r="AE72" s="367"/>
      <c r="AF72" s="367"/>
      <c r="AG72" s="367"/>
      <c r="AH72" s="367"/>
      <c r="AI72" s="367"/>
      <c r="AJ72" s="367"/>
      <c r="AK72" s="367"/>
      <c r="AL72" s="367"/>
      <c r="AM72" s="367"/>
      <c r="AN72" s="367"/>
      <c r="AO72" s="367"/>
      <c r="AP72" s="367"/>
      <c r="AQ72" s="367"/>
      <c r="AR72" s="367"/>
      <c r="AS72" s="367"/>
      <c r="AT72" s="367"/>
      <c r="AU72" s="367"/>
      <c r="AV72" s="367"/>
      <c r="AW72" s="367"/>
      <c r="AX72" s="367"/>
      <c r="AY72" s="367"/>
    </row>
    <row r="73" spans="1:66" ht="19.5" customHeight="1" x14ac:dyDescent="0.25">
      <c r="A73" s="367"/>
      <c r="B73" s="367"/>
      <c r="C73" s="367"/>
      <c r="D73" s="367"/>
      <c r="E73" s="367"/>
      <c r="F73" s="367"/>
      <c r="G73" s="367"/>
      <c r="H73" s="367"/>
      <c r="I73" s="367"/>
      <c r="J73" s="367"/>
      <c r="K73" s="367"/>
      <c r="L73" s="367"/>
      <c r="M73" s="367"/>
      <c r="N73" s="367"/>
      <c r="O73" s="367"/>
      <c r="P73" s="367"/>
      <c r="Q73" s="367"/>
      <c r="R73" s="367"/>
      <c r="S73" s="367"/>
      <c r="T73" s="367"/>
      <c r="U73" s="367"/>
      <c r="V73" s="367"/>
      <c r="W73" s="367"/>
      <c r="X73" s="367"/>
      <c r="Y73" s="367"/>
      <c r="Z73" s="367"/>
      <c r="AA73" s="367"/>
      <c r="AB73" s="367"/>
      <c r="AC73" s="367"/>
      <c r="AD73" s="367"/>
      <c r="AE73" s="367"/>
      <c r="AF73" s="367"/>
      <c r="AG73" s="367"/>
      <c r="AH73" s="367"/>
      <c r="AI73" s="367"/>
      <c r="AJ73" s="367"/>
      <c r="AK73" s="367"/>
      <c r="AL73" s="367"/>
      <c r="AM73" s="367"/>
      <c r="AN73" s="367"/>
      <c r="AO73" s="367"/>
      <c r="AP73" s="367"/>
      <c r="AQ73" s="367"/>
      <c r="AR73" s="367"/>
      <c r="AS73" s="367"/>
      <c r="AT73" s="367"/>
      <c r="AU73" s="367"/>
      <c r="AV73" s="367"/>
      <c r="AW73" s="367"/>
      <c r="AX73" s="367"/>
      <c r="AY73" s="367"/>
    </row>
    <row r="74" spans="1:66" ht="19.5" customHeight="1" x14ac:dyDescent="0.25">
      <c r="A74" s="367"/>
      <c r="B74" s="367"/>
      <c r="C74" s="367"/>
      <c r="D74" s="367"/>
      <c r="E74" s="367"/>
      <c r="F74" s="367"/>
      <c r="G74" s="367"/>
      <c r="H74" s="367"/>
      <c r="I74" s="367"/>
      <c r="J74" s="367"/>
      <c r="K74" s="367"/>
      <c r="L74" s="367"/>
      <c r="M74" s="367"/>
      <c r="N74" s="367"/>
      <c r="O74" s="367"/>
      <c r="P74" s="367"/>
      <c r="Q74" s="367"/>
      <c r="R74" s="367"/>
      <c r="S74" s="367"/>
      <c r="T74" s="367"/>
      <c r="U74" s="367"/>
      <c r="V74" s="367"/>
      <c r="W74" s="367"/>
      <c r="X74" s="367"/>
      <c r="Y74" s="367"/>
      <c r="Z74" s="367"/>
      <c r="AA74" s="367"/>
      <c r="AB74" s="367"/>
      <c r="AC74" s="367"/>
      <c r="AD74" s="367"/>
      <c r="AE74" s="367"/>
      <c r="AF74" s="367"/>
      <c r="AG74" s="367"/>
      <c r="AH74" s="367"/>
      <c r="AI74" s="367"/>
      <c r="AJ74" s="367"/>
      <c r="AK74" s="367"/>
      <c r="AL74" s="367"/>
      <c r="AM74" s="367"/>
      <c r="AN74" s="367"/>
      <c r="AO74" s="367"/>
      <c r="AP74" s="367"/>
      <c r="AQ74" s="367"/>
      <c r="AR74" s="367"/>
      <c r="AS74" s="367"/>
      <c r="AT74" s="367"/>
      <c r="AU74" s="367"/>
      <c r="AV74" s="367"/>
      <c r="AW74" s="367"/>
      <c r="AX74" s="367"/>
      <c r="AY74" s="367"/>
    </row>
    <row r="75" spans="1:66" ht="19.5" customHeight="1" x14ac:dyDescent="0.25">
      <c r="A75" s="367"/>
      <c r="B75" s="367"/>
      <c r="C75" s="367"/>
      <c r="D75" s="367"/>
      <c r="E75" s="367"/>
      <c r="F75" s="367"/>
      <c r="G75" s="367"/>
      <c r="H75" s="367"/>
      <c r="I75" s="367"/>
      <c r="J75" s="367"/>
      <c r="K75" s="367"/>
      <c r="L75" s="367"/>
      <c r="M75" s="367"/>
      <c r="N75" s="367"/>
      <c r="O75" s="367"/>
      <c r="P75" s="367"/>
      <c r="Q75" s="367"/>
      <c r="R75" s="367"/>
      <c r="S75" s="367"/>
      <c r="T75" s="367"/>
      <c r="U75" s="367"/>
      <c r="V75" s="367"/>
      <c r="W75" s="367"/>
      <c r="X75" s="367"/>
      <c r="Y75" s="367"/>
      <c r="Z75" s="367"/>
      <c r="AA75" s="367"/>
      <c r="AB75" s="367"/>
      <c r="AC75" s="367"/>
      <c r="AD75" s="367"/>
      <c r="AE75" s="367"/>
      <c r="AF75" s="367"/>
      <c r="AG75" s="367"/>
      <c r="AH75" s="367"/>
      <c r="AI75" s="367"/>
      <c r="AJ75" s="367"/>
      <c r="AK75" s="367"/>
      <c r="AL75" s="367"/>
      <c r="AM75" s="367"/>
      <c r="AN75" s="367"/>
      <c r="AO75" s="367"/>
      <c r="AP75" s="367"/>
      <c r="AQ75" s="367"/>
      <c r="AR75" s="367"/>
      <c r="AS75" s="367"/>
      <c r="AT75" s="367"/>
      <c r="AU75" s="367"/>
      <c r="AV75" s="367"/>
      <c r="AW75" s="367"/>
      <c r="AX75" s="367"/>
      <c r="AY75" s="367"/>
    </row>
    <row r="76" spans="1:66" ht="19.5" customHeight="1" x14ac:dyDescent="0.25">
      <c r="A76" s="367"/>
      <c r="B76" s="367"/>
      <c r="C76" s="367"/>
      <c r="D76" s="367"/>
      <c r="E76" s="367"/>
      <c r="F76" s="367"/>
      <c r="G76" s="367"/>
      <c r="H76" s="367"/>
      <c r="I76" s="367"/>
      <c r="J76" s="367"/>
      <c r="K76" s="367"/>
      <c r="L76" s="367"/>
      <c r="M76" s="367"/>
      <c r="N76" s="367"/>
      <c r="O76" s="367"/>
      <c r="P76" s="367"/>
      <c r="Q76" s="367"/>
      <c r="R76" s="367"/>
      <c r="S76" s="367"/>
      <c r="T76" s="367"/>
      <c r="U76" s="367"/>
      <c r="V76" s="367"/>
      <c r="W76" s="367"/>
      <c r="X76" s="367"/>
      <c r="Y76" s="367"/>
      <c r="Z76" s="367"/>
      <c r="AA76" s="367"/>
      <c r="AB76" s="367"/>
      <c r="AC76" s="367"/>
      <c r="AD76" s="367"/>
      <c r="AE76" s="367"/>
      <c r="AF76" s="367"/>
      <c r="AG76" s="367"/>
      <c r="AH76" s="367"/>
      <c r="AI76" s="367"/>
      <c r="AJ76" s="367"/>
      <c r="AK76" s="367"/>
      <c r="AL76" s="367"/>
      <c r="AM76" s="367"/>
      <c r="AN76" s="367"/>
      <c r="AO76" s="367"/>
      <c r="AP76" s="367"/>
      <c r="AQ76" s="367"/>
      <c r="AR76" s="367"/>
      <c r="AS76" s="367"/>
      <c r="AT76" s="367"/>
      <c r="AU76" s="367"/>
      <c r="AV76" s="367"/>
      <c r="AW76" s="367"/>
      <c r="AX76" s="367"/>
      <c r="AY76" s="367"/>
    </row>
    <row r="77" spans="1:66" ht="19.5" customHeight="1" x14ac:dyDescent="0.25">
      <c r="A77" s="367"/>
      <c r="B77" s="366" t="s">
        <v>2293</v>
      </c>
      <c r="C77" s="289"/>
      <c r="D77" s="289"/>
      <c r="E77" s="289"/>
      <c r="F77" s="289"/>
      <c r="G77" s="289"/>
      <c r="H77" s="289"/>
      <c r="I77" s="289"/>
      <c r="J77" s="289"/>
      <c r="K77" s="289"/>
      <c r="L77" s="289"/>
      <c r="M77" s="289"/>
      <c r="N77" s="289"/>
      <c r="O77" s="289"/>
      <c r="P77" s="289"/>
      <c r="Q77" s="289"/>
      <c r="R77" s="289"/>
      <c r="S77" s="289"/>
      <c r="T77" s="289"/>
      <c r="U77" s="289"/>
      <c r="V77" s="289"/>
      <c r="W77" s="289"/>
      <c r="X77" s="289"/>
      <c r="Y77" s="289"/>
      <c r="Z77" s="289"/>
      <c r="AA77" s="289"/>
      <c r="AB77" s="289"/>
      <c r="AC77" s="289"/>
      <c r="AD77" s="289"/>
      <c r="AE77" s="289"/>
      <c r="AF77" s="289"/>
      <c r="AG77" s="289"/>
      <c r="AH77" s="289"/>
      <c r="AI77" s="289"/>
      <c r="AJ77" s="289"/>
      <c r="AK77" s="289"/>
      <c r="AL77" s="289"/>
      <c r="AM77" s="289"/>
      <c r="AN77" s="289"/>
      <c r="AO77" s="289"/>
      <c r="AP77" s="289"/>
      <c r="AQ77" s="289"/>
      <c r="AR77" s="289"/>
      <c r="AS77" s="289"/>
      <c r="AT77" s="289"/>
      <c r="AU77" s="289"/>
      <c r="AV77" s="289"/>
      <c r="AW77" s="289"/>
      <c r="AX77" s="289"/>
      <c r="AY77" s="367"/>
    </row>
    <row r="78" spans="1:66" ht="19.5" customHeight="1" x14ac:dyDescent="0.25">
      <c r="A78" s="367"/>
      <c r="B78" s="367"/>
      <c r="C78" s="367"/>
      <c r="D78" s="367"/>
      <c r="E78" s="367"/>
      <c r="F78" s="367"/>
      <c r="G78" s="367"/>
      <c r="H78" s="367"/>
      <c r="I78" s="367"/>
      <c r="J78" s="367"/>
      <c r="K78" s="367"/>
      <c r="L78" s="367"/>
      <c r="M78" s="367"/>
      <c r="N78" s="367"/>
      <c r="O78" s="367"/>
      <c r="P78" s="367"/>
      <c r="Q78" s="367"/>
      <c r="R78" s="367"/>
      <c r="S78" s="367"/>
      <c r="T78" s="367"/>
      <c r="U78" s="367"/>
      <c r="V78" s="367"/>
      <c r="W78" s="367"/>
      <c r="X78" s="367"/>
      <c r="Y78" s="367"/>
      <c r="Z78" s="367"/>
      <c r="AA78" s="367"/>
      <c r="AB78" s="367"/>
      <c r="AC78" s="367"/>
      <c r="AD78" s="367"/>
      <c r="AE78" s="367"/>
      <c r="AF78" s="367"/>
      <c r="AG78" s="367"/>
      <c r="AH78" s="367"/>
      <c r="AI78" s="367"/>
      <c r="AJ78" s="367"/>
      <c r="AK78" s="367"/>
      <c r="AL78" s="367"/>
      <c r="AM78" s="367"/>
      <c r="AN78" s="367"/>
      <c r="AO78" s="367"/>
      <c r="AP78" s="367"/>
      <c r="AQ78" s="367"/>
      <c r="AR78" s="367"/>
      <c r="AS78" s="367"/>
      <c r="AT78" s="367"/>
      <c r="AU78" s="367"/>
      <c r="AV78" s="367"/>
      <c r="AW78" s="367"/>
      <c r="AX78" s="367"/>
      <c r="AY78" s="367"/>
    </row>
    <row r="79" spans="1:66" ht="19.5" customHeight="1" x14ac:dyDescent="0.25">
      <c r="A79" s="367"/>
      <c r="B79" s="370" t="s">
        <v>2502</v>
      </c>
      <c r="C79" s="367"/>
      <c r="D79" s="367"/>
      <c r="E79" s="367"/>
      <c r="F79" s="367"/>
      <c r="G79" s="367"/>
      <c r="H79" s="367"/>
      <c r="I79" s="367"/>
      <c r="J79" s="367"/>
      <c r="K79" s="367"/>
      <c r="L79" s="367"/>
      <c r="M79" s="367"/>
      <c r="N79" s="367"/>
      <c r="O79" s="367"/>
      <c r="P79" s="367"/>
      <c r="Q79" s="367"/>
      <c r="R79" s="367"/>
      <c r="S79" s="367"/>
      <c r="T79" s="367"/>
      <c r="U79" s="367"/>
      <c r="V79" s="370" t="s">
        <v>2503</v>
      </c>
      <c r="W79" s="367"/>
      <c r="X79" s="367"/>
      <c r="Y79" s="367"/>
      <c r="Z79" s="367"/>
      <c r="AA79" s="367"/>
      <c r="AB79" s="367"/>
      <c r="AC79" s="367"/>
      <c r="AD79" s="367"/>
      <c r="AE79" s="367"/>
      <c r="AF79" s="367"/>
      <c r="AG79" s="367"/>
      <c r="AH79" s="367"/>
      <c r="AI79" s="367"/>
      <c r="AJ79" s="367"/>
      <c r="AK79" s="367"/>
      <c r="AL79" s="367"/>
      <c r="AM79" s="367"/>
      <c r="AN79" s="367"/>
      <c r="AO79" s="367"/>
      <c r="AP79" s="367"/>
      <c r="AQ79" s="367"/>
      <c r="AR79" s="367"/>
      <c r="AS79" s="367"/>
      <c r="AT79" s="367"/>
      <c r="AU79" s="367"/>
      <c r="AV79" s="367"/>
      <c r="AW79" s="367"/>
      <c r="AX79" s="367"/>
      <c r="AY79" s="367"/>
      <c r="BJ79" s="368" t="s">
        <v>2297</v>
      </c>
      <c r="BM79" s="368" t="s">
        <v>2298</v>
      </c>
    </row>
    <row r="80" spans="1:66" ht="19.5" customHeight="1" x14ac:dyDescent="0.25">
      <c r="A80" s="367"/>
      <c r="B80" s="367"/>
      <c r="C80" s="367"/>
      <c r="D80" s="367"/>
      <c r="E80" s="367"/>
      <c r="F80" s="367"/>
      <c r="G80" s="367"/>
      <c r="H80" s="367"/>
      <c r="I80" s="367"/>
      <c r="J80" s="367"/>
      <c r="K80" s="367"/>
      <c r="L80" s="367"/>
      <c r="M80" s="367"/>
      <c r="N80" s="367"/>
      <c r="O80" s="367"/>
      <c r="P80" s="367"/>
      <c r="Q80" s="367"/>
      <c r="R80" s="367"/>
      <c r="S80" s="367"/>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367"/>
      <c r="AY80" s="367"/>
      <c r="BJ80" s="341" t="s">
        <v>2121</v>
      </c>
      <c r="BK80" s="81">
        <f>COUNTIF('BD-M3'!Q:Q,"VERDADERO")</f>
        <v>20</v>
      </c>
      <c r="BM80" s="328" t="s">
        <v>2144</v>
      </c>
      <c r="BN80" s="81">
        <f>COUNTIF('BD-M3'!AO:AO,"VERDADERO")</f>
        <v>0</v>
      </c>
    </row>
    <row r="81" spans="1:66" ht="19.5" customHeight="1" x14ac:dyDescent="0.25">
      <c r="A81" s="367"/>
      <c r="B81" s="367"/>
      <c r="C81" s="367"/>
      <c r="D81" s="367"/>
      <c r="E81" s="367"/>
      <c r="F81" s="367"/>
      <c r="G81" s="367"/>
      <c r="H81" s="367"/>
      <c r="I81" s="367"/>
      <c r="J81" s="367"/>
      <c r="K81" s="367"/>
      <c r="L81" s="367"/>
      <c r="M81" s="367"/>
      <c r="N81" s="367"/>
      <c r="O81" s="367"/>
      <c r="P81" s="367"/>
      <c r="Q81" s="367"/>
      <c r="R81" s="367"/>
      <c r="S81" s="367"/>
      <c r="T81" s="367"/>
      <c r="U81" s="367"/>
      <c r="V81" s="367"/>
      <c r="W81" s="367"/>
      <c r="X81" s="367"/>
      <c r="Y81" s="367"/>
      <c r="Z81" s="367"/>
      <c r="AA81" s="367"/>
      <c r="AB81" s="367"/>
      <c r="AC81" s="367"/>
      <c r="AD81" s="367"/>
      <c r="AE81" s="367"/>
      <c r="AF81" s="367"/>
      <c r="AG81" s="367"/>
      <c r="AH81" s="367"/>
      <c r="AI81" s="367"/>
      <c r="AJ81" s="367"/>
      <c r="AK81" s="367"/>
      <c r="AL81" s="367"/>
      <c r="AM81" s="367"/>
      <c r="AN81" s="367"/>
      <c r="AO81" s="367"/>
      <c r="AP81" s="367"/>
      <c r="AQ81" s="367"/>
      <c r="AR81" s="367"/>
      <c r="AS81" s="367"/>
      <c r="AT81" s="367"/>
      <c r="AU81" s="367"/>
      <c r="AV81" s="367"/>
      <c r="AW81" s="367"/>
      <c r="AX81" s="367"/>
      <c r="AY81" s="367"/>
      <c r="BJ81" s="342" t="s">
        <v>2122</v>
      </c>
      <c r="BK81" s="81">
        <f>COUNTIF('BD-M3'!R:R,"VERDADERO")</f>
        <v>0</v>
      </c>
      <c r="BM81" s="328" t="s">
        <v>2143</v>
      </c>
      <c r="BN81" s="81">
        <f>COUNTIF('BD-M3'!AN:AN,"VERDADERO")</f>
        <v>20</v>
      </c>
    </row>
    <row r="82" spans="1:66" ht="19.5" customHeight="1" x14ac:dyDescent="0.25">
      <c r="A82" s="367"/>
      <c r="B82" s="367"/>
      <c r="C82" s="367"/>
      <c r="D82" s="36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367"/>
      <c r="AY82" s="367"/>
      <c r="BJ82" s="343" t="s">
        <v>2123</v>
      </c>
      <c r="BK82" s="81">
        <f>COUNTIF('BD-M3'!S:S,"VERDADERO")</f>
        <v>0</v>
      </c>
      <c r="BM82" s="328" t="s">
        <v>2142</v>
      </c>
      <c r="BN82" s="81">
        <f>COUNTIF('BD-M3'!AM:AM,"VERDADERO")</f>
        <v>0</v>
      </c>
    </row>
    <row r="83" spans="1:66" ht="19.5" customHeight="1" x14ac:dyDescent="0.25">
      <c r="A83" s="367"/>
      <c r="B83" s="367"/>
      <c r="C83" s="367"/>
      <c r="D83" s="367"/>
      <c r="E83" s="367"/>
      <c r="F83" s="367"/>
      <c r="G83" s="367"/>
      <c r="H83" s="367"/>
      <c r="I83" s="367"/>
      <c r="J83" s="367"/>
      <c r="K83" s="367"/>
      <c r="L83" s="367"/>
      <c r="M83" s="367"/>
      <c r="N83" s="367"/>
      <c r="O83" s="367"/>
      <c r="P83" s="367"/>
      <c r="Q83" s="367"/>
      <c r="R83" s="367"/>
      <c r="S83" s="367"/>
      <c r="T83" s="367"/>
      <c r="U83" s="367"/>
      <c r="V83" s="367"/>
      <c r="W83" s="367"/>
      <c r="X83" s="367"/>
      <c r="Y83" s="367"/>
      <c r="Z83" s="367"/>
      <c r="AA83" s="367"/>
      <c r="AB83" s="367"/>
      <c r="AC83" s="367"/>
      <c r="AD83" s="367"/>
      <c r="AE83" s="367"/>
      <c r="AF83" s="367"/>
      <c r="AG83" s="367"/>
      <c r="AH83" s="367"/>
      <c r="AI83" s="367"/>
      <c r="AJ83" s="367"/>
      <c r="AK83" s="367"/>
      <c r="AL83" s="367"/>
      <c r="AM83" s="367"/>
      <c r="AN83" s="367"/>
      <c r="AO83" s="367"/>
      <c r="AP83" s="367"/>
      <c r="AQ83" s="367"/>
      <c r="AR83" s="367"/>
      <c r="AS83" s="367"/>
      <c r="AT83" s="367"/>
      <c r="AU83" s="367"/>
      <c r="AV83" s="367"/>
      <c r="AW83" s="367"/>
      <c r="AX83" s="367"/>
      <c r="AY83" s="367"/>
      <c r="BJ83" s="341" t="s">
        <v>2124</v>
      </c>
      <c r="BK83" s="81">
        <f>COUNTIF('BD-M3'!T:T,"VERDADERO")</f>
        <v>0</v>
      </c>
      <c r="BM83" s="328" t="s">
        <v>2141</v>
      </c>
      <c r="BN83" s="81">
        <f>COUNTIF('BD-M3'!AL:AL,"VERDADERO")</f>
        <v>0</v>
      </c>
    </row>
    <row r="84" spans="1:66" ht="19.5" customHeight="1" x14ac:dyDescent="0.25">
      <c r="A84" s="367"/>
      <c r="B84" s="367"/>
      <c r="C84" s="367"/>
      <c r="D84" s="367"/>
      <c r="E84" s="367"/>
      <c r="F84" s="367"/>
      <c r="G84" s="367"/>
      <c r="H84" s="367"/>
      <c r="I84" s="367"/>
      <c r="J84" s="367"/>
      <c r="K84" s="367"/>
      <c r="L84" s="367"/>
      <c r="M84" s="367"/>
      <c r="N84" s="367"/>
      <c r="O84" s="367"/>
      <c r="P84" s="367"/>
      <c r="Q84" s="367"/>
      <c r="R84" s="367"/>
      <c r="S84" s="367"/>
      <c r="T84" s="367"/>
      <c r="U84" s="367"/>
      <c r="V84" s="367"/>
      <c r="W84" s="367"/>
      <c r="X84" s="367"/>
      <c r="Y84" s="367"/>
      <c r="Z84" s="367"/>
      <c r="AA84" s="367"/>
      <c r="AB84" s="367"/>
      <c r="AC84" s="367"/>
      <c r="AD84" s="367"/>
      <c r="AE84" s="367"/>
      <c r="AF84" s="367"/>
      <c r="AG84" s="367"/>
      <c r="AH84" s="367"/>
      <c r="AI84" s="367"/>
      <c r="AJ84" s="367"/>
      <c r="AK84" s="367"/>
      <c r="AL84" s="367"/>
      <c r="AM84" s="367"/>
      <c r="AN84" s="367"/>
      <c r="AO84" s="367"/>
      <c r="AP84" s="367"/>
      <c r="AQ84" s="367"/>
      <c r="AR84" s="367"/>
      <c r="AS84" s="367"/>
      <c r="AT84" s="367"/>
      <c r="AU84" s="367"/>
      <c r="AV84" s="367"/>
      <c r="AW84" s="367"/>
      <c r="AX84" s="367"/>
      <c r="AY84" s="367"/>
      <c r="BJ84" s="342" t="s">
        <v>2125</v>
      </c>
      <c r="BK84" s="81">
        <f>COUNTIF('BD-M3'!U:U,"VERDADERO")</f>
        <v>0</v>
      </c>
      <c r="BM84" s="328" t="s">
        <v>2140</v>
      </c>
      <c r="BN84" s="81">
        <f>COUNTIF('BD-M3'!AK:AK,"VERDADERO")</f>
        <v>0</v>
      </c>
    </row>
    <row r="85" spans="1:66" ht="19.5" customHeight="1" x14ac:dyDescent="0.25">
      <c r="A85" s="367"/>
      <c r="B85" s="367"/>
      <c r="C85" s="367"/>
      <c r="D85" s="367"/>
      <c r="E85" s="367"/>
      <c r="F85" s="367"/>
      <c r="G85" s="367"/>
      <c r="H85" s="367"/>
      <c r="I85" s="367"/>
      <c r="J85" s="367"/>
      <c r="K85" s="367"/>
      <c r="L85" s="367"/>
      <c r="M85" s="367"/>
      <c r="N85" s="367"/>
      <c r="O85" s="367"/>
      <c r="P85" s="367"/>
      <c r="Q85" s="367"/>
      <c r="R85" s="367"/>
      <c r="S85" s="367"/>
      <c r="T85" s="367"/>
      <c r="U85" s="367"/>
      <c r="V85" s="367"/>
      <c r="W85" s="367"/>
      <c r="X85" s="367"/>
      <c r="Y85" s="367"/>
      <c r="Z85" s="367"/>
      <c r="AA85" s="367"/>
      <c r="AB85" s="367"/>
      <c r="AC85" s="367"/>
      <c r="AD85" s="367"/>
      <c r="AE85" s="367"/>
      <c r="AF85" s="367"/>
      <c r="AG85" s="367"/>
      <c r="AH85" s="367"/>
      <c r="AI85" s="367"/>
      <c r="AJ85" s="367"/>
      <c r="AK85" s="367"/>
      <c r="AL85" s="367"/>
      <c r="AM85" s="367"/>
      <c r="AN85" s="367"/>
      <c r="AO85" s="367"/>
      <c r="AP85" s="367"/>
      <c r="AQ85" s="367"/>
      <c r="AR85" s="367"/>
      <c r="AS85" s="367"/>
      <c r="AT85" s="367"/>
      <c r="AU85" s="367"/>
      <c r="AV85" s="367"/>
      <c r="AW85" s="367"/>
      <c r="AX85" s="367"/>
      <c r="AY85" s="367"/>
      <c r="BJ85" s="343" t="s">
        <v>2126</v>
      </c>
      <c r="BK85" s="81">
        <f>COUNTIF('BD-M3'!V:V,"VERDADERO")</f>
        <v>0</v>
      </c>
      <c r="BM85" s="328" t="s">
        <v>2139</v>
      </c>
      <c r="BN85" s="81">
        <f>COUNTIF('BD-M3'!AJ:AJ,"VERDADERO")</f>
        <v>0</v>
      </c>
    </row>
    <row r="86" spans="1:66" ht="19.5" customHeight="1" x14ac:dyDescent="0.25">
      <c r="A86" s="367"/>
      <c r="B86" s="367"/>
      <c r="C86" s="367"/>
      <c r="D86" s="367"/>
      <c r="E86" s="367"/>
      <c r="F86" s="367"/>
      <c r="G86" s="367"/>
      <c r="H86" s="367"/>
      <c r="I86" s="367"/>
      <c r="J86" s="367"/>
      <c r="K86" s="367"/>
      <c r="L86" s="367"/>
      <c r="M86" s="367"/>
      <c r="N86" s="367"/>
      <c r="O86" s="367"/>
      <c r="P86" s="367"/>
      <c r="Q86" s="367"/>
      <c r="R86" s="367"/>
      <c r="S86" s="367"/>
      <c r="T86" s="367"/>
      <c r="U86" s="367"/>
      <c r="V86" s="367"/>
      <c r="W86" s="367"/>
      <c r="X86" s="367"/>
      <c r="Y86" s="367"/>
      <c r="Z86" s="367"/>
      <c r="AA86" s="367"/>
      <c r="AB86" s="367"/>
      <c r="AC86" s="367"/>
      <c r="AD86" s="367"/>
      <c r="AE86" s="367"/>
      <c r="AF86" s="367"/>
      <c r="AG86" s="367"/>
      <c r="AH86" s="367"/>
      <c r="AI86" s="367"/>
      <c r="AJ86" s="367"/>
      <c r="AK86" s="367"/>
      <c r="AL86" s="367"/>
      <c r="AM86" s="367"/>
      <c r="AN86" s="367"/>
      <c r="AO86" s="367"/>
      <c r="AP86" s="367"/>
      <c r="AQ86" s="367"/>
      <c r="AR86" s="367"/>
      <c r="AS86" s="367"/>
      <c r="AT86" s="367"/>
      <c r="AU86" s="367"/>
      <c r="AV86" s="367"/>
      <c r="AW86" s="367"/>
      <c r="AX86" s="367"/>
      <c r="AY86" s="367"/>
      <c r="BM86" s="328" t="s">
        <v>2138</v>
      </c>
      <c r="BN86" s="81">
        <f>COUNTIF('BD-M3'!AI:AI,"VERDADERO")</f>
        <v>0</v>
      </c>
    </row>
    <row r="87" spans="1:66" ht="19.5" customHeight="1" x14ac:dyDescent="0.25">
      <c r="A87" s="367"/>
      <c r="B87" s="367"/>
      <c r="C87" s="367"/>
      <c r="D87" s="367"/>
      <c r="E87" s="367"/>
      <c r="F87" s="367"/>
      <c r="G87" s="367"/>
      <c r="H87" s="367"/>
      <c r="I87" s="367"/>
      <c r="J87" s="367"/>
      <c r="K87" s="367"/>
      <c r="L87" s="367"/>
      <c r="M87" s="367"/>
      <c r="N87" s="367"/>
      <c r="O87" s="367"/>
      <c r="P87" s="367"/>
      <c r="Q87" s="367"/>
      <c r="R87" s="367"/>
      <c r="S87" s="367"/>
      <c r="T87" s="367"/>
      <c r="U87" s="367"/>
      <c r="V87" s="367"/>
      <c r="W87" s="367"/>
      <c r="X87" s="367"/>
      <c r="Y87" s="367"/>
      <c r="Z87" s="367"/>
      <c r="AA87" s="367"/>
      <c r="AB87" s="367"/>
      <c r="AC87" s="367"/>
      <c r="AD87" s="367"/>
      <c r="AE87" s="367"/>
      <c r="AF87" s="367"/>
      <c r="AG87" s="367"/>
      <c r="AH87" s="367"/>
      <c r="AI87" s="367"/>
      <c r="AJ87" s="367"/>
      <c r="AK87" s="367"/>
      <c r="AL87" s="367"/>
      <c r="AM87" s="367"/>
      <c r="AN87" s="367"/>
      <c r="AO87" s="367"/>
      <c r="AP87" s="367"/>
      <c r="AQ87" s="367"/>
      <c r="AR87" s="367"/>
      <c r="AS87" s="367"/>
      <c r="AT87" s="367"/>
      <c r="AU87" s="367"/>
      <c r="AV87" s="367"/>
      <c r="AW87" s="367"/>
      <c r="AX87" s="367"/>
      <c r="AY87" s="367"/>
      <c r="BM87" s="328" t="s">
        <v>2137</v>
      </c>
      <c r="BN87" s="81">
        <f>COUNTIF('BD-M3'!AH:AH,"VERDADERO")</f>
        <v>0</v>
      </c>
    </row>
    <row r="88" spans="1:66" ht="19.5" customHeight="1" x14ac:dyDescent="0.25">
      <c r="A88" s="367"/>
      <c r="B88" s="367"/>
      <c r="C88" s="367"/>
      <c r="D88" s="367"/>
      <c r="E88" s="367"/>
      <c r="F88" s="367"/>
      <c r="G88" s="367"/>
      <c r="H88" s="367"/>
      <c r="I88" s="367"/>
      <c r="J88" s="367"/>
      <c r="K88" s="367"/>
      <c r="L88" s="367"/>
      <c r="M88" s="367"/>
      <c r="N88" s="367"/>
      <c r="O88" s="367"/>
      <c r="P88" s="367"/>
      <c r="Q88" s="367"/>
      <c r="R88" s="367"/>
      <c r="S88" s="367"/>
      <c r="T88" s="367"/>
      <c r="U88" s="367"/>
      <c r="V88" s="367"/>
      <c r="W88" s="367"/>
      <c r="X88" s="367"/>
      <c r="Y88" s="367"/>
      <c r="Z88" s="367"/>
      <c r="AA88" s="367"/>
      <c r="AB88" s="367"/>
      <c r="AC88" s="367"/>
      <c r="AD88" s="367"/>
      <c r="AE88" s="367"/>
      <c r="AF88" s="367"/>
      <c r="AG88" s="367"/>
      <c r="AH88" s="367"/>
      <c r="AI88" s="367"/>
      <c r="AJ88" s="367"/>
      <c r="AK88" s="367"/>
      <c r="AL88" s="367"/>
      <c r="AM88" s="367"/>
      <c r="AN88" s="367"/>
      <c r="AO88" s="367"/>
      <c r="AP88" s="367"/>
      <c r="AQ88" s="367"/>
      <c r="AR88" s="367"/>
      <c r="AS88" s="367"/>
      <c r="AT88" s="367"/>
      <c r="AU88" s="367"/>
      <c r="AV88" s="367"/>
      <c r="AW88" s="367"/>
      <c r="AX88" s="367"/>
      <c r="AY88" s="367"/>
      <c r="BM88" s="328" t="s">
        <v>2136</v>
      </c>
      <c r="BN88" s="81">
        <f>COUNTIF('BD-M3'!AG:AG,"VERDADERO")</f>
        <v>0</v>
      </c>
    </row>
    <row r="89" spans="1:66" ht="19.5" customHeight="1" x14ac:dyDescent="0.25">
      <c r="A89" s="367"/>
      <c r="B89" s="367"/>
      <c r="C89" s="367"/>
      <c r="D89" s="367"/>
      <c r="E89" s="367"/>
      <c r="F89" s="367"/>
      <c r="G89" s="367"/>
      <c r="H89" s="367"/>
      <c r="I89" s="367"/>
      <c r="J89" s="367"/>
      <c r="K89" s="367"/>
      <c r="L89" s="367"/>
      <c r="M89" s="367"/>
      <c r="N89" s="367"/>
      <c r="O89" s="367"/>
      <c r="P89" s="367"/>
      <c r="Q89" s="367"/>
      <c r="R89" s="367"/>
      <c r="S89" s="367"/>
      <c r="T89" s="367"/>
      <c r="U89" s="367"/>
      <c r="V89" s="367"/>
      <c r="W89" s="367"/>
      <c r="X89" s="367"/>
      <c r="Y89" s="367"/>
      <c r="Z89" s="367"/>
      <c r="AA89" s="367"/>
      <c r="AB89" s="367"/>
      <c r="AC89" s="367"/>
      <c r="AD89" s="367"/>
      <c r="AE89" s="367"/>
      <c r="AF89" s="367"/>
      <c r="AG89" s="367"/>
      <c r="AH89" s="367"/>
      <c r="AI89" s="367"/>
      <c r="AJ89" s="367"/>
      <c r="AK89" s="367"/>
      <c r="AL89" s="367"/>
      <c r="AM89" s="367"/>
      <c r="AN89" s="367"/>
      <c r="AO89" s="367"/>
      <c r="AP89" s="367"/>
      <c r="AQ89" s="367"/>
      <c r="AR89" s="367"/>
      <c r="AS89" s="367"/>
      <c r="AT89" s="367"/>
      <c r="AU89" s="367"/>
      <c r="AV89" s="367"/>
      <c r="AW89" s="367"/>
      <c r="AX89" s="367"/>
      <c r="AY89" s="367"/>
      <c r="BM89" s="328" t="s">
        <v>2135</v>
      </c>
      <c r="BN89" s="81">
        <f>COUNTIF('BD-M3'!AF:AF,"VERDADERO")</f>
        <v>0</v>
      </c>
    </row>
    <row r="90" spans="1:66" ht="19.5" customHeight="1" x14ac:dyDescent="0.25">
      <c r="A90" s="367"/>
      <c r="B90" s="367"/>
      <c r="C90" s="367"/>
      <c r="D90" s="367"/>
      <c r="E90" s="367"/>
      <c r="F90" s="367"/>
      <c r="G90" s="367"/>
      <c r="H90" s="367"/>
      <c r="I90" s="367"/>
      <c r="J90" s="367"/>
      <c r="K90" s="367"/>
      <c r="L90" s="367"/>
      <c r="M90" s="367"/>
      <c r="N90" s="367"/>
      <c r="O90" s="367"/>
      <c r="P90" s="367"/>
      <c r="Q90" s="367"/>
      <c r="R90" s="367"/>
      <c r="S90" s="367"/>
      <c r="T90" s="367"/>
      <c r="U90" s="367"/>
      <c r="V90" s="367"/>
      <c r="W90" s="367"/>
      <c r="X90" s="367"/>
      <c r="Y90" s="367"/>
      <c r="Z90" s="367"/>
      <c r="AA90" s="367"/>
      <c r="AB90" s="367"/>
      <c r="AC90" s="367"/>
      <c r="AD90" s="367"/>
      <c r="AE90" s="367"/>
      <c r="AF90" s="367"/>
      <c r="AG90" s="367"/>
      <c r="AH90" s="367"/>
      <c r="AI90" s="367"/>
      <c r="AJ90" s="367"/>
      <c r="AK90" s="367"/>
      <c r="AL90" s="367"/>
      <c r="AM90" s="367"/>
      <c r="AN90" s="367"/>
      <c r="AO90" s="367"/>
      <c r="AP90" s="367"/>
      <c r="AQ90" s="367"/>
      <c r="AR90" s="367"/>
      <c r="AS90" s="367"/>
      <c r="AT90" s="367"/>
      <c r="AU90" s="367"/>
      <c r="AV90" s="367"/>
      <c r="AW90" s="367"/>
      <c r="AX90" s="367"/>
      <c r="AY90" s="367"/>
      <c r="BM90" s="328" t="s">
        <v>2134</v>
      </c>
      <c r="BN90" s="81">
        <f>COUNTIF('BD-M3'!AE:AE,"VERDADERO")</f>
        <v>0</v>
      </c>
    </row>
    <row r="91" spans="1:66" ht="19.5" customHeight="1" x14ac:dyDescent="0.25">
      <c r="A91" s="367"/>
      <c r="B91" s="367"/>
      <c r="C91" s="367"/>
      <c r="D91" s="367"/>
      <c r="E91" s="367"/>
      <c r="F91" s="367"/>
      <c r="G91" s="367"/>
      <c r="H91" s="367"/>
      <c r="I91" s="367"/>
      <c r="J91" s="367"/>
      <c r="K91" s="367"/>
      <c r="L91" s="367"/>
      <c r="M91" s="367"/>
      <c r="N91" s="367"/>
      <c r="O91" s="367"/>
      <c r="P91" s="367"/>
      <c r="Q91" s="367"/>
      <c r="R91" s="367"/>
      <c r="S91" s="367"/>
      <c r="T91" s="367"/>
      <c r="U91" s="367"/>
      <c r="V91" s="367"/>
      <c r="W91" s="367"/>
      <c r="X91" s="367"/>
      <c r="Y91" s="367"/>
      <c r="Z91" s="367"/>
      <c r="AA91" s="367"/>
      <c r="AB91" s="367"/>
      <c r="AC91" s="367"/>
      <c r="AD91" s="367"/>
      <c r="AE91" s="367"/>
      <c r="AF91" s="367"/>
      <c r="AG91" s="367"/>
      <c r="AH91" s="367"/>
      <c r="AI91" s="367"/>
      <c r="AJ91" s="367"/>
      <c r="AK91" s="367"/>
      <c r="AL91" s="367"/>
      <c r="AM91" s="367"/>
      <c r="AN91" s="367"/>
      <c r="AO91" s="367"/>
      <c r="AP91" s="367"/>
      <c r="AQ91" s="367"/>
      <c r="AR91" s="367"/>
      <c r="AS91" s="367"/>
      <c r="AT91" s="367"/>
      <c r="AU91" s="367"/>
      <c r="AV91" s="367"/>
      <c r="AW91" s="367"/>
      <c r="AX91" s="367"/>
      <c r="AY91" s="367"/>
    </row>
    <row r="92" spans="1:66" ht="19.5" customHeight="1" x14ac:dyDescent="0.25">
      <c r="A92" s="367"/>
      <c r="B92" s="367"/>
      <c r="C92" s="367"/>
      <c r="D92" s="367"/>
      <c r="E92" s="367"/>
      <c r="F92" s="367"/>
      <c r="G92" s="367"/>
      <c r="H92" s="367"/>
      <c r="I92" s="367"/>
      <c r="J92" s="367"/>
      <c r="K92" s="367"/>
      <c r="L92" s="367"/>
      <c r="M92" s="367"/>
      <c r="N92" s="367"/>
      <c r="O92" s="367"/>
      <c r="P92" s="367"/>
      <c r="Q92" s="367"/>
      <c r="R92" s="367"/>
      <c r="S92" s="367"/>
      <c r="T92" s="367"/>
      <c r="U92" s="367"/>
      <c r="V92" s="367"/>
      <c r="W92" s="367"/>
      <c r="X92" s="367"/>
      <c r="Y92" s="367"/>
      <c r="Z92" s="367"/>
      <c r="AA92" s="367"/>
      <c r="AB92" s="367"/>
      <c r="AC92" s="367"/>
      <c r="AD92" s="367"/>
      <c r="AE92" s="367"/>
      <c r="AF92" s="367"/>
      <c r="AG92" s="367"/>
      <c r="AH92" s="367"/>
      <c r="AI92" s="367"/>
      <c r="AJ92" s="367"/>
      <c r="AK92" s="367"/>
      <c r="AL92" s="367"/>
      <c r="AM92" s="367"/>
      <c r="AN92" s="367"/>
      <c r="AO92" s="367"/>
      <c r="AP92" s="367"/>
      <c r="AQ92" s="367"/>
      <c r="AR92" s="367"/>
      <c r="AS92" s="367"/>
      <c r="AT92" s="367"/>
      <c r="AU92" s="367"/>
      <c r="AV92" s="367"/>
      <c r="AW92" s="367"/>
      <c r="AX92" s="367"/>
      <c r="AY92" s="367"/>
    </row>
    <row r="93" spans="1:66" ht="19.5" customHeight="1" x14ac:dyDescent="0.25">
      <c r="A93" s="367"/>
      <c r="B93" s="367"/>
      <c r="C93" s="367"/>
      <c r="D93" s="367"/>
      <c r="E93" s="367"/>
      <c r="F93" s="367"/>
      <c r="G93" s="367"/>
      <c r="H93" s="367"/>
      <c r="I93" s="367"/>
      <c r="J93" s="367"/>
      <c r="K93" s="367"/>
      <c r="L93" s="367"/>
      <c r="M93" s="367"/>
      <c r="N93" s="367"/>
      <c r="O93" s="367"/>
      <c r="P93" s="367"/>
      <c r="Q93" s="367"/>
      <c r="R93" s="367"/>
      <c r="S93" s="367"/>
      <c r="T93" s="367"/>
      <c r="U93" s="367"/>
      <c r="V93" s="367"/>
      <c r="W93" s="367"/>
      <c r="X93" s="367"/>
      <c r="Y93" s="367"/>
      <c r="Z93" s="367"/>
      <c r="AA93" s="367"/>
      <c r="AB93" s="367"/>
      <c r="AC93" s="367"/>
      <c r="AD93" s="367"/>
      <c r="AE93" s="367"/>
      <c r="AF93" s="367"/>
      <c r="AG93" s="367"/>
      <c r="AH93" s="367"/>
      <c r="AI93" s="367"/>
      <c r="AJ93" s="367"/>
      <c r="AK93" s="367"/>
      <c r="AL93" s="367"/>
      <c r="AM93" s="367"/>
      <c r="AN93" s="367"/>
      <c r="AO93" s="367"/>
      <c r="AP93" s="367"/>
      <c r="AQ93" s="367"/>
      <c r="AR93" s="367"/>
      <c r="AS93" s="367"/>
      <c r="AT93" s="367"/>
      <c r="AU93" s="367"/>
      <c r="AV93" s="367"/>
      <c r="AW93" s="367"/>
      <c r="AX93" s="367"/>
      <c r="AY93" s="367"/>
    </row>
    <row r="94" spans="1:66" ht="19.5" customHeight="1" x14ac:dyDescent="0.25">
      <c r="A94" s="367"/>
      <c r="B94" s="367"/>
      <c r="C94" s="367"/>
      <c r="D94" s="367"/>
      <c r="E94" s="367"/>
      <c r="F94" s="367"/>
      <c r="G94" s="367"/>
      <c r="H94" s="367"/>
      <c r="I94" s="367"/>
      <c r="J94" s="367"/>
      <c r="K94" s="367"/>
      <c r="L94" s="367"/>
      <c r="M94" s="367"/>
      <c r="N94" s="367"/>
      <c r="O94" s="367"/>
      <c r="P94" s="367"/>
      <c r="Q94" s="367"/>
      <c r="R94" s="367"/>
      <c r="S94" s="367"/>
      <c r="T94" s="367"/>
      <c r="U94" s="367"/>
      <c r="V94" s="367"/>
      <c r="W94" s="367"/>
      <c r="X94" s="367"/>
      <c r="Y94" s="367"/>
      <c r="Z94" s="367"/>
      <c r="AA94" s="367"/>
      <c r="AB94" s="367"/>
      <c r="AC94" s="367"/>
      <c r="AD94" s="367"/>
      <c r="AE94" s="367"/>
      <c r="AF94" s="367"/>
      <c r="AG94" s="367"/>
      <c r="AH94" s="367"/>
      <c r="AI94" s="367"/>
      <c r="AJ94" s="367"/>
      <c r="AK94" s="367"/>
      <c r="AL94" s="367"/>
      <c r="AM94" s="367"/>
      <c r="AN94" s="367"/>
      <c r="AO94" s="367"/>
      <c r="AP94" s="367"/>
      <c r="AQ94" s="367"/>
      <c r="AR94" s="367"/>
      <c r="AS94" s="367"/>
      <c r="AT94" s="367"/>
      <c r="AU94" s="367"/>
      <c r="AV94" s="367"/>
      <c r="AW94" s="367"/>
      <c r="AX94" s="367"/>
      <c r="AY94" s="367"/>
    </row>
    <row r="95" spans="1:66" ht="19.5" customHeight="1" x14ac:dyDescent="0.25">
      <c r="A95" s="367"/>
      <c r="B95" s="367"/>
      <c r="C95" s="367"/>
      <c r="D95" s="367"/>
      <c r="E95" s="367"/>
      <c r="F95" s="367"/>
      <c r="G95" s="367"/>
      <c r="H95" s="367"/>
      <c r="I95" s="367"/>
      <c r="J95" s="367"/>
      <c r="K95" s="367"/>
      <c r="L95" s="367"/>
      <c r="M95" s="367"/>
      <c r="N95" s="367"/>
      <c r="O95" s="367"/>
      <c r="P95" s="367"/>
      <c r="Q95" s="367"/>
      <c r="R95" s="367"/>
      <c r="S95" s="367"/>
      <c r="T95" s="367"/>
      <c r="U95" s="367"/>
      <c r="V95" s="367"/>
      <c r="W95" s="367"/>
      <c r="X95" s="367"/>
      <c r="Y95" s="367"/>
      <c r="Z95" s="367"/>
      <c r="AA95" s="367"/>
      <c r="AB95" s="367"/>
      <c r="AC95" s="367"/>
      <c r="AD95" s="367"/>
      <c r="AE95" s="367"/>
      <c r="AF95" s="367"/>
      <c r="AG95" s="367"/>
      <c r="AH95" s="367"/>
      <c r="AI95" s="367"/>
      <c r="AJ95" s="367"/>
      <c r="AK95" s="367"/>
      <c r="AL95" s="367"/>
      <c r="AM95" s="367"/>
      <c r="AN95" s="367"/>
      <c r="AO95" s="367"/>
      <c r="AP95" s="367"/>
      <c r="AQ95" s="367"/>
      <c r="AR95" s="367"/>
      <c r="AS95" s="367"/>
      <c r="AT95" s="367"/>
      <c r="AU95" s="367"/>
      <c r="AV95" s="367"/>
      <c r="AW95" s="367"/>
      <c r="AX95" s="367"/>
      <c r="AY95" s="367"/>
    </row>
    <row r="96" spans="1:66" ht="19.5" customHeight="1" x14ac:dyDescent="0.25">
      <c r="A96" s="367"/>
      <c r="B96" s="367"/>
      <c r="C96" s="367"/>
      <c r="D96" s="367"/>
      <c r="E96" s="367"/>
      <c r="F96" s="367"/>
      <c r="G96" s="367"/>
      <c r="H96" s="367"/>
      <c r="I96" s="367"/>
      <c r="J96" s="367"/>
      <c r="K96" s="367"/>
      <c r="L96" s="367"/>
      <c r="M96" s="367"/>
      <c r="N96" s="367"/>
      <c r="O96" s="367"/>
      <c r="P96" s="367"/>
      <c r="Q96" s="367"/>
      <c r="R96" s="367"/>
      <c r="S96" s="367"/>
      <c r="T96" s="367"/>
      <c r="U96" s="367"/>
      <c r="V96" s="367"/>
      <c r="W96" s="367"/>
      <c r="X96" s="367"/>
      <c r="Y96" s="367"/>
      <c r="Z96" s="367"/>
      <c r="AA96" s="367"/>
      <c r="AB96" s="367"/>
      <c r="AC96" s="367"/>
      <c r="AD96" s="367"/>
      <c r="AE96" s="367"/>
      <c r="AF96" s="367"/>
      <c r="AG96" s="367"/>
      <c r="AH96" s="367"/>
      <c r="AI96" s="367"/>
      <c r="AJ96" s="367"/>
      <c r="AK96" s="367"/>
      <c r="AL96" s="367"/>
      <c r="AM96" s="367"/>
      <c r="AN96" s="367"/>
      <c r="AO96" s="367"/>
      <c r="AP96" s="367"/>
      <c r="AQ96" s="367"/>
      <c r="AR96" s="367"/>
      <c r="AS96" s="367"/>
      <c r="AT96" s="367"/>
      <c r="AU96" s="367"/>
      <c r="AV96" s="367"/>
      <c r="AW96" s="367"/>
      <c r="AX96" s="367"/>
      <c r="AY96" s="367"/>
    </row>
    <row r="97" spans="1:76" ht="19.5" customHeight="1" x14ac:dyDescent="0.25">
      <c r="A97" s="367"/>
      <c r="B97" s="367"/>
      <c r="C97" s="367"/>
      <c r="D97" s="367"/>
      <c r="E97" s="367"/>
      <c r="F97" s="367"/>
      <c r="G97" s="367"/>
      <c r="H97" s="367"/>
      <c r="I97" s="367"/>
      <c r="J97" s="367"/>
      <c r="K97" s="367"/>
      <c r="L97" s="367"/>
      <c r="M97" s="367"/>
      <c r="N97" s="367"/>
      <c r="O97" s="367"/>
      <c r="P97" s="367"/>
      <c r="Q97" s="367"/>
      <c r="R97" s="367"/>
      <c r="S97" s="367"/>
      <c r="T97" s="367"/>
      <c r="U97" s="367"/>
      <c r="V97" s="367"/>
      <c r="W97" s="367"/>
      <c r="X97" s="367"/>
      <c r="Y97" s="367"/>
      <c r="Z97" s="367"/>
      <c r="AA97" s="367"/>
      <c r="AB97" s="367"/>
      <c r="AC97" s="367"/>
      <c r="AD97" s="367"/>
      <c r="AE97" s="367"/>
      <c r="AF97" s="367"/>
      <c r="AG97" s="367"/>
      <c r="AH97" s="367"/>
      <c r="AI97" s="367"/>
      <c r="AJ97" s="367"/>
      <c r="AK97" s="367"/>
      <c r="AL97" s="367"/>
      <c r="AM97" s="367"/>
      <c r="AN97" s="367"/>
      <c r="AO97" s="367"/>
      <c r="AP97" s="367"/>
      <c r="AQ97" s="367"/>
      <c r="AR97" s="367"/>
      <c r="AS97" s="367"/>
      <c r="AT97" s="367"/>
      <c r="AU97" s="367"/>
      <c r="AV97" s="367"/>
      <c r="AW97" s="367"/>
      <c r="AX97" s="367"/>
      <c r="AY97" s="367"/>
    </row>
    <row r="98" spans="1:76" ht="19.5" customHeight="1" x14ac:dyDescent="0.25">
      <c r="A98" s="367"/>
      <c r="B98" s="370" t="s">
        <v>2504</v>
      </c>
      <c r="C98" s="367"/>
      <c r="D98" s="367"/>
      <c r="E98" s="367"/>
      <c r="F98" s="367"/>
      <c r="G98" s="367"/>
      <c r="H98" s="367"/>
      <c r="I98" s="367"/>
      <c r="J98" s="367"/>
      <c r="K98" s="367"/>
      <c r="L98" s="367"/>
      <c r="M98" s="367"/>
      <c r="N98" s="367"/>
      <c r="O98" s="367"/>
      <c r="P98" s="367"/>
      <c r="Q98" s="367"/>
      <c r="R98" s="367"/>
      <c r="S98" s="367"/>
      <c r="T98" s="367"/>
      <c r="U98" s="367"/>
      <c r="V98" s="367"/>
      <c r="W98" s="367"/>
      <c r="X98" s="367"/>
      <c r="Y98" s="367"/>
      <c r="Z98" s="367"/>
      <c r="AA98" s="367"/>
      <c r="AB98" s="367"/>
      <c r="AC98" s="367"/>
      <c r="AD98" s="367"/>
      <c r="AE98" s="367"/>
      <c r="AF98" s="370" t="s">
        <v>2505</v>
      </c>
      <c r="AG98" s="367"/>
      <c r="AH98" s="367"/>
      <c r="AI98" s="367"/>
      <c r="AJ98" s="367"/>
      <c r="AK98" s="367"/>
      <c r="AL98" s="367"/>
      <c r="AM98" s="367"/>
      <c r="AN98" s="367"/>
      <c r="AO98" s="367"/>
      <c r="AP98" s="367"/>
      <c r="AQ98" s="367"/>
      <c r="AR98" s="367"/>
      <c r="AS98" s="367"/>
      <c r="AT98" s="367"/>
      <c r="AU98" s="367"/>
      <c r="AV98" s="367"/>
      <c r="AW98" s="367"/>
      <c r="AX98" s="367"/>
      <c r="AY98" s="367"/>
    </row>
    <row r="99" spans="1:76" ht="19.5" customHeight="1" x14ac:dyDescent="0.25">
      <c r="A99" s="367"/>
      <c r="B99" s="367"/>
      <c r="C99" s="367"/>
      <c r="D99" s="367"/>
      <c r="E99" s="367"/>
      <c r="F99" s="367"/>
      <c r="G99" s="367"/>
      <c r="H99" s="367"/>
      <c r="I99" s="367"/>
      <c r="J99" s="367"/>
      <c r="K99" s="367"/>
      <c r="L99" s="367"/>
      <c r="M99" s="367"/>
      <c r="N99" s="367"/>
      <c r="O99" s="367"/>
      <c r="P99" s="367"/>
      <c r="Q99" s="367"/>
      <c r="R99" s="367"/>
      <c r="S99" s="367"/>
      <c r="T99" s="367"/>
      <c r="U99" s="367"/>
      <c r="V99" s="367"/>
      <c r="W99" s="367"/>
      <c r="X99" s="367"/>
      <c r="Y99" s="367"/>
      <c r="Z99" s="367"/>
      <c r="AA99" s="367"/>
      <c r="AB99" s="367"/>
      <c r="AC99" s="367"/>
      <c r="AD99" s="367"/>
      <c r="AE99" s="367"/>
      <c r="AF99" s="367"/>
      <c r="AG99" s="367"/>
      <c r="AH99" s="367"/>
      <c r="AI99" s="367"/>
      <c r="AJ99" s="367"/>
      <c r="AK99" s="367"/>
      <c r="AL99" s="367"/>
      <c r="AM99" s="367"/>
      <c r="AN99" s="367"/>
      <c r="AO99" s="367"/>
      <c r="AP99" s="367"/>
      <c r="AQ99" s="367"/>
      <c r="AR99" s="367"/>
      <c r="AS99" s="367"/>
      <c r="AT99" s="367"/>
      <c r="AU99" s="367"/>
      <c r="AV99" s="367"/>
      <c r="AW99" s="367"/>
      <c r="AX99" s="367"/>
      <c r="AY99" s="367"/>
      <c r="BM99" s="368" t="s">
        <v>2299</v>
      </c>
      <c r="BP99" s="368" t="s">
        <v>2306</v>
      </c>
    </row>
    <row r="100" spans="1:76" ht="19.5" customHeight="1" x14ac:dyDescent="0.25">
      <c r="A100" s="367"/>
      <c r="B100" s="367"/>
      <c r="C100" s="367"/>
      <c r="D100" s="367"/>
      <c r="E100" s="367"/>
      <c r="F100" s="367"/>
      <c r="G100" s="367"/>
      <c r="H100" s="367"/>
      <c r="I100" s="367"/>
      <c r="J100" s="367"/>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BM100" s="328" t="s">
        <v>2305</v>
      </c>
      <c r="BN100" s="81">
        <f>COUNTIF('BD-M3'!BA:BA,"VERDADERO")</f>
        <v>0</v>
      </c>
      <c r="BO100" s="328"/>
      <c r="BP100" s="328" t="s">
        <v>1752</v>
      </c>
      <c r="BQ100" s="81">
        <f>COUNTIF('BD-M2'!AJ:AJ,"VERDADERO")</f>
        <v>0</v>
      </c>
      <c r="BR100" s="328"/>
      <c r="BS100" s="328"/>
      <c r="BT100" s="328"/>
      <c r="BU100" s="328"/>
      <c r="BV100" s="328"/>
      <c r="BW100" s="328"/>
      <c r="BX100" s="328"/>
    </row>
    <row r="101" spans="1:76" ht="19.5" customHeight="1" x14ac:dyDescent="0.25">
      <c r="A101" s="367"/>
      <c r="B101" s="367"/>
      <c r="C101" s="367"/>
      <c r="D101" s="367"/>
      <c r="E101" s="367"/>
      <c r="F101" s="367"/>
      <c r="G101" s="367"/>
      <c r="H101" s="367"/>
      <c r="I101" s="367"/>
      <c r="J101" s="367"/>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BM101" s="328" t="s">
        <v>2154</v>
      </c>
      <c r="BN101" s="81">
        <f>COUNTIF('BD-M3'!AZ:AZ,"VERDADERO")</f>
        <v>0</v>
      </c>
      <c r="BO101" s="328"/>
      <c r="BP101" s="328" t="s">
        <v>1753</v>
      </c>
      <c r="BQ101" s="81">
        <f>COUNTIF('BD-M2'!AK:AK,"VERDADERO")</f>
        <v>0</v>
      </c>
      <c r="BR101" s="328"/>
      <c r="BS101" s="328"/>
      <c r="BT101" s="328"/>
      <c r="BU101" s="328"/>
      <c r="BV101" s="328"/>
      <c r="BW101" s="328"/>
      <c r="BX101" s="328"/>
    </row>
    <row r="102" spans="1:76" ht="19.5" customHeight="1" x14ac:dyDescent="0.25">
      <c r="A102" s="367"/>
      <c r="B102" s="367"/>
      <c r="C102" s="367"/>
      <c r="D102" s="367"/>
      <c r="E102" s="367"/>
      <c r="F102" s="367"/>
      <c r="G102" s="367"/>
      <c r="H102" s="367"/>
      <c r="I102" s="367"/>
      <c r="J102" s="367"/>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BM102" s="328" t="s">
        <v>2153</v>
      </c>
      <c r="BN102" s="81">
        <f>COUNTIF('BD-M3'!AY:AY,"VERDADERO")</f>
        <v>20</v>
      </c>
      <c r="BO102" s="328"/>
      <c r="BP102" s="328" t="s">
        <v>2201</v>
      </c>
      <c r="BQ102" s="81">
        <f>COUNTIF('BD-M2'!AL:AL,"VERDADERO")</f>
        <v>0</v>
      </c>
      <c r="BR102" s="328"/>
      <c r="BS102" s="328"/>
      <c r="BT102" s="328"/>
      <c r="BU102" s="328"/>
      <c r="BV102" s="328"/>
      <c r="BW102" s="328"/>
      <c r="BX102" s="328"/>
    </row>
    <row r="103" spans="1:76" ht="19.5" customHeight="1" x14ac:dyDescent="0.25">
      <c r="A103" s="367"/>
      <c r="B103" s="367"/>
      <c r="C103" s="367"/>
      <c r="D103" s="367"/>
      <c r="E103" s="367"/>
      <c r="F103" s="367"/>
      <c r="G103" s="367"/>
      <c r="H103" s="367"/>
      <c r="I103" s="367"/>
      <c r="J103" s="367"/>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BM103" s="328" t="s">
        <v>2152</v>
      </c>
      <c r="BN103" s="81">
        <f>COUNTIF('BD-M3'!AX:AX,"VERDADERO")</f>
        <v>0</v>
      </c>
      <c r="BO103" s="328"/>
      <c r="BP103" s="328" t="s">
        <v>2202</v>
      </c>
      <c r="BQ103" s="81">
        <f>COUNTIF('BD-M2'!AM:AM,"VERDADERO")</f>
        <v>0</v>
      </c>
      <c r="BR103" s="328"/>
      <c r="BS103" s="328"/>
      <c r="BT103" s="328"/>
      <c r="BU103" s="328"/>
      <c r="BV103" s="328"/>
      <c r="BW103" s="328"/>
      <c r="BX103" s="328"/>
    </row>
    <row r="104" spans="1:76" ht="19.5" customHeight="1" x14ac:dyDescent="0.25">
      <c r="A104" s="367"/>
      <c r="B104" s="367"/>
      <c r="C104" s="367"/>
      <c r="D104" s="367"/>
      <c r="E104" s="367"/>
      <c r="F104" s="367"/>
      <c r="G104" s="367"/>
      <c r="H104" s="367"/>
      <c r="I104" s="367"/>
      <c r="J104" s="367"/>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BM104" s="328" t="s">
        <v>2151</v>
      </c>
      <c r="BN104" s="81">
        <f>COUNTIF('BD-M3'!AW:AW,"VERDADERO")</f>
        <v>0</v>
      </c>
      <c r="BO104" s="328"/>
      <c r="BP104" s="328" t="s">
        <v>2203</v>
      </c>
      <c r="BQ104" s="81">
        <f>COUNTIF('BD-M2'!AN:AN,"VERDADERO")</f>
        <v>0</v>
      </c>
      <c r="BR104" s="328"/>
      <c r="BS104" s="328"/>
      <c r="BT104" s="328"/>
      <c r="BU104" s="328"/>
      <c r="BV104" s="328"/>
      <c r="BW104" s="328"/>
      <c r="BX104" s="328"/>
    </row>
    <row r="105" spans="1:76" ht="19.5" customHeight="1" x14ac:dyDescent="0.25">
      <c r="A105" s="367"/>
      <c r="B105" s="367"/>
      <c r="C105" s="367"/>
      <c r="D105" s="367"/>
      <c r="E105" s="367"/>
      <c r="F105" s="367"/>
      <c r="G105" s="367"/>
      <c r="H105" s="367"/>
      <c r="I105" s="367"/>
      <c r="J105" s="367"/>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BM105" s="328" t="s">
        <v>2150</v>
      </c>
      <c r="BN105" s="81">
        <f>COUNTIF('BD-M3'!AV:AV,"VERDADERO")</f>
        <v>0</v>
      </c>
      <c r="BO105" s="328"/>
      <c r="BP105" s="328" t="s">
        <v>1739</v>
      </c>
      <c r="BQ105" s="81">
        <f>COUNTIF('BD-M2'!AO:AO,"VERDADERO")</f>
        <v>4</v>
      </c>
      <c r="BR105" s="328"/>
      <c r="BS105" s="328"/>
      <c r="BT105" s="328"/>
      <c r="BU105" s="328"/>
      <c r="BV105" s="328"/>
      <c r="BW105" s="328"/>
      <c r="BX105" s="328"/>
    </row>
    <row r="106" spans="1:76" ht="19.5" customHeight="1" x14ac:dyDescent="0.25">
      <c r="A106" s="367"/>
      <c r="B106" s="367"/>
      <c r="C106" s="367"/>
      <c r="D106" s="367"/>
      <c r="E106" s="367"/>
      <c r="F106" s="367"/>
      <c r="G106" s="367"/>
      <c r="H106" s="367"/>
      <c r="I106" s="367"/>
      <c r="J106" s="367"/>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BM106" s="328" t="s">
        <v>2304</v>
      </c>
      <c r="BN106" s="81">
        <f>COUNTIF('BD-M3'!AU:AU,"VERDADERO")</f>
        <v>20</v>
      </c>
    </row>
    <row r="107" spans="1:76" ht="19.5" customHeight="1" x14ac:dyDescent="0.25">
      <c r="A107" s="367"/>
      <c r="B107" s="367"/>
      <c r="C107" s="367"/>
      <c r="D107" s="367"/>
      <c r="E107" s="367"/>
      <c r="F107" s="367"/>
      <c r="G107" s="367"/>
      <c r="H107" s="367"/>
      <c r="I107" s="367"/>
      <c r="J107" s="367"/>
      <c r="K107" s="367"/>
      <c r="L107" s="367"/>
      <c r="M107" s="367"/>
      <c r="N107" s="367"/>
      <c r="O107" s="367"/>
      <c r="P107" s="367"/>
      <c r="Q107" s="367"/>
      <c r="R107" s="367"/>
      <c r="S107" s="367"/>
      <c r="T107" s="367"/>
      <c r="U107" s="367"/>
      <c r="V107" s="367"/>
      <c r="W107" s="367"/>
      <c r="X107" s="367"/>
      <c r="Y107" s="367"/>
      <c r="Z107" s="367"/>
      <c r="AA107" s="367"/>
      <c r="AB107" s="367"/>
      <c r="AC107" s="367"/>
      <c r="AD107" s="367"/>
      <c r="AE107" s="367"/>
      <c r="AF107" s="367"/>
      <c r="AG107" s="367"/>
      <c r="AH107" s="367"/>
      <c r="AI107" s="367"/>
      <c r="AJ107" s="367"/>
      <c r="AK107" s="367"/>
      <c r="AL107" s="367"/>
      <c r="AM107" s="367"/>
      <c r="AN107" s="367"/>
      <c r="AO107" s="367"/>
      <c r="AP107" s="367"/>
      <c r="AQ107" s="367"/>
      <c r="AR107" s="367"/>
      <c r="AS107" s="367"/>
      <c r="AT107" s="367"/>
      <c r="AU107" s="367"/>
      <c r="AV107" s="367"/>
      <c r="AW107" s="367"/>
      <c r="AX107" s="367"/>
      <c r="AY107" s="367"/>
      <c r="BM107" s="328" t="s">
        <v>2303</v>
      </c>
      <c r="BN107" s="81">
        <f>COUNTIF('BD-M3'!AT:AT,"VERDADERO")</f>
        <v>0</v>
      </c>
    </row>
    <row r="108" spans="1:76" ht="19.5" customHeight="1" x14ac:dyDescent="0.25">
      <c r="A108" s="367"/>
      <c r="B108" s="367"/>
      <c r="C108" s="367"/>
      <c r="D108" s="367"/>
      <c r="E108" s="367"/>
      <c r="F108" s="367"/>
      <c r="G108" s="367"/>
      <c r="H108" s="367"/>
      <c r="I108" s="367"/>
      <c r="J108" s="367"/>
      <c r="K108" s="367"/>
      <c r="L108" s="367"/>
      <c r="M108" s="367"/>
      <c r="N108" s="367"/>
      <c r="O108" s="367"/>
      <c r="P108" s="367"/>
      <c r="Q108" s="367"/>
      <c r="R108" s="367"/>
      <c r="S108" s="367"/>
      <c r="T108" s="367"/>
      <c r="U108" s="367"/>
      <c r="V108" s="367"/>
      <c r="W108" s="367"/>
      <c r="X108" s="367"/>
      <c r="Y108" s="367"/>
      <c r="Z108" s="367"/>
      <c r="AA108" s="367"/>
      <c r="AB108" s="367"/>
      <c r="AC108" s="367"/>
      <c r="AD108" s="367"/>
      <c r="AE108" s="367"/>
      <c r="AF108" s="367"/>
      <c r="AG108" s="367"/>
      <c r="AH108" s="367"/>
      <c r="AI108" s="367"/>
      <c r="AJ108" s="367"/>
      <c r="AK108" s="367"/>
      <c r="AL108" s="367"/>
      <c r="AM108" s="367"/>
      <c r="AN108" s="367"/>
      <c r="AO108" s="367"/>
      <c r="AP108" s="367"/>
      <c r="AQ108" s="367"/>
      <c r="AR108" s="367"/>
      <c r="AS108" s="367"/>
      <c r="AT108" s="367"/>
      <c r="AU108" s="367"/>
      <c r="AV108" s="367"/>
      <c r="AW108" s="367"/>
      <c r="AX108" s="367"/>
      <c r="AY108" s="367"/>
      <c r="BM108" s="328" t="s">
        <v>2302</v>
      </c>
      <c r="BN108" s="81">
        <f>COUNTIF('BD-M3'!AS:AS,"VERDADERO")</f>
        <v>0</v>
      </c>
    </row>
    <row r="109" spans="1:76" ht="19.5" customHeight="1" x14ac:dyDescent="0.25">
      <c r="A109" s="367"/>
      <c r="B109" s="367"/>
      <c r="C109" s="367"/>
      <c r="D109" s="367"/>
      <c r="E109" s="367"/>
      <c r="F109" s="367"/>
      <c r="G109" s="367"/>
      <c r="H109" s="367"/>
      <c r="I109" s="367"/>
      <c r="J109" s="367"/>
      <c r="K109" s="367"/>
      <c r="L109" s="367"/>
      <c r="M109" s="367"/>
      <c r="N109" s="367"/>
      <c r="O109" s="367"/>
      <c r="P109" s="367"/>
      <c r="Q109" s="367"/>
      <c r="R109" s="367"/>
      <c r="S109" s="367"/>
      <c r="T109" s="367"/>
      <c r="U109" s="367"/>
      <c r="V109" s="367"/>
      <c r="W109" s="367"/>
      <c r="X109" s="367"/>
      <c r="Y109" s="367"/>
      <c r="Z109" s="367"/>
      <c r="AA109" s="367"/>
      <c r="AB109" s="367"/>
      <c r="AC109" s="367"/>
      <c r="AD109" s="367"/>
      <c r="AE109" s="367"/>
      <c r="AF109" s="367"/>
      <c r="AG109" s="367"/>
      <c r="AH109" s="367"/>
      <c r="AI109" s="367"/>
      <c r="AJ109" s="367"/>
      <c r="AK109" s="367"/>
      <c r="AL109" s="367"/>
      <c r="AM109" s="367"/>
      <c r="AN109" s="367"/>
      <c r="AO109" s="367"/>
      <c r="AP109" s="367"/>
      <c r="AQ109" s="367"/>
      <c r="AR109" s="367"/>
      <c r="AS109" s="367"/>
      <c r="AT109" s="367"/>
      <c r="AU109" s="367"/>
      <c r="AV109" s="367"/>
      <c r="AW109" s="367"/>
      <c r="AX109" s="367"/>
      <c r="AY109" s="367"/>
      <c r="BM109" s="328" t="s">
        <v>2301</v>
      </c>
      <c r="BN109" s="81">
        <f>COUNTIF('BD-M3'!AR:AR,"VERDADERO")</f>
        <v>0</v>
      </c>
    </row>
    <row r="110" spans="1:76" ht="19.5" customHeight="1" x14ac:dyDescent="0.25">
      <c r="A110" s="367"/>
      <c r="B110" s="367"/>
      <c r="C110" s="367"/>
      <c r="D110" s="367"/>
      <c r="E110" s="367"/>
      <c r="F110" s="367"/>
      <c r="G110" s="367"/>
      <c r="H110" s="367"/>
      <c r="I110" s="367"/>
      <c r="J110" s="367"/>
      <c r="K110" s="367"/>
      <c r="L110" s="367"/>
      <c r="M110" s="367"/>
      <c r="N110" s="367"/>
      <c r="O110" s="367"/>
      <c r="P110" s="367"/>
      <c r="Q110" s="367"/>
      <c r="R110" s="367"/>
      <c r="S110" s="367"/>
      <c r="T110" s="367"/>
      <c r="U110" s="367"/>
      <c r="V110" s="367"/>
      <c r="W110" s="367"/>
      <c r="X110" s="367"/>
      <c r="Y110" s="367"/>
      <c r="Z110" s="367"/>
      <c r="AA110" s="367"/>
      <c r="AB110" s="367"/>
      <c r="AC110" s="367"/>
      <c r="AD110" s="367"/>
      <c r="AE110" s="367"/>
      <c r="AF110" s="367"/>
      <c r="AG110" s="367"/>
      <c r="AH110" s="367"/>
      <c r="AI110" s="367"/>
      <c r="AJ110" s="367"/>
      <c r="AK110" s="367"/>
      <c r="AL110" s="367"/>
      <c r="AM110" s="367"/>
      <c r="AN110" s="367"/>
      <c r="AO110" s="367"/>
      <c r="AP110" s="367"/>
      <c r="AQ110" s="367"/>
      <c r="AR110" s="367"/>
      <c r="AS110" s="367"/>
      <c r="AT110" s="367"/>
      <c r="AU110" s="367"/>
      <c r="AV110" s="367"/>
      <c r="AW110" s="367"/>
      <c r="AX110" s="367"/>
      <c r="AY110" s="367"/>
      <c r="BM110" s="328" t="s">
        <v>2300</v>
      </c>
      <c r="BN110" s="81">
        <f>COUNTIF('BD-M3'!AQ:AQ,"VERDADERO")</f>
        <v>0</v>
      </c>
    </row>
    <row r="111" spans="1:76" ht="19.5" customHeight="1" x14ac:dyDescent="0.25">
      <c r="A111" s="367"/>
      <c r="B111" s="367"/>
      <c r="C111" s="367"/>
      <c r="D111" s="367"/>
      <c r="E111" s="367"/>
      <c r="F111" s="367"/>
      <c r="G111" s="367"/>
      <c r="H111" s="367"/>
      <c r="I111" s="367"/>
      <c r="J111" s="367"/>
      <c r="K111" s="367"/>
      <c r="L111" s="367"/>
      <c r="M111" s="367"/>
      <c r="N111" s="367"/>
      <c r="O111" s="367"/>
      <c r="P111" s="367"/>
      <c r="Q111" s="367"/>
      <c r="R111" s="367"/>
      <c r="S111" s="367"/>
      <c r="T111" s="367"/>
      <c r="U111" s="367"/>
      <c r="V111" s="367"/>
      <c r="W111" s="367"/>
      <c r="X111" s="367"/>
      <c r="Y111" s="367"/>
      <c r="Z111" s="367"/>
      <c r="AA111" s="367"/>
      <c r="AB111" s="367"/>
      <c r="AC111" s="367"/>
      <c r="AD111" s="367"/>
      <c r="AE111" s="367"/>
      <c r="AF111" s="367"/>
      <c r="AG111" s="367"/>
      <c r="AH111" s="367"/>
      <c r="AI111" s="367"/>
      <c r="AJ111" s="367"/>
      <c r="AK111" s="367"/>
      <c r="AL111" s="367"/>
      <c r="AM111" s="367"/>
      <c r="AN111" s="367"/>
      <c r="AO111" s="367"/>
      <c r="AP111" s="367"/>
      <c r="AQ111" s="367"/>
      <c r="AR111" s="367"/>
      <c r="AS111" s="367"/>
      <c r="AT111" s="367"/>
      <c r="AU111" s="367"/>
      <c r="AV111" s="367"/>
      <c r="AW111" s="367"/>
      <c r="AX111" s="367"/>
      <c r="AY111" s="367"/>
    </row>
    <row r="112" spans="1:76" ht="19.5" customHeight="1" x14ac:dyDescent="0.25">
      <c r="A112" s="367"/>
      <c r="B112" s="367"/>
      <c r="C112" s="367"/>
      <c r="D112" s="367"/>
      <c r="E112" s="367"/>
      <c r="F112" s="367"/>
      <c r="G112" s="367"/>
      <c r="H112" s="367"/>
      <c r="I112" s="367"/>
      <c r="J112" s="367"/>
      <c r="K112" s="367"/>
      <c r="L112" s="367"/>
      <c r="M112" s="367"/>
      <c r="N112" s="367"/>
      <c r="O112" s="367"/>
      <c r="P112" s="367"/>
      <c r="Q112" s="367"/>
      <c r="R112" s="367"/>
      <c r="S112" s="367"/>
      <c r="T112" s="367"/>
      <c r="U112" s="367"/>
      <c r="V112" s="367"/>
      <c r="W112" s="367"/>
      <c r="X112" s="367"/>
      <c r="Y112" s="367"/>
      <c r="Z112" s="367"/>
      <c r="AA112" s="367"/>
      <c r="AB112" s="367"/>
      <c r="AC112" s="367"/>
      <c r="AD112" s="367"/>
      <c r="AE112" s="367"/>
      <c r="AF112" s="367"/>
      <c r="AG112" s="367"/>
      <c r="AH112" s="367"/>
      <c r="AI112" s="367"/>
      <c r="AJ112" s="367"/>
      <c r="AK112" s="367"/>
      <c r="AL112" s="367"/>
      <c r="AM112" s="367"/>
      <c r="AN112" s="367"/>
      <c r="AO112" s="367"/>
      <c r="AP112" s="367"/>
      <c r="AQ112" s="367"/>
      <c r="AR112" s="367"/>
      <c r="AS112" s="367"/>
      <c r="AT112" s="367"/>
      <c r="AU112" s="367"/>
      <c r="AV112" s="367"/>
      <c r="AW112" s="367"/>
      <c r="AX112" s="367"/>
      <c r="AY112" s="367"/>
    </row>
    <row r="113" spans="1:69" ht="19.5" customHeight="1" x14ac:dyDescent="0.25">
      <c r="A113" s="367"/>
      <c r="B113" s="367"/>
      <c r="C113" s="367"/>
      <c r="D113" s="367"/>
      <c r="E113" s="367"/>
      <c r="F113" s="367"/>
      <c r="G113" s="367"/>
      <c r="H113" s="367"/>
      <c r="I113" s="367"/>
      <c r="J113" s="367"/>
      <c r="K113" s="367"/>
      <c r="L113" s="367"/>
      <c r="M113" s="367"/>
      <c r="N113" s="367"/>
      <c r="O113" s="367"/>
      <c r="P113" s="367"/>
      <c r="Q113" s="367"/>
      <c r="R113" s="367"/>
      <c r="S113" s="367"/>
      <c r="T113" s="367"/>
      <c r="U113" s="367"/>
      <c r="V113" s="367"/>
      <c r="W113" s="367"/>
      <c r="X113" s="367"/>
      <c r="Y113" s="367"/>
      <c r="Z113" s="367"/>
      <c r="AA113" s="367"/>
      <c r="AB113" s="367"/>
      <c r="AC113" s="367"/>
      <c r="AD113" s="367"/>
      <c r="AE113" s="367"/>
      <c r="AF113" s="367"/>
      <c r="AG113" s="367"/>
      <c r="AH113" s="367"/>
      <c r="AI113" s="367"/>
      <c r="AJ113" s="367"/>
      <c r="AK113" s="367"/>
      <c r="AL113" s="367"/>
      <c r="AM113" s="367"/>
      <c r="AN113" s="367"/>
      <c r="AO113" s="367"/>
      <c r="AP113" s="367"/>
      <c r="AQ113" s="367"/>
      <c r="AR113" s="367"/>
      <c r="AS113" s="367"/>
      <c r="AT113" s="367"/>
      <c r="AU113" s="367"/>
      <c r="AV113" s="367"/>
      <c r="AW113" s="367"/>
      <c r="AX113" s="367"/>
      <c r="AY113" s="367"/>
    </row>
    <row r="114" spans="1:69" ht="19.5" customHeight="1" x14ac:dyDescent="0.25">
      <c r="A114" s="367"/>
      <c r="B114" s="367"/>
      <c r="C114" s="367"/>
      <c r="D114" s="367"/>
      <c r="E114" s="367"/>
      <c r="F114" s="367"/>
      <c r="G114" s="367"/>
      <c r="H114" s="367"/>
      <c r="I114" s="367"/>
      <c r="J114" s="367"/>
      <c r="K114" s="367"/>
      <c r="L114" s="367"/>
      <c r="M114" s="367"/>
      <c r="N114" s="367"/>
      <c r="O114" s="367"/>
      <c r="P114" s="367"/>
      <c r="Q114" s="367"/>
      <c r="R114" s="367"/>
      <c r="S114" s="367"/>
      <c r="T114" s="367"/>
      <c r="U114" s="367"/>
      <c r="V114" s="367"/>
      <c r="W114" s="367"/>
      <c r="X114" s="367"/>
      <c r="Y114" s="367"/>
      <c r="Z114" s="367"/>
      <c r="AA114" s="367"/>
      <c r="AB114" s="367"/>
      <c r="AC114" s="367"/>
      <c r="AD114" s="367"/>
      <c r="AE114" s="367"/>
      <c r="AF114" s="367"/>
      <c r="AG114" s="367"/>
      <c r="AH114" s="367"/>
      <c r="AI114" s="367"/>
      <c r="AJ114" s="367"/>
      <c r="AK114" s="367"/>
      <c r="AL114" s="367"/>
      <c r="AM114" s="367"/>
      <c r="AN114" s="367"/>
      <c r="AO114" s="367"/>
      <c r="AP114" s="367"/>
      <c r="AQ114" s="367"/>
      <c r="AR114" s="367"/>
      <c r="AS114" s="367"/>
      <c r="AT114" s="367"/>
      <c r="AU114" s="367"/>
      <c r="AV114" s="367"/>
      <c r="AW114" s="367"/>
      <c r="AX114" s="367"/>
      <c r="AY114" s="367"/>
    </row>
    <row r="115" spans="1:69" ht="19.5" customHeight="1" x14ac:dyDescent="0.25">
      <c r="A115" s="367"/>
      <c r="B115" s="367"/>
      <c r="C115" s="367"/>
      <c r="D115" s="367"/>
      <c r="E115" s="367"/>
      <c r="F115" s="367"/>
      <c r="G115" s="367"/>
      <c r="H115" s="367"/>
      <c r="I115" s="367"/>
      <c r="J115" s="367"/>
      <c r="K115" s="367"/>
      <c r="L115" s="367"/>
      <c r="M115" s="367"/>
      <c r="N115" s="367"/>
      <c r="O115" s="367"/>
      <c r="P115" s="367"/>
      <c r="Q115" s="367"/>
      <c r="R115" s="367"/>
      <c r="S115" s="367"/>
      <c r="T115" s="367"/>
      <c r="U115" s="367"/>
      <c r="V115" s="367"/>
      <c r="W115" s="367"/>
      <c r="X115" s="367"/>
      <c r="Y115" s="367"/>
      <c r="Z115" s="367"/>
      <c r="AA115" s="367"/>
      <c r="AB115" s="367"/>
      <c r="AC115" s="367"/>
      <c r="AD115" s="367"/>
      <c r="AE115" s="367"/>
      <c r="AF115" s="367"/>
      <c r="AG115" s="367"/>
      <c r="AH115" s="367"/>
      <c r="AI115" s="367"/>
      <c r="AJ115" s="367"/>
      <c r="AK115" s="367"/>
      <c r="AL115" s="367"/>
      <c r="AM115" s="367"/>
      <c r="AN115" s="367"/>
      <c r="AO115" s="367"/>
      <c r="AP115" s="367"/>
      <c r="AQ115" s="367"/>
      <c r="AR115" s="367"/>
      <c r="AS115" s="367"/>
      <c r="AT115" s="367"/>
      <c r="AU115" s="367"/>
      <c r="AV115" s="367"/>
      <c r="AW115" s="367"/>
      <c r="AX115" s="367"/>
      <c r="AY115" s="367"/>
    </row>
    <row r="116" spans="1:69" ht="19.5" customHeight="1" x14ac:dyDescent="0.25">
      <c r="A116" s="367"/>
      <c r="B116" s="367"/>
      <c r="C116" s="367"/>
      <c r="D116" s="367"/>
      <c r="E116" s="367"/>
      <c r="F116" s="367"/>
      <c r="G116" s="367"/>
      <c r="H116" s="367"/>
      <c r="I116" s="367"/>
      <c r="J116" s="367"/>
      <c r="K116" s="367"/>
      <c r="L116" s="367"/>
      <c r="M116" s="367"/>
      <c r="N116" s="367"/>
      <c r="O116" s="367"/>
      <c r="P116" s="367"/>
      <c r="Q116" s="367"/>
      <c r="R116" s="367"/>
      <c r="S116" s="367"/>
      <c r="T116" s="367"/>
      <c r="U116" s="367"/>
      <c r="V116" s="367"/>
      <c r="W116" s="367"/>
      <c r="X116" s="367"/>
      <c r="Y116" s="367"/>
      <c r="Z116" s="367"/>
      <c r="AA116" s="367"/>
      <c r="AB116" s="367"/>
      <c r="AC116" s="367"/>
      <c r="AD116" s="367"/>
      <c r="AE116" s="367"/>
      <c r="AF116" s="367"/>
      <c r="AG116" s="367"/>
      <c r="AH116" s="367"/>
      <c r="AI116" s="367"/>
      <c r="AJ116" s="367"/>
      <c r="AK116" s="367"/>
      <c r="AL116" s="367"/>
      <c r="AM116" s="367"/>
      <c r="AN116" s="367"/>
      <c r="AO116" s="367"/>
      <c r="AP116" s="367"/>
      <c r="AQ116" s="367"/>
      <c r="AR116" s="367"/>
      <c r="AS116" s="367"/>
      <c r="AT116" s="367"/>
      <c r="AU116" s="367"/>
      <c r="AV116" s="367"/>
      <c r="AW116" s="367"/>
      <c r="AX116" s="367"/>
      <c r="AY116" s="367"/>
    </row>
    <row r="117" spans="1:69" ht="19.5" customHeight="1" x14ac:dyDescent="0.25">
      <c r="A117" s="367"/>
      <c r="B117" s="370" t="s">
        <v>2506</v>
      </c>
      <c r="C117" s="367"/>
      <c r="D117" s="367"/>
      <c r="E117" s="367"/>
      <c r="F117" s="367"/>
      <c r="G117" s="367"/>
      <c r="H117" s="367"/>
      <c r="I117" s="367"/>
      <c r="J117" s="367"/>
      <c r="K117" s="367"/>
      <c r="L117" s="367"/>
      <c r="M117" s="367"/>
      <c r="N117" s="367"/>
      <c r="O117" s="367"/>
      <c r="P117" s="367"/>
      <c r="Q117" s="367"/>
      <c r="R117" s="367"/>
      <c r="S117" s="367"/>
      <c r="T117" s="367"/>
      <c r="U117" s="367"/>
      <c r="V117" s="367"/>
      <c r="W117" s="367"/>
      <c r="X117" s="367"/>
      <c r="Y117" s="367"/>
      <c r="Z117" s="367"/>
      <c r="AA117" s="367"/>
      <c r="AB117" s="367"/>
      <c r="AC117" s="367"/>
      <c r="AD117" s="367"/>
      <c r="AE117" s="367"/>
      <c r="AF117" s="370" t="s">
        <v>2507</v>
      </c>
      <c r="AG117" s="367"/>
      <c r="AH117" s="367"/>
      <c r="AI117" s="367"/>
      <c r="AJ117" s="367"/>
      <c r="AK117" s="367"/>
      <c r="AL117" s="367"/>
      <c r="AM117" s="367"/>
      <c r="AN117" s="367"/>
      <c r="AO117" s="367"/>
      <c r="AP117" s="367"/>
      <c r="AQ117" s="367"/>
      <c r="AR117" s="367"/>
      <c r="AS117" s="367"/>
      <c r="AT117" s="367"/>
      <c r="AU117" s="367"/>
      <c r="AV117" s="367"/>
      <c r="AW117" s="367"/>
      <c r="AX117" s="367"/>
      <c r="AY117" s="367"/>
    </row>
    <row r="118" spans="1:69" ht="19.5" customHeight="1" x14ac:dyDescent="0.25">
      <c r="A118" s="367"/>
      <c r="B118" s="367"/>
      <c r="C118" s="367"/>
      <c r="D118" s="367"/>
      <c r="E118" s="367"/>
      <c r="F118" s="367"/>
      <c r="G118" s="367"/>
      <c r="H118" s="367"/>
      <c r="I118" s="367"/>
      <c r="J118" s="367"/>
      <c r="K118" s="367"/>
      <c r="L118" s="367"/>
      <c r="M118" s="367"/>
      <c r="N118" s="367"/>
      <c r="O118" s="367"/>
      <c r="P118" s="367"/>
      <c r="Q118" s="367"/>
      <c r="R118" s="367"/>
      <c r="S118" s="367"/>
      <c r="T118" s="367"/>
      <c r="U118" s="367"/>
      <c r="V118" s="367"/>
      <c r="W118" s="367"/>
      <c r="X118" s="367"/>
      <c r="Y118" s="367"/>
      <c r="Z118" s="367"/>
      <c r="AA118" s="367"/>
      <c r="AB118" s="367"/>
      <c r="AC118" s="367"/>
      <c r="AD118" s="367"/>
      <c r="AE118" s="367"/>
      <c r="AF118" s="367"/>
      <c r="AG118" s="367"/>
      <c r="AH118" s="367"/>
      <c r="AI118" s="367"/>
      <c r="AJ118" s="367"/>
      <c r="AK118" s="367"/>
      <c r="AL118" s="367"/>
      <c r="AM118" s="367"/>
      <c r="AN118" s="367"/>
      <c r="AO118" s="367"/>
      <c r="AP118" s="367"/>
      <c r="AQ118" s="367"/>
      <c r="AR118" s="367"/>
      <c r="AS118" s="367"/>
      <c r="AT118" s="367"/>
      <c r="AU118" s="367"/>
      <c r="AV118" s="367"/>
      <c r="AW118" s="367"/>
      <c r="AX118" s="367"/>
      <c r="AY118" s="367"/>
    </row>
    <row r="119" spans="1:69" ht="19.5" customHeight="1" x14ac:dyDescent="0.25">
      <c r="A119" s="367"/>
      <c r="B119" s="367"/>
      <c r="C119" s="367"/>
      <c r="D119" s="367"/>
      <c r="E119" s="367"/>
      <c r="F119" s="367"/>
      <c r="G119" s="367"/>
      <c r="H119" s="367"/>
      <c r="I119" s="367"/>
      <c r="J119" s="367"/>
      <c r="K119" s="367"/>
      <c r="L119" s="367"/>
      <c r="M119" s="367"/>
      <c r="N119" s="367"/>
      <c r="O119" s="367"/>
      <c r="P119" s="367"/>
      <c r="Q119" s="367"/>
      <c r="R119" s="367"/>
      <c r="S119" s="367"/>
      <c r="T119" s="367"/>
      <c r="U119" s="367"/>
      <c r="V119" s="367"/>
      <c r="W119" s="367"/>
      <c r="X119" s="367"/>
      <c r="Y119" s="367"/>
      <c r="Z119" s="367"/>
      <c r="AA119" s="367"/>
      <c r="AB119" s="367"/>
      <c r="AC119" s="367"/>
      <c r="AD119" s="367"/>
      <c r="AE119" s="367"/>
      <c r="AF119" s="367"/>
      <c r="AG119" s="367"/>
      <c r="AH119" s="367"/>
      <c r="AI119" s="367"/>
      <c r="AJ119" s="367"/>
      <c r="AK119" s="367"/>
      <c r="AL119" s="367"/>
      <c r="AM119" s="367"/>
      <c r="AN119" s="367"/>
      <c r="AO119" s="367"/>
      <c r="AP119" s="367"/>
      <c r="AQ119" s="367"/>
      <c r="AR119" s="367"/>
      <c r="AS119" s="367"/>
      <c r="AT119" s="367"/>
      <c r="AU119" s="367"/>
      <c r="AV119" s="367"/>
      <c r="AW119" s="367"/>
      <c r="AX119" s="367"/>
      <c r="AY119" s="367"/>
      <c r="BM119" s="368" t="s">
        <v>2307</v>
      </c>
      <c r="BP119" s="368" t="s">
        <v>2308</v>
      </c>
    </row>
    <row r="120" spans="1:69" ht="19.5" customHeight="1" x14ac:dyDescent="0.25">
      <c r="A120" s="367"/>
      <c r="B120" s="367"/>
      <c r="C120" s="367"/>
      <c r="D120" s="367"/>
      <c r="E120" s="367"/>
      <c r="F120" s="367"/>
      <c r="G120" s="367"/>
      <c r="H120" s="367"/>
      <c r="I120" s="367"/>
      <c r="J120" s="367"/>
      <c r="K120" s="367"/>
      <c r="L120" s="367"/>
      <c r="M120" s="367"/>
      <c r="N120" s="367"/>
      <c r="O120" s="367"/>
      <c r="P120" s="367"/>
      <c r="Q120" s="367"/>
      <c r="R120" s="367"/>
      <c r="S120" s="367"/>
      <c r="T120" s="367"/>
      <c r="U120" s="367"/>
      <c r="V120" s="367"/>
      <c r="W120" s="367"/>
      <c r="X120" s="367"/>
      <c r="Y120" s="367"/>
      <c r="Z120" s="367"/>
      <c r="AA120" s="367"/>
      <c r="AB120" s="367"/>
      <c r="AC120" s="367"/>
      <c r="AD120" s="367"/>
      <c r="AE120" s="367"/>
      <c r="AF120" s="367"/>
      <c r="AG120" s="367"/>
      <c r="AH120" s="367"/>
      <c r="AI120" s="367"/>
      <c r="AJ120" s="367"/>
      <c r="AK120" s="367"/>
      <c r="AL120" s="367"/>
      <c r="AM120" s="367"/>
      <c r="AN120" s="367"/>
      <c r="AO120" s="367"/>
      <c r="AP120" s="367"/>
      <c r="AQ120" s="367"/>
      <c r="AR120" s="367"/>
      <c r="AS120" s="367"/>
      <c r="AT120" s="367"/>
      <c r="AU120" s="367"/>
      <c r="AV120" s="367"/>
      <c r="AW120" s="367"/>
      <c r="AX120" s="367"/>
      <c r="AY120" s="367"/>
      <c r="BM120" s="328" t="s">
        <v>1599</v>
      </c>
      <c r="BN120" s="81">
        <f>COUNTIF('BD-M3'!BQ:BQ,"6. Otro")</f>
        <v>0</v>
      </c>
      <c r="BP120" s="328" t="s">
        <v>1752</v>
      </c>
      <c r="BQ120" s="81">
        <f>COUNTIF('BD-M3'!BU:BU,"1. Violencia sexual")</f>
        <v>0</v>
      </c>
    </row>
    <row r="121" spans="1:69" ht="19.5" customHeight="1" x14ac:dyDescent="0.25">
      <c r="A121" s="367"/>
      <c r="B121" s="367"/>
      <c r="C121" s="367"/>
      <c r="D121" s="367"/>
      <c r="E121" s="367"/>
      <c r="F121" s="367"/>
      <c r="G121" s="367"/>
      <c r="H121" s="367"/>
      <c r="I121" s="367"/>
      <c r="J121" s="367"/>
      <c r="K121" s="367"/>
      <c r="L121" s="367"/>
      <c r="M121" s="367"/>
      <c r="N121" s="367"/>
      <c r="O121" s="367"/>
      <c r="P121" s="367"/>
      <c r="Q121" s="367"/>
      <c r="R121" s="367"/>
      <c r="S121" s="367"/>
      <c r="T121" s="367"/>
      <c r="U121" s="367"/>
      <c r="V121" s="367"/>
      <c r="W121" s="367"/>
      <c r="X121" s="367"/>
      <c r="Y121" s="367"/>
      <c r="Z121" s="367"/>
      <c r="AA121" s="367"/>
      <c r="AB121" s="367"/>
      <c r="AC121" s="367"/>
      <c r="AD121" s="367"/>
      <c r="AE121" s="367"/>
      <c r="AF121" s="367"/>
      <c r="AG121" s="367"/>
      <c r="AH121" s="367"/>
      <c r="AI121" s="367"/>
      <c r="AJ121" s="367"/>
      <c r="AK121" s="367"/>
      <c r="AL121" s="367"/>
      <c r="AM121" s="367"/>
      <c r="AN121" s="367"/>
      <c r="AO121" s="367"/>
      <c r="AP121" s="367"/>
      <c r="AQ121" s="367"/>
      <c r="AR121" s="367"/>
      <c r="AS121" s="367"/>
      <c r="AT121" s="367"/>
      <c r="AU121" s="367"/>
      <c r="AV121" s="367"/>
      <c r="AW121" s="367"/>
      <c r="AX121" s="367"/>
      <c r="AY121" s="367"/>
      <c r="BM121" s="328" t="s">
        <v>1749</v>
      </c>
      <c r="BN121" s="81">
        <f>COUNTIF('BD-M3'!BQ:BQ,"5. Buen ejemplo")</f>
        <v>11</v>
      </c>
      <c r="BP121" s="328" t="s">
        <v>1753</v>
      </c>
      <c r="BQ121" s="81">
        <f>COUNTIF('BD-M3'!BU:BU,"2. Violencia psicológica")</f>
        <v>0</v>
      </c>
    </row>
    <row r="122" spans="1:69" ht="19.5" customHeight="1" x14ac:dyDescent="0.25">
      <c r="A122" s="367"/>
      <c r="B122" s="367"/>
      <c r="C122" s="367"/>
      <c r="D122" s="367"/>
      <c r="E122" s="367"/>
      <c r="F122" s="367"/>
      <c r="G122" s="367"/>
      <c r="H122" s="367"/>
      <c r="I122" s="367"/>
      <c r="J122" s="367"/>
      <c r="K122" s="367"/>
      <c r="L122" s="367"/>
      <c r="M122" s="367"/>
      <c r="N122" s="367"/>
      <c r="O122" s="367"/>
      <c r="P122" s="367"/>
      <c r="Q122" s="367"/>
      <c r="R122" s="367"/>
      <c r="S122" s="367"/>
      <c r="T122" s="367"/>
      <c r="U122" s="367"/>
      <c r="V122" s="367"/>
      <c r="W122" s="367"/>
      <c r="X122" s="367"/>
      <c r="Y122" s="367"/>
      <c r="Z122" s="367"/>
      <c r="AA122" s="367"/>
      <c r="AB122" s="367"/>
      <c r="AC122" s="367"/>
      <c r="AD122" s="367"/>
      <c r="AE122" s="367"/>
      <c r="AF122" s="367"/>
      <c r="AG122" s="367"/>
      <c r="AH122" s="367"/>
      <c r="AI122" s="367"/>
      <c r="AJ122" s="367"/>
      <c r="AK122" s="367"/>
      <c r="AL122" s="367"/>
      <c r="AM122" s="367"/>
      <c r="AN122" s="367"/>
      <c r="AO122" s="367"/>
      <c r="AP122" s="367"/>
      <c r="AQ122" s="367"/>
      <c r="AR122" s="367"/>
      <c r="AS122" s="367"/>
      <c r="AT122" s="367"/>
      <c r="AU122" s="367"/>
      <c r="AV122" s="367"/>
      <c r="AW122" s="367"/>
      <c r="AX122" s="367"/>
      <c r="AY122" s="367"/>
      <c r="BM122" s="328" t="s">
        <v>1748</v>
      </c>
      <c r="BN122" s="81">
        <f>COUNTIF('BD-M3'!BQ:BQ,"4. Diálogo")</f>
        <v>5</v>
      </c>
      <c r="BP122" s="328" t="s">
        <v>1754</v>
      </c>
      <c r="BQ122" s="81">
        <f>COUNTIF('BD-M3'!BU:BU,"3. Violencia física")</f>
        <v>0</v>
      </c>
    </row>
    <row r="123" spans="1:69" ht="19.5" customHeight="1" x14ac:dyDescent="0.25">
      <c r="A123" s="367"/>
      <c r="B123" s="367"/>
      <c r="C123" s="367"/>
      <c r="D123" s="367"/>
      <c r="E123" s="367"/>
      <c r="F123" s="367"/>
      <c r="G123" s="367"/>
      <c r="H123" s="367"/>
      <c r="I123" s="367"/>
      <c r="J123" s="367"/>
      <c r="K123" s="367"/>
      <c r="L123" s="367"/>
      <c r="M123" s="367"/>
      <c r="N123" s="367"/>
      <c r="O123" s="367"/>
      <c r="P123" s="367"/>
      <c r="Q123" s="367"/>
      <c r="R123" s="367"/>
      <c r="S123" s="367"/>
      <c r="T123" s="367"/>
      <c r="U123" s="367"/>
      <c r="V123" s="367"/>
      <c r="W123" s="367"/>
      <c r="X123" s="367"/>
      <c r="Y123" s="367"/>
      <c r="Z123" s="367"/>
      <c r="AA123" s="367"/>
      <c r="AB123" s="367"/>
      <c r="AC123" s="367"/>
      <c r="AD123" s="367"/>
      <c r="AE123" s="367"/>
      <c r="AF123" s="367"/>
      <c r="AG123" s="367"/>
      <c r="AH123" s="367"/>
      <c r="AI123" s="367"/>
      <c r="AJ123" s="367"/>
      <c r="AK123" s="367"/>
      <c r="AL123" s="367"/>
      <c r="AM123" s="367"/>
      <c r="AN123" s="367"/>
      <c r="AO123" s="367"/>
      <c r="AP123" s="367"/>
      <c r="AQ123" s="367"/>
      <c r="AR123" s="367"/>
      <c r="AS123" s="367"/>
      <c r="AT123" s="367"/>
      <c r="AU123" s="367"/>
      <c r="AV123" s="367"/>
      <c r="AW123" s="367"/>
      <c r="AX123" s="367"/>
      <c r="AY123" s="367"/>
      <c r="BM123" s="328" t="s">
        <v>1747</v>
      </c>
      <c r="BN123" s="81">
        <f>COUNTIF('BD-M3'!BQ:BQ,"3. Hablando")</f>
        <v>4</v>
      </c>
      <c r="BP123" s="328" t="s">
        <v>1755</v>
      </c>
      <c r="BQ123" s="81">
        <f>COUNTIF('BD-M3'!BU:BU,"4. Violencia por conflicto armado")</f>
        <v>0</v>
      </c>
    </row>
    <row r="124" spans="1:69" ht="19.5" customHeight="1" x14ac:dyDescent="0.25">
      <c r="A124" s="367"/>
      <c r="B124" s="367"/>
      <c r="C124" s="367"/>
      <c r="D124" s="367"/>
      <c r="E124" s="367"/>
      <c r="F124" s="367"/>
      <c r="G124" s="367"/>
      <c r="H124" s="367"/>
      <c r="I124" s="367"/>
      <c r="J124" s="367"/>
      <c r="K124" s="367"/>
      <c r="L124" s="367"/>
      <c r="M124" s="367"/>
      <c r="N124" s="367"/>
      <c r="O124" s="367"/>
      <c r="P124" s="367"/>
      <c r="Q124" s="367"/>
      <c r="R124" s="367"/>
      <c r="S124" s="367"/>
      <c r="T124" s="367"/>
      <c r="U124" s="367"/>
      <c r="V124" s="367"/>
      <c r="W124" s="367"/>
      <c r="X124" s="367"/>
      <c r="Y124" s="367"/>
      <c r="Z124" s="367"/>
      <c r="AA124" s="367"/>
      <c r="AB124" s="367"/>
      <c r="AC124" s="367"/>
      <c r="AD124" s="367"/>
      <c r="AE124" s="367"/>
      <c r="AF124" s="367"/>
      <c r="AG124" s="367"/>
      <c r="AH124" s="367"/>
      <c r="AI124" s="367"/>
      <c r="AJ124" s="367"/>
      <c r="AK124" s="367"/>
      <c r="AL124" s="367"/>
      <c r="AM124" s="367"/>
      <c r="AN124" s="367"/>
      <c r="AO124" s="367"/>
      <c r="AP124" s="367"/>
      <c r="AQ124" s="367"/>
      <c r="AR124" s="367"/>
      <c r="AS124" s="367"/>
      <c r="AT124" s="367"/>
      <c r="AU124" s="367"/>
      <c r="AV124" s="367"/>
      <c r="AW124" s="367"/>
      <c r="AX124" s="367"/>
      <c r="AY124" s="367"/>
      <c r="BM124" s="328" t="s">
        <v>1746</v>
      </c>
      <c r="BN124" s="81">
        <f>COUNTIF('BD-M3'!BQ:BQ,"2. Gritos")</f>
        <v>0</v>
      </c>
      <c r="BP124" s="328" t="s">
        <v>2157</v>
      </c>
      <c r="BQ124" s="81">
        <f>COUNTIF('BD-M3'!BU:BU,"5. Castigo físico")</f>
        <v>0</v>
      </c>
    </row>
    <row r="125" spans="1:69" ht="19.5" customHeight="1" x14ac:dyDescent="0.25">
      <c r="A125" s="367"/>
      <c r="B125" s="367"/>
      <c r="C125" s="367"/>
      <c r="D125" s="367"/>
      <c r="E125" s="367"/>
      <c r="F125" s="367"/>
      <c r="G125" s="367"/>
      <c r="H125" s="367"/>
      <c r="I125" s="367"/>
      <c r="J125" s="367"/>
      <c r="K125" s="367"/>
      <c r="L125" s="367"/>
      <c r="M125" s="367"/>
      <c r="N125" s="367"/>
      <c r="O125" s="367"/>
      <c r="P125" s="367"/>
      <c r="Q125" s="367"/>
      <c r="R125" s="367"/>
      <c r="S125" s="367"/>
      <c r="T125" s="367"/>
      <c r="U125" s="367"/>
      <c r="V125" s="367"/>
      <c r="W125" s="367"/>
      <c r="X125" s="367"/>
      <c r="Y125" s="367"/>
      <c r="Z125" s="367"/>
      <c r="AA125" s="367"/>
      <c r="AB125" s="367"/>
      <c r="AC125" s="367"/>
      <c r="AD125" s="367"/>
      <c r="AE125" s="367"/>
      <c r="AF125" s="367"/>
      <c r="AG125" s="367"/>
      <c r="AH125" s="367"/>
      <c r="AI125" s="367"/>
      <c r="AJ125" s="367"/>
      <c r="AK125" s="367"/>
      <c r="AL125" s="367"/>
      <c r="AM125" s="367"/>
      <c r="AN125" s="367"/>
      <c r="AO125" s="367"/>
      <c r="AP125" s="367"/>
      <c r="AQ125" s="367"/>
      <c r="AR125" s="367"/>
      <c r="AS125" s="367"/>
      <c r="AT125" s="367"/>
      <c r="AU125" s="367"/>
      <c r="AV125" s="367"/>
      <c r="AW125" s="367"/>
      <c r="AX125" s="367"/>
      <c r="AY125" s="367"/>
      <c r="BM125" s="328" t="s">
        <v>1798</v>
      </c>
      <c r="BN125" s="81">
        <f>COUNTIF('BD-M3'!BQ:BQ,"1. Palmadas, pellizcos, etc.")</f>
        <v>0</v>
      </c>
      <c r="BP125" s="328" t="s">
        <v>2158</v>
      </c>
      <c r="BQ125" s="81">
        <f>COUNTIF('BD-M3'!BU:BU,"6. Ninguna")</f>
        <v>20</v>
      </c>
    </row>
    <row r="126" spans="1:69" ht="19.5" customHeight="1" x14ac:dyDescent="0.25">
      <c r="A126" s="367"/>
      <c r="B126" s="367"/>
      <c r="C126" s="367"/>
      <c r="D126" s="367"/>
      <c r="E126" s="367"/>
      <c r="F126" s="367"/>
      <c r="G126" s="367"/>
      <c r="H126" s="367"/>
      <c r="I126" s="367"/>
      <c r="J126" s="367"/>
      <c r="K126" s="367"/>
      <c r="L126" s="367"/>
      <c r="M126" s="367"/>
      <c r="N126" s="367"/>
      <c r="O126" s="367"/>
      <c r="P126" s="367"/>
      <c r="Q126" s="367"/>
      <c r="R126" s="367"/>
      <c r="S126" s="367"/>
      <c r="T126" s="367"/>
      <c r="U126" s="367"/>
      <c r="V126" s="367"/>
      <c r="W126" s="367"/>
      <c r="X126" s="367"/>
      <c r="Y126" s="367"/>
      <c r="Z126" s="367"/>
      <c r="AA126" s="367"/>
      <c r="AB126" s="367"/>
      <c r="AC126" s="367"/>
      <c r="AD126" s="367"/>
      <c r="AE126" s="367"/>
      <c r="AF126" s="367"/>
      <c r="AG126" s="367"/>
      <c r="AH126" s="367"/>
      <c r="AI126" s="367"/>
      <c r="AJ126" s="367"/>
      <c r="AK126" s="367"/>
      <c r="AL126" s="367"/>
      <c r="AM126" s="367"/>
      <c r="AN126" s="367"/>
      <c r="AO126" s="367"/>
      <c r="AP126" s="367"/>
      <c r="AQ126" s="367"/>
      <c r="AR126" s="367"/>
      <c r="AS126" s="367"/>
      <c r="AT126" s="367"/>
      <c r="AU126" s="367"/>
      <c r="AV126" s="367"/>
      <c r="AW126" s="367"/>
      <c r="AX126" s="367"/>
      <c r="AY126" s="367"/>
      <c r="BP126" s="328" t="s">
        <v>1411</v>
      </c>
      <c r="BQ126" s="81">
        <f>COUNTIF('BD-M3'!BU:BU,"7. Otra")</f>
        <v>0</v>
      </c>
    </row>
    <row r="127" spans="1:69" ht="19.5" customHeight="1" x14ac:dyDescent="0.25">
      <c r="A127" s="367"/>
      <c r="B127" s="367"/>
      <c r="C127" s="367"/>
      <c r="D127" s="367"/>
      <c r="E127" s="367"/>
      <c r="F127" s="367"/>
      <c r="G127" s="367"/>
      <c r="H127" s="367"/>
      <c r="I127" s="367"/>
      <c r="J127" s="367"/>
      <c r="K127" s="367"/>
      <c r="L127" s="367"/>
      <c r="M127" s="367"/>
      <c r="N127" s="367"/>
      <c r="O127" s="367"/>
      <c r="P127" s="367"/>
      <c r="Q127" s="367"/>
      <c r="R127" s="367"/>
      <c r="S127" s="367"/>
      <c r="T127" s="367"/>
      <c r="U127" s="367"/>
      <c r="V127" s="367"/>
      <c r="W127" s="367"/>
      <c r="X127" s="367"/>
      <c r="Y127" s="367"/>
      <c r="Z127" s="367"/>
      <c r="AA127" s="367"/>
      <c r="AB127" s="367"/>
      <c r="AC127" s="367"/>
      <c r="AD127" s="367"/>
      <c r="AE127" s="367"/>
      <c r="AF127" s="367"/>
      <c r="AG127" s="367"/>
      <c r="AH127" s="367"/>
      <c r="AI127" s="367"/>
      <c r="AJ127" s="367"/>
      <c r="AK127" s="367"/>
      <c r="AL127" s="367"/>
      <c r="AM127" s="367"/>
      <c r="AN127" s="367"/>
      <c r="AO127" s="367"/>
      <c r="AP127" s="367"/>
      <c r="AQ127" s="367"/>
      <c r="AR127" s="367"/>
      <c r="AS127" s="367"/>
      <c r="AT127" s="367"/>
      <c r="AU127" s="367"/>
      <c r="AV127" s="367"/>
      <c r="AW127" s="367"/>
      <c r="AX127" s="367"/>
      <c r="AY127" s="367"/>
    </row>
    <row r="128" spans="1:69" ht="19.5" customHeight="1" x14ac:dyDescent="0.25">
      <c r="A128" s="367"/>
      <c r="B128" s="367"/>
      <c r="C128" s="367"/>
      <c r="D128" s="367"/>
      <c r="E128" s="367"/>
      <c r="F128" s="367"/>
      <c r="G128" s="367"/>
      <c r="H128" s="367"/>
      <c r="I128" s="367"/>
      <c r="J128" s="367"/>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row>
    <row r="129" spans="1:66" ht="19.5" customHeight="1" x14ac:dyDescent="0.25">
      <c r="A129" s="367"/>
      <c r="B129" s="367"/>
      <c r="C129" s="367"/>
      <c r="D129" s="367"/>
      <c r="E129" s="367"/>
      <c r="F129" s="367"/>
      <c r="G129" s="367"/>
      <c r="H129" s="367"/>
      <c r="I129" s="367"/>
      <c r="J129" s="367"/>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row>
    <row r="130" spans="1:66" ht="19.5" customHeight="1" x14ac:dyDescent="0.25">
      <c r="A130" s="367"/>
      <c r="B130" s="367"/>
      <c r="C130" s="367"/>
      <c r="D130" s="367"/>
      <c r="E130" s="367"/>
      <c r="F130" s="367"/>
      <c r="G130" s="367"/>
      <c r="H130" s="367"/>
      <c r="I130" s="367"/>
      <c r="J130" s="367"/>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row>
    <row r="131" spans="1:66" ht="19.5" customHeight="1" x14ac:dyDescent="0.25">
      <c r="A131" s="367"/>
      <c r="B131" s="367"/>
      <c r="C131" s="367"/>
      <c r="D131" s="367"/>
      <c r="E131" s="367"/>
      <c r="F131" s="367"/>
      <c r="G131" s="367"/>
      <c r="H131" s="367"/>
      <c r="I131" s="367"/>
      <c r="J131" s="367"/>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row>
    <row r="132" spans="1:66" ht="19.5" customHeight="1" x14ac:dyDescent="0.25">
      <c r="A132" s="367"/>
      <c r="B132" s="367"/>
      <c r="C132" s="367"/>
      <c r="D132" s="367"/>
      <c r="E132" s="367"/>
      <c r="F132" s="367"/>
      <c r="G132" s="367"/>
      <c r="H132" s="367"/>
      <c r="I132" s="367"/>
      <c r="J132" s="367"/>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row>
    <row r="133" spans="1:66" ht="19.5" customHeight="1" x14ac:dyDescent="0.25">
      <c r="A133" s="367"/>
      <c r="B133" s="367"/>
      <c r="C133" s="367"/>
      <c r="D133" s="367"/>
      <c r="E133" s="367"/>
      <c r="F133" s="367"/>
      <c r="G133" s="367"/>
      <c r="H133" s="367"/>
      <c r="I133" s="367"/>
      <c r="J133" s="367"/>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row>
    <row r="134" spans="1:66" ht="19.5" customHeight="1" x14ac:dyDescent="0.25">
      <c r="A134" s="367"/>
      <c r="B134" s="367"/>
      <c r="C134" s="367"/>
      <c r="D134" s="367"/>
      <c r="E134" s="367"/>
      <c r="F134" s="367"/>
      <c r="G134" s="367"/>
      <c r="H134" s="367"/>
      <c r="I134" s="367"/>
      <c r="J134" s="367"/>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row>
    <row r="135" spans="1:66" ht="19.5" customHeight="1" x14ac:dyDescent="0.25">
      <c r="A135" s="367"/>
      <c r="B135" s="367"/>
      <c r="C135" s="367"/>
      <c r="D135" s="367"/>
      <c r="E135" s="367"/>
      <c r="F135" s="367"/>
      <c r="G135" s="367"/>
      <c r="H135" s="367"/>
      <c r="I135" s="367"/>
      <c r="J135" s="367"/>
      <c r="K135" s="367"/>
      <c r="L135" s="367"/>
      <c r="M135" s="367"/>
      <c r="N135" s="367"/>
      <c r="O135" s="367"/>
      <c r="P135" s="367"/>
      <c r="Q135" s="367"/>
      <c r="R135" s="367"/>
      <c r="S135" s="367"/>
      <c r="T135" s="367"/>
      <c r="U135" s="367"/>
      <c r="V135" s="367"/>
      <c r="W135" s="367"/>
      <c r="X135" s="367"/>
      <c r="Y135" s="367"/>
      <c r="Z135" s="367"/>
      <c r="AA135" s="367"/>
      <c r="AB135" s="367"/>
      <c r="AC135" s="367"/>
      <c r="AD135" s="367"/>
      <c r="AE135" s="367"/>
      <c r="AF135" s="367"/>
      <c r="AG135" s="367"/>
      <c r="AH135" s="367"/>
      <c r="AI135" s="367"/>
      <c r="AJ135" s="367"/>
      <c r="AK135" s="367"/>
      <c r="AL135" s="367"/>
      <c r="AM135" s="367"/>
      <c r="AN135" s="367"/>
      <c r="AO135" s="367"/>
      <c r="AP135" s="367"/>
      <c r="AQ135" s="367"/>
      <c r="AR135" s="367"/>
      <c r="AS135" s="367"/>
      <c r="AT135" s="367"/>
      <c r="AU135" s="367"/>
      <c r="AV135" s="367"/>
      <c r="AW135" s="367"/>
      <c r="AX135" s="367"/>
      <c r="AY135" s="367"/>
    </row>
    <row r="136" spans="1:66" ht="19.5" customHeight="1" x14ac:dyDescent="0.25">
      <c r="A136" s="367"/>
      <c r="B136" s="366" t="s">
        <v>2309</v>
      </c>
      <c r="C136" s="289"/>
      <c r="D136" s="289"/>
      <c r="E136" s="289"/>
      <c r="F136" s="289"/>
      <c r="G136" s="289"/>
      <c r="H136" s="289"/>
      <c r="I136" s="289"/>
      <c r="J136" s="289"/>
      <c r="K136" s="289"/>
      <c r="L136" s="289"/>
      <c r="M136" s="289"/>
      <c r="N136" s="289"/>
      <c r="O136" s="289"/>
      <c r="P136" s="289"/>
      <c r="Q136" s="289"/>
      <c r="R136" s="289"/>
      <c r="S136" s="289"/>
      <c r="T136" s="289"/>
      <c r="U136" s="289"/>
      <c r="V136" s="289"/>
      <c r="W136" s="289"/>
      <c r="X136" s="289"/>
      <c r="Y136" s="289"/>
      <c r="Z136" s="289"/>
      <c r="AA136" s="289"/>
      <c r="AB136" s="289"/>
      <c r="AC136" s="289"/>
      <c r="AD136" s="289"/>
      <c r="AE136" s="289"/>
      <c r="AF136" s="289"/>
      <c r="AG136" s="289"/>
      <c r="AH136" s="289"/>
      <c r="AI136" s="289"/>
      <c r="AJ136" s="289"/>
      <c r="AK136" s="289"/>
      <c r="AL136" s="289"/>
      <c r="AM136" s="289"/>
      <c r="AN136" s="289"/>
      <c r="AO136" s="289"/>
      <c r="AP136" s="289"/>
      <c r="AQ136" s="289"/>
      <c r="AR136" s="289"/>
      <c r="AS136" s="289"/>
      <c r="AT136" s="289"/>
      <c r="AU136" s="289"/>
      <c r="AV136" s="289"/>
      <c r="AW136" s="289"/>
      <c r="AX136" s="289"/>
      <c r="AY136" s="367"/>
    </row>
    <row r="137" spans="1:66" ht="19.5" customHeight="1" x14ac:dyDescent="0.25">
      <c r="A137" s="367"/>
      <c r="B137" s="367"/>
      <c r="C137" s="367"/>
      <c r="D137" s="367"/>
      <c r="E137" s="367"/>
      <c r="F137" s="367"/>
      <c r="G137" s="367"/>
      <c r="H137" s="367"/>
      <c r="I137" s="367"/>
      <c r="J137" s="367"/>
      <c r="K137" s="367"/>
      <c r="L137" s="367"/>
      <c r="M137" s="367"/>
      <c r="N137" s="367"/>
      <c r="O137" s="367"/>
      <c r="P137" s="367"/>
      <c r="Q137" s="367"/>
      <c r="R137" s="367"/>
      <c r="S137" s="367"/>
      <c r="T137" s="367"/>
      <c r="U137" s="367"/>
      <c r="V137" s="367"/>
      <c r="W137" s="367"/>
      <c r="X137" s="367"/>
      <c r="Y137" s="367"/>
      <c r="Z137" s="367"/>
      <c r="AA137" s="367"/>
      <c r="AB137" s="367"/>
      <c r="AC137" s="367"/>
      <c r="AD137" s="367"/>
      <c r="AE137" s="367"/>
      <c r="AF137" s="367"/>
      <c r="AG137" s="367"/>
      <c r="AH137" s="367"/>
      <c r="AI137" s="367"/>
      <c r="AJ137" s="367"/>
      <c r="AK137" s="367"/>
      <c r="AL137" s="367"/>
      <c r="AM137" s="367"/>
      <c r="AN137" s="367"/>
      <c r="AO137" s="367"/>
      <c r="AP137" s="367"/>
      <c r="AQ137" s="367"/>
      <c r="AR137" s="367"/>
      <c r="AS137" s="367"/>
      <c r="AT137" s="367"/>
      <c r="AU137" s="367"/>
      <c r="AV137" s="367"/>
      <c r="AW137" s="367"/>
      <c r="AX137" s="367"/>
      <c r="AY137" s="367"/>
    </row>
    <row r="138" spans="1:66" ht="19.5" customHeight="1" x14ac:dyDescent="0.25">
      <c r="A138" s="367"/>
      <c r="B138" s="370" t="s">
        <v>2508</v>
      </c>
      <c r="C138" s="367"/>
      <c r="D138" s="367"/>
      <c r="E138" s="367"/>
      <c r="F138" s="367"/>
      <c r="G138" s="367"/>
      <c r="H138" s="367"/>
      <c r="I138" s="367"/>
      <c r="J138" s="367"/>
      <c r="K138" s="367"/>
      <c r="L138" s="367"/>
      <c r="M138" s="367"/>
      <c r="N138" s="367"/>
      <c r="O138" s="367"/>
      <c r="P138" s="367"/>
      <c r="Q138" s="367"/>
      <c r="R138" s="367"/>
      <c r="S138" s="367"/>
      <c r="T138" s="367"/>
      <c r="U138" s="367"/>
      <c r="V138" s="367"/>
      <c r="W138" s="367"/>
      <c r="X138" s="367"/>
      <c r="Y138" s="367"/>
      <c r="Z138" s="367"/>
      <c r="AA138" s="367"/>
      <c r="AB138" s="367"/>
      <c r="AC138" s="367"/>
      <c r="AD138" s="367"/>
      <c r="AE138" s="367"/>
      <c r="AF138" s="367"/>
      <c r="AG138" s="367"/>
      <c r="AH138" s="367"/>
      <c r="AI138" s="367"/>
      <c r="AJ138" s="367"/>
      <c r="AK138" s="367"/>
      <c r="AL138" s="367"/>
      <c r="AM138" s="367"/>
      <c r="AN138" s="367"/>
      <c r="AO138" s="367"/>
      <c r="AP138" s="367"/>
      <c r="AQ138" s="367"/>
      <c r="AR138" s="367"/>
      <c r="AS138" s="367"/>
      <c r="AT138" s="367"/>
      <c r="AU138" s="367"/>
      <c r="AV138" s="367"/>
      <c r="AW138" s="367"/>
      <c r="AX138" s="367"/>
      <c r="AY138" s="367"/>
      <c r="BM138" s="368" t="s">
        <v>2310</v>
      </c>
    </row>
    <row r="139" spans="1:66" ht="19.5" customHeight="1" x14ac:dyDescent="0.25">
      <c r="A139" s="367"/>
      <c r="B139" s="367"/>
      <c r="C139" s="367"/>
      <c r="D139" s="367"/>
      <c r="E139" s="367"/>
      <c r="F139" s="367"/>
      <c r="G139" s="367"/>
      <c r="H139" s="367"/>
      <c r="I139" s="367"/>
      <c r="J139" s="367"/>
      <c r="K139" s="367"/>
      <c r="L139" s="367"/>
      <c r="M139" s="367"/>
      <c r="N139" s="367"/>
      <c r="O139" s="367"/>
      <c r="P139" s="367"/>
      <c r="Q139" s="367"/>
      <c r="R139" s="367"/>
      <c r="S139" s="367"/>
      <c r="T139" s="367"/>
      <c r="U139" s="367"/>
      <c r="V139" s="367"/>
      <c r="W139" s="367"/>
      <c r="X139" s="367"/>
      <c r="Y139" s="367"/>
      <c r="Z139" s="367"/>
      <c r="AA139" s="367"/>
      <c r="AB139" s="367"/>
      <c r="AC139" s="367"/>
      <c r="AD139" s="367"/>
      <c r="AE139" s="367"/>
      <c r="AF139" s="367"/>
      <c r="AG139" s="367"/>
      <c r="AH139" s="367"/>
      <c r="AI139" s="367"/>
      <c r="AJ139" s="367"/>
      <c r="AK139" s="367"/>
      <c r="AL139" s="367"/>
      <c r="AM139" s="367"/>
      <c r="AN139" s="367"/>
      <c r="AO139" s="367"/>
      <c r="AP139" s="367"/>
      <c r="AQ139" s="367"/>
      <c r="AR139" s="367"/>
      <c r="AS139" s="367"/>
      <c r="AT139" s="367"/>
      <c r="AU139" s="367"/>
      <c r="AV139" s="367"/>
      <c r="AW139" s="367"/>
      <c r="AX139" s="367"/>
      <c r="AY139" s="367"/>
      <c r="BM139" s="328" t="s">
        <v>2311</v>
      </c>
      <c r="BN139" s="81">
        <f>COUNTIF('BD-M3'!CI:CI,"VERDADERO")</f>
        <v>0</v>
      </c>
    </row>
    <row r="140" spans="1:66" ht="19.5" customHeight="1" x14ac:dyDescent="0.25">
      <c r="A140" s="367"/>
      <c r="B140" s="367"/>
      <c r="C140" s="367"/>
      <c r="D140" s="367"/>
      <c r="E140" s="367"/>
      <c r="F140" s="367"/>
      <c r="G140" s="367"/>
      <c r="H140" s="367"/>
      <c r="I140" s="367"/>
      <c r="J140" s="367"/>
      <c r="K140" s="367"/>
      <c r="L140" s="367"/>
      <c r="M140" s="367"/>
      <c r="N140" s="367"/>
      <c r="O140" s="367"/>
      <c r="P140" s="367"/>
      <c r="Q140" s="367"/>
      <c r="R140" s="367"/>
      <c r="S140" s="367"/>
      <c r="T140" s="367"/>
      <c r="U140" s="367"/>
      <c r="V140" s="367"/>
      <c r="W140" s="367"/>
      <c r="X140" s="367"/>
      <c r="Y140" s="367"/>
      <c r="Z140" s="367"/>
      <c r="AA140" s="367"/>
      <c r="AB140" s="367"/>
      <c r="AC140" s="367"/>
      <c r="AD140" s="367"/>
      <c r="AE140" s="367"/>
      <c r="AF140" s="367"/>
      <c r="AG140" s="367"/>
      <c r="AH140" s="367"/>
      <c r="AI140" s="367"/>
      <c r="AJ140" s="367"/>
      <c r="AK140" s="367"/>
      <c r="AL140" s="367"/>
      <c r="AM140" s="367"/>
      <c r="AN140" s="367"/>
      <c r="AO140" s="367"/>
      <c r="AP140" s="367"/>
      <c r="AQ140" s="367"/>
      <c r="AR140" s="367"/>
      <c r="AS140" s="367"/>
      <c r="AT140" s="367"/>
      <c r="AU140" s="367"/>
      <c r="AV140" s="367"/>
      <c r="AW140" s="367"/>
      <c r="AX140" s="367"/>
      <c r="AY140" s="367"/>
      <c r="BM140" s="328" t="s">
        <v>2160</v>
      </c>
      <c r="BN140" s="81">
        <f>COUNTIF('BD-M3'!CJ:CJ,"VERDADERO")</f>
        <v>0</v>
      </c>
    </row>
    <row r="141" spans="1:66" ht="19.5" customHeight="1" x14ac:dyDescent="0.25">
      <c r="A141" s="367"/>
      <c r="B141" s="367"/>
      <c r="C141" s="367"/>
      <c r="D141" s="367"/>
      <c r="E141" s="367"/>
      <c r="F141" s="367"/>
      <c r="G141" s="367"/>
      <c r="H141" s="367"/>
      <c r="I141" s="367"/>
      <c r="J141" s="367"/>
      <c r="K141" s="367"/>
      <c r="L141" s="367"/>
      <c r="M141" s="367"/>
      <c r="N141" s="367"/>
      <c r="O141" s="367"/>
      <c r="P141" s="367"/>
      <c r="Q141" s="367"/>
      <c r="R141" s="367"/>
      <c r="S141" s="367"/>
      <c r="T141" s="367"/>
      <c r="U141" s="367"/>
      <c r="V141" s="367"/>
      <c r="W141" s="367"/>
      <c r="X141" s="367"/>
      <c r="Y141" s="367"/>
      <c r="Z141" s="367"/>
      <c r="AA141" s="367"/>
      <c r="AB141" s="367"/>
      <c r="AC141" s="367"/>
      <c r="AD141" s="367"/>
      <c r="AE141" s="367"/>
      <c r="AF141" s="367"/>
      <c r="AG141" s="367"/>
      <c r="AH141" s="367"/>
      <c r="AI141" s="367"/>
      <c r="AJ141" s="367"/>
      <c r="AK141" s="367"/>
      <c r="AL141" s="367"/>
      <c r="AM141" s="367"/>
      <c r="AN141" s="367"/>
      <c r="AO141" s="367"/>
      <c r="AP141" s="367"/>
      <c r="AQ141" s="367"/>
      <c r="AR141" s="367"/>
      <c r="AS141" s="367"/>
      <c r="AT141" s="367"/>
      <c r="AU141" s="367"/>
      <c r="AV141" s="367"/>
      <c r="AW141" s="367"/>
      <c r="AX141" s="367"/>
      <c r="AY141" s="367"/>
      <c r="BM141" s="328" t="s">
        <v>2312</v>
      </c>
      <c r="BN141" s="81">
        <f>COUNTIF('BD-M3'!CK:CK,"VERDADERO")</f>
        <v>20</v>
      </c>
    </row>
    <row r="142" spans="1:66" ht="19.5" customHeight="1" x14ac:dyDescent="0.25">
      <c r="A142" s="367"/>
      <c r="B142" s="367"/>
      <c r="C142" s="367"/>
      <c r="D142" s="367"/>
      <c r="E142" s="367"/>
      <c r="F142" s="367"/>
      <c r="G142" s="367"/>
      <c r="H142" s="367"/>
      <c r="I142" s="367"/>
      <c r="J142" s="367"/>
      <c r="K142" s="367"/>
      <c r="L142" s="367"/>
      <c r="M142" s="367"/>
      <c r="N142" s="367"/>
      <c r="O142" s="367"/>
      <c r="P142" s="367"/>
      <c r="Q142" s="367"/>
      <c r="R142" s="367"/>
      <c r="S142" s="367"/>
      <c r="T142" s="367"/>
      <c r="U142" s="367"/>
      <c r="V142" s="367"/>
      <c r="W142" s="367"/>
      <c r="X142" s="367"/>
      <c r="Y142" s="367"/>
      <c r="Z142" s="367"/>
      <c r="AA142" s="367"/>
      <c r="AB142" s="367"/>
      <c r="AC142" s="367"/>
      <c r="AD142" s="367"/>
      <c r="AE142" s="367"/>
      <c r="AF142" s="367"/>
      <c r="AG142" s="367"/>
      <c r="AH142" s="367"/>
      <c r="AI142" s="367"/>
      <c r="AJ142" s="367"/>
      <c r="AK142" s="367"/>
      <c r="AL142" s="367"/>
      <c r="AM142" s="367"/>
      <c r="AN142" s="367"/>
      <c r="AO142" s="367"/>
      <c r="AP142" s="367"/>
      <c r="AQ142" s="367"/>
      <c r="AR142" s="367"/>
      <c r="AS142" s="367"/>
      <c r="AT142" s="367"/>
      <c r="AU142" s="367"/>
      <c r="AV142" s="367"/>
      <c r="AW142" s="367"/>
      <c r="AX142" s="367"/>
      <c r="AY142" s="367"/>
      <c r="BM142" s="328" t="s">
        <v>2313</v>
      </c>
      <c r="BN142" s="81">
        <f>COUNTIF('BD-M3'!CL:CL,"VERDADERO")</f>
        <v>0</v>
      </c>
    </row>
    <row r="143" spans="1:66" ht="19.5" customHeight="1" x14ac:dyDescent="0.25">
      <c r="A143" s="367"/>
      <c r="B143" s="367"/>
      <c r="C143" s="367"/>
      <c r="D143" s="367"/>
      <c r="E143" s="367"/>
      <c r="F143" s="367"/>
      <c r="G143" s="367"/>
      <c r="H143" s="367"/>
      <c r="I143" s="367"/>
      <c r="J143" s="367"/>
      <c r="K143" s="367"/>
      <c r="L143" s="367"/>
      <c r="M143" s="367"/>
      <c r="N143" s="367"/>
      <c r="O143" s="367"/>
      <c r="P143" s="367"/>
      <c r="Q143" s="367"/>
      <c r="R143" s="367"/>
      <c r="S143" s="367"/>
      <c r="T143" s="367"/>
      <c r="U143" s="367"/>
      <c r="V143" s="367"/>
      <c r="W143" s="367"/>
      <c r="X143" s="367"/>
      <c r="Y143" s="367"/>
      <c r="Z143" s="367"/>
      <c r="AA143" s="367"/>
      <c r="AB143" s="367"/>
      <c r="AC143" s="367"/>
      <c r="AD143" s="367"/>
      <c r="AE143" s="367"/>
      <c r="AF143" s="367"/>
      <c r="AG143" s="367"/>
      <c r="AH143" s="367"/>
      <c r="AI143" s="367"/>
      <c r="AJ143" s="367"/>
      <c r="AK143" s="367"/>
      <c r="AL143" s="367"/>
      <c r="AM143" s="367"/>
      <c r="AN143" s="367"/>
      <c r="AO143" s="367"/>
      <c r="AP143" s="367"/>
      <c r="AQ143" s="367"/>
      <c r="AR143" s="367"/>
      <c r="AS143" s="367"/>
      <c r="AT143" s="367"/>
      <c r="AU143" s="367"/>
      <c r="AV143" s="367"/>
      <c r="AW143" s="367"/>
      <c r="AX143" s="367"/>
      <c r="AY143" s="367"/>
      <c r="BM143" s="328" t="s">
        <v>2314</v>
      </c>
      <c r="BN143" s="81">
        <f>COUNTIF('BD-M3'!CM:CM,"VERDADERO")</f>
        <v>0</v>
      </c>
    </row>
    <row r="144" spans="1:66" ht="19.5" customHeight="1" x14ac:dyDescent="0.25">
      <c r="A144" s="367"/>
      <c r="B144" s="367"/>
      <c r="C144" s="367"/>
      <c r="D144" s="367"/>
      <c r="E144" s="367"/>
      <c r="F144" s="367"/>
      <c r="G144" s="367"/>
      <c r="H144" s="367"/>
      <c r="I144" s="367"/>
      <c r="J144" s="367"/>
      <c r="K144" s="367"/>
      <c r="L144" s="367"/>
      <c r="M144" s="367"/>
      <c r="N144" s="367"/>
      <c r="O144" s="367"/>
      <c r="P144" s="367"/>
      <c r="Q144" s="367"/>
      <c r="R144" s="367"/>
      <c r="S144" s="367"/>
      <c r="T144" s="367"/>
      <c r="U144" s="367"/>
      <c r="V144" s="367"/>
      <c r="W144" s="367"/>
      <c r="X144" s="367"/>
      <c r="Y144" s="367"/>
      <c r="Z144" s="367"/>
      <c r="AA144" s="367"/>
      <c r="AB144" s="367"/>
      <c r="AC144" s="367"/>
      <c r="AD144" s="367"/>
      <c r="AE144" s="367"/>
      <c r="AF144" s="367"/>
      <c r="AG144" s="367"/>
      <c r="AH144" s="367"/>
      <c r="AI144" s="367"/>
      <c r="AJ144" s="367"/>
      <c r="AK144" s="367"/>
      <c r="AL144" s="367"/>
      <c r="AM144" s="367"/>
      <c r="AN144" s="367"/>
      <c r="AO144" s="367"/>
      <c r="AP144" s="367"/>
      <c r="AQ144" s="367"/>
      <c r="AR144" s="367"/>
      <c r="AS144" s="367"/>
      <c r="AT144" s="367"/>
      <c r="AU144" s="367"/>
      <c r="AV144" s="367"/>
      <c r="AW144" s="367"/>
      <c r="AX144" s="367"/>
      <c r="AY144" s="367"/>
      <c r="BM144" s="328" t="s">
        <v>2315</v>
      </c>
      <c r="BN144" s="81">
        <f>COUNTIF('BD-M3'!CN:CN,"VERDADERO")</f>
        <v>0</v>
      </c>
    </row>
    <row r="145" spans="1:66" ht="19.5" customHeight="1" x14ac:dyDescent="0.25">
      <c r="A145" s="367"/>
      <c r="B145" s="367"/>
      <c r="C145" s="367"/>
      <c r="D145" s="367"/>
      <c r="E145" s="367"/>
      <c r="F145" s="367"/>
      <c r="G145" s="367"/>
      <c r="H145" s="367"/>
      <c r="I145" s="367"/>
      <c r="J145" s="367"/>
      <c r="K145" s="367"/>
      <c r="L145" s="367"/>
      <c r="M145" s="367"/>
      <c r="N145" s="367"/>
      <c r="O145" s="367"/>
      <c r="P145" s="367"/>
      <c r="Q145" s="367"/>
      <c r="R145" s="367"/>
      <c r="S145" s="367"/>
      <c r="T145" s="367"/>
      <c r="U145" s="367"/>
      <c r="V145" s="367"/>
      <c r="W145" s="367"/>
      <c r="X145" s="367"/>
      <c r="Y145" s="367"/>
      <c r="Z145" s="367"/>
      <c r="AA145" s="367"/>
      <c r="AB145" s="367"/>
      <c r="AC145" s="367"/>
      <c r="AD145" s="367"/>
      <c r="AE145" s="367"/>
      <c r="AF145" s="367"/>
      <c r="AG145" s="367"/>
      <c r="AH145" s="367"/>
      <c r="AI145" s="367"/>
      <c r="AJ145" s="367"/>
      <c r="AK145" s="367"/>
      <c r="AL145" s="367"/>
      <c r="AM145" s="367"/>
      <c r="AN145" s="367"/>
      <c r="AO145" s="367"/>
      <c r="AP145" s="367"/>
      <c r="AQ145" s="367"/>
      <c r="AR145" s="367"/>
      <c r="AS145" s="367"/>
      <c r="AT145" s="367"/>
      <c r="AU145" s="367"/>
      <c r="AV145" s="367"/>
      <c r="AW145" s="367"/>
      <c r="AX145" s="367"/>
      <c r="AY145" s="367"/>
      <c r="BM145" s="328" t="s">
        <v>2316</v>
      </c>
      <c r="BN145" s="81">
        <f>COUNTIF('BD-M3'!CO:CO,"VERDADERO")</f>
        <v>10</v>
      </c>
    </row>
    <row r="146" spans="1:66" ht="19.5" customHeight="1" x14ac:dyDescent="0.25">
      <c r="A146" s="367"/>
      <c r="B146" s="367"/>
      <c r="C146" s="367"/>
      <c r="D146" s="367"/>
      <c r="E146" s="367"/>
      <c r="F146" s="367"/>
      <c r="G146" s="367"/>
      <c r="H146" s="367"/>
      <c r="I146" s="367"/>
      <c r="J146" s="367"/>
      <c r="K146" s="367"/>
      <c r="L146" s="367"/>
      <c r="M146" s="367"/>
      <c r="N146" s="367"/>
      <c r="O146" s="367"/>
      <c r="P146" s="367"/>
      <c r="Q146" s="367"/>
      <c r="R146" s="367"/>
      <c r="S146" s="367"/>
      <c r="T146" s="367"/>
      <c r="U146" s="367"/>
      <c r="V146" s="367"/>
      <c r="W146" s="367"/>
      <c r="X146" s="367"/>
      <c r="Y146" s="367"/>
      <c r="Z146" s="367"/>
      <c r="AA146" s="367"/>
      <c r="AB146" s="367"/>
      <c r="AC146" s="367"/>
      <c r="AD146" s="367"/>
      <c r="AE146" s="367"/>
      <c r="AF146" s="367"/>
      <c r="AG146" s="367"/>
      <c r="AH146" s="367"/>
      <c r="AI146" s="367"/>
      <c r="AJ146" s="367"/>
      <c r="AK146" s="367"/>
      <c r="AL146" s="367"/>
      <c r="AM146" s="367"/>
      <c r="AN146" s="367"/>
      <c r="AO146" s="367"/>
      <c r="AP146" s="367"/>
      <c r="AQ146" s="367"/>
      <c r="AR146" s="367"/>
      <c r="AS146" s="367"/>
      <c r="AT146" s="367"/>
      <c r="AU146" s="367"/>
      <c r="AV146" s="367"/>
      <c r="AW146" s="367"/>
      <c r="AX146" s="367"/>
      <c r="AY146" s="367"/>
      <c r="BM146" s="328" t="s">
        <v>2317</v>
      </c>
      <c r="BN146" s="81">
        <f>COUNTIF('BD-M3'!CP:CP,"VERDADERO")</f>
        <v>20</v>
      </c>
    </row>
    <row r="147" spans="1:66" ht="19.5" customHeight="1" x14ac:dyDescent="0.25">
      <c r="A147" s="367"/>
      <c r="B147" s="367"/>
      <c r="C147" s="367"/>
      <c r="D147" s="367"/>
      <c r="E147" s="367"/>
      <c r="F147" s="367"/>
      <c r="G147" s="367"/>
      <c r="H147" s="367"/>
      <c r="I147" s="367"/>
      <c r="J147" s="367"/>
      <c r="K147" s="367"/>
      <c r="L147" s="367"/>
      <c r="M147" s="367"/>
      <c r="N147" s="367"/>
      <c r="O147" s="367"/>
      <c r="P147" s="367"/>
      <c r="Q147" s="367"/>
      <c r="R147" s="367"/>
      <c r="S147" s="367"/>
      <c r="T147" s="367"/>
      <c r="U147" s="367"/>
      <c r="V147" s="367"/>
      <c r="W147" s="367"/>
      <c r="X147" s="367"/>
      <c r="Y147" s="367"/>
      <c r="Z147" s="367"/>
      <c r="AA147" s="367"/>
      <c r="AB147" s="367"/>
      <c r="AC147" s="367"/>
      <c r="AD147" s="367"/>
      <c r="AE147" s="367"/>
      <c r="AF147" s="367"/>
      <c r="AG147" s="367"/>
      <c r="AH147" s="367"/>
      <c r="AI147" s="367"/>
      <c r="AJ147" s="367"/>
      <c r="AK147" s="367"/>
      <c r="AL147" s="367"/>
      <c r="AM147" s="367"/>
      <c r="AN147" s="367"/>
      <c r="AO147" s="367"/>
      <c r="AP147" s="367"/>
      <c r="AQ147" s="367"/>
      <c r="AR147" s="367"/>
      <c r="AS147" s="367"/>
      <c r="AT147" s="367"/>
      <c r="AU147" s="367"/>
      <c r="AV147" s="367"/>
      <c r="AW147" s="367"/>
      <c r="AX147" s="367"/>
      <c r="AY147" s="367"/>
      <c r="BM147" s="328" t="s">
        <v>2318</v>
      </c>
      <c r="BN147" s="81">
        <f>COUNTIF('BD-M3'!CQ:CQ,"VERDADERO")</f>
        <v>0</v>
      </c>
    </row>
    <row r="148" spans="1:66" ht="19.5" customHeight="1" x14ac:dyDescent="0.25">
      <c r="A148" s="367"/>
      <c r="B148" s="367"/>
      <c r="C148" s="367"/>
      <c r="D148" s="367"/>
      <c r="E148" s="367"/>
      <c r="F148" s="367"/>
      <c r="G148" s="367"/>
      <c r="H148" s="367"/>
      <c r="I148" s="367"/>
      <c r="J148" s="367"/>
      <c r="K148" s="367"/>
      <c r="L148" s="367"/>
      <c r="M148" s="367"/>
      <c r="N148" s="367"/>
      <c r="O148" s="367"/>
      <c r="P148" s="367"/>
      <c r="Q148" s="367"/>
      <c r="R148" s="367"/>
      <c r="S148" s="367"/>
      <c r="T148" s="367"/>
      <c r="U148" s="367"/>
      <c r="V148" s="367"/>
      <c r="W148" s="367"/>
      <c r="X148" s="367"/>
      <c r="Y148" s="367"/>
      <c r="Z148" s="367"/>
      <c r="AA148" s="367"/>
      <c r="AB148" s="367"/>
      <c r="AC148" s="367"/>
      <c r="AD148" s="367"/>
      <c r="AE148" s="367"/>
      <c r="AF148" s="367"/>
      <c r="AG148" s="367"/>
      <c r="AH148" s="367"/>
      <c r="AI148" s="367"/>
      <c r="AJ148" s="367"/>
      <c r="AK148" s="367"/>
      <c r="AL148" s="367"/>
      <c r="AM148" s="367"/>
      <c r="AN148" s="367"/>
      <c r="AO148" s="367"/>
      <c r="AP148" s="367"/>
      <c r="AQ148" s="367"/>
      <c r="AR148" s="367"/>
      <c r="AS148" s="367"/>
      <c r="AT148" s="367"/>
      <c r="AU148" s="367"/>
      <c r="AV148" s="367"/>
      <c r="AW148" s="367"/>
      <c r="AX148" s="367"/>
      <c r="AY148" s="367"/>
      <c r="BM148" s="328" t="s">
        <v>2167</v>
      </c>
      <c r="BN148" s="81">
        <f>COUNTIF('BD-M3'!CR:CR,"VERDADERO")</f>
        <v>0</v>
      </c>
    </row>
    <row r="149" spans="1:66" ht="19.5" customHeight="1" x14ac:dyDescent="0.25">
      <c r="A149" s="367"/>
      <c r="B149" s="367"/>
      <c r="C149" s="367"/>
      <c r="D149" s="367"/>
      <c r="E149" s="367"/>
      <c r="F149" s="367"/>
      <c r="G149" s="367"/>
      <c r="H149" s="367"/>
      <c r="I149" s="367"/>
      <c r="J149" s="367"/>
      <c r="K149" s="367"/>
      <c r="L149" s="367"/>
      <c r="M149" s="367"/>
      <c r="N149" s="367"/>
      <c r="O149" s="367"/>
      <c r="P149" s="367"/>
      <c r="Q149" s="367"/>
      <c r="R149" s="367"/>
      <c r="S149" s="367"/>
      <c r="T149" s="367"/>
      <c r="U149" s="367"/>
      <c r="V149" s="367"/>
      <c r="W149" s="367"/>
      <c r="X149" s="367"/>
      <c r="Y149" s="367"/>
      <c r="Z149" s="367"/>
      <c r="AA149" s="367"/>
      <c r="AB149" s="367"/>
      <c r="AC149" s="367"/>
      <c r="AD149" s="367"/>
      <c r="AE149" s="367"/>
      <c r="AF149" s="367"/>
      <c r="AG149" s="367"/>
      <c r="AH149" s="367"/>
      <c r="AI149" s="367"/>
      <c r="AJ149" s="367"/>
      <c r="AK149" s="367"/>
      <c r="AL149" s="367"/>
      <c r="AM149" s="367"/>
      <c r="AN149" s="367"/>
      <c r="AO149" s="367"/>
      <c r="AP149" s="367"/>
      <c r="AQ149" s="367"/>
      <c r="AR149" s="367"/>
      <c r="AS149" s="367"/>
      <c r="AT149" s="367"/>
      <c r="AU149" s="367"/>
      <c r="AV149" s="367"/>
      <c r="AW149" s="367"/>
      <c r="AX149" s="367"/>
      <c r="AY149" s="367"/>
    </row>
    <row r="150" spans="1:66" ht="19.5" customHeight="1" x14ac:dyDescent="0.25">
      <c r="A150" s="367"/>
      <c r="B150" s="367"/>
      <c r="C150" s="367"/>
      <c r="D150" s="367"/>
      <c r="E150" s="367"/>
      <c r="F150" s="367"/>
      <c r="G150" s="367"/>
      <c r="H150" s="367"/>
      <c r="I150" s="367"/>
      <c r="J150" s="367"/>
      <c r="K150" s="367"/>
      <c r="L150" s="367"/>
      <c r="M150" s="367"/>
      <c r="N150" s="367"/>
      <c r="O150" s="367"/>
      <c r="P150" s="367"/>
      <c r="Q150" s="367"/>
      <c r="R150" s="367"/>
      <c r="S150" s="367"/>
      <c r="T150" s="367"/>
      <c r="U150" s="367"/>
      <c r="V150" s="367"/>
      <c r="W150" s="367"/>
      <c r="X150" s="367"/>
      <c r="Y150" s="367"/>
      <c r="Z150" s="367"/>
      <c r="AA150" s="367"/>
      <c r="AB150" s="367"/>
      <c r="AC150" s="367"/>
      <c r="AD150" s="367"/>
      <c r="AE150" s="367"/>
      <c r="AF150" s="367"/>
      <c r="AG150" s="367"/>
      <c r="AH150" s="367"/>
      <c r="AI150" s="367"/>
      <c r="AJ150" s="367"/>
      <c r="AK150" s="367"/>
      <c r="AL150" s="367"/>
      <c r="AM150" s="367"/>
      <c r="AN150" s="367"/>
      <c r="AO150" s="367"/>
      <c r="AP150" s="367"/>
      <c r="AQ150" s="367"/>
      <c r="AR150" s="367"/>
      <c r="AS150" s="367"/>
      <c r="AT150" s="367"/>
      <c r="AU150" s="367"/>
      <c r="AV150" s="367"/>
      <c r="AW150" s="367"/>
      <c r="AX150" s="367"/>
      <c r="AY150" s="367"/>
    </row>
    <row r="151" spans="1:66" ht="19.5" customHeight="1" x14ac:dyDescent="0.25">
      <c r="A151" s="367"/>
      <c r="B151" s="367"/>
      <c r="C151" s="367"/>
      <c r="D151" s="367"/>
      <c r="E151" s="367"/>
      <c r="F151" s="367"/>
      <c r="G151" s="367"/>
      <c r="H151" s="367"/>
      <c r="I151" s="367"/>
      <c r="J151" s="367"/>
      <c r="K151" s="367"/>
      <c r="L151" s="367"/>
      <c r="M151" s="367"/>
      <c r="N151" s="367"/>
      <c r="O151" s="367"/>
      <c r="P151" s="367"/>
      <c r="Q151" s="367"/>
      <c r="R151" s="367"/>
      <c r="S151" s="367"/>
      <c r="T151" s="367"/>
      <c r="U151" s="367"/>
      <c r="V151" s="367"/>
      <c r="W151" s="367"/>
      <c r="X151" s="367"/>
      <c r="Y151" s="367"/>
      <c r="Z151" s="367"/>
      <c r="AA151" s="367"/>
      <c r="AB151" s="367"/>
      <c r="AC151" s="367"/>
      <c r="AD151" s="367"/>
      <c r="AE151" s="367"/>
      <c r="AF151" s="367"/>
      <c r="AG151" s="367"/>
      <c r="AH151" s="367"/>
      <c r="AI151" s="367"/>
      <c r="AJ151" s="367"/>
      <c r="AK151" s="367"/>
      <c r="AL151" s="367"/>
      <c r="AM151" s="367"/>
      <c r="AN151" s="367"/>
      <c r="AO151" s="367"/>
      <c r="AP151" s="367"/>
      <c r="AQ151" s="367"/>
      <c r="AR151" s="367"/>
      <c r="AS151" s="367"/>
      <c r="AT151" s="367"/>
      <c r="AU151" s="367"/>
      <c r="AV151" s="367"/>
      <c r="AW151" s="367"/>
      <c r="AX151" s="367"/>
      <c r="AY151" s="367"/>
    </row>
    <row r="152" spans="1:66" ht="19.5" customHeight="1" x14ac:dyDescent="0.25">
      <c r="A152" s="367"/>
      <c r="B152" s="367"/>
      <c r="C152" s="367"/>
      <c r="D152" s="367"/>
      <c r="E152" s="367"/>
      <c r="F152" s="367"/>
      <c r="G152" s="367"/>
      <c r="H152" s="367"/>
      <c r="I152" s="367"/>
      <c r="J152" s="367"/>
      <c r="K152" s="367"/>
      <c r="L152" s="367"/>
      <c r="M152" s="367"/>
      <c r="N152" s="367"/>
      <c r="O152" s="367"/>
      <c r="P152" s="367"/>
      <c r="Q152" s="367"/>
      <c r="R152" s="367"/>
      <c r="S152" s="367"/>
      <c r="T152" s="367"/>
      <c r="U152" s="367"/>
      <c r="V152" s="367"/>
      <c r="W152" s="367"/>
      <c r="X152" s="367"/>
      <c r="Y152" s="367"/>
      <c r="Z152" s="367"/>
      <c r="AA152" s="367"/>
      <c r="AB152" s="367"/>
      <c r="AC152" s="367"/>
      <c r="AD152" s="367"/>
      <c r="AE152" s="367"/>
      <c r="AF152" s="367"/>
      <c r="AG152" s="367"/>
      <c r="AH152" s="367"/>
      <c r="AI152" s="367"/>
      <c r="AJ152" s="367"/>
      <c r="AK152" s="367"/>
      <c r="AL152" s="367"/>
      <c r="AM152" s="367"/>
      <c r="AN152" s="367"/>
      <c r="AO152" s="367"/>
      <c r="AP152" s="367"/>
      <c r="AQ152" s="367"/>
      <c r="AR152" s="367"/>
      <c r="AS152" s="367"/>
      <c r="AT152" s="367"/>
      <c r="AU152" s="367"/>
      <c r="AV152" s="367"/>
      <c r="AW152" s="367"/>
      <c r="AX152" s="367"/>
      <c r="AY152" s="367"/>
    </row>
    <row r="153" spans="1:66" ht="19.5" customHeight="1" x14ac:dyDescent="0.25">
      <c r="A153" s="367"/>
      <c r="B153" s="367"/>
      <c r="C153" s="367"/>
      <c r="D153" s="367"/>
      <c r="E153" s="367"/>
      <c r="F153" s="367"/>
      <c r="G153" s="367"/>
      <c r="H153" s="367"/>
      <c r="I153" s="367"/>
      <c r="J153" s="367"/>
      <c r="K153" s="367"/>
      <c r="L153" s="367"/>
      <c r="M153" s="367"/>
      <c r="N153" s="367"/>
      <c r="O153" s="367"/>
      <c r="P153" s="367"/>
      <c r="Q153" s="367"/>
      <c r="R153" s="367"/>
      <c r="S153" s="367"/>
      <c r="T153" s="367"/>
      <c r="U153" s="367"/>
      <c r="V153" s="367"/>
      <c r="W153" s="367"/>
      <c r="X153" s="367"/>
      <c r="Y153" s="367"/>
      <c r="Z153" s="367"/>
      <c r="AA153" s="367"/>
      <c r="AB153" s="367"/>
      <c r="AC153" s="367"/>
      <c r="AD153" s="367"/>
      <c r="AE153" s="367"/>
      <c r="AF153" s="367"/>
      <c r="AG153" s="367"/>
      <c r="AH153" s="367"/>
      <c r="AI153" s="367"/>
      <c r="AJ153" s="367"/>
      <c r="AK153" s="367"/>
      <c r="AL153" s="367"/>
      <c r="AM153" s="367"/>
      <c r="AN153" s="367"/>
      <c r="AO153" s="367"/>
      <c r="AP153" s="367"/>
      <c r="AQ153" s="367"/>
      <c r="AR153" s="367"/>
      <c r="AS153" s="367"/>
      <c r="AT153" s="367"/>
      <c r="AU153" s="367"/>
      <c r="AV153" s="367"/>
      <c r="AW153" s="367"/>
      <c r="AX153" s="367"/>
      <c r="AY153" s="367"/>
    </row>
    <row r="154" spans="1:66" ht="19.5" customHeight="1" x14ac:dyDescent="0.25">
      <c r="A154" s="367"/>
      <c r="B154" s="367"/>
      <c r="C154" s="367"/>
      <c r="D154" s="367"/>
      <c r="E154" s="367"/>
      <c r="F154" s="367"/>
      <c r="G154" s="367"/>
      <c r="H154" s="367"/>
      <c r="I154" s="367"/>
      <c r="J154" s="367"/>
      <c r="K154" s="367"/>
      <c r="L154" s="367"/>
      <c r="M154" s="367"/>
      <c r="N154" s="367"/>
      <c r="O154" s="367"/>
      <c r="P154" s="367"/>
      <c r="Q154" s="367"/>
      <c r="R154" s="367"/>
      <c r="S154" s="367"/>
      <c r="T154" s="367"/>
      <c r="U154" s="367"/>
      <c r="V154" s="367"/>
      <c r="W154" s="367"/>
      <c r="X154" s="367"/>
      <c r="Y154" s="367"/>
      <c r="Z154" s="367"/>
      <c r="AA154" s="367"/>
      <c r="AB154" s="367"/>
      <c r="AC154" s="367"/>
      <c r="AD154" s="367"/>
      <c r="AE154" s="367"/>
      <c r="AF154" s="367"/>
      <c r="AG154" s="367"/>
      <c r="AH154" s="367"/>
      <c r="AI154" s="367"/>
      <c r="AJ154" s="367"/>
      <c r="AK154" s="367"/>
      <c r="AL154" s="367"/>
      <c r="AM154" s="367"/>
      <c r="AN154" s="367"/>
      <c r="AO154" s="367"/>
      <c r="AP154" s="367"/>
      <c r="AQ154" s="367"/>
      <c r="AR154" s="367"/>
      <c r="AS154" s="367"/>
      <c r="AT154" s="367"/>
      <c r="AU154" s="367"/>
      <c r="AV154" s="367"/>
      <c r="AW154" s="367"/>
      <c r="AX154" s="367"/>
      <c r="AY154" s="367"/>
    </row>
    <row r="155" spans="1:66" ht="19.5" customHeight="1" x14ac:dyDescent="0.25">
      <c r="A155" s="367"/>
      <c r="B155" s="367"/>
      <c r="C155" s="367"/>
      <c r="D155" s="367"/>
      <c r="E155" s="367"/>
      <c r="F155" s="367"/>
      <c r="G155" s="367"/>
      <c r="H155" s="367"/>
      <c r="I155" s="367"/>
      <c r="J155" s="367"/>
      <c r="K155" s="367"/>
      <c r="L155" s="367"/>
      <c r="M155" s="367"/>
      <c r="N155" s="367"/>
      <c r="O155" s="367"/>
      <c r="P155" s="367"/>
      <c r="Q155" s="367"/>
      <c r="R155" s="367"/>
      <c r="S155" s="367"/>
      <c r="T155" s="367"/>
      <c r="U155" s="367"/>
      <c r="V155" s="367"/>
      <c r="W155" s="367"/>
      <c r="X155" s="367"/>
      <c r="Y155" s="367"/>
      <c r="Z155" s="367"/>
      <c r="AA155" s="367"/>
      <c r="AB155" s="367"/>
      <c r="AC155" s="367"/>
      <c r="AD155" s="367"/>
      <c r="AE155" s="367"/>
      <c r="AF155" s="367"/>
      <c r="AG155" s="367"/>
      <c r="AH155" s="367"/>
      <c r="AI155" s="367"/>
      <c r="AJ155" s="367"/>
      <c r="AK155" s="367"/>
      <c r="AL155" s="367"/>
      <c r="AM155" s="367"/>
      <c r="AN155" s="367"/>
      <c r="AO155" s="367"/>
      <c r="AP155" s="367"/>
      <c r="AQ155" s="367"/>
      <c r="AR155" s="367"/>
      <c r="AS155" s="367"/>
      <c r="AT155" s="367"/>
      <c r="AU155" s="367"/>
      <c r="AV155" s="367"/>
      <c r="AW155" s="367"/>
      <c r="AX155" s="367"/>
      <c r="AY155" s="367"/>
    </row>
    <row r="156" spans="1:66" ht="19.5" customHeight="1" x14ac:dyDescent="0.25">
      <c r="A156" s="367"/>
      <c r="B156" s="367"/>
      <c r="C156" s="367"/>
      <c r="D156" s="367"/>
      <c r="E156" s="367"/>
      <c r="F156" s="367"/>
      <c r="G156" s="367"/>
      <c r="H156" s="367"/>
      <c r="I156" s="367"/>
      <c r="J156" s="367"/>
      <c r="K156" s="367"/>
      <c r="L156" s="367"/>
      <c r="M156" s="367"/>
      <c r="N156" s="367"/>
      <c r="O156" s="367"/>
      <c r="P156" s="367"/>
      <c r="Q156" s="367"/>
      <c r="R156" s="367"/>
      <c r="S156" s="367"/>
      <c r="T156" s="367"/>
      <c r="U156" s="367"/>
      <c r="V156" s="367"/>
      <c r="W156" s="367"/>
      <c r="X156" s="367"/>
      <c r="Y156" s="367"/>
      <c r="Z156" s="367"/>
      <c r="AA156" s="367"/>
      <c r="AB156" s="367"/>
      <c r="AC156" s="367"/>
      <c r="AD156" s="367"/>
      <c r="AE156" s="367"/>
      <c r="AF156" s="367"/>
      <c r="AG156" s="367"/>
      <c r="AH156" s="367"/>
      <c r="AI156" s="367"/>
      <c r="AJ156" s="367"/>
      <c r="AK156" s="367"/>
      <c r="AL156" s="367"/>
      <c r="AM156" s="367"/>
      <c r="AN156" s="367"/>
      <c r="AO156" s="367"/>
      <c r="AP156" s="367"/>
      <c r="AQ156" s="367"/>
      <c r="AR156" s="367"/>
      <c r="AS156" s="367"/>
      <c r="AT156" s="367"/>
      <c r="AU156" s="367"/>
      <c r="AV156" s="367"/>
      <c r="AW156" s="367"/>
      <c r="AX156" s="367"/>
      <c r="AY156" s="367"/>
    </row>
    <row r="157" spans="1:66" ht="19.5" customHeight="1" x14ac:dyDescent="0.25">
      <c r="A157" s="367"/>
      <c r="B157" s="367"/>
      <c r="C157" s="367"/>
      <c r="D157" s="367"/>
      <c r="E157" s="367"/>
      <c r="F157" s="367"/>
      <c r="G157" s="367"/>
      <c r="H157" s="367"/>
      <c r="I157" s="367"/>
      <c r="J157" s="367"/>
      <c r="K157" s="367"/>
      <c r="L157" s="367"/>
      <c r="M157" s="367"/>
      <c r="N157" s="367"/>
      <c r="O157" s="367"/>
      <c r="P157" s="367"/>
      <c r="Q157" s="367"/>
      <c r="R157" s="367"/>
      <c r="S157" s="367"/>
      <c r="T157" s="367"/>
      <c r="U157" s="367"/>
      <c r="V157" s="367"/>
      <c r="W157" s="367"/>
      <c r="X157" s="367"/>
      <c r="Y157" s="367"/>
      <c r="Z157" s="367"/>
      <c r="AA157" s="367"/>
      <c r="AB157" s="367"/>
      <c r="AC157" s="367"/>
      <c r="AD157" s="367"/>
      <c r="AE157" s="367"/>
      <c r="AF157" s="367"/>
      <c r="AG157" s="367"/>
      <c r="AH157" s="367"/>
      <c r="AI157" s="367"/>
      <c r="AJ157" s="367"/>
      <c r="AK157" s="367"/>
      <c r="AL157" s="367"/>
      <c r="AM157" s="367"/>
      <c r="AN157" s="367"/>
      <c r="AO157" s="367"/>
      <c r="AP157" s="367"/>
      <c r="AQ157" s="367"/>
      <c r="AR157" s="367"/>
      <c r="AS157" s="367"/>
      <c r="AT157" s="367"/>
      <c r="AU157" s="367"/>
      <c r="AV157" s="367"/>
      <c r="AW157" s="367"/>
      <c r="AX157" s="367"/>
      <c r="AY157" s="367"/>
    </row>
    <row r="158" spans="1:66" ht="19.5" customHeight="1" x14ac:dyDescent="0.25">
      <c r="A158" s="367"/>
      <c r="B158" s="367"/>
      <c r="C158" s="367"/>
      <c r="D158" s="367"/>
      <c r="E158" s="367"/>
      <c r="F158" s="367"/>
      <c r="G158" s="367"/>
      <c r="H158" s="367"/>
      <c r="I158" s="367"/>
      <c r="J158" s="367"/>
      <c r="K158" s="367"/>
      <c r="L158" s="367"/>
      <c r="M158" s="367"/>
      <c r="N158" s="367"/>
      <c r="O158" s="367"/>
      <c r="P158" s="367"/>
      <c r="Q158" s="367"/>
      <c r="R158" s="367"/>
      <c r="S158" s="367"/>
      <c r="T158" s="367"/>
      <c r="U158" s="367"/>
      <c r="V158" s="367"/>
      <c r="W158" s="367"/>
      <c r="X158" s="367"/>
      <c r="Y158" s="367"/>
      <c r="Z158" s="367"/>
      <c r="AA158" s="367"/>
      <c r="AB158" s="367"/>
      <c r="AC158" s="367"/>
      <c r="AD158" s="367"/>
      <c r="AE158" s="367"/>
      <c r="AF158" s="367"/>
      <c r="AG158" s="367"/>
      <c r="AH158" s="367"/>
      <c r="AI158" s="367"/>
      <c r="AJ158" s="367"/>
      <c r="AK158" s="367"/>
      <c r="AL158" s="367"/>
      <c r="AM158" s="367"/>
      <c r="AN158" s="367"/>
      <c r="AO158" s="367"/>
      <c r="AP158" s="367"/>
      <c r="AQ158" s="367"/>
      <c r="AR158" s="367"/>
      <c r="AS158" s="367"/>
      <c r="AT158" s="367"/>
      <c r="AU158" s="367"/>
      <c r="AV158" s="367"/>
      <c r="AW158" s="367"/>
      <c r="AX158" s="367"/>
      <c r="AY158" s="367"/>
    </row>
    <row r="159" spans="1:66" ht="19.5" customHeight="1" x14ac:dyDescent="0.25">
      <c r="A159" s="367"/>
      <c r="B159" s="367"/>
      <c r="C159" s="367"/>
      <c r="D159" s="367"/>
      <c r="E159" s="367"/>
      <c r="F159" s="367"/>
      <c r="G159" s="367"/>
      <c r="H159" s="367"/>
      <c r="I159" s="367"/>
      <c r="J159" s="367"/>
      <c r="K159" s="367"/>
      <c r="L159" s="367"/>
      <c r="M159" s="367"/>
      <c r="N159" s="367"/>
      <c r="O159" s="367"/>
      <c r="P159" s="367"/>
      <c r="Q159" s="367"/>
      <c r="R159" s="367"/>
      <c r="S159" s="367"/>
      <c r="T159" s="367"/>
      <c r="U159" s="367"/>
      <c r="V159" s="367"/>
      <c r="W159" s="367"/>
      <c r="X159" s="367"/>
      <c r="Y159" s="367"/>
      <c r="Z159" s="367"/>
      <c r="AA159" s="367"/>
      <c r="AB159" s="367"/>
      <c r="AC159" s="367"/>
      <c r="AD159" s="367"/>
      <c r="AE159" s="367"/>
      <c r="AF159" s="367"/>
      <c r="AG159" s="367"/>
      <c r="AH159" s="367"/>
      <c r="AI159" s="367"/>
      <c r="AJ159" s="367"/>
      <c r="AK159" s="367"/>
      <c r="AL159" s="367"/>
      <c r="AM159" s="367"/>
      <c r="AN159" s="367"/>
      <c r="AO159" s="367"/>
      <c r="AP159" s="367"/>
      <c r="AQ159" s="367"/>
      <c r="AR159" s="367"/>
      <c r="AS159" s="367"/>
      <c r="AT159" s="367"/>
      <c r="AU159" s="367"/>
      <c r="AV159" s="367"/>
      <c r="AW159" s="367"/>
      <c r="AX159" s="367"/>
      <c r="AY159" s="367"/>
    </row>
    <row r="160" spans="1:66" ht="19.5" customHeight="1" x14ac:dyDescent="0.25">
      <c r="A160" s="367"/>
      <c r="B160" s="367"/>
      <c r="C160" s="367"/>
      <c r="D160" s="367"/>
      <c r="E160" s="367"/>
      <c r="F160" s="367"/>
      <c r="G160" s="367"/>
      <c r="H160" s="367"/>
      <c r="I160" s="367"/>
      <c r="J160" s="367"/>
      <c r="K160" s="367"/>
      <c r="L160" s="367"/>
      <c r="M160" s="367"/>
      <c r="N160" s="367"/>
      <c r="O160" s="367"/>
      <c r="P160" s="367"/>
      <c r="Q160" s="367"/>
      <c r="R160" s="367"/>
      <c r="S160" s="367"/>
      <c r="T160" s="367"/>
      <c r="U160" s="367"/>
      <c r="V160" s="367"/>
      <c r="W160" s="367"/>
      <c r="X160" s="367"/>
      <c r="Y160" s="367"/>
      <c r="Z160" s="367"/>
      <c r="AA160" s="367"/>
      <c r="AB160" s="367"/>
      <c r="AC160" s="367"/>
      <c r="AD160" s="367"/>
      <c r="AE160" s="367"/>
      <c r="AF160" s="367"/>
      <c r="AG160" s="367"/>
      <c r="AH160" s="367"/>
      <c r="AI160" s="367"/>
      <c r="AJ160" s="367"/>
      <c r="AK160" s="367"/>
      <c r="AL160" s="367"/>
      <c r="AM160" s="367"/>
      <c r="AN160" s="367"/>
      <c r="AO160" s="367"/>
      <c r="AP160" s="367"/>
      <c r="AQ160" s="367"/>
      <c r="AR160" s="367"/>
      <c r="AS160" s="367"/>
      <c r="AT160" s="367"/>
      <c r="AU160" s="367"/>
      <c r="AV160" s="367"/>
      <c r="AW160" s="367"/>
      <c r="AX160" s="367"/>
      <c r="AY160" s="367"/>
    </row>
    <row r="161" spans="1:51" ht="19.5" customHeight="1" x14ac:dyDescent="0.25">
      <c r="A161" s="367"/>
      <c r="B161" s="367"/>
      <c r="C161" s="367"/>
      <c r="D161" s="367"/>
      <c r="E161" s="367"/>
      <c r="F161" s="367"/>
      <c r="G161" s="367"/>
      <c r="H161" s="367"/>
      <c r="I161" s="367"/>
      <c r="J161" s="367"/>
      <c r="K161" s="367"/>
      <c r="L161" s="367"/>
      <c r="M161" s="367"/>
      <c r="N161" s="367"/>
      <c r="O161" s="367"/>
      <c r="P161" s="367"/>
      <c r="Q161" s="367"/>
      <c r="R161" s="367"/>
      <c r="S161" s="367"/>
      <c r="T161" s="367"/>
      <c r="U161" s="367"/>
      <c r="V161" s="367"/>
      <c r="W161" s="367"/>
      <c r="X161" s="367"/>
      <c r="Y161" s="367"/>
      <c r="Z161" s="367"/>
      <c r="AA161" s="367"/>
      <c r="AB161" s="367"/>
      <c r="AC161" s="367"/>
      <c r="AD161" s="367"/>
      <c r="AE161" s="367"/>
      <c r="AF161" s="367"/>
      <c r="AG161" s="367"/>
      <c r="AH161" s="367"/>
      <c r="AI161" s="367"/>
      <c r="AJ161" s="367"/>
      <c r="AK161" s="367"/>
      <c r="AL161" s="367"/>
      <c r="AM161" s="367"/>
      <c r="AN161" s="367"/>
      <c r="AO161" s="367"/>
      <c r="AP161" s="367"/>
      <c r="AQ161" s="367"/>
      <c r="AR161" s="367"/>
      <c r="AS161" s="367"/>
      <c r="AT161" s="367"/>
      <c r="AU161" s="367"/>
      <c r="AV161" s="367"/>
      <c r="AW161" s="367"/>
      <c r="AX161" s="367"/>
      <c r="AY161" s="367"/>
    </row>
    <row r="162" spans="1:51" ht="19.5" customHeight="1" x14ac:dyDescent="0.25">
      <c r="A162" s="367"/>
      <c r="B162" s="367"/>
      <c r="C162" s="367"/>
      <c r="D162" s="367"/>
      <c r="E162" s="367"/>
      <c r="F162" s="367"/>
      <c r="G162" s="367"/>
      <c r="H162" s="367"/>
      <c r="I162" s="367"/>
      <c r="J162" s="367"/>
      <c r="K162" s="367"/>
      <c r="L162" s="367"/>
      <c r="M162" s="367"/>
      <c r="N162" s="367"/>
      <c r="O162" s="367"/>
      <c r="P162" s="367"/>
      <c r="Q162" s="367"/>
      <c r="R162" s="367"/>
      <c r="S162" s="367"/>
      <c r="T162" s="367"/>
      <c r="U162" s="367"/>
      <c r="V162" s="367"/>
      <c r="W162" s="367"/>
      <c r="X162" s="367"/>
      <c r="Y162" s="367"/>
      <c r="Z162" s="367"/>
      <c r="AA162" s="367"/>
      <c r="AB162" s="367"/>
      <c r="AC162" s="367"/>
      <c r="AD162" s="367"/>
      <c r="AE162" s="367"/>
      <c r="AF162" s="367"/>
      <c r="AG162" s="367"/>
      <c r="AH162" s="367"/>
      <c r="AI162" s="367"/>
      <c r="AJ162" s="367"/>
      <c r="AK162" s="367"/>
      <c r="AL162" s="367"/>
      <c r="AM162" s="367"/>
      <c r="AN162" s="367"/>
      <c r="AO162" s="367"/>
      <c r="AP162" s="367"/>
      <c r="AQ162" s="367"/>
      <c r="AR162" s="367"/>
      <c r="AS162" s="367"/>
      <c r="AT162" s="367"/>
      <c r="AU162" s="367"/>
      <c r="AV162" s="367"/>
      <c r="AW162" s="367"/>
      <c r="AX162" s="367"/>
      <c r="AY162" s="367"/>
    </row>
    <row r="163" spans="1:51" ht="19.5" customHeight="1" thickBot="1" x14ac:dyDescent="0.3">
      <c r="A163" s="367"/>
      <c r="B163" s="367"/>
      <c r="C163" s="367"/>
      <c r="D163" s="367"/>
      <c r="E163" s="367"/>
      <c r="F163" s="367"/>
      <c r="G163" s="367"/>
      <c r="H163" s="367"/>
      <c r="I163" s="367"/>
      <c r="J163" s="367"/>
      <c r="K163" s="367"/>
      <c r="L163" s="367"/>
      <c r="M163" s="367"/>
      <c r="N163" s="367"/>
      <c r="O163" s="367"/>
      <c r="P163" s="367"/>
      <c r="Q163" s="367"/>
      <c r="R163" s="367"/>
      <c r="S163" s="367"/>
      <c r="T163" s="367"/>
      <c r="U163" s="367"/>
      <c r="V163" s="367"/>
      <c r="W163" s="367"/>
      <c r="X163" s="367"/>
      <c r="Y163" s="367"/>
      <c r="Z163" s="367"/>
      <c r="AA163" s="367"/>
      <c r="AB163" s="367"/>
      <c r="AC163" s="367"/>
      <c r="AD163" s="367"/>
      <c r="AE163" s="367"/>
      <c r="AF163" s="367"/>
      <c r="AG163" s="367"/>
      <c r="AH163" s="367"/>
      <c r="AI163" s="367"/>
      <c r="AJ163" s="367"/>
      <c r="AK163" s="367"/>
      <c r="AL163" s="367"/>
      <c r="AM163" s="367"/>
      <c r="AN163" s="367"/>
      <c r="AO163" s="367"/>
      <c r="AP163" s="367"/>
      <c r="AQ163" s="367"/>
      <c r="AR163" s="367"/>
      <c r="AS163" s="367"/>
      <c r="AT163" s="367"/>
      <c r="AU163" s="367"/>
      <c r="AV163" s="367"/>
      <c r="AW163" s="367"/>
      <c r="AX163" s="367"/>
      <c r="AY163" s="367"/>
    </row>
    <row r="164" spans="1:51" s="1" customFormat="1" ht="18" customHeight="1" x14ac:dyDescent="0.3">
      <c r="A164" s="571" t="s">
        <v>2063</v>
      </c>
      <c r="B164" s="572"/>
      <c r="C164" s="572"/>
      <c r="D164" s="572"/>
      <c r="E164" s="572"/>
      <c r="F164" s="572"/>
      <c r="G164" s="572"/>
      <c r="H164" s="572"/>
      <c r="I164" s="572"/>
      <c r="J164" s="572"/>
      <c r="K164" s="572"/>
      <c r="L164" s="572"/>
      <c r="M164" s="572"/>
      <c r="N164" s="572"/>
      <c r="O164" s="572"/>
      <c r="P164" s="572"/>
      <c r="Q164" s="572"/>
      <c r="R164" s="572"/>
      <c r="S164" s="572"/>
      <c r="T164" s="572"/>
      <c r="U164" s="572"/>
      <c r="V164" s="572"/>
      <c r="W164" s="572"/>
      <c r="X164" s="572"/>
      <c r="Y164" s="572"/>
      <c r="Z164" s="572"/>
      <c r="AA164" s="572"/>
      <c r="AB164" s="572"/>
      <c r="AC164" s="572"/>
      <c r="AD164" s="572"/>
      <c r="AE164" s="572"/>
      <c r="AF164" s="572"/>
      <c r="AG164" s="572"/>
      <c r="AH164" s="572"/>
      <c r="AI164" s="572"/>
      <c r="AJ164" s="572"/>
      <c r="AK164" s="572"/>
      <c r="AL164" s="572"/>
      <c r="AM164" s="572"/>
      <c r="AN164" s="572"/>
      <c r="AO164" s="572"/>
      <c r="AP164" s="572"/>
      <c r="AQ164" s="572"/>
      <c r="AR164" s="572"/>
      <c r="AS164" s="572"/>
      <c r="AT164" s="572"/>
      <c r="AU164" s="572"/>
      <c r="AV164" s="572"/>
      <c r="AW164" s="572"/>
      <c r="AX164" s="572"/>
      <c r="AY164" s="573"/>
    </row>
    <row r="165" spans="1:51" s="1" customFormat="1" ht="12.75" customHeight="1" x14ac:dyDescent="0.3">
      <c r="A165" s="574" t="s">
        <v>2064</v>
      </c>
      <c r="B165" s="456"/>
      <c r="C165" s="456"/>
      <c r="D165" s="456"/>
      <c r="E165" s="456"/>
      <c r="F165" s="456"/>
      <c r="G165" s="456"/>
      <c r="H165" s="456"/>
      <c r="I165" s="456"/>
      <c r="J165" s="456"/>
      <c r="K165" s="456"/>
      <c r="L165" s="456"/>
      <c r="M165" s="456"/>
      <c r="N165" s="456"/>
      <c r="O165" s="456"/>
      <c r="P165" s="456"/>
      <c r="Q165" s="456"/>
      <c r="R165" s="456"/>
      <c r="S165" s="456"/>
      <c r="T165" s="456"/>
      <c r="U165" s="456"/>
      <c r="V165" s="456"/>
      <c r="W165" s="456"/>
      <c r="X165" s="456"/>
      <c r="Y165" s="456"/>
      <c r="Z165" s="456"/>
      <c r="AA165" s="456"/>
      <c r="AB165" s="456"/>
      <c r="AC165" s="456"/>
      <c r="AD165" s="456"/>
      <c r="AE165" s="456"/>
      <c r="AF165" s="456"/>
      <c r="AG165" s="456"/>
      <c r="AH165" s="456"/>
      <c r="AI165" s="456"/>
      <c r="AJ165" s="456"/>
      <c r="AK165" s="456"/>
      <c r="AL165" s="456"/>
      <c r="AM165" s="456"/>
      <c r="AN165" s="456"/>
      <c r="AO165" s="456"/>
      <c r="AP165" s="456"/>
      <c r="AQ165" s="456"/>
      <c r="AR165" s="456"/>
      <c r="AS165" s="456"/>
      <c r="AT165" s="456"/>
      <c r="AU165" s="456"/>
      <c r="AV165" s="456"/>
      <c r="AW165" s="456"/>
      <c r="AX165" s="456"/>
      <c r="AY165" s="153"/>
    </row>
    <row r="166" spans="1:51" s="1" customFormat="1" ht="12.75" customHeight="1" thickBot="1" x14ac:dyDescent="0.35">
      <c r="A166" s="576" t="s">
        <v>2066</v>
      </c>
      <c r="B166" s="577"/>
      <c r="C166" s="577"/>
      <c r="D166" s="577"/>
      <c r="E166" s="577"/>
      <c r="F166" s="577"/>
      <c r="G166" s="577"/>
      <c r="H166" s="577"/>
      <c r="I166" s="577"/>
      <c r="J166" s="577"/>
      <c r="K166" s="577"/>
      <c r="L166" s="577"/>
      <c r="M166" s="577"/>
      <c r="N166" s="577"/>
      <c r="O166" s="577"/>
      <c r="P166" s="577"/>
      <c r="Q166" s="577"/>
      <c r="R166" s="577"/>
      <c r="S166" s="577"/>
      <c r="T166" s="577"/>
      <c r="U166" s="577"/>
      <c r="V166" s="577"/>
      <c r="W166" s="577"/>
      <c r="X166" s="577"/>
      <c r="Y166" s="577"/>
      <c r="Z166" s="577"/>
      <c r="AA166" s="577"/>
      <c r="AB166" s="577"/>
      <c r="AC166" s="577"/>
      <c r="AD166" s="577"/>
      <c r="AE166" s="577"/>
      <c r="AF166" s="577"/>
      <c r="AG166" s="577"/>
      <c r="AH166" s="577"/>
      <c r="AI166" s="577"/>
      <c r="AJ166" s="577"/>
      <c r="AK166" s="577"/>
      <c r="AL166" s="577"/>
      <c r="AM166" s="577"/>
      <c r="AN166" s="577"/>
      <c r="AO166" s="577"/>
      <c r="AP166" s="577"/>
      <c r="AQ166" s="577"/>
      <c r="AR166" s="577"/>
      <c r="AS166" s="577"/>
      <c r="AT166" s="577"/>
      <c r="AU166" s="577"/>
      <c r="AV166" s="577"/>
      <c r="AW166" s="577"/>
      <c r="AX166" s="577"/>
      <c r="AY166" s="578"/>
    </row>
    <row r="167" spans="1:51" ht="19.5" customHeight="1" x14ac:dyDescent="0.25">
      <c r="A167" s="367"/>
      <c r="B167" s="367"/>
      <c r="C167" s="367"/>
      <c r="D167" s="367"/>
      <c r="E167" s="367"/>
      <c r="F167" s="367"/>
      <c r="G167" s="367"/>
      <c r="H167" s="367"/>
      <c r="I167" s="367"/>
      <c r="J167" s="367"/>
      <c r="K167" s="367"/>
      <c r="L167" s="367"/>
      <c r="M167" s="367"/>
      <c r="N167" s="367"/>
      <c r="O167" s="367"/>
      <c r="P167" s="367"/>
      <c r="Q167" s="367"/>
      <c r="R167" s="367"/>
      <c r="S167" s="367"/>
      <c r="T167" s="367"/>
      <c r="U167" s="367"/>
      <c r="V167" s="367"/>
      <c r="W167" s="367"/>
      <c r="X167" s="367"/>
      <c r="Y167" s="367"/>
      <c r="Z167" s="367"/>
      <c r="AA167" s="367"/>
      <c r="AB167" s="367"/>
      <c r="AC167" s="367"/>
      <c r="AD167" s="367"/>
      <c r="AE167" s="367"/>
      <c r="AF167" s="367"/>
      <c r="AG167" s="367"/>
      <c r="AH167" s="367"/>
      <c r="AI167" s="367"/>
      <c r="AJ167" s="367"/>
      <c r="AK167" s="367"/>
      <c r="AL167" s="367"/>
      <c r="AM167" s="367"/>
      <c r="AN167" s="367"/>
      <c r="AO167" s="367"/>
      <c r="AP167" s="367"/>
      <c r="AQ167" s="367"/>
      <c r="AR167" s="367"/>
      <c r="AS167" s="367"/>
      <c r="AT167" s="367"/>
      <c r="AU167" s="367"/>
      <c r="AV167" s="367"/>
      <c r="AW167" s="367"/>
      <c r="AX167" s="367"/>
      <c r="AY167" s="367"/>
    </row>
    <row r="168" spans="1:51" ht="19.5" customHeight="1" x14ac:dyDescent="0.25">
      <c r="A168" s="367"/>
      <c r="B168" s="367"/>
      <c r="C168" s="367"/>
      <c r="D168" s="367"/>
      <c r="E168" s="367"/>
      <c r="F168" s="367"/>
      <c r="G168" s="367"/>
      <c r="H168" s="367"/>
      <c r="I168" s="367"/>
      <c r="J168" s="367"/>
      <c r="K168" s="367"/>
      <c r="L168" s="367"/>
      <c r="M168" s="367"/>
      <c r="N168" s="367"/>
      <c r="O168" s="367"/>
      <c r="P168" s="367"/>
      <c r="Q168" s="367"/>
      <c r="R168" s="367"/>
      <c r="S168" s="367"/>
      <c r="T168" s="367"/>
      <c r="U168" s="367"/>
      <c r="V168" s="367"/>
      <c r="W168" s="367"/>
      <c r="X168" s="367"/>
      <c r="Y168" s="367"/>
      <c r="Z168" s="367"/>
      <c r="AA168" s="367"/>
      <c r="AB168" s="367"/>
      <c r="AC168" s="367"/>
      <c r="AD168" s="367"/>
      <c r="AE168" s="367"/>
      <c r="AF168" s="367"/>
      <c r="AG168" s="367"/>
      <c r="AH168" s="367"/>
      <c r="AI168" s="367"/>
      <c r="AJ168" s="367"/>
      <c r="AK168" s="367"/>
      <c r="AL168" s="367"/>
      <c r="AM168" s="367"/>
      <c r="AN168" s="367"/>
      <c r="AO168" s="367"/>
      <c r="AP168" s="367"/>
      <c r="AQ168" s="367"/>
      <c r="AR168" s="367"/>
      <c r="AS168" s="367"/>
      <c r="AT168" s="367"/>
      <c r="AU168" s="367"/>
      <c r="AV168" s="367"/>
      <c r="AW168" s="367"/>
      <c r="AX168" s="367"/>
      <c r="AY168" s="367"/>
    </row>
    <row r="169" spans="1:51" ht="19.5" customHeight="1" x14ac:dyDescent="0.25">
      <c r="A169" s="367"/>
      <c r="B169" s="367"/>
      <c r="C169" s="367"/>
      <c r="D169" s="367"/>
      <c r="E169" s="367"/>
      <c r="F169" s="367"/>
      <c r="G169" s="367"/>
      <c r="H169" s="367"/>
      <c r="I169" s="367"/>
      <c r="J169" s="367"/>
      <c r="K169" s="367"/>
      <c r="L169" s="367"/>
      <c r="M169" s="367"/>
      <c r="N169" s="367"/>
      <c r="O169" s="367"/>
      <c r="P169" s="367"/>
      <c r="Q169" s="367"/>
      <c r="R169" s="367"/>
      <c r="S169" s="367"/>
      <c r="T169" s="367"/>
      <c r="U169" s="367"/>
      <c r="V169" s="367"/>
      <c r="W169" s="367"/>
      <c r="X169" s="367"/>
      <c r="Y169" s="367"/>
      <c r="Z169" s="367"/>
      <c r="AA169" s="367"/>
      <c r="AB169" s="367"/>
      <c r="AC169" s="367"/>
      <c r="AD169" s="367"/>
      <c r="AE169" s="367"/>
      <c r="AF169" s="367"/>
      <c r="AG169" s="367"/>
      <c r="AH169" s="367"/>
      <c r="AI169" s="367"/>
      <c r="AJ169" s="367"/>
      <c r="AK169" s="367"/>
      <c r="AL169" s="367"/>
      <c r="AM169" s="367"/>
      <c r="AN169" s="367"/>
      <c r="AO169" s="367"/>
      <c r="AP169" s="367"/>
      <c r="AQ169" s="367"/>
      <c r="AR169" s="367"/>
      <c r="AS169" s="367"/>
      <c r="AT169" s="367"/>
      <c r="AU169" s="367"/>
      <c r="AV169" s="367"/>
      <c r="AW169" s="367"/>
      <c r="AX169" s="367"/>
      <c r="AY169" s="367"/>
    </row>
    <row r="170" spans="1:51" ht="19.5" customHeight="1" x14ac:dyDescent="0.25">
      <c r="A170" s="367"/>
      <c r="B170" s="367"/>
      <c r="C170" s="367"/>
      <c r="D170" s="367"/>
      <c r="E170" s="367"/>
      <c r="F170" s="367"/>
      <c r="G170" s="367"/>
      <c r="H170" s="367"/>
      <c r="I170" s="367"/>
      <c r="J170" s="367"/>
      <c r="K170" s="367"/>
      <c r="L170" s="367"/>
      <c r="M170" s="367"/>
      <c r="N170" s="367"/>
      <c r="O170" s="367"/>
      <c r="P170" s="367"/>
      <c r="Q170" s="367"/>
      <c r="R170" s="367"/>
      <c r="S170" s="367"/>
      <c r="T170" s="367"/>
      <c r="U170" s="367"/>
      <c r="V170" s="367"/>
      <c r="W170" s="367"/>
      <c r="X170" s="367"/>
      <c r="Y170" s="367"/>
      <c r="Z170" s="367"/>
      <c r="AA170" s="367"/>
      <c r="AB170" s="367"/>
      <c r="AC170" s="367"/>
      <c r="AD170" s="367"/>
      <c r="AE170" s="367"/>
      <c r="AF170" s="367"/>
      <c r="AG170" s="367"/>
      <c r="AH170" s="367"/>
      <c r="AI170" s="367"/>
      <c r="AJ170" s="367"/>
      <c r="AK170" s="367"/>
      <c r="AL170" s="367"/>
      <c r="AM170" s="367"/>
      <c r="AN170" s="367"/>
      <c r="AO170" s="367"/>
      <c r="AP170" s="367"/>
      <c r="AQ170" s="367"/>
      <c r="AR170" s="367"/>
      <c r="AS170" s="367"/>
      <c r="AT170" s="367"/>
      <c r="AU170" s="367"/>
      <c r="AV170" s="367"/>
      <c r="AW170" s="367"/>
      <c r="AX170" s="367"/>
      <c r="AY170" s="367"/>
    </row>
    <row r="171" spans="1:51" ht="19.5" customHeight="1" x14ac:dyDescent="0.25">
      <c r="A171" s="367"/>
      <c r="B171" s="367"/>
      <c r="C171" s="367"/>
      <c r="D171" s="367"/>
      <c r="E171" s="367"/>
      <c r="F171" s="367"/>
      <c r="G171" s="367"/>
      <c r="H171" s="367"/>
      <c r="I171" s="367"/>
      <c r="J171" s="367"/>
      <c r="K171" s="367"/>
      <c r="L171" s="367"/>
      <c r="M171" s="367"/>
      <c r="N171" s="367"/>
      <c r="O171" s="367"/>
      <c r="P171" s="367"/>
      <c r="Q171" s="367"/>
      <c r="R171" s="367"/>
      <c r="S171" s="367"/>
      <c r="T171" s="367"/>
      <c r="U171" s="367"/>
      <c r="V171" s="367"/>
      <c r="W171" s="367"/>
      <c r="X171" s="367"/>
      <c r="Y171" s="367"/>
      <c r="Z171" s="367"/>
      <c r="AA171" s="367"/>
      <c r="AB171" s="367"/>
      <c r="AC171" s="367"/>
      <c r="AD171" s="367"/>
      <c r="AE171" s="367"/>
      <c r="AF171" s="367"/>
      <c r="AG171" s="367"/>
      <c r="AH171" s="367"/>
      <c r="AI171" s="367"/>
      <c r="AJ171" s="367"/>
      <c r="AK171" s="367"/>
      <c r="AL171" s="367"/>
      <c r="AM171" s="367"/>
      <c r="AN171" s="367"/>
      <c r="AO171" s="367"/>
      <c r="AP171" s="367"/>
      <c r="AQ171" s="367"/>
      <c r="AR171" s="367"/>
      <c r="AS171" s="367"/>
      <c r="AT171" s="367"/>
      <c r="AU171" s="367"/>
      <c r="AV171" s="367"/>
      <c r="AW171" s="367"/>
      <c r="AX171" s="367"/>
      <c r="AY171" s="367"/>
    </row>
    <row r="172" spans="1:51" ht="19.5" customHeight="1" x14ac:dyDescent="0.25">
      <c r="A172" s="367"/>
      <c r="B172" s="367"/>
      <c r="C172" s="367"/>
      <c r="D172" s="367"/>
      <c r="E172" s="367"/>
      <c r="F172" s="367"/>
      <c r="G172" s="367"/>
      <c r="H172" s="367"/>
      <c r="I172" s="367"/>
      <c r="J172" s="367"/>
      <c r="K172" s="367"/>
      <c r="L172" s="367"/>
      <c r="M172" s="367"/>
      <c r="N172" s="367"/>
      <c r="O172" s="367"/>
      <c r="P172" s="367"/>
      <c r="Q172" s="367"/>
      <c r="R172" s="367"/>
      <c r="S172" s="367"/>
      <c r="T172" s="367"/>
      <c r="U172" s="367"/>
      <c r="V172" s="367"/>
      <c r="W172" s="367"/>
      <c r="X172" s="367"/>
      <c r="Y172" s="367"/>
      <c r="Z172" s="367"/>
      <c r="AA172" s="367"/>
      <c r="AB172" s="367"/>
      <c r="AC172" s="367"/>
      <c r="AD172" s="367"/>
      <c r="AE172" s="367"/>
      <c r="AF172" s="367"/>
      <c r="AG172" s="367"/>
      <c r="AH172" s="367"/>
      <c r="AI172" s="367"/>
      <c r="AJ172" s="367"/>
      <c r="AK172" s="367"/>
      <c r="AL172" s="367"/>
      <c r="AM172" s="367"/>
      <c r="AN172" s="367"/>
      <c r="AO172" s="367"/>
      <c r="AP172" s="367"/>
      <c r="AQ172" s="367"/>
      <c r="AR172" s="367"/>
      <c r="AS172" s="367"/>
      <c r="AT172" s="367"/>
      <c r="AU172" s="367"/>
      <c r="AV172" s="367"/>
      <c r="AW172" s="367"/>
      <c r="AX172" s="367"/>
      <c r="AY172" s="367"/>
    </row>
    <row r="173" spans="1:51" ht="19.5" customHeight="1" x14ac:dyDescent="0.25">
      <c r="A173" s="367"/>
      <c r="B173" s="367"/>
      <c r="C173" s="367"/>
      <c r="D173" s="367"/>
      <c r="E173" s="367"/>
      <c r="F173" s="367"/>
      <c r="G173" s="367"/>
      <c r="H173" s="367"/>
      <c r="I173" s="367"/>
      <c r="J173" s="367"/>
      <c r="K173" s="367"/>
      <c r="L173" s="367"/>
      <c r="M173" s="367"/>
      <c r="N173" s="367"/>
      <c r="O173" s="367"/>
      <c r="P173" s="367"/>
      <c r="Q173" s="367"/>
      <c r="R173" s="367"/>
      <c r="S173" s="367"/>
      <c r="T173" s="367"/>
      <c r="U173" s="367"/>
      <c r="V173" s="367"/>
      <c r="W173" s="367"/>
      <c r="X173" s="367"/>
      <c r="Y173" s="367"/>
      <c r="Z173" s="367"/>
      <c r="AA173" s="367"/>
      <c r="AB173" s="367"/>
      <c r="AC173" s="367"/>
      <c r="AD173" s="367"/>
      <c r="AE173" s="367"/>
      <c r="AF173" s="367"/>
      <c r="AG173" s="367"/>
      <c r="AH173" s="367"/>
      <c r="AI173" s="367"/>
      <c r="AJ173" s="367"/>
      <c r="AK173" s="367"/>
      <c r="AL173" s="367"/>
      <c r="AM173" s="367"/>
      <c r="AN173" s="367"/>
      <c r="AO173" s="367"/>
      <c r="AP173" s="367"/>
      <c r="AQ173" s="367"/>
      <c r="AR173" s="367"/>
      <c r="AS173" s="367"/>
      <c r="AT173" s="367"/>
      <c r="AU173" s="367"/>
      <c r="AV173" s="367"/>
      <c r="AW173" s="367"/>
      <c r="AX173" s="367"/>
      <c r="AY173" s="367"/>
    </row>
    <row r="174" spans="1:51" ht="19.5" customHeight="1" x14ac:dyDescent="0.25">
      <c r="A174" s="367"/>
      <c r="B174" s="367"/>
      <c r="C174" s="367"/>
      <c r="D174" s="367"/>
      <c r="E174" s="367"/>
      <c r="F174" s="367"/>
      <c r="G174" s="367"/>
      <c r="H174" s="367"/>
      <c r="I174" s="367"/>
      <c r="J174" s="367"/>
      <c r="K174" s="367"/>
      <c r="L174" s="367"/>
      <c r="M174" s="367"/>
      <c r="N174" s="367"/>
      <c r="O174" s="367"/>
      <c r="P174" s="367"/>
      <c r="Q174" s="367"/>
      <c r="R174" s="367"/>
      <c r="S174" s="367"/>
      <c r="T174" s="367"/>
      <c r="U174" s="367"/>
      <c r="V174" s="367"/>
      <c r="W174" s="367"/>
      <c r="X174" s="367"/>
      <c r="Y174" s="367"/>
      <c r="Z174" s="367"/>
      <c r="AA174" s="367"/>
      <c r="AB174" s="367"/>
      <c r="AC174" s="367"/>
      <c r="AD174" s="367"/>
      <c r="AE174" s="367"/>
      <c r="AF174" s="367"/>
      <c r="AG174" s="367"/>
      <c r="AH174" s="367"/>
      <c r="AI174" s="367"/>
      <c r="AJ174" s="367"/>
      <c r="AK174" s="367"/>
      <c r="AL174" s="367"/>
      <c r="AM174" s="367"/>
      <c r="AN174" s="367"/>
      <c r="AO174" s="367"/>
      <c r="AP174" s="367"/>
      <c r="AQ174" s="367"/>
      <c r="AR174" s="367"/>
      <c r="AS174" s="367"/>
      <c r="AT174" s="367"/>
      <c r="AU174" s="367"/>
      <c r="AV174" s="367"/>
      <c r="AW174" s="367"/>
      <c r="AX174" s="367"/>
      <c r="AY174" s="367"/>
    </row>
    <row r="175" spans="1:51" ht="19.5" customHeight="1" x14ac:dyDescent="0.25">
      <c r="A175" s="367"/>
      <c r="B175" s="367"/>
      <c r="C175" s="367"/>
      <c r="D175" s="367"/>
      <c r="E175" s="367"/>
      <c r="F175" s="367"/>
      <c r="G175" s="367"/>
      <c r="H175" s="367"/>
      <c r="I175" s="367"/>
      <c r="J175" s="367"/>
      <c r="K175" s="367"/>
      <c r="L175" s="367"/>
      <c r="M175" s="367"/>
      <c r="N175" s="367"/>
      <c r="O175" s="367"/>
      <c r="P175" s="367"/>
      <c r="Q175" s="367"/>
      <c r="R175" s="367"/>
      <c r="S175" s="367"/>
      <c r="T175" s="367"/>
      <c r="U175" s="367"/>
      <c r="V175" s="367"/>
      <c r="W175" s="367"/>
      <c r="X175" s="367"/>
      <c r="Y175" s="367"/>
      <c r="Z175" s="367"/>
      <c r="AA175" s="367"/>
      <c r="AB175" s="367"/>
      <c r="AC175" s="367"/>
      <c r="AD175" s="367"/>
      <c r="AE175" s="367"/>
      <c r="AF175" s="367"/>
      <c r="AG175" s="367"/>
      <c r="AH175" s="367"/>
      <c r="AI175" s="367"/>
      <c r="AJ175" s="367"/>
      <c r="AK175" s="367"/>
      <c r="AL175" s="367"/>
      <c r="AM175" s="367"/>
      <c r="AN175" s="367"/>
      <c r="AO175" s="367"/>
      <c r="AP175" s="367"/>
      <c r="AQ175" s="367"/>
      <c r="AR175" s="367"/>
      <c r="AS175" s="367"/>
      <c r="AT175" s="367"/>
      <c r="AU175" s="367"/>
      <c r="AV175" s="367"/>
      <c r="AW175" s="367"/>
      <c r="AX175" s="367"/>
      <c r="AY175" s="367"/>
    </row>
    <row r="176" spans="1:51" ht="19.5" customHeight="1" x14ac:dyDescent="0.25">
      <c r="A176" s="367"/>
      <c r="B176" s="367"/>
      <c r="C176" s="367"/>
      <c r="D176" s="367"/>
      <c r="E176" s="367"/>
      <c r="F176" s="367"/>
      <c r="G176" s="367"/>
      <c r="H176" s="367"/>
      <c r="I176" s="367"/>
      <c r="J176" s="367"/>
      <c r="K176" s="367"/>
      <c r="L176" s="367"/>
      <c r="M176" s="367"/>
      <c r="N176" s="367"/>
      <c r="O176" s="367"/>
      <c r="P176" s="367"/>
      <c r="Q176" s="367"/>
      <c r="R176" s="367"/>
      <c r="S176" s="367"/>
      <c r="T176" s="367"/>
      <c r="U176" s="367"/>
      <c r="V176" s="367"/>
      <c r="W176" s="367"/>
      <c r="X176" s="367"/>
      <c r="Y176" s="367"/>
      <c r="Z176" s="367"/>
      <c r="AA176" s="367"/>
      <c r="AB176" s="367"/>
      <c r="AC176" s="367"/>
      <c r="AD176" s="367"/>
      <c r="AE176" s="367"/>
      <c r="AF176" s="367"/>
      <c r="AG176" s="367"/>
      <c r="AH176" s="367"/>
      <c r="AI176" s="367"/>
      <c r="AJ176" s="367"/>
      <c r="AK176" s="367"/>
      <c r="AL176" s="367"/>
      <c r="AM176" s="367"/>
      <c r="AN176" s="367"/>
      <c r="AO176" s="367"/>
      <c r="AP176" s="367"/>
      <c r="AQ176" s="367"/>
      <c r="AR176" s="367"/>
      <c r="AS176" s="367"/>
      <c r="AT176" s="367"/>
      <c r="AU176" s="367"/>
      <c r="AV176" s="367"/>
      <c r="AW176" s="367"/>
      <c r="AX176" s="367"/>
      <c r="AY176" s="367"/>
    </row>
    <row r="177" spans="1:51" ht="19.5" customHeight="1" x14ac:dyDescent="0.25">
      <c r="A177" s="367"/>
      <c r="B177" s="367"/>
      <c r="C177" s="367"/>
      <c r="D177" s="367"/>
      <c r="E177" s="367"/>
      <c r="F177" s="367"/>
      <c r="G177" s="367"/>
      <c r="H177" s="367"/>
      <c r="I177" s="367"/>
      <c r="J177" s="367"/>
      <c r="K177" s="367"/>
      <c r="L177" s="367"/>
      <c r="M177" s="367"/>
      <c r="N177" s="367"/>
      <c r="O177" s="367"/>
      <c r="P177" s="367"/>
      <c r="Q177" s="367"/>
      <c r="R177" s="367"/>
      <c r="S177" s="367"/>
      <c r="T177" s="367"/>
      <c r="U177" s="367"/>
      <c r="V177" s="367"/>
      <c r="W177" s="367"/>
      <c r="X177" s="367"/>
      <c r="Y177" s="367"/>
      <c r="Z177" s="367"/>
      <c r="AA177" s="367"/>
      <c r="AB177" s="367"/>
      <c r="AC177" s="367"/>
      <c r="AD177" s="367"/>
      <c r="AE177" s="367"/>
      <c r="AF177" s="367"/>
      <c r="AG177" s="367"/>
      <c r="AH177" s="367"/>
      <c r="AI177" s="367"/>
      <c r="AJ177" s="367"/>
      <c r="AK177" s="367"/>
      <c r="AL177" s="367"/>
      <c r="AM177" s="367"/>
      <c r="AN177" s="367"/>
      <c r="AO177" s="367"/>
      <c r="AP177" s="367"/>
      <c r="AQ177" s="367"/>
      <c r="AR177" s="367"/>
      <c r="AS177" s="367"/>
      <c r="AT177" s="367"/>
      <c r="AU177" s="367"/>
      <c r="AV177" s="367"/>
      <c r="AW177" s="367"/>
      <c r="AX177" s="367"/>
      <c r="AY177" s="367"/>
    </row>
    <row r="178" spans="1:51" ht="19.5" customHeight="1" x14ac:dyDescent="0.25">
      <c r="A178" s="367"/>
      <c r="B178" s="367"/>
      <c r="C178" s="367"/>
      <c r="D178" s="367"/>
      <c r="E178" s="367"/>
      <c r="F178" s="367"/>
      <c r="G178" s="367"/>
      <c r="H178" s="367"/>
      <c r="I178" s="367"/>
      <c r="J178" s="367"/>
      <c r="K178" s="367"/>
      <c r="L178" s="367"/>
      <c r="M178" s="367"/>
      <c r="N178" s="367"/>
      <c r="O178" s="367"/>
      <c r="P178" s="367"/>
      <c r="Q178" s="367"/>
      <c r="R178" s="367"/>
      <c r="S178" s="367"/>
      <c r="T178" s="367"/>
      <c r="U178" s="367"/>
      <c r="V178" s="367"/>
      <c r="W178" s="367"/>
      <c r="X178" s="367"/>
      <c r="Y178" s="367"/>
      <c r="Z178" s="367"/>
      <c r="AA178" s="367"/>
      <c r="AB178" s="367"/>
      <c r="AC178" s="367"/>
      <c r="AD178" s="367"/>
      <c r="AE178" s="367"/>
      <c r="AF178" s="367"/>
      <c r="AG178" s="367"/>
      <c r="AH178" s="367"/>
      <c r="AI178" s="367"/>
      <c r="AJ178" s="367"/>
      <c r="AK178" s="367"/>
      <c r="AL178" s="367"/>
      <c r="AM178" s="367"/>
      <c r="AN178" s="367"/>
      <c r="AO178" s="367"/>
      <c r="AP178" s="367"/>
      <c r="AQ178" s="367"/>
      <c r="AR178" s="367"/>
      <c r="AS178" s="367"/>
      <c r="AT178" s="367"/>
      <c r="AU178" s="367"/>
      <c r="AV178" s="367"/>
      <c r="AW178" s="367"/>
      <c r="AX178" s="367"/>
      <c r="AY178" s="367"/>
    </row>
    <row r="179" spans="1:51" ht="19.5" customHeight="1" x14ac:dyDescent="0.25">
      <c r="A179" s="367"/>
      <c r="B179" s="367"/>
      <c r="C179" s="367"/>
      <c r="D179" s="367"/>
      <c r="E179" s="367"/>
      <c r="F179" s="367"/>
      <c r="G179" s="367"/>
      <c r="H179" s="367"/>
      <c r="I179" s="367"/>
      <c r="J179" s="367"/>
      <c r="K179" s="367"/>
      <c r="L179" s="367"/>
      <c r="M179" s="367"/>
      <c r="N179" s="367"/>
      <c r="O179" s="367"/>
      <c r="P179" s="367"/>
      <c r="Q179" s="367"/>
      <c r="R179" s="367"/>
      <c r="S179" s="367"/>
      <c r="T179" s="367"/>
      <c r="U179" s="367"/>
      <c r="V179" s="367"/>
      <c r="W179" s="367"/>
      <c r="X179" s="367"/>
      <c r="Y179" s="367"/>
      <c r="Z179" s="367"/>
      <c r="AA179" s="367"/>
      <c r="AB179" s="367"/>
      <c r="AC179" s="367"/>
      <c r="AD179" s="367"/>
      <c r="AE179" s="367"/>
      <c r="AF179" s="367"/>
      <c r="AG179" s="367"/>
      <c r="AH179" s="367"/>
      <c r="AI179" s="367"/>
      <c r="AJ179" s="367"/>
      <c r="AK179" s="367"/>
      <c r="AL179" s="367"/>
      <c r="AM179" s="367"/>
      <c r="AN179" s="367"/>
      <c r="AO179" s="367"/>
      <c r="AP179" s="367"/>
      <c r="AQ179" s="367"/>
      <c r="AR179" s="367"/>
      <c r="AS179" s="367"/>
      <c r="AT179" s="367"/>
      <c r="AU179" s="367"/>
      <c r="AV179" s="367"/>
      <c r="AW179" s="367"/>
      <c r="AX179" s="367"/>
      <c r="AY179" s="367"/>
    </row>
    <row r="180" spans="1:51" ht="19.5" customHeight="1" x14ac:dyDescent="0.25">
      <c r="A180" s="367"/>
      <c r="B180" s="367"/>
      <c r="C180" s="367"/>
      <c r="D180" s="367"/>
      <c r="E180" s="367"/>
      <c r="F180" s="367"/>
      <c r="G180" s="367"/>
      <c r="H180" s="367"/>
      <c r="I180" s="367"/>
      <c r="J180" s="367"/>
      <c r="K180" s="367"/>
      <c r="L180" s="367"/>
      <c r="M180" s="367"/>
      <c r="N180" s="367"/>
      <c r="O180" s="367"/>
      <c r="P180" s="367"/>
      <c r="Q180" s="367"/>
      <c r="R180" s="367"/>
      <c r="S180" s="367"/>
      <c r="T180" s="367"/>
      <c r="U180" s="367"/>
      <c r="V180" s="367"/>
      <c r="W180" s="367"/>
      <c r="X180" s="367"/>
      <c r="Y180" s="367"/>
      <c r="Z180" s="367"/>
      <c r="AA180" s="367"/>
      <c r="AB180" s="367"/>
      <c r="AC180" s="367"/>
      <c r="AD180" s="367"/>
      <c r="AE180" s="367"/>
      <c r="AF180" s="367"/>
      <c r="AG180" s="367"/>
      <c r="AH180" s="367"/>
      <c r="AI180" s="367"/>
      <c r="AJ180" s="367"/>
      <c r="AK180" s="367"/>
      <c r="AL180" s="367"/>
      <c r="AM180" s="367"/>
      <c r="AN180" s="367"/>
      <c r="AO180" s="367"/>
      <c r="AP180" s="367"/>
      <c r="AQ180" s="367"/>
      <c r="AR180" s="367"/>
      <c r="AS180" s="367"/>
      <c r="AT180" s="367"/>
      <c r="AU180" s="367"/>
      <c r="AV180" s="367"/>
      <c r="AW180" s="367"/>
      <c r="AX180" s="367"/>
      <c r="AY180" s="367"/>
    </row>
    <row r="181" spans="1:51" ht="19.5" customHeight="1" x14ac:dyDescent="0.25">
      <c r="A181" s="367"/>
      <c r="B181" s="367"/>
      <c r="C181" s="367"/>
      <c r="D181" s="367"/>
      <c r="E181" s="367"/>
      <c r="F181" s="367"/>
      <c r="G181" s="367"/>
      <c r="H181" s="367"/>
      <c r="I181" s="367"/>
      <c r="J181" s="367"/>
      <c r="K181" s="367"/>
      <c r="L181" s="367"/>
      <c r="M181" s="367"/>
      <c r="N181" s="367"/>
      <c r="O181" s="367"/>
      <c r="P181" s="367"/>
      <c r="Q181" s="367"/>
      <c r="R181" s="367"/>
      <c r="S181" s="367"/>
      <c r="T181" s="367"/>
      <c r="U181" s="367"/>
      <c r="V181" s="367"/>
      <c r="W181" s="367"/>
      <c r="X181" s="367"/>
      <c r="Y181" s="367"/>
      <c r="Z181" s="367"/>
      <c r="AA181" s="367"/>
      <c r="AB181" s="367"/>
      <c r="AC181" s="367"/>
      <c r="AD181" s="367"/>
      <c r="AE181" s="367"/>
      <c r="AF181" s="367"/>
      <c r="AG181" s="367"/>
      <c r="AH181" s="367"/>
      <c r="AI181" s="367"/>
      <c r="AJ181" s="367"/>
      <c r="AK181" s="367"/>
      <c r="AL181" s="367"/>
      <c r="AM181" s="367"/>
      <c r="AN181" s="367"/>
      <c r="AO181" s="367"/>
      <c r="AP181" s="367"/>
      <c r="AQ181" s="367"/>
      <c r="AR181" s="367"/>
      <c r="AS181" s="367"/>
      <c r="AT181" s="367"/>
      <c r="AU181" s="367"/>
      <c r="AV181" s="367"/>
      <c r="AW181" s="367"/>
      <c r="AX181" s="367"/>
      <c r="AY181" s="367"/>
    </row>
    <row r="182" spans="1:51" ht="19.5" customHeight="1" x14ac:dyDescent="0.25">
      <c r="A182" s="367"/>
      <c r="B182" s="367"/>
      <c r="C182" s="367"/>
      <c r="D182" s="367"/>
      <c r="E182" s="367"/>
      <c r="F182" s="367"/>
      <c r="G182" s="367"/>
      <c r="H182" s="367"/>
      <c r="I182" s="367"/>
      <c r="J182" s="367"/>
      <c r="K182" s="367"/>
      <c r="L182" s="367"/>
      <c r="M182" s="367"/>
      <c r="N182" s="367"/>
      <c r="O182" s="367"/>
      <c r="P182" s="367"/>
      <c r="Q182" s="367"/>
      <c r="R182" s="367"/>
      <c r="S182" s="367"/>
      <c r="T182" s="367"/>
      <c r="U182" s="367"/>
      <c r="V182" s="367"/>
      <c r="W182" s="367"/>
      <c r="X182" s="367"/>
      <c r="Y182" s="367"/>
      <c r="Z182" s="367"/>
      <c r="AA182" s="367"/>
      <c r="AB182" s="367"/>
      <c r="AC182" s="367"/>
      <c r="AD182" s="367"/>
      <c r="AE182" s="367"/>
      <c r="AF182" s="367"/>
      <c r="AG182" s="367"/>
      <c r="AH182" s="367"/>
      <c r="AI182" s="367"/>
      <c r="AJ182" s="367"/>
      <c r="AK182" s="367"/>
      <c r="AL182" s="367"/>
      <c r="AM182" s="367"/>
      <c r="AN182" s="367"/>
      <c r="AO182" s="367"/>
      <c r="AP182" s="367"/>
      <c r="AQ182" s="367"/>
      <c r="AR182" s="367"/>
      <c r="AS182" s="367"/>
      <c r="AT182" s="367"/>
      <c r="AU182" s="367"/>
      <c r="AV182" s="367"/>
      <c r="AW182" s="367"/>
      <c r="AX182" s="367"/>
      <c r="AY182" s="367"/>
    </row>
    <row r="183" spans="1:51" ht="19.5" customHeight="1" x14ac:dyDescent="0.25">
      <c r="A183" s="367"/>
      <c r="B183" s="367"/>
      <c r="C183" s="367"/>
      <c r="D183" s="367"/>
      <c r="E183" s="367"/>
      <c r="F183" s="367"/>
      <c r="G183" s="367"/>
      <c r="H183" s="367"/>
      <c r="I183" s="367"/>
      <c r="J183" s="367"/>
      <c r="K183" s="367"/>
      <c r="L183" s="367"/>
      <c r="M183" s="367"/>
      <c r="N183" s="367"/>
      <c r="O183" s="367"/>
      <c r="P183" s="367"/>
      <c r="Q183" s="367"/>
      <c r="R183" s="367"/>
      <c r="S183" s="367"/>
      <c r="T183" s="367"/>
      <c r="U183" s="367"/>
      <c r="V183" s="367"/>
      <c r="W183" s="367"/>
      <c r="X183" s="367"/>
      <c r="Y183" s="367"/>
      <c r="Z183" s="367"/>
      <c r="AA183" s="367"/>
      <c r="AB183" s="367"/>
      <c r="AC183" s="367"/>
      <c r="AD183" s="367"/>
      <c r="AE183" s="367"/>
      <c r="AF183" s="367"/>
      <c r="AG183" s="367"/>
      <c r="AH183" s="367"/>
      <c r="AI183" s="367"/>
      <c r="AJ183" s="367"/>
      <c r="AK183" s="367"/>
      <c r="AL183" s="367"/>
      <c r="AM183" s="367"/>
      <c r="AN183" s="367"/>
      <c r="AO183" s="367"/>
      <c r="AP183" s="367"/>
      <c r="AQ183" s="367"/>
      <c r="AR183" s="367"/>
      <c r="AS183" s="367"/>
      <c r="AT183" s="367"/>
      <c r="AU183" s="367"/>
      <c r="AV183" s="367"/>
      <c r="AW183" s="367"/>
      <c r="AX183" s="367"/>
      <c r="AY183" s="367"/>
    </row>
    <row r="184" spans="1:51" ht="19.5" customHeight="1" x14ac:dyDescent="0.25">
      <c r="A184" s="367"/>
      <c r="B184" s="367"/>
      <c r="C184" s="367"/>
      <c r="D184" s="367"/>
      <c r="E184" s="367"/>
      <c r="F184" s="367"/>
      <c r="G184" s="367"/>
      <c r="H184" s="367"/>
      <c r="I184" s="367"/>
      <c r="J184" s="367"/>
      <c r="K184" s="367"/>
      <c r="L184" s="367"/>
      <c r="M184" s="367"/>
      <c r="N184" s="367"/>
      <c r="O184" s="367"/>
      <c r="P184" s="367"/>
      <c r="Q184" s="367"/>
      <c r="R184" s="367"/>
      <c r="S184" s="367"/>
      <c r="T184" s="367"/>
      <c r="U184" s="367"/>
      <c r="V184" s="367"/>
      <c r="W184" s="367"/>
      <c r="X184" s="367"/>
      <c r="Y184" s="367"/>
      <c r="Z184" s="367"/>
      <c r="AA184" s="367"/>
      <c r="AB184" s="367"/>
      <c r="AC184" s="367"/>
      <c r="AD184" s="367"/>
      <c r="AE184" s="367"/>
      <c r="AF184" s="367"/>
      <c r="AG184" s="367"/>
      <c r="AH184" s="367"/>
      <c r="AI184" s="367"/>
      <c r="AJ184" s="367"/>
      <c r="AK184" s="367"/>
      <c r="AL184" s="367"/>
      <c r="AM184" s="367"/>
      <c r="AN184" s="367"/>
      <c r="AO184" s="367"/>
      <c r="AP184" s="367"/>
      <c r="AQ184" s="367"/>
      <c r="AR184" s="367"/>
      <c r="AS184" s="367"/>
      <c r="AT184" s="367"/>
      <c r="AU184" s="367"/>
      <c r="AV184" s="367"/>
      <c r="AW184" s="367"/>
      <c r="AX184" s="367"/>
      <c r="AY184" s="367"/>
    </row>
    <row r="185" spans="1:51" ht="19.5" customHeight="1" x14ac:dyDescent="0.25">
      <c r="A185" s="367"/>
      <c r="B185" s="367"/>
      <c r="C185" s="367"/>
      <c r="D185" s="367"/>
      <c r="E185" s="367"/>
      <c r="F185" s="367"/>
      <c r="G185" s="367"/>
      <c r="H185" s="367"/>
      <c r="I185" s="367"/>
      <c r="J185" s="367"/>
      <c r="K185" s="367"/>
      <c r="L185" s="367"/>
      <c r="M185" s="367"/>
      <c r="N185" s="367"/>
      <c r="O185" s="367"/>
      <c r="P185" s="367"/>
      <c r="Q185" s="367"/>
      <c r="R185" s="367"/>
      <c r="S185" s="367"/>
      <c r="T185" s="367"/>
      <c r="U185" s="367"/>
      <c r="V185" s="367"/>
      <c r="W185" s="367"/>
      <c r="X185" s="367"/>
      <c r="Y185" s="367"/>
      <c r="Z185" s="367"/>
      <c r="AA185" s="367"/>
      <c r="AB185" s="367"/>
      <c r="AC185" s="367"/>
      <c r="AD185" s="367"/>
      <c r="AE185" s="367"/>
      <c r="AF185" s="367"/>
      <c r="AG185" s="367"/>
      <c r="AH185" s="367"/>
      <c r="AI185" s="367"/>
      <c r="AJ185" s="367"/>
      <c r="AK185" s="367"/>
      <c r="AL185" s="367"/>
      <c r="AM185" s="367"/>
      <c r="AN185" s="367"/>
      <c r="AO185" s="367"/>
      <c r="AP185" s="367"/>
      <c r="AQ185" s="367"/>
      <c r="AR185" s="367"/>
      <c r="AS185" s="367"/>
      <c r="AT185" s="367"/>
      <c r="AU185" s="367"/>
      <c r="AV185" s="367"/>
      <c r="AW185" s="367"/>
      <c r="AX185" s="367"/>
      <c r="AY185" s="367"/>
    </row>
    <row r="186" spans="1:51" ht="19.5" customHeight="1" x14ac:dyDescent="0.25">
      <c r="A186" s="367"/>
      <c r="B186" s="367"/>
      <c r="C186" s="367"/>
      <c r="D186" s="367"/>
      <c r="E186" s="367"/>
      <c r="F186" s="367"/>
      <c r="G186" s="367"/>
      <c r="H186" s="367"/>
      <c r="I186" s="367"/>
      <c r="J186" s="367"/>
      <c r="K186" s="367"/>
      <c r="L186" s="367"/>
      <c r="M186" s="367"/>
      <c r="N186" s="367"/>
      <c r="O186" s="367"/>
      <c r="P186" s="367"/>
      <c r="Q186" s="367"/>
      <c r="R186" s="367"/>
      <c r="S186" s="367"/>
      <c r="T186" s="367"/>
      <c r="U186" s="367"/>
      <c r="V186" s="367"/>
      <c r="W186" s="367"/>
      <c r="X186" s="367"/>
      <c r="Y186" s="367"/>
      <c r="Z186" s="367"/>
      <c r="AA186" s="367"/>
      <c r="AB186" s="367"/>
      <c r="AC186" s="367"/>
      <c r="AD186" s="367"/>
      <c r="AE186" s="367"/>
      <c r="AF186" s="367"/>
      <c r="AG186" s="367"/>
      <c r="AH186" s="367"/>
      <c r="AI186" s="367"/>
      <c r="AJ186" s="367"/>
      <c r="AK186" s="367"/>
      <c r="AL186" s="367"/>
      <c r="AM186" s="367"/>
      <c r="AN186" s="367"/>
      <c r="AO186" s="367"/>
      <c r="AP186" s="367"/>
      <c r="AQ186" s="367"/>
      <c r="AR186" s="367"/>
      <c r="AS186" s="367"/>
      <c r="AT186" s="367"/>
      <c r="AU186" s="367"/>
      <c r="AV186" s="367"/>
      <c r="AW186" s="367"/>
      <c r="AX186" s="367"/>
      <c r="AY186" s="367"/>
    </row>
    <row r="187" spans="1:51" ht="19.5" customHeight="1" x14ac:dyDescent="0.25">
      <c r="A187" s="367"/>
      <c r="B187" s="367"/>
      <c r="C187" s="367"/>
      <c r="D187" s="367"/>
      <c r="E187" s="367"/>
      <c r="F187" s="367"/>
      <c r="G187" s="367"/>
      <c r="H187" s="367"/>
      <c r="I187" s="367"/>
      <c r="J187" s="367"/>
      <c r="K187" s="367"/>
      <c r="L187" s="367"/>
      <c r="M187" s="367"/>
      <c r="N187" s="367"/>
      <c r="O187" s="367"/>
      <c r="P187" s="367"/>
      <c r="Q187" s="367"/>
      <c r="R187" s="367"/>
      <c r="S187" s="367"/>
      <c r="T187" s="367"/>
      <c r="U187" s="367"/>
      <c r="V187" s="367"/>
      <c r="W187" s="367"/>
      <c r="X187" s="367"/>
      <c r="Y187" s="367"/>
      <c r="Z187" s="367"/>
      <c r="AA187" s="367"/>
      <c r="AB187" s="367"/>
      <c r="AC187" s="367"/>
      <c r="AD187" s="367"/>
      <c r="AE187" s="367"/>
      <c r="AF187" s="367"/>
      <c r="AG187" s="367"/>
      <c r="AH187" s="367"/>
      <c r="AI187" s="367"/>
      <c r="AJ187" s="367"/>
      <c r="AK187" s="367"/>
      <c r="AL187" s="367"/>
      <c r="AM187" s="367"/>
      <c r="AN187" s="367"/>
      <c r="AO187" s="367"/>
      <c r="AP187" s="367"/>
      <c r="AQ187" s="367"/>
      <c r="AR187" s="367"/>
      <c r="AS187" s="367"/>
      <c r="AT187" s="367"/>
      <c r="AU187" s="367"/>
      <c r="AV187" s="367"/>
      <c r="AW187" s="367"/>
      <c r="AX187" s="367"/>
      <c r="AY187" s="367"/>
    </row>
    <row r="188" spans="1:51" ht="19.5" customHeight="1" x14ac:dyDescent="0.25">
      <c r="A188" s="367"/>
      <c r="B188" s="367"/>
      <c r="C188" s="367"/>
      <c r="D188" s="367"/>
      <c r="E188" s="367"/>
      <c r="F188" s="367"/>
      <c r="G188" s="367"/>
      <c r="H188" s="367"/>
      <c r="I188" s="367"/>
      <c r="J188" s="367"/>
      <c r="K188" s="367"/>
      <c r="L188" s="367"/>
      <c r="M188" s="367"/>
      <c r="N188" s="367"/>
      <c r="O188" s="367"/>
      <c r="P188" s="367"/>
      <c r="Q188" s="367"/>
      <c r="R188" s="367"/>
      <c r="S188" s="367"/>
      <c r="T188" s="367"/>
      <c r="U188" s="367"/>
      <c r="V188" s="367"/>
      <c r="W188" s="367"/>
      <c r="X188" s="367"/>
      <c r="Y188" s="367"/>
      <c r="Z188" s="367"/>
      <c r="AA188" s="367"/>
      <c r="AB188" s="367"/>
      <c r="AC188" s="367"/>
      <c r="AD188" s="367"/>
      <c r="AE188" s="367"/>
      <c r="AF188" s="367"/>
      <c r="AG188" s="367"/>
      <c r="AH188" s="367"/>
      <c r="AI188" s="367"/>
      <c r="AJ188" s="367"/>
      <c r="AK188" s="367"/>
      <c r="AL188" s="367"/>
      <c r="AM188" s="367"/>
      <c r="AN188" s="367"/>
      <c r="AO188" s="367"/>
      <c r="AP188" s="367"/>
      <c r="AQ188" s="367"/>
      <c r="AR188" s="367"/>
      <c r="AS188" s="367"/>
      <c r="AT188" s="367"/>
      <c r="AU188" s="367"/>
      <c r="AV188" s="367"/>
      <c r="AW188" s="367"/>
      <c r="AX188" s="367"/>
      <c r="AY188" s="367"/>
    </row>
    <row r="189" spans="1:51" ht="19.5" customHeight="1" x14ac:dyDescent="0.25">
      <c r="A189" s="367"/>
      <c r="B189" s="367"/>
      <c r="C189" s="367"/>
      <c r="D189" s="367"/>
      <c r="E189" s="367"/>
      <c r="F189" s="367"/>
      <c r="G189" s="367"/>
      <c r="H189" s="367"/>
      <c r="I189" s="367"/>
      <c r="J189" s="367"/>
      <c r="K189" s="367"/>
      <c r="L189" s="367"/>
      <c r="M189" s="367"/>
      <c r="N189" s="367"/>
      <c r="O189" s="367"/>
      <c r="P189" s="367"/>
      <c r="Q189" s="367"/>
      <c r="R189" s="367"/>
      <c r="S189" s="367"/>
      <c r="T189" s="367"/>
      <c r="U189" s="367"/>
      <c r="V189" s="367"/>
      <c r="W189" s="367"/>
      <c r="X189" s="367"/>
      <c r="Y189" s="367"/>
      <c r="Z189" s="367"/>
      <c r="AA189" s="367"/>
      <c r="AB189" s="367"/>
      <c r="AC189" s="367"/>
      <c r="AD189" s="367"/>
      <c r="AE189" s="367"/>
      <c r="AF189" s="367"/>
      <c r="AG189" s="367"/>
      <c r="AH189" s="367"/>
      <c r="AI189" s="367"/>
      <c r="AJ189" s="367"/>
      <c r="AK189" s="367"/>
      <c r="AL189" s="367"/>
      <c r="AM189" s="367"/>
      <c r="AN189" s="367"/>
      <c r="AO189" s="367"/>
      <c r="AP189" s="367"/>
      <c r="AQ189" s="367"/>
      <c r="AR189" s="367"/>
      <c r="AS189" s="367"/>
      <c r="AT189" s="367"/>
      <c r="AU189" s="367"/>
      <c r="AV189" s="367"/>
      <c r="AW189" s="367"/>
      <c r="AX189" s="367"/>
      <c r="AY189" s="367"/>
    </row>
    <row r="190" spans="1:51" ht="19.5" customHeight="1" x14ac:dyDescent="0.25">
      <c r="A190" s="367"/>
      <c r="B190" s="367"/>
      <c r="C190" s="367"/>
      <c r="D190" s="367"/>
      <c r="E190" s="367"/>
      <c r="F190" s="367"/>
      <c r="G190" s="367"/>
      <c r="H190" s="367"/>
      <c r="I190" s="367"/>
      <c r="J190" s="367"/>
      <c r="K190" s="367"/>
      <c r="L190" s="367"/>
      <c r="M190" s="367"/>
      <c r="N190" s="367"/>
      <c r="O190" s="367"/>
      <c r="P190" s="367"/>
      <c r="Q190" s="367"/>
      <c r="R190" s="367"/>
      <c r="S190" s="367"/>
      <c r="T190" s="367"/>
      <c r="U190" s="367"/>
      <c r="V190" s="367"/>
      <c r="W190" s="367"/>
      <c r="X190" s="367"/>
      <c r="Y190" s="367"/>
      <c r="Z190" s="367"/>
      <c r="AA190" s="367"/>
      <c r="AB190" s="367"/>
      <c r="AC190" s="367"/>
      <c r="AD190" s="367"/>
      <c r="AE190" s="367"/>
      <c r="AF190" s="367"/>
      <c r="AG190" s="367"/>
      <c r="AH190" s="367"/>
      <c r="AI190" s="367"/>
      <c r="AJ190" s="367"/>
      <c r="AK190" s="367"/>
      <c r="AL190" s="367"/>
      <c r="AM190" s="367"/>
      <c r="AN190" s="367"/>
      <c r="AO190" s="367"/>
      <c r="AP190" s="367"/>
      <c r="AQ190" s="367"/>
      <c r="AR190" s="367"/>
      <c r="AS190" s="367"/>
      <c r="AT190" s="367"/>
      <c r="AU190" s="367"/>
      <c r="AV190" s="367"/>
      <c r="AW190" s="367"/>
      <c r="AX190" s="367"/>
      <c r="AY190" s="367"/>
    </row>
    <row r="191" spans="1:51" ht="19.5" customHeight="1" x14ac:dyDescent="0.25">
      <c r="A191" s="367"/>
      <c r="B191" s="367"/>
      <c r="C191" s="367"/>
      <c r="D191" s="367"/>
      <c r="E191" s="367"/>
      <c r="F191" s="367"/>
      <c r="G191" s="367"/>
      <c r="H191" s="367"/>
      <c r="I191" s="367"/>
      <c r="J191" s="367"/>
      <c r="K191" s="367"/>
      <c r="L191" s="367"/>
      <c r="M191" s="367"/>
      <c r="N191" s="367"/>
      <c r="O191" s="367"/>
      <c r="P191" s="367"/>
      <c r="Q191" s="367"/>
      <c r="R191" s="367"/>
      <c r="S191" s="367"/>
      <c r="T191" s="367"/>
      <c r="U191" s="367"/>
      <c r="V191" s="367"/>
      <c r="W191" s="367"/>
      <c r="X191" s="367"/>
      <c r="Y191" s="367"/>
      <c r="Z191" s="367"/>
      <c r="AA191" s="367"/>
      <c r="AB191" s="367"/>
      <c r="AC191" s="367"/>
      <c r="AD191" s="367"/>
      <c r="AE191" s="367"/>
      <c r="AF191" s="367"/>
      <c r="AG191" s="367"/>
      <c r="AH191" s="367"/>
      <c r="AI191" s="367"/>
      <c r="AJ191" s="367"/>
      <c r="AK191" s="367"/>
      <c r="AL191" s="367"/>
      <c r="AM191" s="367"/>
      <c r="AN191" s="367"/>
      <c r="AO191" s="367"/>
      <c r="AP191" s="367"/>
      <c r="AQ191" s="367"/>
      <c r="AR191" s="367"/>
      <c r="AS191" s="367"/>
      <c r="AT191" s="367"/>
      <c r="AU191" s="367"/>
      <c r="AV191" s="367"/>
      <c r="AW191" s="367"/>
      <c r="AX191" s="367"/>
      <c r="AY191" s="367"/>
    </row>
    <row r="192" spans="1:51" ht="19.5" customHeight="1" x14ac:dyDescent="0.25">
      <c r="A192" s="367"/>
      <c r="B192" s="367"/>
      <c r="C192" s="367"/>
      <c r="D192" s="367"/>
      <c r="E192" s="367"/>
      <c r="F192" s="367"/>
      <c r="G192" s="367"/>
      <c r="H192" s="367"/>
      <c r="I192" s="367"/>
      <c r="J192" s="367"/>
      <c r="K192" s="367"/>
      <c r="L192" s="367"/>
      <c r="M192" s="367"/>
      <c r="N192" s="367"/>
      <c r="O192" s="367"/>
      <c r="P192" s="367"/>
      <c r="Q192" s="367"/>
      <c r="R192" s="367"/>
      <c r="S192" s="367"/>
      <c r="T192" s="367"/>
      <c r="U192" s="367"/>
      <c r="V192" s="367"/>
      <c r="W192" s="367"/>
      <c r="X192" s="367"/>
      <c r="Y192" s="367"/>
      <c r="Z192" s="367"/>
      <c r="AA192" s="367"/>
      <c r="AB192" s="367"/>
      <c r="AC192" s="367"/>
      <c r="AD192" s="367"/>
      <c r="AE192" s="367"/>
      <c r="AF192" s="367"/>
      <c r="AG192" s="367"/>
      <c r="AH192" s="367"/>
      <c r="AI192" s="367"/>
      <c r="AJ192" s="367"/>
      <c r="AK192" s="367"/>
      <c r="AL192" s="367"/>
      <c r="AM192" s="367"/>
      <c r="AN192" s="367"/>
      <c r="AO192" s="367"/>
      <c r="AP192" s="367"/>
      <c r="AQ192" s="367"/>
      <c r="AR192" s="367"/>
      <c r="AS192" s="367"/>
      <c r="AT192" s="367"/>
      <c r="AU192" s="367"/>
      <c r="AV192" s="367"/>
      <c r="AW192" s="367"/>
      <c r="AX192" s="367"/>
      <c r="AY192" s="367"/>
    </row>
    <row r="193" spans="1:51" ht="19.5" customHeight="1" x14ac:dyDescent="0.25">
      <c r="A193" s="367"/>
      <c r="B193" s="367"/>
      <c r="C193" s="367"/>
      <c r="D193" s="367"/>
      <c r="E193" s="367"/>
      <c r="F193" s="367"/>
      <c r="G193" s="367"/>
      <c r="H193" s="367"/>
      <c r="I193" s="367"/>
      <c r="J193" s="367"/>
      <c r="K193" s="367"/>
      <c r="L193" s="367"/>
      <c r="M193" s="367"/>
      <c r="N193" s="367"/>
      <c r="O193" s="367"/>
      <c r="P193" s="367"/>
      <c r="Q193" s="367"/>
      <c r="R193" s="367"/>
      <c r="S193" s="367"/>
      <c r="T193" s="367"/>
      <c r="U193" s="367"/>
      <c r="V193" s="367"/>
      <c r="W193" s="367"/>
      <c r="X193" s="367"/>
      <c r="Y193" s="367"/>
      <c r="Z193" s="367"/>
      <c r="AA193" s="367"/>
      <c r="AB193" s="367"/>
      <c r="AC193" s="367"/>
      <c r="AD193" s="367"/>
      <c r="AE193" s="367"/>
      <c r="AF193" s="367"/>
      <c r="AG193" s="367"/>
      <c r="AH193" s="367"/>
      <c r="AI193" s="367"/>
      <c r="AJ193" s="367"/>
      <c r="AK193" s="367"/>
      <c r="AL193" s="367"/>
      <c r="AM193" s="367"/>
      <c r="AN193" s="367"/>
      <c r="AO193" s="367"/>
      <c r="AP193" s="367"/>
      <c r="AQ193" s="367"/>
      <c r="AR193" s="367"/>
      <c r="AS193" s="367"/>
      <c r="AT193" s="367"/>
      <c r="AU193" s="367"/>
      <c r="AV193" s="367"/>
      <c r="AW193" s="367"/>
      <c r="AX193" s="367"/>
      <c r="AY193" s="367"/>
    </row>
    <row r="194" spans="1:51" ht="19.5" customHeight="1" x14ac:dyDescent="0.25">
      <c r="A194" s="367"/>
      <c r="B194" s="367"/>
      <c r="C194" s="367"/>
      <c r="D194" s="367"/>
      <c r="E194" s="367"/>
      <c r="F194" s="367"/>
      <c r="G194" s="367"/>
      <c r="H194" s="367"/>
      <c r="I194" s="367"/>
      <c r="J194" s="367"/>
      <c r="K194" s="367"/>
      <c r="L194" s="367"/>
      <c r="M194" s="367"/>
      <c r="N194" s="367"/>
      <c r="O194" s="367"/>
      <c r="P194" s="367"/>
      <c r="Q194" s="367"/>
      <c r="R194" s="367"/>
      <c r="S194" s="367"/>
      <c r="T194" s="367"/>
      <c r="U194" s="367"/>
      <c r="V194" s="367"/>
      <c r="W194" s="367"/>
      <c r="X194" s="367"/>
      <c r="Y194" s="367"/>
      <c r="Z194" s="367"/>
      <c r="AA194" s="367"/>
      <c r="AB194" s="367"/>
      <c r="AC194" s="367"/>
      <c r="AD194" s="367"/>
      <c r="AE194" s="367"/>
      <c r="AF194" s="367"/>
      <c r="AG194" s="367"/>
      <c r="AH194" s="367"/>
      <c r="AI194" s="367"/>
      <c r="AJ194" s="367"/>
      <c r="AK194" s="367"/>
      <c r="AL194" s="367"/>
      <c r="AM194" s="367"/>
      <c r="AN194" s="367"/>
      <c r="AO194" s="367"/>
      <c r="AP194" s="367"/>
      <c r="AQ194" s="367"/>
      <c r="AR194" s="367"/>
      <c r="AS194" s="367"/>
      <c r="AT194" s="367"/>
      <c r="AU194" s="367"/>
      <c r="AV194" s="367"/>
      <c r="AW194" s="367"/>
      <c r="AX194" s="367"/>
      <c r="AY194" s="367"/>
    </row>
    <row r="195" spans="1:51" ht="19.5" customHeight="1" x14ac:dyDescent="0.25">
      <c r="A195" s="367"/>
      <c r="B195" s="367"/>
      <c r="C195" s="367"/>
      <c r="D195" s="367"/>
      <c r="E195" s="367"/>
      <c r="F195" s="367"/>
      <c r="G195" s="367"/>
      <c r="H195" s="367"/>
      <c r="I195" s="367"/>
      <c r="J195" s="367"/>
      <c r="K195" s="367"/>
      <c r="L195" s="367"/>
      <c r="M195" s="367"/>
      <c r="N195" s="367"/>
      <c r="O195" s="367"/>
      <c r="P195" s="367"/>
      <c r="Q195" s="367"/>
      <c r="R195" s="367"/>
      <c r="S195" s="367"/>
      <c r="T195" s="367"/>
      <c r="U195" s="367"/>
      <c r="V195" s="367"/>
      <c r="W195" s="367"/>
      <c r="X195" s="367"/>
      <c r="Y195" s="367"/>
      <c r="Z195" s="367"/>
      <c r="AA195" s="367"/>
      <c r="AB195" s="367"/>
      <c r="AC195" s="367"/>
      <c r="AD195" s="367"/>
      <c r="AE195" s="367"/>
      <c r="AF195" s="367"/>
      <c r="AG195" s="367"/>
      <c r="AH195" s="367"/>
      <c r="AI195" s="367"/>
      <c r="AJ195" s="367"/>
      <c r="AK195" s="367"/>
      <c r="AL195" s="367"/>
      <c r="AM195" s="367"/>
      <c r="AN195" s="367"/>
      <c r="AO195" s="367"/>
      <c r="AP195" s="367"/>
      <c r="AQ195" s="367"/>
      <c r="AR195" s="367"/>
      <c r="AS195" s="367"/>
      <c r="AT195" s="367"/>
      <c r="AU195" s="367"/>
      <c r="AV195" s="367"/>
      <c r="AW195" s="367"/>
      <c r="AX195" s="367"/>
      <c r="AY195" s="367"/>
    </row>
    <row r="196" spans="1:51" ht="19.5" customHeight="1" x14ac:dyDescent="0.25">
      <c r="A196" s="367"/>
      <c r="B196" s="367"/>
      <c r="C196" s="367"/>
      <c r="D196" s="367"/>
      <c r="E196" s="367"/>
      <c r="F196" s="367"/>
      <c r="G196" s="367"/>
      <c r="H196" s="367"/>
      <c r="I196" s="367"/>
      <c r="J196" s="367"/>
      <c r="K196" s="367"/>
      <c r="L196" s="367"/>
      <c r="M196" s="367"/>
      <c r="N196" s="367"/>
      <c r="O196" s="367"/>
      <c r="P196" s="367"/>
      <c r="Q196" s="367"/>
      <c r="R196" s="367"/>
      <c r="S196" s="367"/>
      <c r="T196" s="367"/>
      <c r="U196" s="367"/>
      <c r="V196" s="367"/>
      <c r="W196" s="367"/>
      <c r="X196" s="367"/>
      <c r="Y196" s="367"/>
      <c r="Z196" s="367"/>
      <c r="AA196" s="367"/>
      <c r="AB196" s="367"/>
      <c r="AC196" s="367"/>
      <c r="AD196" s="367"/>
      <c r="AE196" s="367"/>
      <c r="AF196" s="367"/>
      <c r="AG196" s="367"/>
      <c r="AH196" s="367"/>
      <c r="AI196" s="367"/>
      <c r="AJ196" s="367"/>
      <c r="AK196" s="367"/>
      <c r="AL196" s="367"/>
      <c r="AM196" s="367"/>
      <c r="AN196" s="367"/>
      <c r="AO196" s="367"/>
      <c r="AP196" s="367"/>
      <c r="AQ196" s="367"/>
      <c r="AR196" s="367"/>
      <c r="AS196" s="367"/>
      <c r="AT196" s="367"/>
      <c r="AU196" s="367"/>
      <c r="AV196" s="367"/>
      <c r="AW196" s="367"/>
      <c r="AX196" s="367"/>
      <c r="AY196" s="367"/>
    </row>
    <row r="197" spans="1:51" ht="19.5" customHeight="1" x14ac:dyDescent="0.25">
      <c r="A197" s="367"/>
      <c r="B197" s="367"/>
      <c r="C197" s="367"/>
      <c r="D197" s="367"/>
      <c r="E197" s="367"/>
      <c r="F197" s="367"/>
      <c r="G197" s="367"/>
      <c r="H197" s="367"/>
      <c r="I197" s="367"/>
      <c r="J197" s="367"/>
      <c r="K197" s="367"/>
      <c r="L197" s="367"/>
      <c r="M197" s="367"/>
      <c r="N197" s="367"/>
      <c r="O197" s="367"/>
      <c r="P197" s="367"/>
      <c r="Q197" s="367"/>
      <c r="R197" s="367"/>
      <c r="S197" s="367"/>
      <c r="T197" s="367"/>
      <c r="U197" s="367"/>
      <c r="V197" s="367"/>
      <c r="W197" s="367"/>
      <c r="X197" s="367"/>
      <c r="Y197" s="367"/>
      <c r="Z197" s="367"/>
      <c r="AA197" s="367"/>
      <c r="AB197" s="367"/>
      <c r="AC197" s="367"/>
      <c r="AD197" s="367"/>
      <c r="AE197" s="367"/>
      <c r="AF197" s="367"/>
      <c r="AG197" s="367"/>
      <c r="AH197" s="367"/>
      <c r="AI197" s="367"/>
      <c r="AJ197" s="367"/>
      <c r="AK197" s="367"/>
      <c r="AL197" s="367"/>
      <c r="AM197" s="367"/>
      <c r="AN197" s="367"/>
      <c r="AO197" s="367"/>
      <c r="AP197" s="367"/>
      <c r="AQ197" s="367"/>
      <c r="AR197" s="367"/>
      <c r="AS197" s="367"/>
      <c r="AT197" s="367"/>
      <c r="AU197" s="367"/>
      <c r="AV197" s="367"/>
      <c r="AW197" s="367"/>
      <c r="AX197" s="367"/>
      <c r="AY197" s="367"/>
    </row>
    <row r="198" spans="1:51" ht="19.5" customHeight="1" x14ac:dyDescent="0.25">
      <c r="A198" s="367"/>
      <c r="B198" s="367"/>
      <c r="C198" s="367"/>
      <c r="D198" s="367"/>
      <c r="E198" s="367"/>
      <c r="F198" s="367"/>
      <c r="G198" s="367"/>
      <c r="H198" s="367"/>
      <c r="I198" s="367"/>
      <c r="J198" s="367"/>
      <c r="K198" s="367"/>
      <c r="L198" s="367"/>
      <c r="M198" s="367"/>
      <c r="N198" s="367"/>
      <c r="O198" s="367"/>
      <c r="P198" s="367"/>
      <c r="Q198" s="367"/>
      <c r="R198" s="367"/>
      <c r="S198" s="367"/>
      <c r="T198" s="367"/>
      <c r="U198" s="367"/>
      <c r="V198" s="367"/>
      <c r="W198" s="367"/>
      <c r="X198" s="367"/>
      <c r="Y198" s="367"/>
      <c r="Z198" s="367"/>
      <c r="AA198" s="367"/>
      <c r="AB198" s="367"/>
      <c r="AC198" s="367"/>
      <c r="AD198" s="367"/>
      <c r="AE198" s="367"/>
      <c r="AF198" s="367"/>
      <c r="AG198" s="367"/>
      <c r="AH198" s="367"/>
      <c r="AI198" s="367"/>
      <c r="AJ198" s="367"/>
      <c r="AK198" s="367"/>
      <c r="AL198" s="367"/>
      <c r="AM198" s="367"/>
      <c r="AN198" s="367"/>
      <c r="AO198" s="367"/>
      <c r="AP198" s="367"/>
      <c r="AQ198" s="367"/>
      <c r="AR198" s="367"/>
      <c r="AS198" s="367"/>
      <c r="AT198" s="367"/>
      <c r="AU198" s="367"/>
      <c r="AV198" s="367"/>
      <c r="AW198" s="367"/>
      <c r="AX198" s="367"/>
      <c r="AY198" s="367"/>
    </row>
    <row r="199" spans="1:51" ht="19.5" customHeight="1" x14ac:dyDescent="0.25">
      <c r="A199" s="367"/>
      <c r="B199" s="367"/>
      <c r="C199" s="367"/>
      <c r="D199" s="367"/>
      <c r="E199" s="367"/>
      <c r="F199" s="367"/>
      <c r="G199" s="367"/>
      <c r="H199" s="367"/>
      <c r="I199" s="367"/>
      <c r="J199" s="367"/>
      <c r="K199" s="367"/>
      <c r="L199" s="367"/>
      <c r="M199" s="367"/>
      <c r="N199" s="367"/>
      <c r="O199" s="367"/>
      <c r="P199" s="367"/>
      <c r="Q199" s="367"/>
      <c r="R199" s="367"/>
      <c r="S199" s="367"/>
      <c r="T199" s="367"/>
      <c r="U199" s="367"/>
      <c r="V199" s="367"/>
      <c r="W199" s="367"/>
      <c r="X199" s="367"/>
      <c r="Y199" s="367"/>
      <c r="Z199" s="367"/>
      <c r="AA199" s="367"/>
      <c r="AB199" s="367"/>
      <c r="AC199" s="367"/>
      <c r="AD199" s="367"/>
      <c r="AE199" s="367"/>
      <c r="AF199" s="367"/>
      <c r="AG199" s="367"/>
      <c r="AH199" s="367"/>
      <c r="AI199" s="367"/>
      <c r="AJ199" s="367"/>
      <c r="AK199" s="367"/>
      <c r="AL199" s="367"/>
      <c r="AM199" s="367"/>
      <c r="AN199" s="367"/>
      <c r="AO199" s="367"/>
      <c r="AP199" s="367"/>
      <c r="AQ199" s="367"/>
      <c r="AR199" s="367"/>
      <c r="AS199" s="367"/>
      <c r="AT199" s="367"/>
      <c r="AU199" s="367"/>
      <c r="AV199" s="367"/>
      <c r="AW199" s="367"/>
      <c r="AX199" s="367"/>
      <c r="AY199" s="367"/>
    </row>
    <row r="200" spans="1:51" ht="19.5" customHeight="1" x14ac:dyDescent="0.25">
      <c r="A200" s="367"/>
      <c r="B200" s="367"/>
      <c r="C200" s="367"/>
      <c r="D200" s="367"/>
      <c r="E200" s="367"/>
      <c r="F200" s="367"/>
      <c r="G200" s="367"/>
      <c r="H200" s="367"/>
      <c r="I200" s="367"/>
      <c r="J200" s="367"/>
      <c r="K200" s="367"/>
      <c r="L200" s="367"/>
      <c r="M200" s="367"/>
      <c r="N200" s="367"/>
      <c r="O200" s="367"/>
      <c r="P200" s="367"/>
      <c r="Q200" s="367"/>
      <c r="R200" s="367"/>
      <c r="S200" s="367"/>
      <c r="T200" s="367"/>
      <c r="U200" s="367"/>
      <c r="V200" s="367"/>
      <c r="W200" s="367"/>
      <c r="X200" s="367"/>
      <c r="Y200" s="367"/>
      <c r="Z200" s="367"/>
      <c r="AA200" s="367"/>
      <c r="AB200" s="367"/>
      <c r="AC200" s="367"/>
      <c r="AD200" s="367"/>
      <c r="AE200" s="367"/>
      <c r="AF200" s="367"/>
      <c r="AG200" s="367"/>
      <c r="AH200" s="367"/>
      <c r="AI200" s="367"/>
      <c r="AJ200" s="367"/>
      <c r="AK200" s="367"/>
      <c r="AL200" s="367"/>
      <c r="AM200" s="367"/>
      <c r="AN200" s="367"/>
      <c r="AO200" s="367"/>
      <c r="AP200" s="367"/>
      <c r="AQ200" s="367"/>
      <c r="AR200" s="367"/>
      <c r="AS200" s="367"/>
      <c r="AT200" s="367"/>
      <c r="AU200" s="367"/>
      <c r="AV200" s="367"/>
      <c r="AW200" s="367"/>
      <c r="AX200" s="367"/>
      <c r="AY200" s="367"/>
    </row>
    <row r="201" spans="1:51" ht="19.5" customHeight="1" x14ac:dyDescent="0.25">
      <c r="A201" s="367"/>
      <c r="B201" s="367"/>
      <c r="C201" s="367"/>
      <c r="D201" s="367"/>
      <c r="E201" s="367"/>
      <c r="F201" s="367"/>
      <c r="G201" s="367"/>
      <c r="H201" s="367"/>
      <c r="I201" s="367"/>
      <c r="J201" s="367"/>
      <c r="K201" s="367"/>
      <c r="L201" s="367"/>
      <c r="M201" s="367"/>
      <c r="N201" s="367"/>
      <c r="O201" s="367"/>
      <c r="P201" s="367"/>
      <c r="Q201" s="367"/>
      <c r="R201" s="367"/>
      <c r="S201" s="367"/>
      <c r="T201" s="367"/>
      <c r="U201" s="367"/>
      <c r="V201" s="367"/>
      <c r="W201" s="367"/>
      <c r="X201" s="367"/>
      <c r="Y201" s="367"/>
      <c r="Z201" s="367"/>
      <c r="AA201" s="367"/>
      <c r="AB201" s="367"/>
      <c r="AC201" s="367"/>
      <c r="AD201" s="367"/>
      <c r="AE201" s="367"/>
      <c r="AF201" s="367"/>
      <c r="AG201" s="367"/>
      <c r="AH201" s="367"/>
      <c r="AI201" s="367"/>
      <c r="AJ201" s="367"/>
      <c r="AK201" s="367"/>
      <c r="AL201" s="367"/>
      <c r="AM201" s="367"/>
      <c r="AN201" s="367"/>
      <c r="AO201" s="367"/>
      <c r="AP201" s="367"/>
      <c r="AQ201" s="367"/>
      <c r="AR201" s="367"/>
      <c r="AS201" s="367"/>
      <c r="AT201" s="367"/>
      <c r="AU201" s="367"/>
      <c r="AV201" s="367"/>
      <c r="AW201" s="367"/>
      <c r="AX201" s="367"/>
      <c r="AY201" s="367"/>
    </row>
    <row r="202" spans="1:51" ht="19.5" customHeight="1" x14ac:dyDescent="0.25">
      <c r="A202" s="367"/>
      <c r="B202" s="367"/>
      <c r="C202" s="367"/>
      <c r="D202" s="367"/>
      <c r="E202" s="367"/>
      <c r="F202" s="367"/>
      <c r="G202" s="367"/>
      <c r="H202" s="367"/>
      <c r="I202" s="367"/>
      <c r="J202" s="367"/>
      <c r="K202" s="367"/>
      <c r="L202" s="367"/>
      <c r="M202" s="367"/>
      <c r="N202" s="367"/>
      <c r="O202" s="367"/>
      <c r="P202" s="367"/>
      <c r="Q202" s="367"/>
      <c r="R202" s="367"/>
      <c r="S202" s="367"/>
      <c r="T202" s="367"/>
      <c r="U202" s="367"/>
      <c r="V202" s="367"/>
      <c r="W202" s="367"/>
      <c r="X202" s="367"/>
      <c r="Y202" s="367"/>
      <c r="Z202" s="367"/>
      <c r="AA202" s="367"/>
      <c r="AB202" s="367"/>
      <c r="AC202" s="367"/>
      <c r="AD202" s="367"/>
      <c r="AE202" s="367"/>
      <c r="AF202" s="367"/>
      <c r="AG202" s="367"/>
      <c r="AH202" s="367"/>
      <c r="AI202" s="367"/>
      <c r="AJ202" s="367"/>
      <c r="AK202" s="367"/>
      <c r="AL202" s="367"/>
      <c r="AM202" s="367"/>
      <c r="AN202" s="367"/>
      <c r="AO202" s="367"/>
      <c r="AP202" s="367"/>
      <c r="AQ202" s="367"/>
      <c r="AR202" s="367"/>
      <c r="AS202" s="367"/>
      <c r="AT202" s="367"/>
      <c r="AU202" s="367"/>
      <c r="AV202" s="367"/>
      <c r="AW202" s="367"/>
      <c r="AX202" s="367"/>
      <c r="AY202" s="367"/>
    </row>
    <row r="203" spans="1:51" ht="19.5" customHeight="1" x14ac:dyDescent="0.25">
      <c r="A203" s="367"/>
      <c r="B203" s="367"/>
      <c r="C203" s="367"/>
      <c r="D203" s="367"/>
      <c r="E203" s="367"/>
      <c r="F203" s="367"/>
      <c r="G203" s="367"/>
      <c r="H203" s="367"/>
      <c r="I203" s="367"/>
      <c r="J203" s="367"/>
      <c r="K203" s="367"/>
      <c r="L203" s="367"/>
      <c r="M203" s="367"/>
      <c r="N203" s="367"/>
      <c r="O203" s="367"/>
      <c r="P203" s="367"/>
      <c r="Q203" s="367"/>
      <c r="R203" s="367"/>
      <c r="S203" s="367"/>
      <c r="T203" s="367"/>
      <c r="U203" s="367"/>
      <c r="V203" s="367"/>
      <c r="W203" s="367"/>
      <c r="X203" s="367"/>
      <c r="Y203" s="367"/>
      <c r="Z203" s="367"/>
      <c r="AA203" s="367"/>
      <c r="AB203" s="367"/>
      <c r="AC203" s="367"/>
      <c r="AD203" s="367"/>
      <c r="AE203" s="367"/>
      <c r="AF203" s="367"/>
      <c r="AG203" s="367"/>
      <c r="AH203" s="367"/>
      <c r="AI203" s="367"/>
      <c r="AJ203" s="367"/>
      <c r="AK203" s="367"/>
      <c r="AL203" s="367"/>
      <c r="AM203" s="367"/>
      <c r="AN203" s="367"/>
      <c r="AO203" s="367"/>
      <c r="AP203" s="367"/>
      <c r="AQ203" s="367"/>
      <c r="AR203" s="367"/>
      <c r="AS203" s="367"/>
      <c r="AT203" s="367"/>
      <c r="AU203" s="367"/>
      <c r="AV203" s="367"/>
      <c r="AW203" s="367"/>
      <c r="AX203" s="367"/>
      <c r="AY203" s="367"/>
    </row>
    <row r="204" spans="1:51" ht="19.5" customHeight="1" x14ac:dyDescent="0.25">
      <c r="A204" s="367"/>
      <c r="B204" s="367"/>
      <c r="C204" s="367"/>
      <c r="D204" s="367"/>
      <c r="E204" s="367"/>
      <c r="F204" s="367"/>
      <c r="G204" s="367"/>
      <c r="H204" s="367"/>
      <c r="I204" s="367"/>
      <c r="J204" s="367"/>
      <c r="K204" s="367"/>
      <c r="L204" s="367"/>
      <c r="M204" s="367"/>
      <c r="N204" s="367"/>
      <c r="O204" s="367"/>
      <c r="P204" s="367"/>
      <c r="Q204" s="367"/>
      <c r="R204" s="367"/>
      <c r="S204" s="367"/>
      <c r="T204" s="367"/>
      <c r="U204" s="367"/>
      <c r="V204" s="367"/>
      <c r="W204" s="367"/>
      <c r="X204" s="367"/>
      <c r="Y204" s="367"/>
      <c r="Z204" s="367"/>
      <c r="AA204" s="367"/>
      <c r="AB204" s="367"/>
      <c r="AC204" s="367"/>
      <c r="AD204" s="367"/>
      <c r="AE204" s="367"/>
      <c r="AF204" s="367"/>
      <c r="AG204" s="367"/>
      <c r="AH204" s="367"/>
      <c r="AI204" s="367"/>
      <c r="AJ204" s="367"/>
      <c r="AK204" s="367"/>
      <c r="AL204" s="367"/>
      <c r="AM204" s="367"/>
      <c r="AN204" s="367"/>
      <c r="AO204" s="367"/>
      <c r="AP204" s="367"/>
      <c r="AQ204" s="367"/>
      <c r="AR204" s="367"/>
      <c r="AS204" s="367"/>
      <c r="AT204" s="367"/>
      <c r="AU204" s="367"/>
      <c r="AV204" s="367"/>
      <c r="AW204" s="367"/>
      <c r="AX204" s="367"/>
      <c r="AY204" s="367"/>
    </row>
    <row r="205" spans="1:51" ht="19.5" customHeight="1" x14ac:dyDescent="0.25">
      <c r="A205" s="367"/>
      <c r="B205" s="367"/>
      <c r="C205" s="367"/>
      <c r="D205" s="367"/>
      <c r="E205" s="367"/>
      <c r="F205" s="367"/>
      <c r="G205" s="367"/>
      <c r="H205" s="367"/>
      <c r="I205" s="367"/>
      <c r="J205" s="367"/>
      <c r="K205" s="367"/>
      <c r="L205" s="367"/>
      <c r="M205" s="367"/>
      <c r="N205" s="367"/>
      <c r="O205" s="367"/>
      <c r="P205" s="367"/>
      <c r="Q205" s="367"/>
      <c r="R205" s="367"/>
      <c r="S205" s="367"/>
      <c r="T205" s="367"/>
      <c r="U205" s="367"/>
      <c r="V205" s="367"/>
      <c r="W205" s="367"/>
      <c r="X205" s="367"/>
      <c r="Y205" s="367"/>
      <c r="Z205" s="367"/>
      <c r="AA205" s="367"/>
      <c r="AB205" s="367"/>
      <c r="AC205" s="367"/>
      <c r="AD205" s="367"/>
      <c r="AE205" s="367"/>
      <c r="AF205" s="367"/>
      <c r="AG205" s="367"/>
      <c r="AH205" s="367"/>
      <c r="AI205" s="367"/>
      <c r="AJ205" s="367"/>
      <c r="AK205" s="367"/>
      <c r="AL205" s="367"/>
      <c r="AM205" s="367"/>
      <c r="AN205" s="367"/>
      <c r="AO205" s="367"/>
      <c r="AP205" s="367"/>
      <c r="AQ205" s="367"/>
      <c r="AR205" s="367"/>
      <c r="AS205" s="367"/>
      <c r="AT205" s="367"/>
      <c r="AU205" s="367"/>
      <c r="AV205" s="367"/>
      <c r="AW205" s="367"/>
      <c r="AX205" s="367"/>
      <c r="AY205" s="367"/>
    </row>
    <row r="206" spans="1:51" ht="19.5" customHeight="1" x14ac:dyDescent="0.25">
      <c r="A206" s="367"/>
      <c r="B206" s="367"/>
      <c r="C206" s="367"/>
      <c r="D206" s="367"/>
      <c r="E206" s="367"/>
      <c r="F206" s="367"/>
      <c r="G206" s="367"/>
      <c r="H206" s="367"/>
      <c r="I206" s="367"/>
      <c r="J206" s="367"/>
      <c r="K206" s="367"/>
      <c r="L206" s="367"/>
      <c r="M206" s="367"/>
      <c r="N206" s="367"/>
      <c r="O206" s="367"/>
      <c r="P206" s="367"/>
      <c r="Q206" s="367"/>
      <c r="R206" s="367"/>
      <c r="S206" s="367"/>
      <c r="T206" s="367"/>
      <c r="U206" s="367"/>
      <c r="V206" s="367"/>
      <c r="W206" s="367"/>
      <c r="X206" s="367"/>
      <c r="Y206" s="367"/>
      <c r="Z206" s="367"/>
      <c r="AA206" s="367"/>
      <c r="AB206" s="367"/>
      <c r="AC206" s="367"/>
      <c r="AD206" s="367"/>
      <c r="AE206" s="367"/>
      <c r="AF206" s="367"/>
      <c r="AG206" s="367"/>
      <c r="AH206" s="367"/>
      <c r="AI206" s="367"/>
      <c r="AJ206" s="367"/>
      <c r="AK206" s="367"/>
      <c r="AL206" s="367"/>
      <c r="AM206" s="367"/>
      <c r="AN206" s="367"/>
      <c r="AO206" s="367"/>
      <c r="AP206" s="367"/>
      <c r="AQ206" s="367"/>
      <c r="AR206" s="367"/>
      <c r="AS206" s="367"/>
      <c r="AT206" s="367"/>
      <c r="AU206" s="367"/>
      <c r="AV206" s="367"/>
      <c r="AW206" s="367"/>
      <c r="AX206" s="367"/>
      <c r="AY206" s="367"/>
    </row>
    <row r="207" spans="1:51" ht="19.5" customHeight="1" x14ac:dyDescent="0.25">
      <c r="A207" s="367"/>
      <c r="B207" s="367"/>
      <c r="C207" s="367"/>
      <c r="D207" s="367"/>
      <c r="E207" s="367"/>
      <c r="F207" s="367"/>
      <c r="G207" s="367"/>
      <c r="H207" s="367"/>
      <c r="I207" s="367"/>
      <c r="J207" s="367"/>
      <c r="K207" s="367"/>
      <c r="L207" s="367"/>
      <c r="M207" s="367"/>
      <c r="N207" s="367"/>
      <c r="O207" s="367"/>
      <c r="P207" s="367"/>
      <c r="Q207" s="367"/>
      <c r="R207" s="367"/>
      <c r="S207" s="367"/>
      <c r="T207" s="367"/>
      <c r="U207" s="367"/>
      <c r="V207" s="367"/>
      <c r="W207" s="367"/>
      <c r="X207" s="367"/>
      <c r="Y207" s="367"/>
      <c r="Z207" s="367"/>
      <c r="AA207" s="367"/>
      <c r="AB207" s="367"/>
      <c r="AC207" s="367"/>
      <c r="AD207" s="367"/>
      <c r="AE207" s="367"/>
      <c r="AF207" s="367"/>
      <c r="AG207" s="367"/>
      <c r="AH207" s="367"/>
      <c r="AI207" s="367"/>
      <c r="AJ207" s="367"/>
      <c r="AK207" s="367"/>
      <c r="AL207" s="367"/>
      <c r="AM207" s="367"/>
      <c r="AN207" s="367"/>
      <c r="AO207" s="367"/>
      <c r="AP207" s="367"/>
      <c r="AQ207" s="367"/>
      <c r="AR207" s="367"/>
      <c r="AS207" s="367"/>
      <c r="AT207" s="367"/>
      <c r="AU207" s="367"/>
      <c r="AV207" s="367"/>
      <c r="AW207" s="367"/>
      <c r="AX207" s="367"/>
      <c r="AY207" s="367"/>
    </row>
    <row r="208" spans="1:51" ht="19.5" customHeight="1" x14ac:dyDescent="0.25">
      <c r="A208" s="367"/>
      <c r="B208" s="367"/>
      <c r="C208" s="367"/>
      <c r="D208" s="367"/>
      <c r="E208" s="367"/>
      <c r="F208" s="367"/>
      <c r="G208" s="367"/>
      <c r="H208" s="367"/>
      <c r="I208" s="367"/>
      <c r="J208" s="367"/>
      <c r="K208" s="367"/>
      <c r="L208" s="367"/>
      <c r="M208" s="367"/>
      <c r="N208" s="367"/>
      <c r="O208" s="367"/>
      <c r="P208" s="367"/>
      <c r="Q208" s="367"/>
      <c r="R208" s="367"/>
      <c r="S208" s="367"/>
      <c r="T208" s="367"/>
      <c r="U208" s="367"/>
      <c r="V208" s="367"/>
      <c r="W208" s="367"/>
      <c r="X208" s="367"/>
      <c r="Y208" s="367"/>
      <c r="Z208" s="367"/>
      <c r="AA208" s="367"/>
      <c r="AB208" s="367"/>
      <c r="AC208" s="367"/>
      <c r="AD208" s="367"/>
      <c r="AE208" s="367"/>
      <c r="AF208" s="367"/>
      <c r="AG208" s="367"/>
      <c r="AH208" s="367"/>
      <c r="AI208" s="367"/>
      <c r="AJ208" s="367"/>
      <c r="AK208" s="367"/>
      <c r="AL208" s="367"/>
      <c r="AM208" s="367"/>
      <c r="AN208" s="367"/>
      <c r="AO208" s="367"/>
      <c r="AP208" s="367"/>
      <c r="AQ208" s="367"/>
      <c r="AR208" s="367"/>
      <c r="AS208" s="367"/>
      <c r="AT208" s="367"/>
      <c r="AU208" s="367"/>
      <c r="AV208" s="367"/>
      <c r="AW208" s="367"/>
      <c r="AX208" s="367"/>
      <c r="AY208" s="367"/>
    </row>
    <row r="209" spans="1:51" ht="19.5" customHeight="1" x14ac:dyDescent="0.25">
      <c r="A209" s="367"/>
      <c r="B209" s="367"/>
      <c r="C209" s="367"/>
      <c r="D209" s="367"/>
      <c r="E209" s="367"/>
      <c r="F209" s="367"/>
      <c r="G209" s="367"/>
      <c r="H209" s="367"/>
      <c r="I209" s="367"/>
      <c r="J209" s="367"/>
      <c r="K209" s="367"/>
      <c r="L209" s="367"/>
      <c r="M209" s="367"/>
      <c r="N209" s="367"/>
      <c r="O209" s="367"/>
      <c r="P209" s="367"/>
      <c r="Q209" s="367"/>
      <c r="R209" s="367"/>
      <c r="S209" s="367"/>
      <c r="T209" s="367"/>
      <c r="U209" s="367"/>
      <c r="V209" s="367"/>
      <c r="W209" s="367"/>
      <c r="X209" s="367"/>
      <c r="Y209" s="367"/>
      <c r="Z209" s="367"/>
      <c r="AA209" s="367"/>
      <c r="AB209" s="367"/>
      <c r="AC209" s="367"/>
      <c r="AD209" s="367"/>
      <c r="AE209" s="367"/>
      <c r="AF209" s="367"/>
      <c r="AG209" s="367"/>
      <c r="AH209" s="367"/>
      <c r="AI209" s="367"/>
      <c r="AJ209" s="367"/>
      <c r="AK209" s="367"/>
      <c r="AL209" s="367"/>
      <c r="AM209" s="367"/>
      <c r="AN209" s="367"/>
      <c r="AO209" s="367"/>
      <c r="AP209" s="367"/>
      <c r="AQ209" s="367"/>
      <c r="AR209" s="367"/>
      <c r="AS209" s="367"/>
      <c r="AT209" s="367"/>
      <c r="AU209" s="367"/>
      <c r="AV209" s="367"/>
      <c r="AW209" s="367"/>
      <c r="AX209" s="367"/>
      <c r="AY209" s="367"/>
    </row>
    <row r="210" spans="1:51" ht="19.5" customHeight="1" x14ac:dyDescent="0.25">
      <c r="A210" s="367"/>
      <c r="B210" s="367"/>
      <c r="C210" s="367"/>
      <c r="D210" s="367"/>
      <c r="E210" s="367"/>
      <c r="F210" s="367"/>
      <c r="G210" s="367"/>
      <c r="H210" s="367"/>
      <c r="I210" s="367"/>
      <c r="J210" s="367"/>
      <c r="K210" s="367"/>
      <c r="L210" s="367"/>
      <c r="M210" s="367"/>
      <c r="N210" s="367"/>
      <c r="O210" s="367"/>
      <c r="P210" s="367"/>
      <c r="Q210" s="367"/>
      <c r="R210" s="367"/>
      <c r="S210" s="367"/>
      <c r="T210" s="367"/>
      <c r="U210" s="367"/>
      <c r="V210" s="367"/>
      <c r="W210" s="367"/>
      <c r="X210" s="367"/>
      <c r="Y210" s="367"/>
      <c r="Z210" s="367"/>
      <c r="AA210" s="367"/>
      <c r="AB210" s="367"/>
      <c r="AC210" s="367"/>
      <c r="AD210" s="367"/>
      <c r="AE210" s="367"/>
      <c r="AF210" s="367"/>
      <c r="AG210" s="367"/>
      <c r="AH210" s="367"/>
      <c r="AI210" s="367"/>
      <c r="AJ210" s="367"/>
      <c r="AK210" s="367"/>
      <c r="AL210" s="367"/>
      <c r="AM210" s="367"/>
      <c r="AN210" s="367"/>
      <c r="AO210" s="367"/>
      <c r="AP210" s="367"/>
      <c r="AQ210" s="367"/>
      <c r="AR210" s="367"/>
      <c r="AS210" s="367"/>
      <c r="AT210" s="367"/>
      <c r="AU210" s="367"/>
      <c r="AV210" s="367"/>
      <c r="AW210" s="367"/>
      <c r="AX210" s="367"/>
      <c r="AY210" s="367"/>
    </row>
    <row r="211" spans="1:51" ht="19.5" customHeight="1" x14ac:dyDescent="0.25">
      <c r="A211" s="367"/>
      <c r="B211" s="367"/>
      <c r="C211" s="367"/>
      <c r="D211" s="367"/>
      <c r="E211" s="367"/>
      <c r="F211" s="367"/>
      <c r="G211" s="367"/>
      <c r="H211" s="367"/>
      <c r="I211" s="367"/>
      <c r="J211" s="367"/>
      <c r="K211" s="367"/>
      <c r="L211" s="367"/>
      <c r="M211" s="367"/>
      <c r="N211" s="367"/>
      <c r="O211" s="367"/>
      <c r="P211" s="367"/>
      <c r="Q211" s="367"/>
      <c r="R211" s="367"/>
      <c r="S211" s="367"/>
      <c r="T211" s="367"/>
      <c r="U211" s="367"/>
      <c r="V211" s="367"/>
      <c r="W211" s="367"/>
      <c r="X211" s="367"/>
      <c r="Y211" s="367"/>
      <c r="Z211" s="367"/>
      <c r="AA211" s="367"/>
      <c r="AB211" s="367"/>
      <c r="AC211" s="367"/>
      <c r="AD211" s="367"/>
      <c r="AE211" s="367"/>
      <c r="AF211" s="367"/>
      <c r="AG211" s="367"/>
      <c r="AH211" s="367"/>
      <c r="AI211" s="367"/>
      <c r="AJ211" s="367"/>
      <c r="AK211" s="367"/>
      <c r="AL211" s="367"/>
      <c r="AM211" s="367"/>
      <c r="AN211" s="367"/>
      <c r="AO211" s="367"/>
      <c r="AP211" s="367"/>
      <c r="AQ211" s="367"/>
      <c r="AR211" s="367"/>
      <c r="AS211" s="367"/>
      <c r="AT211" s="367"/>
      <c r="AU211" s="367"/>
      <c r="AV211" s="367"/>
      <c r="AW211" s="367"/>
      <c r="AX211" s="367"/>
      <c r="AY211" s="367"/>
    </row>
    <row r="212" spans="1:51" ht="19.5" customHeight="1" x14ac:dyDescent="0.25">
      <c r="A212" s="367"/>
      <c r="B212" s="367"/>
      <c r="C212" s="367"/>
      <c r="D212" s="367"/>
      <c r="E212" s="367"/>
      <c r="F212" s="367"/>
      <c r="G212" s="367"/>
      <c r="H212" s="367"/>
      <c r="I212" s="367"/>
      <c r="J212" s="367"/>
      <c r="K212" s="367"/>
      <c r="L212" s="367"/>
      <c r="M212" s="367"/>
      <c r="N212" s="367"/>
      <c r="O212" s="367"/>
      <c r="P212" s="367"/>
      <c r="Q212" s="367"/>
      <c r="R212" s="367"/>
      <c r="S212" s="367"/>
      <c r="T212" s="367"/>
      <c r="U212" s="367"/>
      <c r="V212" s="367"/>
      <c r="W212" s="367"/>
      <c r="X212" s="367"/>
      <c r="Y212" s="367"/>
      <c r="Z212" s="367"/>
      <c r="AA212" s="367"/>
      <c r="AB212" s="367"/>
      <c r="AC212" s="367"/>
      <c r="AD212" s="367"/>
      <c r="AE212" s="367"/>
      <c r="AF212" s="367"/>
      <c r="AG212" s="367"/>
      <c r="AH212" s="367"/>
      <c r="AI212" s="367"/>
      <c r="AJ212" s="367"/>
      <c r="AK212" s="367"/>
      <c r="AL212" s="367"/>
      <c r="AM212" s="367"/>
      <c r="AN212" s="367"/>
      <c r="AO212" s="367"/>
      <c r="AP212" s="367"/>
      <c r="AQ212" s="367"/>
      <c r="AR212" s="367"/>
      <c r="AS212" s="367"/>
      <c r="AT212" s="367"/>
      <c r="AU212" s="367"/>
      <c r="AV212" s="367"/>
      <c r="AW212" s="367"/>
      <c r="AX212" s="367"/>
      <c r="AY212" s="367"/>
    </row>
    <row r="213" spans="1:51" ht="19.5" customHeight="1" x14ac:dyDescent="0.25">
      <c r="A213" s="367"/>
      <c r="B213" s="367"/>
      <c r="C213" s="367"/>
      <c r="D213" s="367"/>
      <c r="E213" s="367"/>
      <c r="F213" s="367"/>
      <c r="G213" s="367"/>
      <c r="H213" s="367"/>
      <c r="I213" s="367"/>
      <c r="J213" s="367"/>
      <c r="K213" s="367"/>
      <c r="L213" s="367"/>
      <c r="M213" s="367"/>
      <c r="N213" s="367"/>
      <c r="O213" s="367"/>
      <c r="P213" s="367"/>
      <c r="Q213" s="367"/>
      <c r="R213" s="367"/>
      <c r="S213" s="367"/>
      <c r="T213" s="367"/>
      <c r="U213" s="367"/>
      <c r="V213" s="367"/>
      <c r="W213" s="367"/>
      <c r="X213" s="367"/>
      <c r="Y213" s="367"/>
      <c r="Z213" s="367"/>
      <c r="AA213" s="367"/>
      <c r="AB213" s="367"/>
      <c r="AC213" s="367"/>
      <c r="AD213" s="367"/>
      <c r="AE213" s="367"/>
      <c r="AF213" s="367"/>
      <c r="AG213" s="367"/>
      <c r="AH213" s="367"/>
      <c r="AI213" s="367"/>
      <c r="AJ213" s="367"/>
      <c r="AK213" s="367"/>
      <c r="AL213" s="367"/>
      <c r="AM213" s="367"/>
      <c r="AN213" s="367"/>
      <c r="AO213" s="367"/>
      <c r="AP213" s="367"/>
      <c r="AQ213" s="367"/>
      <c r="AR213" s="367"/>
      <c r="AS213" s="367"/>
      <c r="AT213" s="367"/>
      <c r="AU213" s="367"/>
      <c r="AV213" s="367"/>
      <c r="AW213" s="367"/>
      <c r="AX213" s="367"/>
      <c r="AY213" s="367"/>
    </row>
    <row r="214" spans="1:51" ht="19.5" customHeight="1" x14ac:dyDescent="0.25">
      <c r="A214" s="367"/>
      <c r="B214" s="367"/>
      <c r="C214" s="367"/>
      <c r="D214" s="367"/>
      <c r="E214" s="367"/>
      <c r="F214" s="367"/>
      <c r="G214" s="367"/>
      <c r="H214" s="367"/>
      <c r="I214" s="367"/>
      <c r="J214" s="367"/>
      <c r="K214" s="367"/>
      <c r="L214" s="367"/>
      <c r="M214" s="367"/>
      <c r="N214" s="367"/>
      <c r="O214" s="367"/>
      <c r="P214" s="367"/>
      <c r="Q214" s="367"/>
      <c r="R214" s="367"/>
      <c r="S214" s="367"/>
      <c r="T214" s="367"/>
      <c r="U214" s="367"/>
      <c r="V214" s="367"/>
      <c r="W214" s="367"/>
      <c r="X214" s="367"/>
      <c r="Y214" s="367"/>
      <c r="Z214" s="367"/>
      <c r="AA214" s="367"/>
      <c r="AB214" s="367"/>
      <c r="AC214" s="367"/>
      <c r="AD214" s="367"/>
      <c r="AE214" s="367"/>
      <c r="AF214" s="367"/>
      <c r="AG214" s="367"/>
      <c r="AH214" s="367"/>
      <c r="AI214" s="367"/>
      <c r="AJ214" s="367"/>
      <c r="AK214" s="367"/>
      <c r="AL214" s="367"/>
      <c r="AM214" s="367"/>
      <c r="AN214" s="367"/>
      <c r="AO214" s="367"/>
      <c r="AP214" s="367"/>
      <c r="AQ214" s="367"/>
      <c r="AR214" s="367"/>
      <c r="AS214" s="367"/>
      <c r="AT214" s="367"/>
      <c r="AU214" s="367"/>
      <c r="AV214" s="367"/>
      <c r="AW214" s="367"/>
      <c r="AX214" s="367"/>
      <c r="AY214" s="367"/>
    </row>
    <row r="215" spans="1:51" ht="19.5" customHeight="1" x14ac:dyDescent="0.25">
      <c r="A215" s="367"/>
      <c r="B215" s="367"/>
      <c r="C215" s="367"/>
      <c r="D215" s="367"/>
      <c r="E215" s="367"/>
      <c r="F215" s="367"/>
      <c r="G215" s="367"/>
      <c r="H215" s="367"/>
      <c r="I215" s="367"/>
      <c r="J215" s="367"/>
      <c r="K215" s="367"/>
      <c r="L215" s="367"/>
      <c r="M215" s="367"/>
      <c r="N215" s="367"/>
      <c r="O215" s="367"/>
      <c r="P215" s="367"/>
      <c r="Q215" s="367"/>
      <c r="R215" s="367"/>
      <c r="S215" s="367"/>
      <c r="T215" s="367"/>
      <c r="U215" s="367"/>
      <c r="V215" s="367"/>
      <c r="W215" s="367"/>
      <c r="X215" s="367"/>
      <c r="Y215" s="367"/>
      <c r="Z215" s="367"/>
      <c r="AA215" s="367"/>
      <c r="AB215" s="367"/>
      <c r="AC215" s="367"/>
      <c r="AD215" s="367"/>
      <c r="AE215" s="367"/>
      <c r="AF215" s="367"/>
      <c r="AG215" s="367"/>
      <c r="AH215" s="367"/>
      <c r="AI215" s="367"/>
      <c r="AJ215" s="367"/>
      <c r="AK215" s="367"/>
      <c r="AL215" s="367"/>
      <c r="AM215" s="367"/>
      <c r="AN215" s="367"/>
      <c r="AO215" s="367"/>
      <c r="AP215" s="367"/>
      <c r="AQ215" s="367"/>
      <c r="AR215" s="367"/>
      <c r="AS215" s="367"/>
      <c r="AT215" s="367"/>
      <c r="AU215" s="367"/>
      <c r="AV215" s="367"/>
      <c r="AW215" s="367"/>
      <c r="AX215" s="367"/>
      <c r="AY215" s="367"/>
    </row>
    <row r="216" spans="1:51" ht="19.5" customHeight="1" x14ac:dyDescent="0.25">
      <c r="A216" s="367"/>
      <c r="B216" s="367"/>
      <c r="C216" s="367"/>
      <c r="D216" s="367"/>
      <c r="E216" s="367"/>
      <c r="F216" s="367"/>
      <c r="G216" s="367"/>
      <c r="H216" s="367"/>
      <c r="I216" s="367"/>
      <c r="J216" s="367"/>
      <c r="K216" s="367"/>
      <c r="L216" s="367"/>
      <c r="M216" s="367"/>
      <c r="N216" s="367"/>
      <c r="O216" s="367"/>
      <c r="P216" s="367"/>
      <c r="Q216" s="367"/>
      <c r="R216" s="367"/>
      <c r="S216" s="367"/>
      <c r="T216" s="367"/>
      <c r="U216" s="367"/>
      <c r="V216" s="367"/>
      <c r="W216" s="367"/>
      <c r="X216" s="367"/>
      <c r="Y216" s="367"/>
      <c r="Z216" s="367"/>
      <c r="AA216" s="367"/>
      <c r="AB216" s="367"/>
      <c r="AC216" s="367"/>
      <c r="AD216" s="367"/>
      <c r="AE216" s="367"/>
      <c r="AF216" s="367"/>
      <c r="AG216" s="367"/>
      <c r="AH216" s="367"/>
      <c r="AI216" s="367"/>
      <c r="AJ216" s="367"/>
      <c r="AK216" s="367"/>
      <c r="AL216" s="367"/>
      <c r="AM216" s="367"/>
      <c r="AN216" s="367"/>
      <c r="AO216" s="367"/>
      <c r="AP216" s="367"/>
      <c r="AQ216" s="367"/>
      <c r="AR216" s="367"/>
      <c r="AS216" s="367"/>
      <c r="AT216" s="367"/>
      <c r="AU216" s="367"/>
      <c r="AV216" s="367"/>
      <c r="AW216" s="367"/>
      <c r="AX216" s="367"/>
      <c r="AY216" s="367"/>
    </row>
    <row r="217" spans="1:51" ht="19.5" customHeight="1" x14ac:dyDescent="0.25">
      <c r="A217" s="367"/>
      <c r="B217" s="367"/>
      <c r="C217" s="367"/>
      <c r="D217" s="367"/>
      <c r="E217" s="367"/>
      <c r="F217" s="367"/>
      <c r="G217" s="367"/>
      <c r="H217" s="367"/>
      <c r="I217" s="367"/>
      <c r="J217" s="367"/>
      <c r="K217" s="367"/>
      <c r="L217" s="367"/>
      <c r="M217" s="367"/>
      <c r="N217" s="367"/>
      <c r="O217" s="367"/>
      <c r="P217" s="367"/>
      <c r="Q217" s="367"/>
      <c r="R217" s="367"/>
      <c r="S217" s="367"/>
      <c r="T217" s="367"/>
      <c r="U217" s="367"/>
      <c r="V217" s="367"/>
      <c r="W217" s="367"/>
      <c r="X217" s="367"/>
      <c r="Y217" s="367"/>
      <c r="Z217" s="367"/>
      <c r="AA217" s="367"/>
      <c r="AB217" s="367"/>
      <c r="AC217" s="367"/>
      <c r="AD217" s="367"/>
      <c r="AE217" s="367"/>
      <c r="AF217" s="367"/>
      <c r="AG217" s="367"/>
      <c r="AH217" s="367"/>
      <c r="AI217" s="367"/>
      <c r="AJ217" s="367"/>
      <c r="AK217" s="367"/>
      <c r="AL217" s="367"/>
      <c r="AM217" s="367"/>
      <c r="AN217" s="367"/>
      <c r="AO217" s="367"/>
      <c r="AP217" s="367"/>
      <c r="AQ217" s="367"/>
      <c r="AR217" s="367"/>
      <c r="AS217" s="367"/>
      <c r="AT217" s="367"/>
      <c r="AU217" s="367"/>
      <c r="AV217" s="367"/>
      <c r="AW217" s="367"/>
      <c r="AX217" s="367"/>
      <c r="AY217" s="367"/>
    </row>
    <row r="218" spans="1:51" ht="19.5" customHeight="1" x14ac:dyDescent="0.25">
      <c r="A218" s="367"/>
      <c r="B218" s="367"/>
      <c r="C218" s="367"/>
      <c r="D218" s="367"/>
      <c r="E218" s="367"/>
      <c r="F218" s="367"/>
      <c r="G218" s="367"/>
      <c r="H218" s="367"/>
      <c r="I218" s="367"/>
      <c r="J218" s="367"/>
      <c r="K218" s="367"/>
      <c r="L218" s="367"/>
      <c r="M218" s="367"/>
      <c r="N218" s="367"/>
      <c r="O218" s="367"/>
      <c r="P218" s="367"/>
      <c r="Q218" s="367"/>
      <c r="R218" s="367"/>
      <c r="S218" s="367"/>
      <c r="T218" s="367"/>
      <c r="U218" s="367"/>
      <c r="V218" s="367"/>
      <c r="W218" s="367"/>
      <c r="X218" s="367"/>
      <c r="Y218" s="367"/>
      <c r="Z218" s="367"/>
      <c r="AA218" s="367"/>
      <c r="AB218" s="367"/>
      <c r="AC218" s="367"/>
      <c r="AD218" s="367"/>
      <c r="AE218" s="367"/>
      <c r="AF218" s="367"/>
      <c r="AG218" s="367"/>
      <c r="AH218" s="367"/>
      <c r="AI218" s="367"/>
      <c r="AJ218" s="367"/>
      <c r="AK218" s="367"/>
      <c r="AL218" s="367"/>
      <c r="AM218" s="367"/>
      <c r="AN218" s="367"/>
      <c r="AO218" s="367"/>
      <c r="AP218" s="367"/>
      <c r="AQ218" s="367"/>
      <c r="AR218" s="367"/>
      <c r="AS218" s="367"/>
      <c r="AT218" s="367"/>
      <c r="AU218" s="367"/>
      <c r="AV218" s="367"/>
      <c r="AW218" s="367"/>
      <c r="AX218" s="367"/>
      <c r="AY218" s="367"/>
    </row>
    <row r="219" spans="1:51" ht="19.5" customHeight="1" x14ac:dyDescent="0.25"/>
    <row r="220" spans="1:51" ht="19.5" customHeight="1" x14ac:dyDescent="0.25"/>
    <row r="221" spans="1:51" ht="19.5" customHeight="1" x14ac:dyDescent="0.25"/>
    <row r="222" spans="1:51" ht="19.5" customHeight="1" x14ac:dyDescent="0.25"/>
    <row r="223" spans="1:51" ht="19.5" customHeight="1" x14ac:dyDescent="0.25"/>
    <row r="224" spans="1:51" ht="19.5" customHeight="1" x14ac:dyDescent="0.25"/>
    <row r="225" ht="19.5" customHeight="1" x14ac:dyDescent="0.25"/>
  </sheetData>
  <mergeCells count="16">
    <mergeCell ref="A164:AY164"/>
    <mergeCell ref="A165:AX165"/>
    <mergeCell ref="A166:AY166"/>
    <mergeCell ref="A1:E3"/>
    <mergeCell ref="AP1:AT1"/>
    <mergeCell ref="AU1:AY1"/>
    <mergeCell ref="AP2:AT2"/>
    <mergeCell ref="AU2:AY2"/>
    <mergeCell ref="AP3:AY3"/>
    <mergeCell ref="F1:AO3"/>
    <mergeCell ref="Z27:AP27"/>
    <mergeCell ref="AQ27:AS27"/>
    <mergeCell ref="S27:U27"/>
    <mergeCell ref="B27:R27"/>
    <mergeCell ref="A5:AY5"/>
    <mergeCell ref="B7:AX7"/>
  </mergeCells>
  <pageMargins left="0.7" right="0.7" top="0.75" bottom="0.75" header="0.3" footer="0.3"/>
  <pageSetup scale="62"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111</vt:i4>
      </vt:variant>
    </vt:vector>
  </HeadingPairs>
  <TitlesOfParts>
    <vt:vector size="125" baseType="lpstr">
      <vt:lpstr>PORTADA</vt:lpstr>
      <vt:lpstr>INSTRUCTIVO</vt:lpstr>
      <vt:lpstr>V_IMPRIMIBLE_NN</vt:lpstr>
      <vt:lpstr>V_IMPRIMIBLE_MG</vt:lpstr>
      <vt:lpstr>DATOS UDS</vt:lpstr>
      <vt:lpstr>MODULO 1</vt:lpstr>
      <vt:lpstr>MODULO 2</vt:lpstr>
      <vt:lpstr>MODULO 3-NN</vt:lpstr>
      <vt:lpstr>Listados</vt:lpstr>
      <vt:lpstr>BD-M1</vt:lpstr>
      <vt:lpstr>BD-M2</vt:lpstr>
      <vt:lpstr>BD-M3</vt:lpstr>
      <vt:lpstr>BD-M3 Integrantes</vt:lpstr>
      <vt:lpstr>GRAFICOS</vt:lpstr>
      <vt:lpstr>_11_BOGOTÁ_D.C.</vt:lpstr>
      <vt:lpstr>_13_BOLÍVAR</vt:lpstr>
      <vt:lpstr>_15_BOYACÁ</vt:lpstr>
      <vt:lpstr>_17_CALDAS</vt:lpstr>
      <vt:lpstr>_18_CAQUETÁ</vt:lpstr>
      <vt:lpstr>_19_CAUCA</vt:lpstr>
      <vt:lpstr>_20_CESAR</vt:lpstr>
      <vt:lpstr>_23_CÓRDOBA</vt:lpstr>
      <vt:lpstr>_25_CUNDINAMARCA</vt:lpstr>
      <vt:lpstr>_27_CHOCÓ</vt:lpstr>
      <vt:lpstr>_41_HUILA</vt:lpstr>
      <vt:lpstr>_44_LA_GUAJIRA</vt:lpstr>
      <vt:lpstr>_47_MAGDALENA</vt:lpstr>
      <vt:lpstr>_5_ANTIOQUIA</vt:lpstr>
      <vt:lpstr>_50_META</vt:lpstr>
      <vt:lpstr>_52_NARIÑO</vt:lpstr>
      <vt:lpstr>_54_NORTE_DE_SANTANDER</vt:lpstr>
      <vt:lpstr>_63_QUINDÍO</vt:lpstr>
      <vt:lpstr>_66_RISARALDA</vt:lpstr>
      <vt:lpstr>_68_SANTANDER</vt:lpstr>
      <vt:lpstr>_70_SUCRE</vt:lpstr>
      <vt:lpstr>_73_TOLIMA</vt:lpstr>
      <vt:lpstr>_76_VALLE_DEL_CAUCA</vt:lpstr>
      <vt:lpstr>_8_ATLÁNTICO</vt:lpstr>
      <vt:lpstr>_81_ARAUCA</vt:lpstr>
      <vt:lpstr>_85_CASANARE</vt:lpstr>
      <vt:lpstr>_86_PUTUMAYO</vt:lpstr>
      <vt:lpstr>_88_SAN_ANDRÉS</vt:lpstr>
      <vt:lpstr>_91_AMAZONAS</vt:lpstr>
      <vt:lpstr>_94_GUAINÍA</vt:lpstr>
      <vt:lpstr>_95_GUAVIARE</vt:lpstr>
      <vt:lpstr>_97_VAUPÉS</vt:lpstr>
      <vt:lpstr>_99_VICHADA</vt:lpstr>
      <vt:lpstr>AFILIADO</vt:lpstr>
      <vt:lpstr>AMAZONAS</vt:lpstr>
      <vt:lpstr>ANTIOQUIA</vt:lpstr>
      <vt:lpstr>ARAUCA</vt:lpstr>
      <vt:lpstr>'DATOS UDS'!Área_de_impresión</vt:lpstr>
      <vt:lpstr>GRAFICOS!Área_de_impresión</vt:lpstr>
      <vt:lpstr>INSTRUCTIVO!Área_de_impresión</vt:lpstr>
      <vt:lpstr>'MODULO 1'!Área_de_impresión</vt:lpstr>
      <vt:lpstr>'MODULO 2'!Área_de_impresión</vt:lpstr>
      <vt:lpstr>'MODULO 3-NN'!Área_de_impresión</vt:lpstr>
      <vt:lpstr>PORTADA!Área_de_impresión</vt:lpstr>
      <vt:lpstr>V_IMPRIMIBLE_MG!Área_de_impresión</vt:lpstr>
      <vt:lpstr>V_IMPRIMIBLE_NN!Área_de_impresión</vt:lpstr>
      <vt:lpstr>ATLÁNTICO</vt:lpstr>
      <vt:lpstr>BOGOTÁ</vt:lpstr>
      <vt:lpstr>BOLÍVAR</vt:lpstr>
      <vt:lpstr>BOYACÁ</vt:lpstr>
      <vt:lpstr>CALDAS</vt:lpstr>
      <vt:lpstr>CAQUETÁ</vt:lpstr>
      <vt:lpstr>CASANARE</vt:lpstr>
      <vt:lpstr>CAUCA</vt:lpstr>
      <vt:lpstr>CESAR</vt:lpstr>
      <vt:lpstr>CHOCÓ</vt:lpstr>
      <vt:lpstr>COMPLEMENTARIA</vt:lpstr>
      <vt:lpstr>CON_ATENCIÓN_SALUD_BUCAL</vt:lpstr>
      <vt:lpstr>CÓRDOBA</vt:lpstr>
      <vt:lpstr>CUNDINAMARCA</vt:lpstr>
      <vt:lpstr>DEPARTAMENTO</vt:lpstr>
      <vt:lpstr>DISCAPACIDAD</vt:lpstr>
      <vt:lpstr>Discapacidad_MG</vt:lpstr>
      <vt:lpstr>ESQUEMA_COMPLETO</vt:lpstr>
      <vt:lpstr>ESQUEMA_INCOMPLETO</vt:lpstr>
      <vt:lpstr>EXCLUSIVA</vt:lpstr>
      <vt:lpstr>GUAINÍA</vt:lpstr>
      <vt:lpstr>GUAVIARE</vt:lpstr>
      <vt:lpstr>HUILA</vt:lpstr>
      <vt:lpstr>LA_GUAJIRA</vt:lpstr>
      <vt:lpstr>LACTANCIA</vt:lpstr>
      <vt:lpstr>MAGDALENA</vt:lpstr>
      <vt:lpstr>META</vt:lpstr>
      <vt:lpstr>NARIÑO</vt:lpstr>
      <vt:lpstr>NN_Discapacidad</vt:lpstr>
      <vt:lpstr>NO</vt:lpstr>
      <vt:lpstr>NO_AFILIADO</vt:lpstr>
      <vt:lpstr>NO_LECHE_MATERNA_EXCLUSIVA</vt:lpstr>
      <vt:lpstr>NO_OTROS_ALIMENTOS</vt:lpstr>
      <vt:lpstr>NO_RECIBE_LECHE_MATERNA</vt:lpstr>
      <vt:lpstr>NORTE_DE_SANTANDER</vt:lpstr>
      <vt:lpstr>PUTUMAYO</vt:lpstr>
      <vt:lpstr>QUINDÍO</vt:lpstr>
      <vt:lpstr>RECIBE_LECHE_MATERNA</vt:lpstr>
      <vt:lpstr>REGIONAL</vt:lpstr>
      <vt:lpstr>RISARALDA</vt:lpstr>
      <vt:lpstr>SALUD_BUCAL</vt:lpstr>
      <vt:lpstr>SAN_ANDRÉS</vt:lpstr>
      <vt:lpstr>SANTANDER</vt:lpstr>
      <vt:lpstr>Seleccion_bucal</vt:lpstr>
      <vt:lpstr>Seleccion_complementaria</vt:lpstr>
      <vt:lpstr>Seleccion_Dep2</vt:lpstr>
      <vt:lpstr>Seleccion_Departamento</vt:lpstr>
      <vt:lpstr>Seleccion_leche</vt:lpstr>
      <vt:lpstr>Seleccion_Regional</vt:lpstr>
      <vt:lpstr>Seleccion_SSSG</vt:lpstr>
      <vt:lpstr>Seleccion_Vacunacion</vt:lpstr>
      <vt:lpstr>Seleccón_exclusiva</vt:lpstr>
      <vt:lpstr>SI</vt:lpstr>
      <vt:lpstr>SI_EXCLUSIVAMENTE_LECHE_MATERNA</vt:lpstr>
      <vt:lpstr>SI_LECHE_MATERNA_EXCLUSIVA</vt:lpstr>
      <vt:lpstr>SI_NO</vt:lpstr>
      <vt:lpstr>SI_NO_NO_APLICA</vt:lpstr>
      <vt:lpstr>SIN_ATENCIÓN_SALUD_BUCAL</vt:lpstr>
      <vt:lpstr>SSSG</vt:lpstr>
      <vt:lpstr>SUCRE</vt:lpstr>
      <vt:lpstr>TOLIMA</vt:lpstr>
      <vt:lpstr>VACUNACIÓN</vt:lpstr>
      <vt:lpstr>VALLE_DEL_CAUCA</vt:lpstr>
      <vt:lpstr>VAUPÉS</vt:lpstr>
      <vt:lpstr>VICHADA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Ivonne Stephanie Suarez Garcia</dc:creator>
  <cp:lastModifiedBy>Katerine Asprilla</cp:lastModifiedBy>
  <cp:lastPrinted>2020-03-16T21:11:03Z</cp:lastPrinted>
  <dcterms:created xsi:type="dcterms:W3CDTF">2020-02-04T21:08:06Z</dcterms:created>
  <dcterms:modified xsi:type="dcterms:W3CDTF">2026-09-23T15:39:19Z</dcterms:modified>
</cp:coreProperties>
</file>