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filterPrivacy="1"/>
  <xr:revisionPtr revIDLastSave="0" documentId="13_ncr:1_{EB630101-918F-4886-8947-BC9E7DC2860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51" i="1" l="1"/>
  <c r="F52" i="1"/>
  <c r="F53" i="1"/>
  <c r="F54" i="1"/>
  <c r="F55" i="1"/>
  <c r="F57" i="1"/>
  <c r="F58" i="1"/>
  <c r="F59" i="1"/>
  <c r="F60" i="1"/>
  <c r="F61" i="1"/>
  <c r="M7" i="1" l="1"/>
  <c r="N7" i="1"/>
  <c r="O7" i="1"/>
  <c r="P7" i="1"/>
  <c r="Q7" i="1"/>
  <c r="R7" i="1"/>
  <c r="S7" i="1"/>
  <c r="W7" i="1"/>
  <c r="X7" i="1"/>
  <c r="Y7" i="1"/>
  <c r="Z7" i="1"/>
  <c r="AA7" i="1"/>
  <c r="K30" i="1" l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J30" i="1"/>
  <c r="K25" i="1"/>
  <c r="L25" i="1"/>
  <c r="M25" i="1"/>
  <c r="N25" i="1"/>
  <c r="O25" i="1"/>
  <c r="P25" i="1"/>
  <c r="Q25" i="1"/>
  <c r="R25" i="1"/>
  <c r="S25" i="1"/>
  <c r="T25" i="1"/>
  <c r="U25" i="1"/>
  <c r="V25" i="1"/>
  <c r="Z25" i="1"/>
  <c r="AA25" i="1"/>
  <c r="J25" i="1"/>
  <c r="K20" i="1"/>
  <c r="L20" i="1"/>
  <c r="M20" i="1"/>
  <c r="N20" i="1"/>
  <c r="O20" i="1"/>
  <c r="P20" i="1"/>
  <c r="Q20" i="1"/>
  <c r="R20" i="1"/>
  <c r="S20" i="1"/>
  <c r="W20" i="1"/>
  <c r="X20" i="1"/>
  <c r="Y20" i="1"/>
  <c r="Z20" i="1"/>
  <c r="AA20" i="1"/>
  <c r="J20" i="1"/>
  <c r="J7" i="1"/>
  <c r="K7" i="1"/>
  <c r="L7" i="1"/>
  <c r="L6" i="1"/>
  <c r="U23" i="1"/>
  <c r="U20" i="1" s="1"/>
  <c r="T9" i="1"/>
  <c r="T7" i="1" s="1"/>
  <c r="O10" i="1"/>
  <c r="O6" i="1" s="1"/>
  <c r="Y28" i="1" l="1"/>
  <c r="Y25" i="1" s="1"/>
  <c r="U15" i="1"/>
  <c r="U7" i="1" s="1"/>
  <c r="N14" i="1"/>
  <c r="N6" i="1" s="1"/>
  <c r="P12" i="1"/>
  <c r="P6" i="1" s="1"/>
  <c r="Q11" i="1"/>
  <c r="Q6" i="1" s="1"/>
  <c r="AA32" i="1"/>
  <c r="AA30" i="1" s="1"/>
  <c r="M8" i="1"/>
  <c r="M6" i="1" s="1"/>
  <c r="S19" i="1"/>
  <c r="S6" i="1" s="1"/>
  <c r="V13" i="1"/>
  <c r="V7" i="1" s="1"/>
  <c r="R18" i="1"/>
  <c r="R6" i="1" s="1"/>
  <c r="V22" i="1"/>
  <c r="V20" i="1" s="1"/>
  <c r="W26" i="1"/>
  <c r="W25" i="1" s="1"/>
  <c r="Z31" i="1"/>
  <c r="Z30" i="1" s="1"/>
  <c r="T21" i="1"/>
  <c r="T20" i="1" s="1"/>
  <c r="X27" i="1"/>
  <c r="X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53" authorId="0" shapeId="0" xr:uid="{2AE5FBE5-FA9D-44EE-9E24-E630527C7C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Efficiency from Ecoinvent 3.9.1
1 MJ of heat &lt;=&gt; 0.027215 m3-NG * 40 MJ/m3-NG</t>
        </r>
      </text>
    </comment>
    <comment ref="F54" authorId="0" shapeId="0" xr:uid="{6E8B87A3-51F0-44B7-AF6A-76246C8217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Efficiency based on Ecoinvet 3.9.1 See table on the right</t>
        </r>
      </text>
    </comment>
  </commentList>
</comments>
</file>

<file path=xl/sharedStrings.xml><?xml version="1.0" encoding="utf-8"?>
<sst xmlns="http://schemas.openxmlformats.org/spreadsheetml/2006/main" count="443" uniqueCount="93">
  <si>
    <t>to_reference product</t>
  </si>
  <si>
    <t>to_process</t>
  </si>
  <si>
    <t>to_location</t>
  </si>
  <si>
    <t>to_database</t>
  </si>
  <si>
    <t>technosphere</t>
  </si>
  <si>
    <t>from_reference_product</t>
  </si>
  <si>
    <t>from_process</t>
  </si>
  <si>
    <t>from_location</t>
  </si>
  <si>
    <t>from_type</t>
  </si>
  <si>
    <t>from_database</t>
  </si>
  <si>
    <t>electricity, low voltage</t>
  </si>
  <si>
    <t>electricity production, lignite</t>
  </si>
  <si>
    <t>electricity, high voltage</t>
  </si>
  <si>
    <t>DB_NAME</t>
  </si>
  <si>
    <t>energy from NG, overall mix</t>
  </si>
  <si>
    <t>EU27</t>
  </si>
  <si>
    <t>electricity from NG</t>
  </si>
  <si>
    <t>heat, district or industrial</t>
  </si>
  <si>
    <t>heat from NG, CHP</t>
  </si>
  <si>
    <t>heat from NG, industry</t>
  </si>
  <si>
    <t>heat, central or small-scale</t>
  </si>
  <si>
    <t>heat from NG, households</t>
  </si>
  <si>
    <t>Base</t>
  </si>
  <si>
    <t>electricity production, NG</t>
  </si>
  <si>
    <t>electricity production, NG, CHP</t>
  </si>
  <si>
    <t>electricity production, coal</t>
  </si>
  <si>
    <t>electricity production, coal, CHP</t>
  </si>
  <si>
    <t>electricity production, nuclear</t>
  </si>
  <si>
    <t>electricity production, wind</t>
  </si>
  <si>
    <t>electricity production, photovoltaic</t>
  </si>
  <si>
    <t>electricity production, biomass, CHP</t>
  </si>
  <si>
    <t>electricity production, oil</t>
  </si>
  <si>
    <t>electricity production, oil, CHP</t>
  </si>
  <si>
    <t>electricity production, lignite, CHP</t>
  </si>
  <si>
    <t>heat production from NG, CHP</t>
  </si>
  <si>
    <t>heat production from coal, CHP</t>
  </si>
  <si>
    <t>heat production from biomass, CHP</t>
  </si>
  <si>
    <t>heat production from oil, CHP</t>
  </si>
  <si>
    <t>heat production from lignite, CHP</t>
  </si>
  <si>
    <t>heat production from NG, central or small-scale</t>
  </si>
  <si>
    <t>heat production from electricity</t>
  </si>
  <si>
    <t>natural gas, high pressure</t>
  </si>
  <si>
    <t>natural gas, high pressure, import from RU</t>
  </si>
  <si>
    <t>natural gas, high pressure, import from NO</t>
  </si>
  <si>
    <t>natural gas, high pressure, import from DZ</t>
  </si>
  <si>
    <t>regasification LNG from US</t>
  </si>
  <si>
    <t>natural gas, high pressure, domestic production in NL</t>
  </si>
  <si>
    <t>regasification LNG from QA</t>
  </si>
  <si>
    <t>regasification LNG from RU</t>
  </si>
  <si>
    <t>regasification LNG from NG</t>
  </si>
  <si>
    <t>natural gas, high pressure, domestic production in RO</t>
  </si>
  <si>
    <t>regasification LNG from DZ</t>
  </si>
  <si>
    <t>natural gas, high pressure, import from AZ</t>
  </si>
  <si>
    <t>natural gas, high pressure, domestic production in DE</t>
  </si>
  <si>
    <t>market group for natural gas, high pressure</t>
  </si>
  <si>
    <t>heat savings in households, mild weather</t>
  </si>
  <si>
    <t>heat savings in households, efficiency improvements</t>
  </si>
  <si>
    <t>heat savings in households, behavior improvements</t>
  </si>
  <si>
    <t>heat industry, savings, efficiency improvements</t>
  </si>
  <si>
    <t>heat industry, savings, production curtailment</t>
  </si>
  <si>
    <t>electricity production, hydro</t>
  </si>
  <si>
    <t>electricity savings</t>
  </si>
  <si>
    <t>Nuclear power</t>
  </si>
  <si>
    <t>Coal-fired power plants</t>
  </si>
  <si>
    <t>Oil-fired power plants</t>
  </si>
  <si>
    <t>Solar power</t>
  </si>
  <si>
    <t>Wind power</t>
  </si>
  <si>
    <t>Hydro power</t>
  </si>
  <si>
    <t>Electricity savings</t>
  </si>
  <si>
    <t>Coal-fired CHP</t>
  </si>
  <si>
    <t>Oil-fired CHP</t>
  </si>
  <si>
    <t>Biomass-fired CHP</t>
  </si>
  <si>
    <t>Coal-based industrial heating</t>
  </si>
  <si>
    <t>Oil-based industrial heating</t>
  </si>
  <si>
    <t>Heat pumps (household)</t>
  </si>
  <si>
    <t>Electricity efficiency</t>
  </si>
  <si>
    <t>CHP elec. Efficiency</t>
  </si>
  <si>
    <t>CHP heat Efficiency</t>
  </si>
  <si>
    <t>Industrial heat eff.</t>
  </si>
  <si>
    <t>Household heat eff.</t>
  </si>
  <si>
    <t>Use Storage</t>
  </si>
  <si>
    <t>Total electricity production</t>
  </si>
  <si>
    <t>Total CHP electricity</t>
  </si>
  <si>
    <t>Total CHP heat</t>
  </si>
  <si>
    <t>Total industrial heat</t>
  </si>
  <si>
    <t>Total household heat</t>
  </si>
  <si>
    <t>heat production from NG, industry</t>
  </si>
  <si>
    <t>heat production from coal, industry</t>
  </si>
  <si>
    <t>heat production from oil, industry</t>
  </si>
  <si>
    <t>$\Delta$NG REPowerEU</t>
  </si>
  <si>
    <t>$\Delta$NG Year 2022</t>
  </si>
  <si>
    <t>Industrial heating savings\n(improved efficiency,\nproduction curtailment)</t>
  </si>
  <si>
    <t>Heat savings (mild winter,\nefficiency improvements,\nbehavior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</si>
</sst>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3" xfId="0" applyFont="1" applyFill="1" applyBorder="1" applyAlignment="1">
      <alignment horizontal="left" vertical="center"/>
    </xf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8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/>
    </xf>
    <xf numFmtId="0" fontId="0" fillId="0" borderId="8" xfId="0" applyBorder="1"/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0" fillId="0" borderId="11" xfId="0" applyBorder="1"/>
    <xf numFmtId="0" fontId="2" fillId="0" borderId="6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5" xfId="0" applyBorder="1"/>
    <xf numFmtId="0" fontId="2" fillId="0" borderId="1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0" fillId="5" borderId="8" xfId="0" applyFill="1" applyBorder="1"/>
    <xf numFmtId="0" fontId="2" fillId="5" borderId="9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0" fillId="5" borderId="15" xfId="0" applyFill="1" applyBorder="1"/>
    <xf numFmtId="0" fontId="2" fillId="5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0" fillId="5" borderId="11" xfId="0" applyFill="1" applyBorder="1"/>
    <xf numFmtId="0" fontId="2" fillId="5" borderId="12" xfId="0" applyFont="1" applyFill="1" applyBorder="1" applyAlignment="1">
      <alignment horizontal="left" vertical="center"/>
    </xf>
    <xf numFmtId="164" fontId="2" fillId="0" borderId="13" xfId="0" applyNumberFormat="1" applyFont="1" applyFill="1" applyBorder="1" applyAlignment="1">
      <alignment horizontal="right" vertical="center"/>
    </xf>
    <xf numFmtId="164" fontId="0" fillId="5" borderId="13" xfId="0" applyNumberFormat="1" applyFill="1" applyBorder="1"/>
    <xf numFmtId="164" fontId="0" fillId="0" borderId="13" xfId="0" applyNumberFormat="1" applyBorder="1"/>
    <xf numFmtId="164" fontId="0" fillId="4" borderId="13" xfId="0" applyNumberFormat="1" applyFill="1" applyBorder="1"/>
    <xf numFmtId="164" fontId="0" fillId="4" borderId="1" xfId="0" applyNumberFormat="1" applyFill="1" applyBorder="1"/>
    <xf numFmtId="9" fontId="0" fillId="0" borderId="0" xfId="1" applyFont="1"/>
    <xf numFmtId="165" fontId="0" fillId="0" borderId="0" xfId="0" applyNumberFormat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22" xfId="0" applyFont="1" applyBorder="1" applyAlignment="1">
      <alignment wrapText="1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23" xfId="0" applyNumberFormat="1" applyFont="1" applyFill="1" applyBorder="1" applyAlignment="1">
      <alignment horizontal="right" vertical="center"/>
    </xf>
    <xf numFmtId="164" fontId="0" fillId="5" borderId="5" xfId="0" applyNumberFormat="1" applyFill="1" applyBorder="1"/>
    <xf numFmtId="164" fontId="0" fillId="5" borderId="23" xfId="0" applyNumberFormat="1" applyFill="1" applyBorder="1"/>
    <xf numFmtId="164" fontId="0" fillId="0" borderId="5" xfId="0" applyNumberFormat="1" applyBorder="1"/>
    <xf numFmtId="164" fontId="0" fillId="0" borderId="23" xfId="0" applyNumberFormat="1" applyBorder="1"/>
    <xf numFmtId="164" fontId="0" fillId="4" borderId="5" xfId="0" applyNumberFormat="1" applyFill="1" applyBorder="1"/>
    <xf numFmtId="164" fontId="0" fillId="4" borderId="23" xfId="0" applyNumberFormat="1" applyFill="1" applyBorder="1"/>
    <xf numFmtId="164" fontId="0" fillId="4" borderId="7" xfId="0" applyNumberFormat="1" applyFill="1" applyBorder="1"/>
    <xf numFmtId="164" fontId="0" fillId="4" borderId="24" xfId="0" applyNumberFormat="1" applyFill="1" applyBorder="1"/>
    <xf numFmtId="164" fontId="0" fillId="4" borderId="25" xfId="0" applyNumberFormat="1" applyFill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0" fontId="0" fillId="0" borderId="26" xfId="0" applyFont="1" applyFill="1" applyBorder="1" applyAlignment="1">
      <alignment wrapText="1"/>
    </xf>
    <xf numFmtId="0" fontId="0" fillId="0" borderId="27" xfId="0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2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y"/>
      <sheetName val="demand"/>
      <sheetName val="supply_old"/>
      <sheetName val="demand_old"/>
      <sheetName val="demand_2021"/>
      <sheetName val="demand_2022"/>
    </sheetNames>
    <sheetDataSet>
      <sheetData sheetId="0" refreshError="1"/>
      <sheetData sheetId="1">
        <row r="3">
          <cell r="F3">
            <v>247.41426000000001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309.56898000000001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212.72937989987099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991.11978688223405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1379.9398057103163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7">
          <cell r="B37">
            <v>0.51</v>
          </cell>
        </row>
        <row r="38">
          <cell r="B38">
            <v>0.51</v>
          </cell>
        </row>
        <row r="39">
          <cell r="B39">
            <v>0.31005006449356154</v>
          </cell>
        </row>
        <row r="40">
          <cell r="B40">
            <v>0.91861106007716331</v>
          </cell>
        </row>
        <row r="41">
          <cell r="B41">
            <v>0.91787934396056681</v>
          </cell>
        </row>
        <row r="42">
          <cell r="B42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C1" zoomScale="70" zoomScaleNormal="70" workbookViewId="0">
      <pane ySplit="1" topLeftCell="A17" activePane="bottomLeft" state="frozen"/>
      <selection pane="bottomLeft" activeCell="F50" sqref="F50"/>
    </sheetView>
  </sheetViews>
  <sheetFormatPr defaultRowHeight="15" x14ac:dyDescent="0.25"/>
  <cols>
    <col min="1" max="1" width="26.7109375" customWidth="1"/>
    <col min="2" max="2" width="42" bestFit="1" customWidth="1"/>
    <col min="3" max="3" width="11.140625" customWidth="1"/>
    <col min="4" max="4" width="12" customWidth="1"/>
    <col min="5" max="5" width="30" bestFit="1" customWidth="1"/>
    <col min="6" max="6" width="61.42578125" bestFit="1" customWidth="1"/>
    <col min="7" max="7" width="10.5703125" customWidth="1"/>
    <col min="8" max="8" width="14.5703125" customWidth="1"/>
    <col min="9" max="9" width="14.42578125" customWidth="1"/>
    <col min="10" max="10" width="8.140625" bestFit="1" customWidth="1"/>
    <col min="11" max="12" width="11.28515625" bestFit="1" customWidth="1"/>
    <col min="13" max="13" width="9.85546875" bestFit="1" customWidth="1"/>
    <col min="14" max="14" width="8.5703125" bestFit="1" customWidth="1"/>
    <col min="15" max="18" width="8.140625" bestFit="1" customWidth="1"/>
    <col min="19" max="19" width="9.7109375" bestFit="1" customWidth="1"/>
    <col min="20" max="20" width="10.140625" bestFit="1" customWidth="1"/>
    <col min="21" max="21" width="8.5703125" bestFit="1" customWidth="1"/>
    <col min="22" max="22" width="9.28515625" bestFit="1" customWidth="1"/>
    <col min="23" max="23" width="10.85546875" bestFit="1" customWidth="1"/>
    <col min="24" max="24" width="9.7109375" bestFit="1" customWidth="1"/>
    <col min="25" max="25" width="23.5703125" bestFit="1" customWidth="1"/>
    <col min="26" max="26" width="8.28515625" bestFit="1" customWidth="1"/>
    <col min="27" max="27" width="19.140625" bestFit="1" customWidth="1"/>
  </cols>
  <sheetData>
    <row r="1" spans="1:27" s="1" customFormat="1" ht="60.75" thickBot="1" x14ac:dyDescent="0.3">
      <c r="A1" s="43" t="s">
        <v>0</v>
      </c>
      <c r="B1" s="44" t="s">
        <v>1</v>
      </c>
      <c r="C1" s="44" t="s">
        <v>2</v>
      </c>
      <c r="D1" s="44" t="s">
        <v>3</v>
      </c>
      <c r="E1" s="45" t="s">
        <v>5</v>
      </c>
      <c r="F1" s="45" t="s">
        <v>6</v>
      </c>
      <c r="G1" s="45" t="s">
        <v>7</v>
      </c>
      <c r="H1" s="45" t="s">
        <v>8</v>
      </c>
      <c r="I1" s="46" t="s">
        <v>9</v>
      </c>
      <c r="J1" s="72" t="s">
        <v>22</v>
      </c>
      <c r="K1" s="73" t="s">
        <v>89</v>
      </c>
      <c r="L1" s="74" t="s">
        <v>90</v>
      </c>
      <c r="M1" s="72" t="s">
        <v>63</v>
      </c>
      <c r="N1" s="73" t="s">
        <v>64</v>
      </c>
      <c r="O1" s="73" t="s">
        <v>62</v>
      </c>
      <c r="P1" s="73" t="s">
        <v>65</v>
      </c>
      <c r="Q1" s="73" t="s">
        <v>66</v>
      </c>
      <c r="R1" s="73" t="s">
        <v>67</v>
      </c>
      <c r="S1" s="74" t="s">
        <v>68</v>
      </c>
      <c r="T1" s="72" t="s">
        <v>69</v>
      </c>
      <c r="U1" s="78" t="s">
        <v>70</v>
      </c>
      <c r="V1" s="79" t="s">
        <v>71</v>
      </c>
      <c r="W1" s="58" t="s">
        <v>72</v>
      </c>
      <c r="X1" s="59" t="s">
        <v>73</v>
      </c>
      <c r="Y1" s="60" t="s">
        <v>91</v>
      </c>
      <c r="Z1" s="80" t="s">
        <v>74</v>
      </c>
      <c r="AA1" s="81" t="s">
        <v>92</v>
      </c>
    </row>
    <row r="2" spans="1:27" s="2" customFormat="1" x14ac:dyDescent="0.25">
      <c r="A2" s="31" t="s">
        <v>14</v>
      </c>
      <c r="B2" s="32" t="s">
        <v>14</v>
      </c>
      <c r="C2" s="32" t="s">
        <v>15</v>
      </c>
      <c r="D2" s="32" t="s">
        <v>13</v>
      </c>
      <c r="E2" s="32" t="s">
        <v>12</v>
      </c>
      <c r="F2" s="32" t="s">
        <v>16</v>
      </c>
      <c r="G2" s="32" t="s">
        <v>15</v>
      </c>
      <c r="H2" s="32" t="s">
        <v>4</v>
      </c>
      <c r="I2" s="34" t="s">
        <v>13</v>
      </c>
      <c r="J2" s="61">
        <v>5.64970594206343E-2</v>
      </c>
      <c r="K2" s="51">
        <v>5.64970594206343E-2</v>
      </c>
      <c r="L2" s="62">
        <v>5.64970594206343E-2</v>
      </c>
      <c r="M2" s="61">
        <v>5.64970594206343E-2</v>
      </c>
      <c r="N2" s="51">
        <v>5.64970594206343E-2</v>
      </c>
      <c r="O2" s="51">
        <v>5.64970594206343E-2</v>
      </c>
      <c r="P2" s="51">
        <v>5.64970594206343E-2</v>
      </c>
      <c r="Q2" s="51">
        <v>5.64970594206343E-2</v>
      </c>
      <c r="R2" s="51">
        <v>5.64970594206343E-2</v>
      </c>
      <c r="S2" s="62">
        <v>5.64970594206343E-2</v>
      </c>
      <c r="T2" s="61">
        <v>5.64970594206343E-2</v>
      </c>
      <c r="U2" s="51">
        <v>5.64970594206343E-2</v>
      </c>
      <c r="V2" s="62">
        <v>5.64970594206343E-2</v>
      </c>
      <c r="W2" s="61">
        <v>5.64970594206343E-2</v>
      </c>
      <c r="X2" s="51">
        <v>5.64970594206343E-2</v>
      </c>
      <c r="Y2" s="62">
        <v>5.64970594206343E-2</v>
      </c>
      <c r="Z2" s="61">
        <v>5.64970594206343E-2</v>
      </c>
      <c r="AA2" s="62">
        <v>5.64970594206343E-2</v>
      </c>
    </row>
    <row r="3" spans="1:27" s="2" customFormat="1" x14ac:dyDescent="0.25">
      <c r="A3" s="14" t="s">
        <v>14</v>
      </c>
      <c r="B3" s="3" t="s">
        <v>14</v>
      </c>
      <c r="C3" s="3" t="s">
        <v>15</v>
      </c>
      <c r="D3" s="3" t="s">
        <v>13</v>
      </c>
      <c r="E3" s="3" t="s">
        <v>17</v>
      </c>
      <c r="F3" s="3" t="s">
        <v>18</v>
      </c>
      <c r="G3" s="3" t="s">
        <v>15</v>
      </c>
      <c r="H3" s="3" t="s">
        <v>4</v>
      </c>
      <c r="I3" s="24" t="s">
        <v>13</v>
      </c>
      <c r="J3" s="61">
        <v>7.7680800413642101E-2</v>
      </c>
      <c r="K3" s="51">
        <v>7.7680800413642101E-2</v>
      </c>
      <c r="L3" s="62">
        <v>7.7680800413642101E-2</v>
      </c>
      <c r="M3" s="61">
        <v>7.7680800413642101E-2</v>
      </c>
      <c r="N3" s="51">
        <v>7.7680800413642101E-2</v>
      </c>
      <c r="O3" s="51">
        <v>7.7680800413642101E-2</v>
      </c>
      <c r="P3" s="51">
        <v>7.7680800413642101E-2</v>
      </c>
      <c r="Q3" s="51">
        <v>7.7680800413642101E-2</v>
      </c>
      <c r="R3" s="51">
        <v>7.7680800413642101E-2</v>
      </c>
      <c r="S3" s="62">
        <v>7.7680800413642101E-2</v>
      </c>
      <c r="T3" s="61">
        <v>7.7680800413642101E-2</v>
      </c>
      <c r="U3" s="51">
        <v>7.7680800413642101E-2</v>
      </c>
      <c r="V3" s="62">
        <v>7.7680800413642101E-2</v>
      </c>
      <c r="W3" s="61">
        <v>7.7680800413642101E-2</v>
      </c>
      <c r="X3" s="51">
        <v>7.7680800413642101E-2</v>
      </c>
      <c r="Y3" s="62">
        <v>7.7680800413642101E-2</v>
      </c>
      <c r="Z3" s="61">
        <v>7.7680800413642101E-2</v>
      </c>
      <c r="AA3" s="62">
        <v>7.7680800413642101E-2</v>
      </c>
    </row>
    <row r="4" spans="1:27" s="2" customFormat="1" x14ac:dyDescent="0.25">
      <c r="A4" s="14" t="s">
        <v>14</v>
      </c>
      <c r="B4" s="3" t="s">
        <v>14</v>
      </c>
      <c r="C4" s="3" t="s">
        <v>15</v>
      </c>
      <c r="D4" s="3" t="s">
        <v>13</v>
      </c>
      <c r="E4" s="3" t="s">
        <v>17</v>
      </c>
      <c r="F4" s="3" t="s">
        <v>19</v>
      </c>
      <c r="G4" s="3" t="s">
        <v>15</v>
      </c>
      <c r="H4" s="3" t="s">
        <v>4</v>
      </c>
      <c r="I4" s="24" t="s">
        <v>13</v>
      </c>
      <c r="J4" s="61">
        <v>0.36191981750263602</v>
      </c>
      <c r="K4" s="51">
        <v>0.36191981750263602</v>
      </c>
      <c r="L4" s="62">
        <v>0.36191981750263602</v>
      </c>
      <c r="M4" s="61">
        <v>0.36191981750263602</v>
      </c>
      <c r="N4" s="51">
        <v>0.36191981750263602</v>
      </c>
      <c r="O4" s="51">
        <v>0.36191981750263602</v>
      </c>
      <c r="P4" s="51">
        <v>0.36191981750263602</v>
      </c>
      <c r="Q4" s="51">
        <v>0.36191981750263602</v>
      </c>
      <c r="R4" s="51">
        <v>0.36191981750263602</v>
      </c>
      <c r="S4" s="62">
        <v>0.36191981750263602</v>
      </c>
      <c r="T4" s="61">
        <v>0.36191981750263602</v>
      </c>
      <c r="U4" s="51">
        <v>0.36191981750263602</v>
      </c>
      <c r="V4" s="62">
        <v>0.36191981750263602</v>
      </c>
      <c r="W4" s="61">
        <v>0.36191981750263602</v>
      </c>
      <c r="X4" s="51">
        <v>0.36191981750263602</v>
      </c>
      <c r="Y4" s="62">
        <v>0.36191981750263602</v>
      </c>
      <c r="Z4" s="61">
        <v>0.36191981750263602</v>
      </c>
      <c r="AA4" s="62">
        <v>0.36191981750263602</v>
      </c>
    </row>
    <row r="5" spans="1:27" s="2" customFormat="1" ht="15.75" thickBot="1" x14ac:dyDescent="0.3">
      <c r="A5" s="15" t="s">
        <v>14</v>
      </c>
      <c r="B5" s="16" t="s">
        <v>14</v>
      </c>
      <c r="C5" s="16" t="s">
        <v>15</v>
      </c>
      <c r="D5" s="16" t="s">
        <v>13</v>
      </c>
      <c r="E5" s="16" t="s">
        <v>20</v>
      </c>
      <c r="F5" s="16" t="s">
        <v>21</v>
      </c>
      <c r="G5" s="16" t="s">
        <v>15</v>
      </c>
      <c r="H5" s="16" t="s">
        <v>4</v>
      </c>
      <c r="I5" s="27" t="s">
        <v>13</v>
      </c>
      <c r="J5" s="61">
        <v>0.50390232266308699</v>
      </c>
      <c r="K5" s="51">
        <v>0.50390232266308699</v>
      </c>
      <c r="L5" s="62">
        <v>0.50390232266308699</v>
      </c>
      <c r="M5" s="61">
        <v>0.50390232266308699</v>
      </c>
      <c r="N5" s="51">
        <v>0.50390232266308699</v>
      </c>
      <c r="O5" s="51">
        <v>0.50390232266308699</v>
      </c>
      <c r="P5" s="51">
        <v>0.50390232266308699</v>
      </c>
      <c r="Q5" s="51">
        <v>0.50390232266308699</v>
      </c>
      <c r="R5" s="51">
        <v>0.50390232266308699</v>
      </c>
      <c r="S5" s="62">
        <v>0.50390232266308699</v>
      </c>
      <c r="T5" s="61">
        <v>0.50390232266308699</v>
      </c>
      <c r="U5" s="51">
        <v>0.50390232266308699</v>
      </c>
      <c r="V5" s="62">
        <v>0.50390232266308699</v>
      </c>
      <c r="W5" s="61">
        <v>0.50390232266308699</v>
      </c>
      <c r="X5" s="51">
        <v>0.50390232266308699</v>
      </c>
      <c r="Y5" s="62">
        <v>0.50390232266308699</v>
      </c>
      <c r="Z5" s="61">
        <v>0.50390232266308699</v>
      </c>
      <c r="AA5" s="62">
        <v>0.50390232266308699</v>
      </c>
    </row>
    <row r="6" spans="1:27" x14ac:dyDescent="0.25">
      <c r="A6" s="39" t="s">
        <v>12</v>
      </c>
      <c r="B6" s="41" t="s">
        <v>16</v>
      </c>
      <c r="C6" s="40" t="s">
        <v>15</v>
      </c>
      <c r="D6" s="40" t="s">
        <v>13</v>
      </c>
      <c r="E6" s="41" t="s">
        <v>12</v>
      </c>
      <c r="F6" s="41" t="s">
        <v>23</v>
      </c>
      <c r="G6" s="41" t="s">
        <v>15</v>
      </c>
      <c r="H6" s="40" t="s">
        <v>4</v>
      </c>
      <c r="I6" s="42" t="s">
        <v>13</v>
      </c>
      <c r="J6" s="63">
        <v>0.44420413799165598</v>
      </c>
      <c r="K6" s="52">
        <v>0.44420413799165598</v>
      </c>
      <c r="L6" s="64">
        <f>0.444204137991656-L8</f>
        <v>0.44420413799165598</v>
      </c>
      <c r="M6" s="63">
        <f>0.444204137991656-M8-M10-M11-M12-M14-M16-M18-M19</f>
        <v>0.43525826737623136</v>
      </c>
      <c r="N6" s="52">
        <f t="shared" ref="N6:S6" si="0">0.444204137991656-N8-N10-N11-N12-N14-N16-N18-N19</f>
        <v>0.43525826737623136</v>
      </c>
      <c r="O6" s="52">
        <f t="shared" si="0"/>
        <v>0.43525826737623136</v>
      </c>
      <c r="P6" s="52">
        <f t="shared" si="0"/>
        <v>0.43525826737623136</v>
      </c>
      <c r="Q6" s="52">
        <f t="shared" si="0"/>
        <v>0.43525826737623136</v>
      </c>
      <c r="R6" s="52">
        <f t="shared" si="0"/>
        <v>0.43525826737623136</v>
      </c>
      <c r="S6" s="64">
        <f t="shared" si="0"/>
        <v>0.43525826737623136</v>
      </c>
      <c r="T6" s="63">
        <v>0.44420413799165598</v>
      </c>
      <c r="U6" s="52">
        <v>0.44420413799165598</v>
      </c>
      <c r="V6" s="64">
        <v>0.44420413799165598</v>
      </c>
      <c r="W6" s="63">
        <v>0.44420413799165598</v>
      </c>
      <c r="X6" s="52">
        <v>0.44420413799165598</v>
      </c>
      <c r="Y6" s="64">
        <v>0.44420413799165598</v>
      </c>
      <c r="Z6" s="63">
        <v>0.44420413799165598</v>
      </c>
      <c r="AA6" s="64">
        <v>0.44420413799165598</v>
      </c>
    </row>
    <row r="7" spans="1:27" x14ac:dyDescent="0.25">
      <c r="A7" s="17" t="s">
        <v>12</v>
      </c>
      <c r="B7" s="18" t="s">
        <v>16</v>
      </c>
      <c r="C7" s="19" t="s">
        <v>15</v>
      </c>
      <c r="D7" s="19" t="s">
        <v>13</v>
      </c>
      <c r="E7" s="18" t="s">
        <v>12</v>
      </c>
      <c r="F7" s="18" t="s">
        <v>24</v>
      </c>
      <c r="G7" s="18" t="s">
        <v>15</v>
      </c>
      <c r="H7" s="19" t="s">
        <v>4</v>
      </c>
      <c r="I7" s="25" t="s">
        <v>13</v>
      </c>
      <c r="J7" s="63">
        <f t="shared" ref="J7:T7" si="1">0.555795862008343-J9-J13-J15-J17</f>
        <v>0.55579586200834297</v>
      </c>
      <c r="K7" s="52">
        <f t="shared" si="1"/>
        <v>0.55579586200834297</v>
      </c>
      <c r="L7" s="64">
        <f t="shared" si="1"/>
        <v>0.55579586200834297</v>
      </c>
      <c r="M7" s="63">
        <f t="shared" si="1"/>
        <v>0.55579586200834297</v>
      </c>
      <c r="N7" s="52">
        <f t="shared" si="1"/>
        <v>0.55579586200834297</v>
      </c>
      <c r="O7" s="52">
        <f t="shared" si="1"/>
        <v>0.55579586200834297</v>
      </c>
      <c r="P7" s="52">
        <f t="shared" si="1"/>
        <v>0.55579586200834297</v>
      </c>
      <c r="Q7" s="52">
        <f t="shared" si="1"/>
        <v>0.55579586200834297</v>
      </c>
      <c r="R7" s="52">
        <f t="shared" si="1"/>
        <v>0.55579586200834297</v>
      </c>
      <c r="S7" s="64">
        <f t="shared" si="1"/>
        <v>0.55579586200834297</v>
      </c>
      <c r="T7" s="63">
        <f t="shared" si="1"/>
        <v>0.54684999139291834</v>
      </c>
      <c r="U7" s="52">
        <f t="shared" ref="U7:AA7" si="2">0.555795862008343-U9-U13-U15-U17</f>
        <v>0.54684999139291834</v>
      </c>
      <c r="V7" s="64">
        <f t="shared" si="2"/>
        <v>0.54684999139291834</v>
      </c>
      <c r="W7" s="63">
        <f t="shared" si="2"/>
        <v>0.55579586200834297</v>
      </c>
      <c r="X7" s="52">
        <f t="shared" si="2"/>
        <v>0.55579586200834297</v>
      </c>
      <c r="Y7" s="64">
        <f>0.555795862008343-Y9-Y13-Y15-Y17</f>
        <v>0.55579586200834297</v>
      </c>
      <c r="Z7" s="63">
        <f t="shared" si="2"/>
        <v>0.55579586200834297</v>
      </c>
      <c r="AA7" s="64">
        <f t="shared" si="2"/>
        <v>0.55579586200834297</v>
      </c>
    </row>
    <row r="8" spans="1:27" x14ac:dyDescent="0.25">
      <c r="A8" s="17" t="s">
        <v>12</v>
      </c>
      <c r="B8" s="18" t="s">
        <v>16</v>
      </c>
      <c r="C8" s="19" t="s">
        <v>15</v>
      </c>
      <c r="D8" s="19" t="s">
        <v>13</v>
      </c>
      <c r="E8" s="18" t="s">
        <v>12</v>
      </c>
      <c r="F8" s="18" t="s">
        <v>25</v>
      </c>
      <c r="G8" s="18" t="s">
        <v>15</v>
      </c>
      <c r="H8" s="19" t="s">
        <v>4</v>
      </c>
      <c r="I8" s="25" t="s">
        <v>13</v>
      </c>
      <c r="J8" s="63">
        <v>0</v>
      </c>
      <c r="K8" s="52">
        <v>0</v>
      </c>
      <c r="L8" s="64">
        <v>0</v>
      </c>
      <c r="M8" s="63">
        <f>1*9.77*$F$50/($F$57+$F$58)</f>
        <v>8.9458706154246209E-3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64">
        <v>0</v>
      </c>
      <c r="T8" s="63">
        <v>0</v>
      </c>
      <c r="U8" s="52">
        <v>0</v>
      </c>
      <c r="V8" s="64">
        <v>0</v>
      </c>
      <c r="W8" s="63">
        <v>0</v>
      </c>
      <c r="X8" s="52">
        <v>0</v>
      </c>
      <c r="Y8" s="64">
        <v>0</v>
      </c>
      <c r="Z8" s="63">
        <v>0</v>
      </c>
      <c r="AA8" s="64">
        <v>0</v>
      </c>
    </row>
    <row r="9" spans="1:27" x14ac:dyDescent="0.25">
      <c r="A9" s="17" t="s">
        <v>12</v>
      </c>
      <c r="B9" s="18" t="s">
        <v>16</v>
      </c>
      <c r="C9" s="19" t="s">
        <v>15</v>
      </c>
      <c r="D9" s="19" t="s">
        <v>13</v>
      </c>
      <c r="E9" s="18" t="s">
        <v>12</v>
      </c>
      <c r="F9" s="18" t="s">
        <v>26</v>
      </c>
      <c r="G9" s="18" t="s">
        <v>15</v>
      </c>
      <c r="H9" s="19" t="s">
        <v>4</v>
      </c>
      <c r="I9" s="25" t="s">
        <v>13</v>
      </c>
      <c r="J9" s="63">
        <v>0</v>
      </c>
      <c r="K9" s="52">
        <v>0</v>
      </c>
      <c r="L9" s="64">
        <v>0</v>
      </c>
      <c r="M9" s="63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64">
        <v>0</v>
      </c>
      <c r="T9" s="63">
        <f>1*9.77*$F$51/($F$57+$F$58)</f>
        <v>8.9458706154246209E-3</v>
      </c>
      <c r="U9" s="52">
        <v>0</v>
      </c>
      <c r="V9" s="64">
        <v>0</v>
      </c>
      <c r="W9" s="63">
        <v>0</v>
      </c>
      <c r="X9" s="52">
        <v>0</v>
      </c>
      <c r="Y9" s="64">
        <v>0</v>
      </c>
      <c r="Z9" s="63">
        <v>0</v>
      </c>
      <c r="AA9" s="64">
        <v>0</v>
      </c>
    </row>
    <row r="10" spans="1:27" x14ac:dyDescent="0.25">
      <c r="A10" s="17" t="s">
        <v>12</v>
      </c>
      <c r="B10" s="18" t="s">
        <v>16</v>
      </c>
      <c r="C10" s="19" t="s">
        <v>15</v>
      </c>
      <c r="D10" s="19" t="s">
        <v>13</v>
      </c>
      <c r="E10" s="18" t="s">
        <v>12</v>
      </c>
      <c r="F10" s="18" t="s">
        <v>27</v>
      </c>
      <c r="G10" s="18" t="s">
        <v>15</v>
      </c>
      <c r="H10" s="19" t="s">
        <v>4</v>
      </c>
      <c r="I10" s="25" t="s">
        <v>13</v>
      </c>
      <c r="J10" s="63">
        <v>0</v>
      </c>
      <c r="K10" s="52">
        <v>0</v>
      </c>
      <c r="L10" s="64">
        <v>0</v>
      </c>
      <c r="M10" s="63">
        <v>0</v>
      </c>
      <c r="N10" s="52">
        <v>0</v>
      </c>
      <c r="O10" s="52">
        <f>1*9.77*$F$50/($F$57+$F$58)</f>
        <v>8.9458706154246209E-3</v>
      </c>
      <c r="P10" s="52">
        <v>0</v>
      </c>
      <c r="Q10" s="52">
        <v>0</v>
      </c>
      <c r="R10" s="52">
        <v>0</v>
      </c>
      <c r="S10" s="64">
        <v>0</v>
      </c>
      <c r="T10" s="63">
        <v>0</v>
      </c>
      <c r="U10" s="52">
        <v>0</v>
      </c>
      <c r="V10" s="64">
        <v>0</v>
      </c>
      <c r="W10" s="63">
        <v>0</v>
      </c>
      <c r="X10" s="52">
        <v>0</v>
      </c>
      <c r="Y10" s="64">
        <v>0</v>
      </c>
      <c r="Z10" s="63">
        <v>0</v>
      </c>
      <c r="AA10" s="64">
        <v>0</v>
      </c>
    </row>
    <row r="11" spans="1:27" x14ac:dyDescent="0.25">
      <c r="A11" s="17" t="s">
        <v>12</v>
      </c>
      <c r="B11" s="18" t="s">
        <v>16</v>
      </c>
      <c r="C11" s="19" t="s">
        <v>15</v>
      </c>
      <c r="D11" s="19" t="s">
        <v>13</v>
      </c>
      <c r="E11" s="18" t="s">
        <v>12</v>
      </c>
      <c r="F11" s="18" t="s">
        <v>28</v>
      </c>
      <c r="G11" s="18" t="s">
        <v>15</v>
      </c>
      <c r="H11" s="19" t="s">
        <v>4</v>
      </c>
      <c r="I11" s="25" t="s">
        <v>13</v>
      </c>
      <c r="J11" s="63">
        <v>0</v>
      </c>
      <c r="K11" s="52">
        <v>0</v>
      </c>
      <c r="L11" s="64">
        <v>0</v>
      </c>
      <c r="M11" s="63">
        <v>0</v>
      </c>
      <c r="N11" s="52">
        <v>0</v>
      </c>
      <c r="O11" s="52">
        <v>0</v>
      </c>
      <c r="P11" s="52">
        <v>0</v>
      </c>
      <c r="Q11" s="52">
        <f>1*9.77*$F$50/($F$57+$F$58)</f>
        <v>8.9458706154246209E-3</v>
      </c>
      <c r="R11" s="52">
        <v>0</v>
      </c>
      <c r="S11" s="64">
        <v>0</v>
      </c>
      <c r="T11" s="63">
        <v>0</v>
      </c>
      <c r="U11" s="52">
        <v>0</v>
      </c>
      <c r="V11" s="64">
        <v>0</v>
      </c>
      <c r="W11" s="63">
        <v>0</v>
      </c>
      <c r="X11" s="52">
        <v>0</v>
      </c>
      <c r="Y11" s="64">
        <v>0</v>
      </c>
      <c r="Z11" s="63">
        <v>0</v>
      </c>
      <c r="AA11" s="64">
        <v>0</v>
      </c>
    </row>
    <row r="12" spans="1:27" x14ac:dyDescent="0.25">
      <c r="A12" s="17" t="s">
        <v>12</v>
      </c>
      <c r="B12" s="18" t="s">
        <v>16</v>
      </c>
      <c r="C12" s="19" t="s">
        <v>15</v>
      </c>
      <c r="D12" s="19" t="s">
        <v>13</v>
      </c>
      <c r="E12" s="18" t="s">
        <v>10</v>
      </c>
      <c r="F12" s="18" t="s">
        <v>29</v>
      </c>
      <c r="G12" s="18" t="s">
        <v>15</v>
      </c>
      <c r="H12" s="19" t="s">
        <v>4</v>
      </c>
      <c r="I12" s="25" t="s">
        <v>13</v>
      </c>
      <c r="J12" s="63">
        <v>0</v>
      </c>
      <c r="K12" s="52">
        <v>0</v>
      </c>
      <c r="L12" s="64">
        <v>0</v>
      </c>
      <c r="M12" s="63">
        <v>0</v>
      </c>
      <c r="N12" s="52">
        <v>0</v>
      </c>
      <c r="O12" s="52">
        <v>0</v>
      </c>
      <c r="P12" s="52">
        <f>1*9.77*$F$50/($F$57+$F$58)</f>
        <v>8.9458706154246209E-3</v>
      </c>
      <c r="Q12" s="52">
        <v>0</v>
      </c>
      <c r="R12" s="52">
        <v>0</v>
      </c>
      <c r="S12" s="64">
        <v>0</v>
      </c>
      <c r="T12" s="63">
        <v>0</v>
      </c>
      <c r="U12" s="52">
        <v>0</v>
      </c>
      <c r="V12" s="64">
        <v>0</v>
      </c>
      <c r="W12" s="63">
        <v>0</v>
      </c>
      <c r="X12" s="52">
        <v>0</v>
      </c>
      <c r="Y12" s="64">
        <v>0</v>
      </c>
      <c r="Z12" s="63">
        <v>0</v>
      </c>
      <c r="AA12" s="64">
        <v>0</v>
      </c>
    </row>
    <row r="13" spans="1:27" x14ac:dyDescent="0.25">
      <c r="A13" s="17" t="s">
        <v>12</v>
      </c>
      <c r="B13" s="18" t="s">
        <v>16</v>
      </c>
      <c r="C13" s="19" t="s">
        <v>15</v>
      </c>
      <c r="D13" s="19" t="s">
        <v>13</v>
      </c>
      <c r="E13" s="18" t="s">
        <v>12</v>
      </c>
      <c r="F13" s="18" t="s">
        <v>30</v>
      </c>
      <c r="G13" s="18" t="s">
        <v>15</v>
      </c>
      <c r="H13" s="19" t="s">
        <v>4</v>
      </c>
      <c r="I13" s="25" t="s">
        <v>13</v>
      </c>
      <c r="J13" s="63">
        <v>0</v>
      </c>
      <c r="K13" s="52">
        <v>0</v>
      </c>
      <c r="L13" s="64">
        <v>0</v>
      </c>
      <c r="M13" s="63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64">
        <v>0</v>
      </c>
      <c r="T13" s="63">
        <v>0</v>
      </c>
      <c r="U13" s="52">
        <v>0</v>
      </c>
      <c r="V13" s="64">
        <f>1*9.77*$F$51/($F$57+$F$58)</f>
        <v>8.9458706154246209E-3</v>
      </c>
      <c r="W13" s="63">
        <v>0</v>
      </c>
      <c r="X13" s="52">
        <v>0</v>
      </c>
      <c r="Y13" s="64">
        <v>0</v>
      </c>
      <c r="Z13" s="63">
        <v>0</v>
      </c>
      <c r="AA13" s="64">
        <v>0</v>
      </c>
    </row>
    <row r="14" spans="1:27" x14ac:dyDescent="0.25">
      <c r="A14" s="17" t="s">
        <v>12</v>
      </c>
      <c r="B14" s="18" t="s">
        <v>16</v>
      </c>
      <c r="C14" s="19" t="s">
        <v>15</v>
      </c>
      <c r="D14" s="19" t="s">
        <v>13</v>
      </c>
      <c r="E14" s="18" t="s">
        <v>12</v>
      </c>
      <c r="F14" s="18" t="s">
        <v>31</v>
      </c>
      <c r="G14" s="18" t="s">
        <v>15</v>
      </c>
      <c r="H14" s="19" t="s">
        <v>4</v>
      </c>
      <c r="I14" s="25" t="s">
        <v>13</v>
      </c>
      <c r="J14" s="63">
        <v>0</v>
      </c>
      <c r="K14" s="52">
        <v>0</v>
      </c>
      <c r="L14" s="64">
        <v>0</v>
      </c>
      <c r="M14" s="63">
        <v>0</v>
      </c>
      <c r="N14" s="52">
        <f>1*9.77*$F$50/($F$57+$F$58)</f>
        <v>8.9458706154246209E-3</v>
      </c>
      <c r="O14" s="52">
        <v>0</v>
      </c>
      <c r="P14" s="52">
        <v>0</v>
      </c>
      <c r="Q14" s="52">
        <v>0</v>
      </c>
      <c r="R14" s="52">
        <v>0</v>
      </c>
      <c r="S14" s="64">
        <v>0</v>
      </c>
      <c r="T14" s="63">
        <v>0</v>
      </c>
      <c r="U14" s="52">
        <v>0</v>
      </c>
      <c r="V14" s="64">
        <v>0</v>
      </c>
      <c r="W14" s="63">
        <v>0</v>
      </c>
      <c r="X14" s="52">
        <v>0</v>
      </c>
      <c r="Y14" s="64">
        <v>0</v>
      </c>
      <c r="Z14" s="63">
        <v>0</v>
      </c>
      <c r="AA14" s="64">
        <v>0</v>
      </c>
    </row>
    <row r="15" spans="1:27" x14ac:dyDescent="0.25">
      <c r="A15" s="17" t="s">
        <v>12</v>
      </c>
      <c r="B15" s="18" t="s">
        <v>16</v>
      </c>
      <c r="C15" s="19" t="s">
        <v>15</v>
      </c>
      <c r="D15" s="19" t="s">
        <v>13</v>
      </c>
      <c r="E15" s="18" t="s">
        <v>12</v>
      </c>
      <c r="F15" s="18" t="s">
        <v>32</v>
      </c>
      <c r="G15" s="18" t="s">
        <v>15</v>
      </c>
      <c r="H15" s="19" t="s">
        <v>4</v>
      </c>
      <c r="I15" s="25" t="s">
        <v>13</v>
      </c>
      <c r="J15" s="63">
        <v>0</v>
      </c>
      <c r="K15" s="52">
        <v>0</v>
      </c>
      <c r="L15" s="64">
        <v>0</v>
      </c>
      <c r="M15" s="63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64">
        <v>0</v>
      </c>
      <c r="T15" s="63">
        <v>0</v>
      </c>
      <c r="U15" s="52">
        <f>1*9.77*$F$51/($F$57+$F$58)</f>
        <v>8.9458706154246209E-3</v>
      </c>
      <c r="V15" s="64">
        <v>0</v>
      </c>
      <c r="W15" s="63">
        <v>0</v>
      </c>
      <c r="X15" s="52">
        <v>0</v>
      </c>
      <c r="Y15" s="64">
        <v>0</v>
      </c>
      <c r="Z15" s="63">
        <v>0</v>
      </c>
      <c r="AA15" s="64">
        <v>0</v>
      </c>
    </row>
    <row r="16" spans="1:27" x14ac:dyDescent="0.25">
      <c r="A16" s="17" t="s">
        <v>12</v>
      </c>
      <c r="B16" s="18" t="s">
        <v>16</v>
      </c>
      <c r="C16" s="19" t="s">
        <v>15</v>
      </c>
      <c r="D16" s="19" t="s">
        <v>13</v>
      </c>
      <c r="E16" s="18" t="s">
        <v>12</v>
      </c>
      <c r="F16" s="18" t="s">
        <v>11</v>
      </c>
      <c r="G16" s="18" t="s">
        <v>15</v>
      </c>
      <c r="H16" s="19" t="s">
        <v>4</v>
      </c>
      <c r="I16" s="25" t="s">
        <v>13</v>
      </c>
      <c r="J16" s="63">
        <v>0</v>
      </c>
      <c r="K16" s="52">
        <v>0</v>
      </c>
      <c r="L16" s="64">
        <v>0</v>
      </c>
      <c r="M16" s="63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64">
        <v>0</v>
      </c>
      <c r="T16" s="63">
        <v>0</v>
      </c>
      <c r="U16" s="52">
        <v>0</v>
      </c>
      <c r="V16" s="64">
        <v>0</v>
      </c>
      <c r="W16" s="63">
        <v>0</v>
      </c>
      <c r="X16" s="52">
        <v>0</v>
      </c>
      <c r="Y16" s="64">
        <v>0</v>
      </c>
      <c r="Z16" s="63">
        <v>0</v>
      </c>
      <c r="AA16" s="64">
        <v>0</v>
      </c>
    </row>
    <row r="17" spans="1:27" x14ac:dyDescent="0.25">
      <c r="A17" s="47" t="s">
        <v>12</v>
      </c>
      <c r="B17" s="49" t="s">
        <v>16</v>
      </c>
      <c r="C17" s="48" t="s">
        <v>15</v>
      </c>
      <c r="D17" s="48" t="s">
        <v>13</v>
      </c>
      <c r="E17" s="49" t="s">
        <v>12</v>
      </c>
      <c r="F17" s="49" t="s">
        <v>33</v>
      </c>
      <c r="G17" s="49" t="s">
        <v>15</v>
      </c>
      <c r="H17" s="48" t="s">
        <v>4</v>
      </c>
      <c r="I17" s="50" t="s">
        <v>13</v>
      </c>
      <c r="J17" s="63">
        <v>0</v>
      </c>
      <c r="K17" s="52">
        <v>0</v>
      </c>
      <c r="L17" s="64">
        <v>0</v>
      </c>
      <c r="M17" s="63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64">
        <v>0</v>
      </c>
      <c r="T17" s="63">
        <v>0</v>
      </c>
      <c r="U17" s="52">
        <v>0</v>
      </c>
      <c r="V17" s="64">
        <v>0</v>
      </c>
      <c r="W17" s="63">
        <v>0</v>
      </c>
      <c r="X17" s="52">
        <v>0</v>
      </c>
      <c r="Y17" s="64">
        <v>0</v>
      </c>
      <c r="Z17" s="63">
        <v>0</v>
      </c>
      <c r="AA17" s="64">
        <v>0</v>
      </c>
    </row>
    <row r="18" spans="1:27" x14ac:dyDescent="0.25">
      <c r="A18" s="47" t="s">
        <v>12</v>
      </c>
      <c r="B18" s="49" t="s">
        <v>16</v>
      </c>
      <c r="C18" s="48" t="s">
        <v>15</v>
      </c>
      <c r="D18" s="48" t="s">
        <v>13</v>
      </c>
      <c r="E18" s="49" t="s">
        <v>12</v>
      </c>
      <c r="F18" s="49" t="s">
        <v>60</v>
      </c>
      <c r="G18" s="49" t="s">
        <v>15</v>
      </c>
      <c r="H18" s="48" t="s">
        <v>4</v>
      </c>
      <c r="I18" s="50" t="s">
        <v>13</v>
      </c>
      <c r="J18" s="63">
        <v>0</v>
      </c>
      <c r="K18" s="52">
        <v>0</v>
      </c>
      <c r="L18" s="64">
        <v>0</v>
      </c>
      <c r="M18" s="63">
        <v>0</v>
      </c>
      <c r="N18" s="52">
        <v>0</v>
      </c>
      <c r="O18" s="52">
        <v>0</v>
      </c>
      <c r="P18" s="52">
        <v>0</v>
      </c>
      <c r="Q18" s="52">
        <v>0</v>
      </c>
      <c r="R18" s="52">
        <f>1*9.77*$F$50/($F$57+$F$58)</f>
        <v>8.9458706154246209E-3</v>
      </c>
      <c r="S18" s="64">
        <v>0</v>
      </c>
      <c r="T18" s="63">
        <v>0</v>
      </c>
      <c r="U18" s="52">
        <v>0</v>
      </c>
      <c r="V18" s="64">
        <v>0</v>
      </c>
      <c r="W18" s="63">
        <v>0</v>
      </c>
      <c r="X18" s="52">
        <v>0</v>
      </c>
      <c r="Y18" s="64">
        <v>0</v>
      </c>
      <c r="Z18" s="63">
        <v>0</v>
      </c>
      <c r="AA18" s="64">
        <v>0</v>
      </c>
    </row>
    <row r="19" spans="1:27" ht="15.75" thickBot="1" x14ac:dyDescent="0.3">
      <c r="A19" s="35" t="s">
        <v>12</v>
      </c>
      <c r="B19" s="37" t="s">
        <v>16</v>
      </c>
      <c r="C19" s="36" t="s">
        <v>15</v>
      </c>
      <c r="D19" s="36" t="s">
        <v>13</v>
      </c>
      <c r="E19" s="37" t="s">
        <v>12</v>
      </c>
      <c r="F19" s="37" t="s">
        <v>61</v>
      </c>
      <c r="G19" s="37" t="s">
        <v>15</v>
      </c>
      <c r="H19" s="36" t="s">
        <v>4</v>
      </c>
      <c r="I19" s="38" t="s">
        <v>13</v>
      </c>
      <c r="J19" s="63">
        <v>0</v>
      </c>
      <c r="K19" s="52">
        <v>0</v>
      </c>
      <c r="L19" s="64">
        <v>0</v>
      </c>
      <c r="M19" s="63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64">
        <f>1*9.77*$F$50/($F$57+$F$58)</f>
        <v>8.9458706154246209E-3</v>
      </c>
      <c r="T19" s="63">
        <v>0</v>
      </c>
      <c r="U19" s="52">
        <v>0</v>
      </c>
      <c r="V19" s="64">
        <v>0</v>
      </c>
      <c r="W19" s="63">
        <v>0</v>
      </c>
      <c r="X19" s="52">
        <v>0</v>
      </c>
      <c r="Y19" s="64">
        <v>0</v>
      </c>
      <c r="Z19" s="63">
        <v>0</v>
      </c>
      <c r="AA19" s="64">
        <v>0</v>
      </c>
    </row>
    <row r="20" spans="1:27" x14ac:dyDescent="0.25">
      <c r="A20" s="31" t="s">
        <v>17</v>
      </c>
      <c r="B20" s="32" t="s">
        <v>18</v>
      </c>
      <c r="C20" s="32" t="s">
        <v>15</v>
      </c>
      <c r="D20" s="32" t="s">
        <v>13</v>
      </c>
      <c r="E20" s="33" t="s">
        <v>17</v>
      </c>
      <c r="F20" s="33" t="s">
        <v>34</v>
      </c>
      <c r="G20" s="33" t="s">
        <v>15</v>
      </c>
      <c r="H20" s="32" t="s">
        <v>4</v>
      </c>
      <c r="I20" s="34" t="s">
        <v>13</v>
      </c>
      <c r="J20" s="65">
        <f t="shared" ref="J20" si="3">1-SUM(J21:J24)</f>
        <v>1</v>
      </c>
      <c r="K20" s="53">
        <f t="shared" ref="K20" si="4">1-SUM(K21:K24)</f>
        <v>1</v>
      </c>
      <c r="L20" s="66">
        <f t="shared" ref="L20" si="5">1-SUM(L21:L24)</f>
        <v>1</v>
      </c>
      <c r="M20" s="65">
        <f t="shared" ref="M20" si="6">1-SUM(M21:M24)</f>
        <v>1</v>
      </c>
      <c r="N20" s="53">
        <f t="shared" ref="N20" si="7">1-SUM(N21:N24)</f>
        <v>1</v>
      </c>
      <c r="O20" s="53">
        <f t="shared" ref="O20" si="8">1-SUM(O21:O24)</f>
        <v>1</v>
      </c>
      <c r="P20" s="53">
        <f t="shared" ref="P20" si="9">1-SUM(P21:P24)</f>
        <v>1</v>
      </c>
      <c r="Q20" s="53">
        <f t="shared" ref="Q20" si="10">1-SUM(Q21:Q24)</f>
        <v>1</v>
      </c>
      <c r="R20" s="53">
        <f t="shared" ref="R20" si="11">1-SUM(R21:R24)</f>
        <v>1</v>
      </c>
      <c r="S20" s="66">
        <f t="shared" ref="S20" si="12">1-SUM(S21:S24)</f>
        <v>1</v>
      </c>
      <c r="T20" s="65">
        <f t="shared" ref="T20" si="13">1-SUM(T21:T24)</f>
        <v>0.98390439507214189</v>
      </c>
      <c r="U20" s="53">
        <f t="shared" ref="U20" si="14">1-SUM(U21:U24)</f>
        <v>0.98390439507214189</v>
      </c>
      <c r="V20" s="66">
        <f t="shared" ref="V20" si="15">1-SUM(V21:V24)</f>
        <v>0.98390439507214189</v>
      </c>
      <c r="W20" s="65">
        <f t="shared" ref="W20" si="16">1-SUM(W21:W24)</f>
        <v>1</v>
      </c>
      <c r="X20" s="53">
        <f t="shared" ref="X20" si="17">1-SUM(X21:X24)</f>
        <v>1</v>
      </c>
      <c r="Y20" s="66">
        <f t="shared" ref="Y20" si="18">1-SUM(Y21:Y24)</f>
        <v>1</v>
      </c>
      <c r="Z20" s="65">
        <f t="shared" ref="Z20" si="19">1-SUM(Z21:Z24)</f>
        <v>1</v>
      </c>
      <c r="AA20" s="66">
        <f t="shared" ref="AA20" si="20">1-SUM(AA21:AA24)</f>
        <v>1</v>
      </c>
    </row>
    <row r="21" spans="1:27" x14ac:dyDescent="0.25">
      <c r="A21" s="14" t="s">
        <v>17</v>
      </c>
      <c r="B21" s="3" t="s">
        <v>18</v>
      </c>
      <c r="C21" s="3" t="s">
        <v>15</v>
      </c>
      <c r="D21" s="3" t="s">
        <v>13</v>
      </c>
      <c r="E21" s="4" t="s">
        <v>17</v>
      </c>
      <c r="F21" s="4" t="s">
        <v>35</v>
      </c>
      <c r="G21" s="4" t="s">
        <v>15</v>
      </c>
      <c r="H21" s="3" t="s">
        <v>4</v>
      </c>
      <c r="I21" s="24" t="s">
        <v>13</v>
      </c>
      <c r="J21" s="65">
        <v>0</v>
      </c>
      <c r="K21" s="53">
        <v>0</v>
      </c>
      <c r="L21" s="66">
        <v>0</v>
      </c>
      <c r="M21" s="65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66">
        <v>0</v>
      </c>
      <c r="T21" s="65">
        <f>9.77*$F$51/$F$58</f>
        <v>1.6095604927858078E-2</v>
      </c>
      <c r="U21" s="53">
        <v>0</v>
      </c>
      <c r="V21" s="66">
        <v>0</v>
      </c>
      <c r="W21" s="65">
        <v>0</v>
      </c>
      <c r="X21" s="53">
        <v>0</v>
      </c>
      <c r="Y21" s="66">
        <v>0</v>
      </c>
      <c r="Z21" s="65">
        <v>0</v>
      </c>
      <c r="AA21" s="66">
        <v>0</v>
      </c>
    </row>
    <row r="22" spans="1:27" x14ac:dyDescent="0.25">
      <c r="A22" s="14" t="s">
        <v>17</v>
      </c>
      <c r="B22" s="3" t="s">
        <v>18</v>
      </c>
      <c r="C22" s="3" t="s">
        <v>15</v>
      </c>
      <c r="D22" s="3" t="s">
        <v>13</v>
      </c>
      <c r="E22" s="4" t="s">
        <v>17</v>
      </c>
      <c r="F22" s="4" t="s">
        <v>36</v>
      </c>
      <c r="G22" s="4" t="s">
        <v>15</v>
      </c>
      <c r="H22" s="3" t="s">
        <v>4</v>
      </c>
      <c r="I22" s="24" t="s">
        <v>13</v>
      </c>
      <c r="J22" s="65">
        <v>0</v>
      </c>
      <c r="K22" s="53">
        <v>0</v>
      </c>
      <c r="L22" s="66">
        <v>0</v>
      </c>
      <c r="M22" s="65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66">
        <v>0</v>
      </c>
      <c r="T22" s="65">
        <v>0</v>
      </c>
      <c r="U22" s="53">
        <v>0</v>
      </c>
      <c r="V22" s="66">
        <f>9.77*$F$51/$F$58</f>
        <v>1.6095604927858078E-2</v>
      </c>
      <c r="W22" s="65">
        <v>0</v>
      </c>
      <c r="X22" s="53">
        <v>0</v>
      </c>
      <c r="Y22" s="66">
        <v>0</v>
      </c>
      <c r="Z22" s="65">
        <v>0</v>
      </c>
      <c r="AA22" s="66">
        <v>0</v>
      </c>
    </row>
    <row r="23" spans="1:27" x14ac:dyDescent="0.25">
      <c r="A23" s="14" t="s">
        <v>17</v>
      </c>
      <c r="B23" s="3" t="s">
        <v>18</v>
      </c>
      <c r="C23" s="3" t="s">
        <v>15</v>
      </c>
      <c r="D23" s="3" t="s">
        <v>13</v>
      </c>
      <c r="E23" s="4" t="s">
        <v>17</v>
      </c>
      <c r="F23" s="4" t="s">
        <v>37</v>
      </c>
      <c r="G23" s="4" t="s">
        <v>15</v>
      </c>
      <c r="H23" s="3" t="s">
        <v>4</v>
      </c>
      <c r="I23" s="24" t="s">
        <v>13</v>
      </c>
      <c r="J23" s="65">
        <v>0</v>
      </c>
      <c r="K23" s="53">
        <v>0</v>
      </c>
      <c r="L23" s="66">
        <v>0</v>
      </c>
      <c r="M23" s="65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66">
        <v>0</v>
      </c>
      <c r="T23" s="65">
        <v>0</v>
      </c>
      <c r="U23" s="53">
        <f>9.77*$F$51/$F$58</f>
        <v>1.6095604927858078E-2</v>
      </c>
      <c r="V23" s="66">
        <v>0</v>
      </c>
      <c r="W23" s="65">
        <v>0</v>
      </c>
      <c r="X23" s="53">
        <v>0</v>
      </c>
      <c r="Y23" s="66">
        <v>0</v>
      </c>
      <c r="Z23" s="65">
        <v>0</v>
      </c>
      <c r="AA23" s="66">
        <v>0</v>
      </c>
    </row>
    <row r="24" spans="1:27" ht="15.75" thickBot="1" x14ac:dyDescent="0.3">
      <c r="A24" s="15" t="s">
        <v>17</v>
      </c>
      <c r="B24" s="16" t="s">
        <v>18</v>
      </c>
      <c r="C24" s="16" t="s">
        <v>15</v>
      </c>
      <c r="D24" s="16" t="s">
        <v>13</v>
      </c>
      <c r="E24" s="20" t="s">
        <v>17</v>
      </c>
      <c r="F24" s="20" t="s">
        <v>38</v>
      </c>
      <c r="G24" s="20" t="s">
        <v>15</v>
      </c>
      <c r="H24" s="16" t="s">
        <v>4</v>
      </c>
      <c r="I24" s="27" t="s">
        <v>13</v>
      </c>
      <c r="J24" s="65">
        <v>0</v>
      </c>
      <c r="K24" s="53">
        <v>0</v>
      </c>
      <c r="L24" s="66">
        <v>0</v>
      </c>
      <c r="M24" s="65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66">
        <v>0</v>
      </c>
      <c r="T24" s="65">
        <v>0</v>
      </c>
      <c r="U24" s="53">
        <v>0</v>
      </c>
      <c r="V24" s="66">
        <v>0</v>
      </c>
      <c r="W24" s="65">
        <v>0</v>
      </c>
      <c r="X24" s="53">
        <v>0</v>
      </c>
      <c r="Y24" s="66">
        <v>0</v>
      </c>
      <c r="Z24" s="65">
        <v>0</v>
      </c>
      <c r="AA24" s="66">
        <v>0</v>
      </c>
    </row>
    <row r="25" spans="1:27" x14ac:dyDescent="0.25">
      <c r="A25" s="39" t="s">
        <v>17</v>
      </c>
      <c r="B25" s="40" t="s">
        <v>19</v>
      </c>
      <c r="C25" s="40" t="s">
        <v>15</v>
      </c>
      <c r="D25" s="40" t="s">
        <v>13</v>
      </c>
      <c r="E25" s="41" t="s">
        <v>17</v>
      </c>
      <c r="F25" s="41" t="s">
        <v>86</v>
      </c>
      <c r="G25" s="41" t="s">
        <v>15</v>
      </c>
      <c r="H25" s="40" t="s">
        <v>4</v>
      </c>
      <c r="I25" s="42" t="s">
        <v>13</v>
      </c>
      <c r="J25" s="63">
        <f>1-SUM(J26:J29)</f>
        <v>1</v>
      </c>
      <c r="K25" s="52">
        <f t="shared" ref="K25:AA25" si="21">1-SUM(K26:K29)</f>
        <v>1</v>
      </c>
      <c r="L25" s="64">
        <f t="shared" si="21"/>
        <v>1</v>
      </c>
      <c r="M25" s="63">
        <f t="shared" si="21"/>
        <v>1</v>
      </c>
      <c r="N25" s="52">
        <f t="shared" si="21"/>
        <v>1</v>
      </c>
      <c r="O25" s="52">
        <f t="shared" si="21"/>
        <v>1</v>
      </c>
      <c r="P25" s="52">
        <f t="shared" si="21"/>
        <v>1</v>
      </c>
      <c r="Q25" s="52">
        <f t="shared" si="21"/>
        <v>1</v>
      </c>
      <c r="R25" s="52">
        <f t="shared" si="21"/>
        <v>1</v>
      </c>
      <c r="S25" s="64">
        <f t="shared" si="21"/>
        <v>1</v>
      </c>
      <c r="T25" s="63">
        <f t="shared" si="21"/>
        <v>1</v>
      </c>
      <c r="U25" s="52">
        <f t="shared" si="21"/>
        <v>1</v>
      </c>
      <c r="V25" s="64">
        <f t="shared" si="21"/>
        <v>1</v>
      </c>
      <c r="W25" s="63">
        <f t="shared" si="21"/>
        <v>0.99094475745945299</v>
      </c>
      <c r="X25" s="52">
        <f t="shared" si="21"/>
        <v>0.99094475745945299</v>
      </c>
      <c r="Y25" s="64">
        <f t="shared" si="21"/>
        <v>0.99094475745945299</v>
      </c>
      <c r="Z25" s="63">
        <f t="shared" si="21"/>
        <v>1</v>
      </c>
      <c r="AA25" s="64">
        <f t="shared" si="21"/>
        <v>1</v>
      </c>
    </row>
    <row r="26" spans="1:27" x14ac:dyDescent="0.25">
      <c r="A26" s="17" t="s">
        <v>17</v>
      </c>
      <c r="B26" s="19" t="s">
        <v>19</v>
      </c>
      <c r="C26" s="19" t="s">
        <v>15</v>
      </c>
      <c r="D26" s="19" t="s">
        <v>13</v>
      </c>
      <c r="E26" s="18" t="s">
        <v>17</v>
      </c>
      <c r="F26" s="18" t="s">
        <v>87</v>
      </c>
      <c r="G26" s="18" t="s">
        <v>15</v>
      </c>
      <c r="H26" s="19" t="s">
        <v>4</v>
      </c>
      <c r="I26" s="25" t="s">
        <v>13</v>
      </c>
      <c r="J26" s="63">
        <v>0</v>
      </c>
      <c r="K26" s="52">
        <v>0</v>
      </c>
      <c r="L26" s="64">
        <v>0</v>
      </c>
      <c r="M26" s="63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64">
        <v>0</v>
      </c>
      <c r="T26" s="63">
        <v>0</v>
      </c>
      <c r="U26" s="52">
        <v>0</v>
      </c>
      <c r="V26" s="64">
        <v>0</v>
      </c>
      <c r="W26" s="63">
        <f>9.77*$F$53/$F$60</f>
        <v>9.0552425405470028E-3</v>
      </c>
      <c r="X26" s="52">
        <v>0</v>
      </c>
      <c r="Y26" s="64">
        <v>0</v>
      </c>
      <c r="Z26" s="63">
        <v>0</v>
      </c>
      <c r="AA26" s="64">
        <v>0</v>
      </c>
    </row>
    <row r="27" spans="1:27" x14ac:dyDescent="0.25">
      <c r="A27" s="47" t="s">
        <v>17</v>
      </c>
      <c r="B27" s="48" t="s">
        <v>19</v>
      </c>
      <c r="C27" s="48" t="s">
        <v>15</v>
      </c>
      <c r="D27" s="48" t="s">
        <v>13</v>
      </c>
      <c r="E27" s="49" t="s">
        <v>17</v>
      </c>
      <c r="F27" s="49" t="s">
        <v>88</v>
      </c>
      <c r="G27" s="49" t="s">
        <v>15</v>
      </c>
      <c r="H27" s="48" t="s">
        <v>4</v>
      </c>
      <c r="I27" s="50" t="s">
        <v>13</v>
      </c>
      <c r="J27" s="63">
        <v>0</v>
      </c>
      <c r="K27" s="52">
        <v>0</v>
      </c>
      <c r="L27" s="64">
        <v>0</v>
      </c>
      <c r="M27" s="63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64">
        <v>0</v>
      </c>
      <c r="T27" s="63">
        <v>0</v>
      </c>
      <c r="U27" s="52">
        <v>0</v>
      </c>
      <c r="V27" s="64">
        <v>0</v>
      </c>
      <c r="W27" s="63">
        <v>0</v>
      </c>
      <c r="X27" s="52">
        <f>9.77*$F$53/$F$60</f>
        <v>9.0552425405470028E-3</v>
      </c>
      <c r="Y27" s="64">
        <v>0</v>
      </c>
      <c r="Z27" s="63">
        <v>0</v>
      </c>
      <c r="AA27" s="64">
        <v>0</v>
      </c>
    </row>
    <row r="28" spans="1:27" x14ac:dyDescent="0.25">
      <c r="A28" s="47" t="s">
        <v>17</v>
      </c>
      <c r="B28" s="48" t="s">
        <v>19</v>
      </c>
      <c r="C28" s="48" t="s">
        <v>15</v>
      </c>
      <c r="D28" s="48" t="s">
        <v>13</v>
      </c>
      <c r="E28" s="49" t="s">
        <v>17</v>
      </c>
      <c r="F28" s="49" t="s">
        <v>58</v>
      </c>
      <c r="G28" s="49" t="s">
        <v>15</v>
      </c>
      <c r="H28" s="48" t="s">
        <v>4</v>
      </c>
      <c r="I28" s="50" t="s">
        <v>13</v>
      </c>
      <c r="J28" s="63">
        <v>0</v>
      </c>
      <c r="K28" s="52">
        <v>0</v>
      </c>
      <c r="L28" s="64">
        <v>0</v>
      </c>
      <c r="M28" s="63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64">
        <v>0</v>
      </c>
      <c r="T28" s="63">
        <v>0</v>
      </c>
      <c r="U28" s="52">
        <v>0</v>
      </c>
      <c r="V28" s="64">
        <v>0</v>
      </c>
      <c r="W28" s="63">
        <v>0</v>
      </c>
      <c r="X28" s="52">
        <v>0</v>
      </c>
      <c r="Y28" s="64">
        <f>9.77*$F$53/$F$60</f>
        <v>9.0552425405470028E-3</v>
      </c>
      <c r="Z28" s="63">
        <v>0</v>
      </c>
      <c r="AA28" s="64">
        <v>0</v>
      </c>
    </row>
    <row r="29" spans="1:27" ht="15.75" thickBot="1" x14ac:dyDescent="0.3">
      <c r="A29" s="35" t="s">
        <v>17</v>
      </c>
      <c r="B29" s="36" t="s">
        <v>19</v>
      </c>
      <c r="C29" s="36" t="s">
        <v>15</v>
      </c>
      <c r="D29" s="36" t="s">
        <v>13</v>
      </c>
      <c r="E29" s="37" t="s">
        <v>17</v>
      </c>
      <c r="F29" s="37" t="s">
        <v>59</v>
      </c>
      <c r="G29" s="37" t="s">
        <v>15</v>
      </c>
      <c r="H29" s="36" t="s">
        <v>4</v>
      </c>
      <c r="I29" s="38" t="s">
        <v>13</v>
      </c>
      <c r="J29" s="63">
        <v>0</v>
      </c>
      <c r="K29" s="52">
        <v>0</v>
      </c>
      <c r="L29" s="64">
        <v>0</v>
      </c>
      <c r="M29" s="63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64">
        <v>0</v>
      </c>
      <c r="T29" s="63">
        <v>0</v>
      </c>
      <c r="U29" s="52">
        <v>0</v>
      </c>
      <c r="V29" s="64">
        <v>0</v>
      </c>
      <c r="W29" s="63">
        <v>0</v>
      </c>
      <c r="X29" s="52">
        <v>0</v>
      </c>
      <c r="Y29" s="64">
        <v>0</v>
      </c>
      <c r="Z29" s="63">
        <v>0</v>
      </c>
      <c r="AA29" s="64">
        <v>0</v>
      </c>
    </row>
    <row r="30" spans="1:27" x14ac:dyDescent="0.25">
      <c r="A30" s="31" t="s">
        <v>20</v>
      </c>
      <c r="B30" s="32" t="s">
        <v>21</v>
      </c>
      <c r="C30" s="32" t="s">
        <v>15</v>
      </c>
      <c r="D30" s="32" t="s">
        <v>13</v>
      </c>
      <c r="E30" s="33" t="s">
        <v>20</v>
      </c>
      <c r="F30" s="33" t="s">
        <v>39</v>
      </c>
      <c r="G30" s="33" t="s">
        <v>15</v>
      </c>
      <c r="H30" s="32" t="s">
        <v>4</v>
      </c>
      <c r="I30" s="34" t="s">
        <v>13</v>
      </c>
      <c r="J30" s="65">
        <f>1-SUM(J31:J34)</f>
        <v>1</v>
      </c>
      <c r="K30" s="53">
        <f t="shared" ref="K30:AA30" si="22">1-SUM(K31:K34)</f>
        <v>1</v>
      </c>
      <c r="L30" s="66">
        <f t="shared" si="22"/>
        <v>1</v>
      </c>
      <c r="M30" s="65">
        <f t="shared" si="22"/>
        <v>1</v>
      </c>
      <c r="N30" s="53">
        <f t="shared" si="22"/>
        <v>1</v>
      </c>
      <c r="O30" s="53">
        <f t="shared" si="22"/>
        <v>1</v>
      </c>
      <c r="P30" s="53">
        <f t="shared" si="22"/>
        <v>1</v>
      </c>
      <c r="Q30" s="53">
        <f t="shared" si="22"/>
        <v>1</v>
      </c>
      <c r="R30" s="53">
        <f t="shared" si="22"/>
        <v>1</v>
      </c>
      <c r="S30" s="66">
        <f t="shared" si="22"/>
        <v>1</v>
      </c>
      <c r="T30" s="65">
        <f t="shared" si="22"/>
        <v>1</v>
      </c>
      <c r="U30" s="53">
        <f t="shared" si="22"/>
        <v>1</v>
      </c>
      <c r="V30" s="66">
        <f t="shared" si="22"/>
        <v>1</v>
      </c>
      <c r="W30" s="65">
        <f t="shared" si="22"/>
        <v>1</v>
      </c>
      <c r="X30" s="53">
        <f t="shared" si="22"/>
        <v>1</v>
      </c>
      <c r="Y30" s="66">
        <f t="shared" si="22"/>
        <v>1</v>
      </c>
      <c r="Z30" s="65">
        <f t="shared" si="22"/>
        <v>0.99350139683384331</v>
      </c>
      <c r="AA30" s="66">
        <f t="shared" si="22"/>
        <v>0.99350139683384331</v>
      </c>
    </row>
    <row r="31" spans="1:27" x14ac:dyDescent="0.25">
      <c r="A31" s="14" t="s">
        <v>20</v>
      </c>
      <c r="B31" s="3" t="s">
        <v>21</v>
      </c>
      <c r="C31" s="3" t="s">
        <v>15</v>
      </c>
      <c r="D31" s="3" t="s">
        <v>13</v>
      </c>
      <c r="E31" s="4" t="s">
        <v>20</v>
      </c>
      <c r="F31" s="4" t="s">
        <v>40</v>
      </c>
      <c r="G31" s="4" t="s">
        <v>15</v>
      </c>
      <c r="H31" s="3" t="s">
        <v>4</v>
      </c>
      <c r="I31" s="24" t="s">
        <v>13</v>
      </c>
      <c r="J31" s="65">
        <v>0</v>
      </c>
      <c r="K31" s="53">
        <v>0</v>
      </c>
      <c r="L31" s="66">
        <v>0</v>
      </c>
      <c r="M31" s="65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66">
        <v>0</v>
      </c>
      <c r="T31" s="65">
        <v>0</v>
      </c>
      <c r="U31" s="53">
        <v>0</v>
      </c>
      <c r="V31" s="66">
        <v>0</v>
      </c>
      <c r="W31" s="65">
        <v>0</v>
      </c>
      <c r="X31" s="53">
        <v>0</v>
      </c>
      <c r="Y31" s="66">
        <v>0</v>
      </c>
      <c r="Z31" s="65">
        <f>9.77*$F$54/$F$61</f>
        <v>6.4986031661567103E-3</v>
      </c>
      <c r="AA31" s="66">
        <v>0</v>
      </c>
    </row>
    <row r="32" spans="1:27" x14ac:dyDescent="0.25">
      <c r="A32" s="21" t="s">
        <v>20</v>
      </c>
      <c r="B32" s="22" t="s">
        <v>21</v>
      </c>
      <c r="C32" s="22" t="s">
        <v>15</v>
      </c>
      <c r="D32" s="22" t="s">
        <v>13</v>
      </c>
      <c r="E32" s="23" t="s">
        <v>20</v>
      </c>
      <c r="F32" s="23" t="s">
        <v>55</v>
      </c>
      <c r="G32" s="23" t="s">
        <v>15</v>
      </c>
      <c r="H32" s="22" t="s">
        <v>4</v>
      </c>
      <c r="I32" s="26" t="s">
        <v>13</v>
      </c>
      <c r="J32" s="65">
        <v>0</v>
      </c>
      <c r="K32" s="53">
        <v>0</v>
      </c>
      <c r="L32" s="66">
        <v>0</v>
      </c>
      <c r="M32" s="65">
        <v>0</v>
      </c>
      <c r="N32" s="53">
        <v>0</v>
      </c>
      <c r="O32" s="53">
        <v>0</v>
      </c>
      <c r="P32" s="53">
        <v>0</v>
      </c>
      <c r="Q32" s="53">
        <v>0</v>
      </c>
      <c r="R32" s="53">
        <v>0</v>
      </c>
      <c r="S32" s="66">
        <v>0</v>
      </c>
      <c r="T32" s="65">
        <v>0</v>
      </c>
      <c r="U32" s="53">
        <v>0</v>
      </c>
      <c r="V32" s="66">
        <v>0</v>
      </c>
      <c r="W32" s="65">
        <v>0</v>
      </c>
      <c r="X32" s="53">
        <v>0</v>
      </c>
      <c r="Y32" s="66">
        <v>0</v>
      </c>
      <c r="Z32" s="65">
        <v>0</v>
      </c>
      <c r="AA32" s="66">
        <f>9.77*$F$54/$F$61</f>
        <v>6.4986031661567103E-3</v>
      </c>
    </row>
    <row r="33" spans="1:27" x14ac:dyDescent="0.25">
      <c r="A33" s="21" t="s">
        <v>20</v>
      </c>
      <c r="B33" s="22" t="s">
        <v>21</v>
      </c>
      <c r="C33" s="22" t="s">
        <v>15</v>
      </c>
      <c r="D33" s="22" t="s">
        <v>13</v>
      </c>
      <c r="E33" s="23" t="s">
        <v>20</v>
      </c>
      <c r="F33" s="23" t="s">
        <v>56</v>
      </c>
      <c r="G33" s="23" t="s">
        <v>15</v>
      </c>
      <c r="H33" s="22" t="s">
        <v>4</v>
      </c>
      <c r="I33" s="26" t="s">
        <v>13</v>
      </c>
      <c r="J33" s="65">
        <v>0</v>
      </c>
      <c r="K33" s="53">
        <v>0</v>
      </c>
      <c r="L33" s="66">
        <v>0</v>
      </c>
      <c r="M33" s="65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66">
        <v>0</v>
      </c>
      <c r="T33" s="65">
        <v>0</v>
      </c>
      <c r="U33" s="53">
        <v>0</v>
      </c>
      <c r="V33" s="66">
        <v>0</v>
      </c>
      <c r="W33" s="65">
        <v>0</v>
      </c>
      <c r="X33" s="53">
        <v>0</v>
      </c>
      <c r="Y33" s="66">
        <v>0</v>
      </c>
      <c r="Z33" s="65">
        <v>0</v>
      </c>
      <c r="AA33" s="66">
        <v>0</v>
      </c>
    </row>
    <row r="34" spans="1:27" ht="15.75" thickBot="1" x14ac:dyDescent="0.3">
      <c r="A34" s="15" t="s">
        <v>20</v>
      </c>
      <c r="B34" s="16" t="s">
        <v>21</v>
      </c>
      <c r="C34" s="16" t="s">
        <v>15</v>
      </c>
      <c r="D34" s="16" t="s">
        <v>13</v>
      </c>
      <c r="E34" s="20" t="s">
        <v>20</v>
      </c>
      <c r="F34" s="20" t="s">
        <v>57</v>
      </c>
      <c r="G34" s="20" t="s">
        <v>15</v>
      </c>
      <c r="H34" s="16" t="s">
        <v>4</v>
      </c>
      <c r="I34" s="27" t="s">
        <v>13</v>
      </c>
      <c r="J34" s="65">
        <v>0</v>
      </c>
      <c r="K34" s="53">
        <v>0</v>
      </c>
      <c r="L34" s="66">
        <v>0</v>
      </c>
      <c r="M34" s="65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66">
        <v>0</v>
      </c>
      <c r="T34" s="65">
        <v>0</v>
      </c>
      <c r="U34" s="53">
        <v>0</v>
      </c>
      <c r="V34" s="66">
        <v>0</v>
      </c>
      <c r="W34" s="65">
        <v>0</v>
      </c>
      <c r="X34" s="53">
        <v>0</v>
      </c>
      <c r="Y34" s="66">
        <v>0</v>
      </c>
      <c r="Z34" s="65">
        <v>0</v>
      </c>
      <c r="AA34" s="66">
        <v>0</v>
      </c>
    </row>
    <row r="35" spans="1:27" x14ac:dyDescent="0.25">
      <c r="A35" s="7" t="s">
        <v>41</v>
      </c>
      <c r="B35" s="8" t="s">
        <v>54</v>
      </c>
      <c r="C35" s="9" t="s">
        <v>15</v>
      </c>
      <c r="D35" s="9" t="s">
        <v>13</v>
      </c>
      <c r="E35" s="8" t="s">
        <v>41</v>
      </c>
      <c r="F35" s="8" t="s">
        <v>45</v>
      </c>
      <c r="G35" s="8" t="s">
        <v>15</v>
      </c>
      <c r="H35" s="9" t="s">
        <v>4</v>
      </c>
      <c r="I35" s="28" t="s">
        <v>13</v>
      </c>
      <c r="J35" s="67">
        <v>9.0383686599897803E-2</v>
      </c>
      <c r="K35" s="55">
        <v>0.23509813097384</v>
      </c>
      <c r="L35" s="75">
        <v>0.16376725364238801</v>
      </c>
      <c r="M35" s="67">
        <v>9.0383686599897803E-2</v>
      </c>
      <c r="N35" s="54">
        <v>9.0383686599897803E-2</v>
      </c>
      <c r="O35" s="54">
        <v>9.0383686599897803E-2</v>
      </c>
      <c r="P35" s="54">
        <v>9.0383686599897803E-2</v>
      </c>
      <c r="Q35" s="54">
        <v>9.0383686599897803E-2</v>
      </c>
      <c r="R35" s="54">
        <v>9.0383686599897803E-2</v>
      </c>
      <c r="S35" s="68">
        <v>9.0383686599897803E-2</v>
      </c>
      <c r="T35" s="67">
        <v>9.0383686599897803E-2</v>
      </c>
      <c r="U35" s="54">
        <v>9.0383686599897803E-2</v>
      </c>
      <c r="V35" s="68">
        <v>9.0383686599897803E-2</v>
      </c>
      <c r="W35" s="67">
        <v>9.0383686599897803E-2</v>
      </c>
      <c r="X35" s="54">
        <v>9.0383686599897803E-2</v>
      </c>
      <c r="Y35" s="68">
        <v>9.0383686599897803E-2</v>
      </c>
      <c r="Z35" s="67">
        <v>9.0383686599897803E-2</v>
      </c>
      <c r="AA35" s="68">
        <v>9.0383686599897803E-2</v>
      </c>
    </row>
    <row r="36" spans="1:27" x14ac:dyDescent="0.25">
      <c r="A36" s="10" t="s">
        <v>41</v>
      </c>
      <c r="B36" s="6" t="s">
        <v>54</v>
      </c>
      <c r="C36" s="5" t="s">
        <v>15</v>
      </c>
      <c r="D36" s="5" t="s">
        <v>13</v>
      </c>
      <c r="E36" s="6" t="s">
        <v>41</v>
      </c>
      <c r="F36" s="6" t="s">
        <v>48</v>
      </c>
      <c r="G36" s="6" t="s">
        <v>15</v>
      </c>
      <c r="H36" s="5" t="s">
        <v>4</v>
      </c>
      <c r="I36" s="29" t="s">
        <v>13</v>
      </c>
      <c r="J36" s="67">
        <v>3.8243758499101201E-2</v>
      </c>
      <c r="K36" s="55">
        <v>4.3319425285006999E-2</v>
      </c>
      <c r="L36" s="75">
        <v>4.9812069470910499E-2</v>
      </c>
      <c r="M36" s="67">
        <v>3.8243758499101201E-2</v>
      </c>
      <c r="N36" s="54">
        <v>3.8243758499101201E-2</v>
      </c>
      <c r="O36" s="54">
        <v>3.8243758499101201E-2</v>
      </c>
      <c r="P36" s="54">
        <v>3.8243758499101201E-2</v>
      </c>
      <c r="Q36" s="54">
        <v>3.8243758499101201E-2</v>
      </c>
      <c r="R36" s="54">
        <v>3.8243758499101201E-2</v>
      </c>
      <c r="S36" s="68">
        <v>3.8243758499101201E-2</v>
      </c>
      <c r="T36" s="67">
        <v>3.8243758499101201E-2</v>
      </c>
      <c r="U36" s="54">
        <v>3.8243758499101201E-2</v>
      </c>
      <c r="V36" s="68">
        <v>3.8243758499101201E-2</v>
      </c>
      <c r="W36" s="67">
        <v>3.8243758499101201E-2</v>
      </c>
      <c r="X36" s="54">
        <v>3.8243758499101201E-2</v>
      </c>
      <c r="Y36" s="68">
        <v>3.8243758499101201E-2</v>
      </c>
      <c r="Z36" s="67">
        <v>3.8243758499101201E-2</v>
      </c>
      <c r="AA36" s="68">
        <v>3.8243758499101201E-2</v>
      </c>
    </row>
    <row r="37" spans="1:27" x14ac:dyDescent="0.25">
      <c r="A37" s="10" t="s">
        <v>41</v>
      </c>
      <c r="B37" s="6" t="s">
        <v>54</v>
      </c>
      <c r="C37" s="5" t="s">
        <v>15</v>
      </c>
      <c r="D37" s="5" t="s">
        <v>13</v>
      </c>
      <c r="E37" s="6" t="s">
        <v>41</v>
      </c>
      <c r="F37" s="6" t="s">
        <v>47</v>
      </c>
      <c r="G37" s="6" t="s">
        <v>15</v>
      </c>
      <c r="H37" s="5" t="s">
        <v>4</v>
      </c>
      <c r="I37" s="29" t="s">
        <v>13</v>
      </c>
      <c r="J37" s="67">
        <v>4.0165319894276602E-2</v>
      </c>
      <c r="K37" s="55">
        <v>4.5496014055454698E-2</v>
      </c>
      <c r="L37" s="75">
        <v>5.7549866670275299E-2</v>
      </c>
      <c r="M37" s="67">
        <v>4.0165319894276602E-2</v>
      </c>
      <c r="N37" s="54">
        <v>4.0165319894276602E-2</v>
      </c>
      <c r="O37" s="54">
        <v>4.0165319894276602E-2</v>
      </c>
      <c r="P37" s="54">
        <v>4.0165319894276602E-2</v>
      </c>
      <c r="Q37" s="54">
        <v>4.0165319894276602E-2</v>
      </c>
      <c r="R37" s="54">
        <v>4.0165319894276602E-2</v>
      </c>
      <c r="S37" s="68">
        <v>4.0165319894276602E-2</v>
      </c>
      <c r="T37" s="67">
        <v>4.0165319894276602E-2</v>
      </c>
      <c r="U37" s="54">
        <v>4.0165319894276602E-2</v>
      </c>
      <c r="V37" s="68">
        <v>4.0165319894276602E-2</v>
      </c>
      <c r="W37" s="67">
        <v>4.0165319894276602E-2</v>
      </c>
      <c r="X37" s="54">
        <v>4.0165319894276602E-2</v>
      </c>
      <c r="Y37" s="68">
        <v>4.0165319894276602E-2</v>
      </c>
      <c r="Z37" s="67">
        <v>4.0165319894276602E-2</v>
      </c>
      <c r="AA37" s="68">
        <v>4.0165319894276602E-2</v>
      </c>
    </row>
    <row r="38" spans="1:27" x14ac:dyDescent="0.25">
      <c r="A38" s="10" t="s">
        <v>41</v>
      </c>
      <c r="B38" s="6" t="s">
        <v>54</v>
      </c>
      <c r="C38" s="5" t="s">
        <v>15</v>
      </c>
      <c r="D38" s="5" t="s">
        <v>13</v>
      </c>
      <c r="E38" s="6" t="s">
        <v>41</v>
      </c>
      <c r="F38" s="6" t="s">
        <v>49</v>
      </c>
      <c r="G38" s="6" t="s">
        <v>15</v>
      </c>
      <c r="H38" s="5" t="s">
        <v>4</v>
      </c>
      <c r="I38" s="29" t="s">
        <v>13</v>
      </c>
      <c r="J38" s="67">
        <v>3.73040681095093E-2</v>
      </c>
      <c r="K38" s="55">
        <v>4.2255020288727102E-2</v>
      </c>
      <c r="L38" s="75">
        <v>7.5631594153513004E-2</v>
      </c>
      <c r="M38" s="67">
        <v>3.73040681095093E-2</v>
      </c>
      <c r="N38" s="54">
        <v>3.73040681095093E-2</v>
      </c>
      <c r="O38" s="54">
        <v>3.73040681095093E-2</v>
      </c>
      <c r="P38" s="54">
        <v>3.73040681095093E-2</v>
      </c>
      <c r="Q38" s="54">
        <v>3.73040681095093E-2</v>
      </c>
      <c r="R38" s="54">
        <v>3.73040681095093E-2</v>
      </c>
      <c r="S38" s="68">
        <v>3.73040681095093E-2</v>
      </c>
      <c r="T38" s="67">
        <v>3.73040681095093E-2</v>
      </c>
      <c r="U38" s="54">
        <v>3.73040681095093E-2</v>
      </c>
      <c r="V38" s="68">
        <v>3.73040681095093E-2</v>
      </c>
      <c r="W38" s="67">
        <v>3.73040681095093E-2</v>
      </c>
      <c r="X38" s="54">
        <v>3.73040681095093E-2</v>
      </c>
      <c r="Y38" s="68">
        <v>3.73040681095093E-2</v>
      </c>
      <c r="Z38" s="67">
        <v>3.73040681095093E-2</v>
      </c>
      <c r="AA38" s="68">
        <v>3.73040681095093E-2</v>
      </c>
    </row>
    <row r="39" spans="1:27" x14ac:dyDescent="0.25">
      <c r="A39" s="10" t="s">
        <v>41</v>
      </c>
      <c r="B39" s="6" t="s">
        <v>54</v>
      </c>
      <c r="C39" s="5" t="s">
        <v>15</v>
      </c>
      <c r="D39" s="5" t="s">
        <v>13</v>
      </c>
      <c r="E39" s="6" t="s">
        <v>41</v>
      </c>
      <c r="F39" s="6" t="s">
        <v>51</v>
      </c>
      <c r="G39" s="6" t="s">
        <v>15</v>
      </c>
      <c r="H39" s="5" t="s">
        <v>4</v>
      </c>
      <c r="I39" s="29" t="s">
        <v>13</v>
      </c>
      <c r="J39" s="67">
        <v>2.0152960973791E-2</v>
      </c>
      <c r="K39" s="55">
        <v>2.2827638324207099E-2</v>
      </c>
      <c r="L39" s="75">
        <v>1.51961739443079E-2</v>
      </c>
      <c r="M39" s="67">
        <v>2.0152960973791E-2</v>
      </c>
      <c r="N39" s="54">
        <v>2.0152960973791E-2</v>
      </c>
      <c r="O39" s="54">
        <v>2.0152960973791E-2</v>
      </c>
      <c r="P39" s="54">
        <v>2.0152960973791E-2</v>
      </c>
      <c r="Q39" s="54">
        <v>2.0152960973791E-2</v>
      </c>
      <c r="R39" s="54">
        <v>2.0152960973791E-2</v>
      </c>
      <c r="S39" s="68">
        <v>2.0152960973791E-2</v>
      </c>
      <c r="T39" s="67">
        <v>2.0152960973791E-2</v>
      </c>
      <c r="U39" s="54">
        <v>2.0152960973791E-2</v>
      </c>
      <c r="V39" s="68">
        <v>2.0152960973791E-2</v>
      </c>
      <c r="W39" s="67">
        <v>2.0152960973791E-2</v>
      </c>
      <c r="X39" s="54">
        <v>2.0152960973791E-2</v>
      </c>
      <c r="Y39" s="68">
        <v>2.0152960973791E-2</v>
      </c>
      <c r="Z39" s="67">
        <v>2.0152960973791E-2</v>
      </c>
      <c r="AA39" s="68">
        <v>2.0152960973791E-2</v>
      </c>
    </row>
    <row r="40" spans="1:27" x14ac:dyDescent="0.25">
      <c r="A40" s="10" t="s">
        <v>41</v>
      </c>
      <c r="B40" s="6" t="s">
        <v>54</v>
      </c>
      <c r="C40" s="5" t="s">
        <v>15</v>
      </c>
      <c r="D40" s="5" t="s">
        <v>13</v>
      </c>
      <c r="E40" s="6" t="s">
        <v>41</v>
      </c>
      <c r="F40" s="6" t="s">
        <v>42</v>
      </c>
      <c r="G40" s="6" t="s">
        <v>15</v>
      </c>
      <c r="H40" s="5" t="s">
        <v>4</v>
      </c>
      <c r="I40" s="29" t="s">
        <v>13</v>
      </c>
      <c r="J40" s="67">
        <v>0.32099846625402001</v>
      </c>
      <c r="K40" s="55">
        <v>5.2267289401376198E-2</v>
      </c>
      <c r="L40" s="75">
        <v>9.3310522321010905E-2</v>
      </c>
      <c r="M40" s="67">
        <v>0.32099846625402001</v>
      </c>
      <c r="N40" s="54">
        <v>0.32099846625402001</v>
      </c>
      <c r="O40" s="54">
        <v>0.32099846625402001</v>
      </c>
      <c r="P40" s="54">
        <v>0.32099846625402001</v>
      </c>
      <c r="Q40" s="54">
        <v>0.32099846625402001</v>
      </c>
      <c r="R40" s="54">
        <v>0.32099846625402001</v>
      </c>
      <c r="S40" s="68">
        <v>0.32099846625402001</v>
      </c>
      <c r="T40" s="67">
        <v>0.32099846625402001</v>
      </c>
      <c r="U40" s="54">
        <v>0.32099846625402001</v>
      </c>
      <c r="V40" s="68">
        <v>0.32099846625402001</v>
      </c>
      <c r="W40" s="67">
        <v>0.32099846625402001</v>
      </c>
      <c r="X40" s="54">
        <v>0.32099846625402001</v>
      </c>
      <c r="Y40" s="68">
        <v>0.32099846625402001</v>
      </c>
      <c r="Z40" s="67">
        <v>0.32099846625402001</v>
      </c>
      <c r="AA40" s="68">
        <v>0.32099846625402001</v>
      </c>
    </row>
    <row r="41" spans="1:27" x14ac:dyDescent="0.25">
      <c r="A41" s="10" t="s">
        <v>41</v>
      </c>
      <c r="B41" s="6" t="s">
        <v>54</v>
      </c>
      <c r="C41" s="5" t="s">
        <v>15</v>
      </c>
      <c r="D41" s="5" t="s">
        <v>13</v>
      </c>
      <c r="E41" s="6" t="s">
        <v>41</v>
      </c>
      <c r="F41" s="6" t="s">
        <v>43</v>
      </c>
      <c r="G41" s="6" t="s">
        <v>15</v>
      </c>
      <c r="H41" s="5" t="s">
        <v>4</v>
      </c>
      <c r="I41" s="29" t="s">
        <v>13</v>
      </c>
      <c r="J41" s="67">
        <v>0.242524909597224</v>
      </c>
      <c r="K41" s="55">
        <v>0.28567058032693199</v>
      </c>
      <c r="L41" s="75">
        <v>0.29537231083343102</v>
      </c>
      <c r="M41" s="67">
        <v>0.242524909597224</v>
      </c>
      <c r="N41" s="54">
        <v>0.242524909597224</v>
      </c>
      <c r="O41" s="54">
        <v>0.242524909597224</v>
      </c>
      <c r="P41" s="54">
        <v>0.242524909597224</v>
      </c>
      <c r="Q41" s="54">
        <v>0.242524909597224</v>
      </c>
      <c r="R41" s="54">
        <v>0.242524909597224</v>
      </c>
      <c r="S41" s="68">
        <v>0.242524909597224</v>
      </c>
      <c r="T41" s="67">
        <v>0.242524909597224</v>
      </c>
      <c r="U41" s="54">
        <v>0.242524909597224</v>
      </c>
      <c r="V41" s="68">
        <v>0.242524909597224</v>
      </c>
      <c r="W41" s="67">
        <v>0.242524909597224</v>
      </c>
      <c r="X41" s="54">
        <v>0.242524909597224</v>
      </c>
      <c r="Y41" s="68">
        <v>0.242524909597224</v>
      </c>
      <c r="Z41" s="67">
        <v>0.242524909597224</v>
      </c>
      <c r="AA41" s="68">
        <v>0.242524909597224</v>
      </c>
    </row>
    <row r="42" spans="1:27" x14ac:dyDescent="0.25">
      <c r="A42" s="10" t="s">
        <v>41</v>
      </c>
      <c r="B42" s="6" t="s">
        <v>54</v>
      </c>
      <c r="C42" s="5" t="s">
        <v>15</v>
      </c>
      <c r="D42" s="5" t="s">
        <v>13</v>
      </c>
      <c r="E42" s="6" t="s">
        <v>41</v>
      </c>
      <c r="F42" s="6" t="s">
        <v>44</v>
      </c>
      <c r="G42" s="6" t="s">
        <v>15</v>
      </c>
      <c r="H42" s="5" t="s">
        <v>4</v>
      </c>
      <c r="I42" s="29" t="s">
        <v>13</v>
      </c>
      <c r="J42" s="67">
        <v>8.8620674141499406E-2</v>
      </c>
      <c r="K42" s="55">
        <v>0.104386470870189</v>
      </c>
      <c r="L42" s="75">
        <v>0.10497278139829</v>
      </c>
      <c r="M42" s="67">
        <v>8.8620674141499406E-2</v>
      </c>
      <c r="N42" s="54">
        <v>8.8620674141499406E-2</v>
      </c>
      <c r="O42" s="54">
        <v>8.8620674141499406E-2</v>
      </c>
      <c r="P42" s="54">
        <v>8.8620674141499406E-2</v>
      </c>
      <c r="Q42" s="54">
        <v>8.8620674141499406E-2</v>
      </c>
      <c r="R42" s="54">
        <v>8.8620674141499406E-2</v>
      </c>
      <c r="S42" s="68">
        <v>8.8620674141499406E-2</v>
      </c>
      <c r="T42" s="67">
        <v>8.8620674141499406E-2</v>
      </c>
      <c r="U42" s="54">
        <v>8.8620674141499406E-2</v>
      </c>
      <c r="V42" s="68">
        <v>8.8620674141499406E-2</v>
      </c>
      <c r="W42" s="67">
        <v>8.8620674141499406E-2</v>
      </c>
      <c r="X42" s="54">
        <v>8.8620674141499406E-2</v>
      </c>
      <c r="Y42" s="68">
        <v>8.8620674141499406E-2</v>
      </c>
      <c r="Z42" s="67">
        <v>8.8620674141499406E-2</v>
      </c>
      <c r="AA42" s="68">
        <v>8.8620674141499406E-2</v>
      </c>
    </row>
    <row r="43" spans="1:27" x14ac:dyDescent="0.25">
      <c r="A43" s="10" t="s">
        <v>41</v>
      </c>
      <c r="B43" s="6" t="s">
        <v>54</v>
      </c>
      <c r="C43" s="5" t="s">
        <v>15</v>
      </c>
      <c r="D43" s="5" t="s">
        <v>13</v>
      </c>
      <c r="E43" s="6" t="s">
        <v>41</v>
      </c>
      <c r="F43" s="6" t="s">
        <v>52</v>
      </c>
      <c r="G43" s="6" t="s">
        <v>15</v>
      </c>
      <c r="H43" s="5" t="s">
        <v>4</v>
      </c>
      <c r="I43" s="29" t="s">
        <v>13</v>
      </c>
      <c r="J43" s="67">
        <v>2.9043137504545301E-2</v>
      </c>
      <c r="K43" s="55">
        <v>6.3831556775871698E-2</v>
      </c>
      <c r="L43" s="75">
        <v>3.9563287973025302E-2</v>
      </c>
      <c r="M43" s="67">
        <v>2.9043137504545301E-2</v>
      </c>
      <c r="N43" s="54">
        <v>2.9043137504545301E-2</v>
      </c>
      <c r="O43" s="54">
        <v>2.9043137504545301E-2</v>
      </c>
      <c r="P43" s="54">
        <v>2.9043137504545301E-2</v>
      </c>
      <c r="Q43" s="54">
        <v>2.9043137504545301E-2</v>
      </c>
      <c r="R43" s="54">
        <v>2.9043137504545301E-2</v>
      </c>
      <c r="S43" s="68">
        <v>2.9043137504545301E-2</v>
      </c>
      <c r="T43" s="67">
        <v>2.9043137504545301E-2</v>
      </c>
      <c r="U43" s="54">
        <v>2.9043137504545301E-2</v>
      </c>
      <c r="V43" s="68">
        <v>2.9043137504545301E-2</v>
      </c>
      <c r="W43" s="67">
        <v>2.9043137504545301E-2</v>
      </c>
      <c r="X43" s="54">
        <v>2.9043137504545301E-2</v>
      </c>
      <c r="Y43" s="68">
        <v>2.9043137504545301E-2</v>
      </c>
      <c r="Z43" s="67">
        <v>2.9043137504545301E-2</v>
      </c>
      <c r="AA43" s="68">
        <v>2.9043137504545301E-2</v>
      </c>
    </row>
    <row r="44" spans="1:27" x14ac:dyDescent="0.25">
      <c r="A44" s="10" t="s">
        <v>41</v>
      </c>
      <c r="B44" s="6" t="s">
        <v>54</v>
      </c>
      <c r="C44" s="5" t="s">
        <v>15</v>
      </c>
      <c r="D44" s="5" t="s">
        <v>13</v>
      </c>
      <c r="E44" s="6" t="s">
        <v>41</v>
      </c>
      <c r="F44" s="6" t="s">
        <v>50</v>
      </c>
      <c r="G44" s="6" t="s">
        <v>15</v>
      </c>
      <c r="H44" s="5" t="s">
        <v>4</v>
      </c>
      <c r="I44" s="29" t="s">
        <v>13</v>
      </c>
      <c r="J44" s="67">
        <v>2.5298574167914201E-2</v>
      </c>
      <c r="K44" s="55">
        <v>2.8656171268049601E-2</v>
      </c>
      <c r="L44" s="75">
        <v>2.8649684454636601E-2</v>
      </c>
      <c r="M44" s="67">
        <v>2.5298574167914201E-2</v>
      </c>
      <c r="N44" s="54">
        <v>2.5298574167914201E-2</v>
      </c>
      <c r="O44" s="54">
        <v>2.5298574167914201E-2</v>
      </c>
      <c r="P44" s="54">
        <v>2.5298574167914201E-2</v>
      </c>
      <c r="Q44" s="54">
        <v>2.5298574167914201E-2</v>
      </c>
      <c r="R44" s="54">
        <v>2.5298574167914201E-2</v>
      </c>
      <c r="S44" s="68">
        <v>2.5298574167914201E-2</v>
      </c>
      <c r="T44" s="67">
        <v>2.5298574167914201E-2</v>
      </c>
      <c r="U44" s="54">
        <v>2.5298574167914201E-2</v>
      </c>
      <c r="V44" s="68">
        <v>2.5298574167914201E-2</v>
      </c>
      <c r="W44" s="67">
        <v>2.5298574167914201E-2</v>
      </c>
      <c r="X44" s="54">
        <v>2.5298574167914201E-2</v>
      </c>
      <c r="Y44" s="68">
        <v>2.5298574167914201E-2</v>
      </c>
      <c r="Z44" s="67">
        <v>2.5298574167914201E-2</v>
      </c>
      <c r="AA44" s="68">
        <v>2.5298574167914201E-2</v>
      </c>
    </row>
    <row r="45" spans="1:27" x14ac:dyDescent="0.25">
      <c r="A45" s="10" t="s">
        <v>41</v>
      </c>
      <c r="B45" s="6" t="s">
        <v>54</v>
      </c>
      <c r="C45" s="5" t="s">
        <v>15</v>
      </c>
      <c r="D45" s="5" t="s">
        <v>13</v>
      </c>
      <c r="E45" s="6" t="s">
        <v>41</v>
      </c>
      <c r="F45" s="6" t="s">
        <v>46</v>
      </c>
      <c r="G45" s="6" t="s">
        <v>15</v>
      </c>
      <c r="H45" s="5" t="s">
        <v>4</v>
      </c>
      <c r="I45" s="29" t="s">
        <v>13</v>
      </c>
      <c r="J45" s="67">
        <v>5.3871081463441002E-2</v>
      </c>
      <c r="K45" s="55">
        <v>6.1020788229611503E-2</v>
      </c>
      <c r="L45" s="75">
        <v>6.10069751328145E-2</v>
      </c>
      <c r="M45" s="67">
        <v>5.3871081463441002E-2</v>
      </c>
      <c r="N45" s="54">
        <v>5.3871081463441002E-2</v>
      </c>
      <c r="O45" s="54">
        <v>5.3871081463441002E-2</v>
      </c>
      <c r="P45" s="54">
        <v>5.3871081463441002E-2</v>
      </c>
      <c r="Q45" s="54">
        <v>5.3871081463441002E-2</v>
      </c>
      <c r="R45" s="54">
        <v>5.3871081463441002E-2</v>
      </c>
      <c r="S45" s="68">
        <v>5.3871081463441002E-2</v>
      </c>
      <c r="T45" s="67">
        <v>5.3871081463441002E-2</v>
      </c>
      <c r="U45" s="54">
        <v>5.3871081463441002E-2</v>
      </c>
      <c r="V45" s="68">
        <v>5.3871081463441002E-2</v>
      </c>
      <c r="W45" s="67">
        <v>5.3871081463441002E-2</v>
      </c>
      <c r="X45" s="54">
        <v>5.3871081463441002E-2</v>
      </c>
      <c r="Y45" s="68">
        <v>5.3871081463441002E-2</v>
      </c>
      <c r="Z45" s="67">
        <v>5.3871081463441002E-2</v>
      </c>
      <c r="AA45" s="68">
        <v>5.3871081463441002E-2</v>
      </c>
    </row>
    <row r="46" spans="1:27" ht="15.75" thickBot="1" x14ac:dyDescent="0.3">
      <c r="A46" s="11" t="s">
        <v>41</v>
      </c>
      <c r="B46" s="12" t="s">
        <v>54</v>
      </c>
      <c r="C46" s="13" t="s">
        <v>15</v>
      </c>
      <c r="D46" s="13" t="s">
        <v>13</v>
      </c>
      <c r="E46" s="12" t="s">
        <v>41</v>
      </c>
      <c r="F46" s="12" t="s">
        <v>53</v>
      </c>
      <c r="G46" s="12" t="s">
        <v>15</v>
      </c>
      <c r="H46" s="13" t="s">
        <v>4</v>
      </c>
      <c r="I46" s="30" t="s">
        <v>13</v>
      </c>
      <c r="J46" s="69">
        <v>1.33933627947781E-2</v>
      </c>
      <c r="K46" s="76">
        <v>1.51709142007321E-2</v>
      </c>
      <c r="L46" s="77">
        <v>1.5167480005395801E-2</v>
      </c>
      <c r="M46" s="69">
        <v>1.33933627947781E-2</v>
      </c>
      <c r="N46" s="70">
        <v>1.33933627947781E-2</v>
      </c>
      <c r="O46" s="70">
        <v>1.33933627947781E-2</v>
      </c>
      <c r="P46" s="70">
        <v>1.33933627947781E-2</v>
      </c>
      <c r="Q46" s="70">
        <v>1.33933627947781E-2</v>
      </c>
      <c r="R46" s="70">
        <v>1.33933627947781E-2</v>
      </c>
      <c r="S46" s="71">
        <v>1.33933627947781E-2</v>
      </c>
      <c r="T46" s="69">
        <v>1.33933627947781E-2</v>
      </c>
      <c r="U46" s="70">
        <v>1.33933627947781E-2</v>
      </c>
      <c r="V46" s="71">
        <v>1.33933627947781E-2</v>
      </c>
      <c r="W46" s="69">
        <v>1.33933627947781E-2</v>
      </c>
      <c r="X46" s="70">
        <v>1.33933627947781E-2</v>
      </c>
      <c r="Y46" s="71">
        <v>1.33933627947781E-2</v>
      </c>
      <c r="Z46" s="69">
        <v>1.33933627947781E-2</v>
      </c>
      <c r="AA46" s="71">
        <v>1.33933627947781E-2</v>
      </c>
    </row>
    <row r="50" spans="5:6" x14ac:dyDescent="0.25">
      <c r="E50" t="s">
        <v>75</v>
      </c>
      <c r="F50" s="56">
        <f>[1]demand!$B$37</f>
        <v>0.51</v>
      </c>
    </row>
    <row r="51" spans="5:6" x14ac:dyDescent="0.25">
      <c r="E51" t="s">
        <v>76</v>
      </c>
      <c r="F51" s="56">
        <f>[1]demand!$B$38</f>
        <v>0.51</v>
      </c>
    </row>
    <row r="52" spans="5:6" x14ac:dyDescent="0.25">
      <c r="E52" t="s">
        <v>77</v>
      </c>
      <c r="F52" s="56">
        <f>[1]demand!$B$39</f>
        <v>0.31005006449356154</v>
      </c>
    </row>
    <row r="53" spans="5:6" x14ac:dyDescent="0.25">
      <c r="E53" t="s">
        <v>78</v>
      </c>
      <c r="F53" s="56">
        <f>[1]demand!$B$40</f>
        <v>0.91861106007716331</v>
      </c>
    </row>
    <row r="54" spans="5:6" x14ac:dyDescent="0.25">
      <c r="E54" t="s">
        <v>79</v>
      </c>
      <c r="F54" s="56">
        <f>[1]demand!$B$41</f>
        <v>0.91787934396056681</v>
      </c>
    </row>
    <row r="55" spans="5:6" x14ac:dyDescent="0.25">
      <c r="E55" t="s">
        <v>80</v>
      </c>
      <c r="F55" s="56">
        <f>[1]demand!$B$42</f>
        <v>0</v>
      </c>
    </row>
    <row r="57" spans="5:6" x14ac:dyDescent="0.25">
      <c r="E57" t="s">
        <v>81</v>
      </c>
      <c r="F57" s="57">
        <f>SUM([1]demand!$F$3:$F$12)</f>
        <v>247.41426000000001</v>
      </c>
    </row>
    <row r="58" spans="5:6" x14ac:dyDescent="0.25">
      <c r="E58" t="s">
        <v>82</v>
      </c>
      <c r="F58" s="57">
        <f>SUM([1]demand!$F$13:$F$17)</f>
        <v>309.56898000000001</v>
      </c>
    </row>
    <row r="59" spans="5:6" x14ac:dyDescent="0.25">
      <c r="E59" t="s">
        <v>83</v>
      </c>
      <c r="F59" s="57">
        <f>SUM([1]demand!$F$18:$F$22)</f>
        <v>212.72937989987099</v>
      </c>
    </row>
    <row r="60" spans="5:6" x14ac:dyDescent="0.25">
      <c r="E60" t="s">
        <v>84</v>
      </c>
      <c r="F60" s="57">
        <f>SUM([1]demand!$F$23:$F$27)</f>
        <v>991.11978688223405</v>
      </c>
    </row>
    <row r="61" spans="5:6" x14ac:dyDescent="0.25">
      <c r="E61" t="s">
        <v>85</v>
      </c>
      <c r="F61" s="57">
        <f>SUM([1]demand!$F$28:$F$32)</f>
        <v>1379.9398057103163</v>
      </c>
    </row>
  </sheetData>
  <conditionalFormatting sqref="J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U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U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U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W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W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W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W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2024-09-18T06:31:18Z</dcterms:modified>
</cp:coreProperties>
</file>