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780" windowHeight="858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Exposicion">'[1]Niveles de Exposición'!$C$3:$D$27</definedName>
    <definedName name="Impacto">'[1]Niveles de Impacto'!$A$2:$B$6</definedName>
    <definedName name="Probabilidad">'[1]Niveles de Probabilidad'!$A$2:$B$6</definedName>
  </definedNames>
  <calcPr calcId="125725"/>
</workbook>
</file>

<file path=xl/calcChain.xml><?xml version="1.0" encoding="utf-8"?>
<calcChain xmlns="http://schemas.openxmlformats.org/spreadsheetml/2006/main">
  <c r="E51" i="1"/>
  <c r="G51"/>
  <c r="E39"/>
  <c r="G39"/>
  <c r="E60"/>
  <c r="G60"/>
  <c r="E40"/>
  <c r="G40"/>
  <c r="E34"/>
  <c r="G34"/>
  <c r="E26"/>
  <c r="G26"/>
  <c r="E27"/>
  <c r="G27"/>
  <c r="E15"/>
  <c r="G15"/>
  <c r="E16"/>
  <c r="G16"/>
  <c r="E10"/>
  <c r="G10"/>
  <c r="E11"/>
  <c r="G11"/>
  <c r="E41"/>
  <c r="G41"/>
  <c r="E78"/>
  <c r="G78"/>
  <c r="E2"/>
  <c r="G2"/>
  <c r="E8"/>
  <c r="G8"/>
  <c r="E3"/>
  <c r="G3"/>
  <c r="E43"/>
  <c r="G43"/>
  <c r="E52"/>
  <c r="G52"/>
  <c r="E44"/>
  <c r="G44"/>
  <c r="E53"/>
  <c r="E54"/>
  <c r="G54"/>
  <c r="E45"/>
  <c r="E61"/>
  <c r="G61"/>
  <c r="E70"/>
  <c r="E71"/>
  <c r="E62"/>
  <c r="E63"/>
  <c r="E72"/>
  <c r="E64"/>
  <c r="G64"/>
  <c r="E73"/>
  <c r="E30"/>
  <c r="E31"/>
  <c r="E42"/>
  <c r="E79"/>
  <c r="G79"/>
  <c r="E74"/>
  <c r="G74"/>
  <c r="E55"/>
  <c r="G55"/>
  <c r="E80"/>
  <c r="G80"/>
  <c r="E32"/>
  <c r="G32"/>
  <c r="E65"/>
  <c r="G65"/>
  <c r="E12"/>
  <c r="G12"/>
  <c r="E57"/>
  <c r="G57"/>
  <c r="E66"/>
  <c r="G66"/>
  <c r="E75"/>
  <c r="G75"/>
  <c r="E25"/>
  <c r="G25"/>
  <c r="E58"/>
  <c r="G58"/>
  <c r="E19"/>
  <c r="G19"/>
  <c r="E59"/>
  <c r="G59"/>
  <c r="E67"/>
  <c r="G67"/>
  <c r="E81"/>
  <c r="G81"/>
  <c r="E20"/>
  <c r="G20"/>
  <c r="E24"/>
  <c r="G24"/>
  <c r="E13"/>
  <c r="G13"/>
  <c r="E46"/>
  <c r="G46"/>
  <c r="E36"/>
  <c r="G36"/>
  <c r="E37"/>
  <c r="G37"/>
  <c r="E21"/>
  <c r="G21"/>
  <c r="E68"/>
  <c r="G68"/>
  <c r="E38"/>
  <c r="G38"/>
  <c r="E22"/>
  <c r="G22"/>
  <c r="E23"/>
  <c r="G23"/>
  <c r="E28"/>
  <c r="G28"/>
  <c r="E48"/>
  <c r="G48"/>
  <c r="E85"/>
  <c r="G85"/>
  <c r="E87"/>
  <c r="G87"/>
  <c r="E86"/>
  <c r="G86"/>
  <c r="E49"/>
  <c r="G49"/>
  <c r="E69"/>
  <c r="G69"/>
  <c r="E47"/>
  <c r="G47"/>
  <c r="E56"/>
  <c r="G56"/>
  <c r="E82"/>
  <c r="G82"/>
  <c r="E50"/>
  <c r="G50"/>
  <c r="E33"/>
  <c r="G33"/>
  <c r="E17"/>
  <c r="G17"/>
  <c r="E18"/>
  <c r="G18"/>
  <c r="E83"/>
  <c r="G83"/>
  <c r="E35"/>
  <c r="G35"/>
  <c r="E4"/>
  <c r="G4"/>
  <c r="E5"/>
  <c r="G5"/>
  <c r="E76"/>
  <c r="G76"/>
  <c r="E84"/>
  <c r="G84"/>
  <c r="E9"/>
  <c r="G9"/>
  <c r="E6"/>
  <c r="G6"/>
  <c r="E14"/>
  <c r="G14"/>
  <c r="E7"/>
  <c r="J7" s="1"/>
  <c r="G7"/>
  <c r="E77"/>
  <c r="G77"/>
  <c r="K77"/>
  <c r="H77"/>
  <c r="J77"/>
  <c r="K7"/>
  <c r="H7"/>
  <c r="K14"/>
  <c r="H14"/>
  <c r="I14"/>
  <c r="K6"/>
  <c r="H6"/>
  <c r="J6"/>
  <c r="K9"/>
  <c r="H9"/>
  <c r="J9"/>
  <c r="K84"/>
  <c r="H84"/>
  <c r="J84"/>
  <c r="K76"/>
  <c r="H76"/>
  <c r="J76"/>
  <c r="K5"/>
  <c r="H5"/>
  <c r="J5"/>
  <c r="K4"/>
  <c r="H4"/>
  <c r="J4"/>
  <c r="K35"/>
  <c r="H35"/>
  <c r="J35"/>
  <c r="K83"/>
  <c r="H83"/>
  <c r="J83"/>
  <c r="K18"/>
  <c r="H18"/>
  <c r="J18"/>
  <c r="K17"/>
  <c r="H17"/>
  <c r="J17"/>
  <c r="K33"/>
  <c r="H33"/>
  <c r="J33"/>
  <c r="K50"/>
  <c r="H50"/>
  <c r="J50"/>
  <c r="K82"/>
  <c r="H82"/>
  <c r="J82"/>
  <c r="K56"/>
  <c r="H56"/>
  <c r="J56"/>
  <c r="K47"/>
  <c r="H47"/>
  <c r="J47"/>
  <c r="K69"/>
  <c r="H69"/>
  <c r="J69"/>
  <c r="K49"/>
  <c r="H49"/>
  <c r="J49"/>
  <c r="K86"/>
  <c r="H86"/>
  <c r="J86"/>
  <c r="K87"/>
  <c r="H87"/>
  <c r="J87"/>
  <c r="K85"/>
  <c r="H85"/>
  <c r="J85"/>
  <c r="K48"/>
  <c r="H48"/>
  <c r="J48"/>
  <c r="K28"/>
  <c r="H28"/>
  <c r="J28"/>
  <c r="K23"/>
  <c r="H23"/>
  <c r="J23"/>
  <c r="K22"/>
  <c r="H22"/>
  <c r="J22"/>
  <c r="K38"/>
  <c r="H38"/>
  <c r="J38"/>
  <c r="K68"/>
  <c r="H68"/>
  <c r="K21"/>
  <c r="I21"/>
  <c r="H21"/>
  <c r="K37"/>
  <c r="H37"/>
  <c r="J37"/>
  <c r="K36"/>
  <c r="I36"/>
  <c r="H36"/>
  <c r="K46"/>
  <c r="H46"/>
  <c r="J46"/>
  <c r="K13"/>
  <c r="I13"/>
  <c r="H13"/>
  <c r="K24"/>
  <c r="H24"/>
  <c r="J24"/>
  <c r="K20"/>
  <c r="I20"/>
  <c r="H20"/>
  <c r="K81"/>
  <c r="H81"/>
  <c r="J81"/>
  <c r="K67"/>
  <c r="I67"/>
  <c r="H67"/>
  <c r="K59"/>
  <c r="H59"/>
  <c r="J59"/>
  <c r="K19"/>
  <c r="I19"/>
  <c r="H19"/>
  <c r="K58"/>
  <c r="H58"/>
  <c r="J58"/>
  <c r="K25"/>
  <c r="I25"/>
  <c r="H25"/>
  <c r="K75"/>
  <c r="H75"/>
  <c r="J75"/>
  <c r="K66"/>
  <c r="I66"/>
  <c r="H66"/>
  <c r="K57"/>
  <c r="H57"/>
  <c r="J57"/>
  <c r="K12"/>
  <c r="I12"/>
  <c r="H12"/>
  <c r="K65"/>
  <c r="H65"/>
  <c r="J65"/>
  <c r="K32"/>
  <c r="I32"/>
  <c r="H32"/>
  <c r="K80"/>
  <c r="H80"/>
  <c r="J80"/>
  <c r="K55"/>
  <c r="I55"/>
  <c r="H55"/>
  <c r="K74"/>
  <c r="H74"/>
  <c r="J74"/>
  <c r="K79"/>
  <c r="I79"/>
  <c r="H79"/>
  <c r="K42"/>
  <c r="H42"/>
  <c r="J42"/>
  <c r="K31"/>
  <c r="H31"/>
  <c r="I31"/>
  <c r="K30"/>
  <c r="H30"/>
  <c r="J30"/>
  <c r="K73"/>
  <c r="H73"/>
  <c r="I73"/>
  <c r="K64"/>
  <c r="H64"/>
  <c r="K72"/>
  <c r="H72"/>
  <c r="K63"/>
  <c r="H63"/>
  <c r="J63"/>
  <c r="K62"/>
  <c r="H62"/>
  <c r="I62"/>
  <c r="K71"/>
  <c r="H71"/>
  <c r="J71"/>
  <c r="K70"/>
  <c r="H70"/>
  <c r="I70"/>
  <c r="K61"/>
  <c r="H61"/>
  <c r="J61"/>
  <c r="K45"/>
  <c r="H45"/>
  <c r="I45"/>
  <c r="K54"/>
  <c r="H54"/>
  <c r="K53"/>
  <c r="H53"/>
  <c r="K44"/>
  <c r="H44"/>
  <c r="J44"/>
  <c r="K52"/>
  <c r="I52"/>
  <c r="H52"/>
  <c r="I43"/>
  <c r="K43"/>
  <c r="H43"/>
  <c r="K3"/>
  <c r="H3"/>
  <c r="J3"/>
  <c r="K8"/>
  <c r="H8"/>
  <c r="J8"/>
  <c r="K2"/>
  <c r="H2"/>
  <c r="J2"/>
  <c r="K78"/>
  <c r="I78"/>
  <c r="H78"/>
  <c r="I41"/>
  <c r="K41"/>
  <c r="H41"/>
  <c r="I11"/>
  <c r="K11"/>
  <c r="H11"/>
  <c r="I10"/>
  <c r="K10"/>
  <c r="H10"/>
  <c r="K16"/>
  <c r="H16"/>
  <c r="J16"/>
  <c r="K15"/>
  <c r="H15"/>
  <c r="J15"/>
  <c r="K27"/>
  <c r="I27"/>
  <c r="H27"/>
  <c r="K26"/>
  <c r="H26"/>
  <c r="J26"/>
  <c r="K34"/>
  <c r="I34"/>
  <c r="H34"/>
  <c r="K40"/>
  <c r="H40"/>
  <c r="J40"/>
  <c r="K60"/>
  <c r="I60"/>
  <c r="H60"/>
  <c r="I39"/>
  <c r="K39"/>
  <c r="H39"/>
  <c r="I51"/>
  <c r="K51"/>
  <c r="H51"/>
  <c r="K29"/>
  <c r="J62" l="1"/>
  <c r="J31"/>
  <c r="J51"/>
  <c r="J39"/>
  <c r="J60"/>
  <c r="I40"/>
  <c r="J34"/>
  <c r="I26"/>
  <c r="J27"/>
  <c r="I15"/>
  <c r="I16"/>
  <c r="J10"/>
  <c r="J11"/>
  <c r="J41"/>
  <c r="J78"/>
  <c r="I2"/>
  <c r="I8"/>
  <c r="I3"/>
  <c r="J43"/>
  <c r="J52"/>
  <c r="I44"/>
  <c r="I53"/>
  <c r="J53"/>
  <c r="J54"/>
  <c r="I61"/>
  <c r="J70"/>
  <c r="I72"/>
  <c r="J72"/>
  <c r="J64"/>
  <c r="J73"/>
  <c r="J79"/>
  <c r="I74"/>
  <c r="J55"/>
  <c r="I80"/>
  <c r="J32"/>
  <c r="I65"/>
  <c r="J12"/>
  <c r="I57"/>
  <c r="J66"/>
  <c r="I75"/>
  <c r="J25"/>
  <c r="I58"/>
  <c r="J19"/>
  <c r="I59"/>
  <c r="J67"/>
  <c r="I81"/>
  <c r="J20"/>
  <c r="I24"/>
  <c r="J13"/>
  <c r="I46"/>
  <c r="J36"/>
  <c r="I37"/>
  <c r="J21"/>
  <c r="J68"/>
  <c r="I71"/>
  <c r="I63"/>
  <c r="I30"/>
  <c r="I42"/>
  <c r="I54"/>
  <c r="J45"/>
  <c r="I38"/>
  <c r="I22"/>
  <c r="I23"/>
  <c r="I28"/>
  <c r="I48"/>
  <c r="I85"/>
  <c r="I87"/>
  <c r="I86"/>
  <c r="I49"/>
  <c r="I69"/>
  <c r="I47"/>
  <c r="I56"/>
  <c r="I82"/>
  <c r="I50"/>
  <c r="I33"/>
  <c r="I17"/>
  <c r="I18"/>
  <c r="I76"/>
  <c r="J14"/>
  <c r="I77"/>
  <c r="E91" l="1"/>
  <c r="E92"/>
  <c r="E93"/>
  <c r="E94"/>
  <c r="E95"/>
  <c r="E96" l="1"/>
  <c r="F91" s="1"/>
  <c r="F95"/>
  <c r="F94"/>
  <c r="F92" l="1"/>
  <c r="F93"/>
  <c r="F96" s="1"/>
</calcChain>
</file>

<file path=xl/sharedStrings.xml><?xml version="1.0" encoding="utf-8"?>
<sst xmlns="http://schemas.openxmlformats.org/spreadsheetml/2006/main" count="270" uniqueCount="189">
  <si>
    <t>Categoría</t>
  </si>
  <si>
    <t>Identificador</t>
  </si>
  <si>
    <t>Descripción</t>
  </si>
  <si>
    <t>Probabilidad</t>
  </si>
  <si>
    <t>Impacto</t>
  </si>
  <si>
    <t>Exposición</t>
  </si>
  <si>
    <t>Riesgo</t>
  </si>
  <si>
    <t>A.01</t>
  </si>
  <si>
    <t>El tiempo de comunicación del cliente (por ejemplo, tiempo para responder a las preguntas para aclarar los requisitos) es más lento del esperado.</t>
  </si>
  <si>
    <t>Bajo</t>
  </si>
  <si>
    <t>Alto</t>
  </si>
  <si>
    <t>Moderado</t>
  </si>
  <si>
    <t>A.02</t>
  </si>
  <si>
    <t>El personal contratado no suministra los componentes en el período establecido.</t>
  </si>
  <si>
    <t>A.03</t>
  </si>
  <si>
    <t>El personal contratado proporciona material de una calidad inaceptable, por lo que hay que añadir un tiempo extra para mejorar la calidad.</t>
  </si>
  <si>
    <t>A.04</t>
  </si>
  <si>
    <t>Los proveedores no se integran en el proyecto, con lo que no se alcanza el nivel de rendimiento que se necesita.</t>
  </si>
  <si>
    <t>A.05</t>
  </si>
  <si>
    <t>Se añaden requisitos extra.</t>
  </si>
  <si>
    <t>A.06</t>
  </si>
  <si>
    <t>El producto depende de las normativas del gobierno, que pueden cambiar de forma inesperada.</t>
  </si>
  <si>
    <t>A.07</t>
  </si>
  <si>
    <t>La contratación tarda más de lo esperado.</t>
  </si>
  <si>
    <t>A.08</t>
  </si>
  <si>
    <t>El personal contratado abandona el proyecto antes de su finalización.</t>
  </si>
  <si>
    <t>A.09</t>
  </si>
  <si>
    <t>Existencia de fricciones entre el Project Manager y el Sponsor.</t>
  </si>
  <si>
    <t>A.10</t>
  </si>
  <si>
    <t>Entre el Project Manager y el Sponsor existen canales de comunicación difusos.</t>
  </si>
  <si>
    <t>Elaboración de la planificación</t>
  </si>
  <si>
    <t>B.01</t>
  </si>
  <si>
    <t>El centro de capital seleccionado por el Gobierno no cumple con las 
especificaciones y requerimintos generales definidos.</t>
  </si>
  <si>
    <t>B.02</t>
  </si>
  <si>
    <t>El centro del interior seleccionado por el Gobierno no cumple con las 
especificaciones y requerimintos generales definidos.</t>
  </si>
  <si>
    <t>B.03</t>
  </si>
  <si>
    <t>El inspector no se presentó en la fecha y horario acordado con el colegio.</t>
  </si>
  <si>
    <t>B.04</t>
  </si>
  <si>
    <t>El inspector no presentó el informe de irregularidades correspondiente en tiempo y forma.</t>
  </si>
  <si>
    <t>Organización y gestión</t>
  </si>
  <si>
    <t>C.01</t>
  </si>
  <si>
    <t xml:space="preserve">El Gobierno tiene un retraso de 15 días en la entrega de la lista de los 20 centros de capital seleccionados. </t>
  </si>
  <si>
    <t>C.02</t>
  </si>
  <si>
    <t>El Gobierno tiene un retraso de 10 días en la entrega de la información de colegios del interior.</t>
  </si>
  <si>
    <t>C.03</t>
  </si>
  <si>
    <t>El Gobierno tiene un retraso de 15 días en la entrega de la lista de los 20 centros del interior seleccionados.</t>
  </si>
  <si>
    <t>Proceso</t>
  </si>
  <si>
    <t>D.01</t>
  </si>
  <si>
    <t>La burocracia produce un progreso más lento del esperado.</t>
  </si>
  <si>
    <t>D.02</t>
  </si>
  <si>
    <t>La falta de un seguimiento exacto del progreso hace que se desconozca que el proyecto esté retrasado hasta que está muy avanzado.</t>
  </si>
  <si>
    <t>E.01</t>
  </si>
  <si>
    <t>Demora en mas de 10 dias en establecer los parametros de costo</t>
  </si>
  <si>
    <t>E.02</t>
  </si>
  <si>
    <t>Demora en mas de 10 dias en establecer los parametros de cantidad</t>
  </si>
  <si>
    <t>E.03</t>
  </si>
  <si>
    <t>Demora en mas de 5 dias en la aprobacion del informe de pedido informático</t>
  </si>
  <si>
    <t>E.04</t>
  </si>
  <si>
    <t>Demora en mas de 5 dias en la aprobacion del informe de pedido mobiliario</t>
  </si>
  <si>
    <t>E.05</t>
  </si>
  <si>
    <t>La verificación de cobertura no es acertada</t>
  </si>
  <si>
    <t>F.01</t>
  </si>
  <si>
    <t>Demora en mas de 2 dias en la confección del pedido de cotizacion de hardware</t>
  </si>
  <si>
    <t>F.02</t>
  </si>
  <si>
    <t>Demora en mas de 2 dias en la confección del pedido de cotizacion de software</t>
  </si>
  <si>
    <t>F.03</t>
  </si>
  <si>
    <t>Demora en mas de 2 dias en la confección del pedido de cotizacion de insumos</t>
  </si>
  <si>
    <t>F.04</t>
  </si>
  <si>
    <t>Demora en mas de 2 dias en la confección del pedido de cotizacion de mobiliario</t>
  </si>
  <si>
    <t>F.05</t>
  </si>
  <si>
    <t>Demora mayor a 5 dias en la selección de un proveedor</t>
  </si>
  <si>
    <t>F.06</t>
  </si>
  <si>
    <t>El proveedor seleccionado se baja por problemas particulares desconocidos a nustro equipo</t>
  </si>
  <si>
    <t>Ambiente/Infraestructura de desarrollo</t>
  </si>
  <si>
    <t>F.07</t>
  </si>
  <si>
    <t xml:space="preserve">Los costos cambian en forma  de aumento en un 20% en relacion a los parametros de costo establecidos </t>
  </si>
  <si>
    <t>F.08</t>
  </si>
  <si>
    <t>Las ordenes de compra se retrasan al no contar con el suficiente dinero que el proveedor establece como entrega minima</t>
  </si>
  <si>
    <t>F.09</t>
  </si>
  <si>
    <t>Se extiende por mas de 2 semanas trabas en la importación de productos que no pueden ser sustituidos</t>
  </si>
  <si>
    <t>Muy Alto</t>
  </si>
  <si>
    <t>F.10</t>
  </si>
  <si>
    <t>Confección de una cantidad mayor al 40% de nuevos pedidos de cotización por tratarse de problemas de importación en productos sustitutos</t>
  </si>
  <si>
    <t>F.11</t>
  </si>
  <si>
    <t>La tasa de cambio de divisas para los productos que se requiera importar subre cambios en mas de 0,03%</t>
  </si>
  <si>
    <t>G.01</t>
  </si>
  <si>
    <t>El depósito no cuenta con la instalación eléctrica adecuada para montar el laboratorio durante un lapso de 15 días</t>
  </si>
  <si>
    <t>G.02</t>
  </si>
  <si>
    <t>El depósito no cuenta con el espacio suficiente para montar el laboratorio durante un lapso de 15 días</t>
  </si>
  <si>
    <t>G.03</t>
  </si>
  <si>
    <t>Ambos asistentes de instalación no se encuentren disponibles por enfermedad o causas de fuerza mayor por el lapso de 3 días</t>
  </si>
  <si>
    <t>G.04</t>
  </si>
  <si>
    <t>Uno de los asistentes de instalación no se encuentre disponible por el lapso de 10 días por enfermedad o causas de fuerza mayor</t>
  </si>
  <si>
    <t>G.05</t>
  </si>
  <si>
    <t>No disponer de los materiales necesarios para armar la infraestructura por más de 3 días.</t>
  </si>
  <si>
    <t>G.06</t>
  </si>
  <si>
    <t>Que no se consigan los CDs de instalación del software del servidor por más de 3 días a partir de lo esperado por inconvenientes en el circuito de compra</t>
  </si>
  <si>
    <t>G.07</t>
  </si>
  <si>
    <t>Desperfecto del server master a instalar, y que no se pueda reemplazar antes de 14 días. Hasta 14 días se podría demorar ya que se podría reemplazar el servidor dañado por otro server e ir clonando mientras se reemplaza.</t>
  </si>
  <si>
    <t>G.08</t>
  </si>
  <si>
    <t>Que los servidores no cumplan con los requisitos solicitados y se tengan que reemplazar.</t>
  </si>
  <si>
    <t>G.09</t>
  </si>
  <si>
    <t>Que el servidor instalado no se comporte como es esperado</t>
  </si>
  <si>
    <t>G.10</t>
  </si>
  <si>
    <t>Que se rompan las mangueras de conexión de discos e impidan la clonación de servidores y PCs</t>
  </si>
  <si>
    <t>G.11</t>
  </si>
  <si>
    <t>Que se dañen los conectores de los controladores de disco desde donde se realizan las copias</t>
  </si>
  <si>
    <t>G.12</t>
  </si>
  <si>
    <t>Que no se consigan los CDs de instalación del software de la PC por más de 3 días a partir de lo esperado por inconvenientes en el circuito de compra</t>
  </si>
  <si>
    <t>G.13</t>
  </si>
  <si>
    <t>Desperfecto de la PC master a instalar, y que no se pueda reemplazar antes de 5 días. Hasta 5 días se podría demorar ya que se podría reemplazar la pc dañada por otra PC e ir clonando mientras se reemplaza.</t>
  </si>
  <si>
    <t>G.14</t>
  </si>
  <si>
    <t>Que las PCs no cumplan con los requisitos solicitados y se tengan que reemplazar.</t>
  </si>
  <si>
    <t>G.15</t>
  </si>
  <si>
    <t>Que la PC master instalada no se comporte como es esperado</t>
  </si>
  <si>
    <t>G.16</t>
  </si>
  <si>
    <t>Los asistentes de instalación no responden de acuerdo a los índices de rendimiento esperados</t>
  </si>
  <si>
    <t>G.17</t>
  </si>
  <si>
    <t>Personal del tipo "Asistentes de instalación" abandonan el proyecto antes de su finalización</t>
  </si>
  <si>
    <t>H.01</t>
  </si>
  <si>
    <t>Que el material de instalación de los centros no llegue al momento programado y se demore más de 1 día (mobiliario, materiales eléctricos, equipamiento informático, material de cableado estructurado y todos aquellos materiales necesarios para la configuración de los centros).</t>
  </si>
  <si>
    <t>H.02</t>
  </si>
  <si>
    <t>Tener ausentes por más de 24 hs. el 50% de los asistentes de instalación responsables de montar el mobiliario, instalación y configuración de acceso a internet y configuración de equipos informáticos en red de datos</t>
  </si>
  <si>
    <t>H.03</t>
  </si>
  <si>
    <t>Tener ausentes el 50% de los electricistas responsables de realizar la instalación eléctrica</t>
  </si>
  <si>
    <t>H.04</t>
  </si>
  <si>
    <t>Tener ausentes el 30% de los técnicos instaladores responsables de realizar el cableado estructurado</t>
  </si>
  <si>
    <t>H.05</t>
  </si>
  <si>
    <t>Incapacidad de acceso físico al centro por cuestiones de autorizaciones no gestionadas, no disponibilidad de llaves, etc, por más de dos horas</t>
  </si>
  <si>
    <t>H.06</t>
  </si>
  <si>
    <t>No hay espacio físico suficiente para instalar de acuerdo a lo planificado</t>
  </si>
  <si>
    <t>H.07</t>
  </si>
  <si>
    <t>Los espacios están disponibles pero no son adecuados (por ejemplo, falta de descarga a tierra, ausencia de línea telefónica, etc).</t>
  </si>
  <si>
    <t>H.08</t>
  </si>
  <si>
    <t>Los electricistas no responden de acuerdo a los índices de rendimiento esperados</t>
  </si>
  <si>
    <t>H.09</t>
  </si>
  <si>
    <t>Los técnicos instaladores no responden de acuerdo a los índices de rendimiento esperados</t>
  </si>
  <si>
    <t>H.10</t>
  </si>
  <si>
    <t>Personal del tipo "Electricistas" abandonan el proyecto antes de su finalización</t>
  </si>
  <si>
    <t>H.11</t>
  </si>
  <si>
    <t>Personal del tipo "Técnicos instaladores" abandonan el proyecto antes de su finalización</t>
  </si>
  <si>
    <t>Fuerzas mayores</t>
  </si>
  <si>
    <t>I.01</t>
  </si>
  <si>
    <t>Robo, hurto o pérdida del mobiliario por incendio</t>
  </si>
  <si>
    <t>I.02</t>
  </si>
  <si>
    <t>Robo, hurto o pérdida del material eléctrico por incendio</t>
  </si>
  <si>
    <t>I.03</t>
  </si>
  <si>
    <t>Robo, hurto o pérdida del material de red por incendio</t>
  </si>
  <si>
    <t>I.04</t>
  </si>
  <si>
    <t>Daños salvables del equipamiento informático por golpes o humedad</t>
  </si>
  <si>
    <t>I.05</t>
  </si>
  <si>
    <t>Robo, hurto o destrucción de los equipos informáticos</t>
  </si>
  <si>
    <t>J.01</t>
  </si>
  <si>
    <t>J.02</t>
  </si>
  <si>
    <t>J.03</t>
  </si>
  <si>
    <t>Las actividades iniciales de control de calidad son recortadas, haciendo que se tenga que repetir el trabajo.</t>
  </si>
  <si>
    <t>J.04</t>
  </si>
  <si>
    <t>Un control de calidad inadecuado hace que los problemas de calidad que afectan a la planificación se conozcan tarde.</t>
  </si>
  <si>
    <t>J.05</t>
  </si>
  <si>
    <t>La falta de entusiasmo en la gestión de riesgos impide detectar los riesgos más importantes del proyecto.</t>
  </si>
  <si>
    <t>J.06</t>
  </si>
  <si>
    <t>J.07</t>
  </si>
  <si>
    <t>K.01</t>
  </si>
  <si>
    <t>Contar con el 30% de ausencia del personal encargado del depósito</t>
  </si>
  <si>
    <t>K.02</t>
  </si>
  <si>
    <t>Contar con el 50% de ausencia del personal de seguridad contratada para el depósito</t>
  </si>
  <si>
    <t>K.03</t>
  </si>
  <si>
    <t>No contar con una compania aseguradara</t>
  </si>
  <si>
    <t>K.04</t>
  </si>
  <si>
    <t>No contar con un sistema de alarmado para el depósito</t>
  </si>
  <si>
    <t>K.05</t>
  </si>
  <si>
    <t>Falta de entusiasmo por parte del personal encargado del depósito</t>
  </si>
  <si>
    <t>L.01</t>
  </si>
  <si>
    <t>Contar con el 30% de ausencia del personal encargado de transportar los equipos y materiales</t>
  </si>
  <si>
    <t>L.02</t>
  </si>
  <si>
    <t>No contar con un seguro médico para el personal de carga y descarga</t>
  </si>
  <si>
    <t>L.03</t>
  </si>
  <si>
    <t>Sufrir roturas mas del 30% de los utilitarios para realizar el transporte de equipos y materiales</t>
  </si>
  <si>
    <t>L.04</t>
  </si>
  <si>
    <t>No contar con un seguro de auxilio para accidentes en viaje</t>
  </si>
  <si>
    <t>L.05</t>
  </si>
  <si>
    <t>Entregar los materiales y equipos con una demora mayor a 12hs</t>
  </si>
  <si>
    <t>L.06</t>
  </si>
  <si>
    <t>Sufrir robos durante el transporte de materiales</t>
  </si>
  <si>
    <t>Distribución de Riesgos</t>
  </si>
  <si>
    <t>Cantidad</t>
  </si>
  <si>
    <t>Muy Bajo</t>
  </si>
  <si>
    <t>Total:</t>
  </si>
  <si>
    <t>%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</si>
</sst>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10"/>
      <color theme="1"/>
      <name val="Verdana"/>
      <family val="2"/>
    </font>
    <font>
      <sz val="10"/>
      <color rgb="FF00B050"/>
      <name val="Verdana"/>
      <family val="2"/>
    </font>
    <font>
      <sz val="10"/>
      <color rgb="FF92D050"/>
      <name val="Verdana"/>
      <family val="2"/>
    </font>
    <font>
      <sz val="10"/>
      <color rgb="FFFFFF00"/>
      <name val="Verdana"/>
      <family val="2"/>
    </font>
    <font>
      <sz val="10"/>
      <color rgb="FFFFC000"/>
      <name val="Verdana"/>
      <family val="2"/>
    </font>
    <font>
      <sz val="10"/>
      <color rgb="FFFF0000"/>
      <name val="Verdana"/>
      <family val="2"/>
    </font>
    <font>
      <sz val="10"/>
      <color theme="0" tint="-0.34998626667073579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0" fillId="7" borderId="0" xfId="0" applyFill="1"/>
    <xf numFmtId="0" fontId="2" fillId="8" borderId="3" xfId="0" applyFont="1" applyFill="1" applyBorder="1" applyAlignment="1">
      <alignment horizontal="center" vertical="center"/>
    </xf>
    <xf numFmtId="0" fontId="0" fillId="8" borderId="0" xfId="0" applyFill="1"/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0" fontId="4" fillId="11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0" fontId="5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0" fontId="7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right" vertical="center"/>
    </xf>
    <xf numFmtId="10" fontId="1" fillId="11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justify" vertical="center"/>
    </xf>
    <xf numFmtId="2" fontId="8" fillId="12" borderId="1" xfId="0" applyNumberFormat="1" applyFont="1" applyFill="1" applyBorder="1" applyAlignment="1">
      <alignment horizontal="center" vertical="center"/>
    </xf>
    <xf numFmtId="1" fontId="8" fillId="1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 wrapText="1"/>
    </xf>
    <xf numFmtId="9" fontId="10" fillId="6" borderId="3" xfId="0" applyNumberFormat="1" applyFont="1" applyFill="1" applyBorder="1" applyAlignment="1">
      <alignment horizontal="center" vertical="center"/>
    </xf>
    <xf numFmtId="9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justify" vertical="center"/>
    </xf>
    <xf numFmtId="2" fontId="10" fillId="6" borderId="1" xfId="0" applyNumberFormat="1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9" fontId="10" fillId="6" borderId="5" xfId="0" applyNumberFormat="1" applyFont="1" applyFill="1" applyBorder="1" applyAlignment="1">
      <alignment horizontal="center" vertical="center"/>
    </xf>
    <xf numFmtId="9" fontId="8" fillId="12" borderId="3" xfId="0" applyNumberFormat="1" applyFont="1" applyFill="1" applyBorder="1" applyAlignment="1">
      <alignment horizontal="center" vertical="center"/>
    </xf>
    <xf numFmtId="9" fontId="8" fillId="12" borderId="4" xfId="0" applyNumberFormat="1" applyFont="1" applyFill="1" applyBorder="1" applyAlignment="1">
      <alignment horizontal="center" vertical="center"/>
    </xf>
    <xf numFmtId="9" fontId="8" fillId="1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dentificacion_Riesg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iegos"/>
      <sheetName val="Niveles de Probabilidad"/>
      <sheetName val="Niveles de Impacto"/>
      <sheetName val="Niveles de Exposición"/>
      <sheetName val="Segmentación de Riesgos"/>
    </sheetNames>
    <sheetDataSet>
      <sheetData sheetId="0">
        <row r="91">
          <cell r="E91" t="str">
            <v>Muy Bajo</v>
          </cell>
          <cell r="G91">
            <v>0.13750000000000001</v>
          </cell>
        </row>
        <row r="92">
          <cell r="E92" t="str">
            <v>Bajo</v>
          </cell>
          <cell r="G92">
            <v>0.41249999999999998</v>
          </cell>
        </row>
        <row r="93">
          <cell r="E93" t="str">
            <v>Moderado</v>
          </cell>
          <cell r="G93">
            <v>0.25</v>
          </cell>
        </row>
        <row r="94">
          <cell r="E94" t="str">
            <v>Alto</v>
          </cell>
          <cell r="G94">
            <v>0.15</v>
          </cell>
        </row>
        <row r="95">
          <cell r="E95" t="str">
            <v>Muy Alto</v>
          </cell>
          <cell r="G95">
            <v>0.05</v>
          </cell>
        </row>
      </sheetData>
      <sheetData sheetId="1">
        <row r="2">
          <cell r="A2">
            <v>0.01</v>
          </cell>
          <cell r="B2" t="str">
            <v>Muy Bajo</v>
          </cell>
        </row>
        <row r="3">
          <cell r="A3">
            <v>0.21</v>
          </cell>
          <cell r="B3" t="str">
            <v>Bajo</v>
          </cell>
        </row>
        <row r="4">
          <cell r="A4">
            <v>0.41</v>
          </cell>
          <cell r="B4" t="str">
            <v>Moderado</v>
          </cell>
        </row>
        <row r="5">
          <cell r="A5">
            <v>0.61</v>
          </cell>
          <cell r="B5" t="str">
            <v>Alto</v>
          </cell>
        </row>
        <row r="6">
          <cell r="A6">
            <v>0.81</v>
          </cell>
          <cell r="B6" t="str">
            <v>Muy Alto</v>
          </cell>
        </row>
      </sheetData>
      <sheetData sheetId="2">
        <row r="2">
          <cell r="A2">
            <v>2</v>
          </cell>
          <cell r="B2" t="str">
            <v>Muy Bajo</v>
          </cell>
        </row>
        <row r="3">
          <cell r="A3">
            <v>4</v>
          </cell>
          <cell r="B3" t="str">
            <v>Bajo</v>
          </cell>
        </row>
        <row r="4">
          <cell r="A4">
            <v>6</v>
          </cell>
          <cell r="B4" t="str">
            <v>Moderado</v>
          </cell>
        </row>
        <row r="5">
          <cell r="A5">
            <v>8</v>
          </cell>
          <cell r="B5" t="str">
            <v>Alto</v>
          </cell>
        </row>
        <row r="6">
          <cell r="A6">
            <v>10</v>
          </cell>
          <cell r="B6" t="str">
            <v>Muy Alto</v>
          </cell>
        </row>
      </sheetData>
      <sheetData sheetId="3">
        <row r="3">
          <cell r="C3" t="str">
            <v>Muy BajoMuy Bajo</v>
          </cell>
          <cell r="D3" t="str">
            <v>Muy Bajo</v>
          </cell>
        </row>
        <row r="4">
          <cell r="C4" t="str">
            <v>Muy BajoBajo</v>
          </cell>
          <cell r="D4" t="str">
            <v>Muy Bajo</v>
          </cell>
        </row>
        <row r="5">
          <cell r="C5" t="str">
            <v>Muy BajoModerado</v>
          </cell>
          <cell r="D5" t="str">
            <v>Bajo</v>
          </cell>
        </row>
        <row r="6">
          <cell r="C6" t="str">
            <v>Muy BajoAlto</v>
          </cell>
          <cell r="D6" t="str">
            <v>Bajo</v>
          </cell>
        </row>
        <row r="7">
          <cell r="C7" t="str">
            <v>Muy BajoMuy Alto</v>
          </cell>
          <cell r="D7" t="str">
            <v>Moderado</v>
          </cell>
        </row>
        <row r="8">
          <cell r="C8" t="str">
            <v>BajoMuy Bajo</v>
          </cell>
          <cell r="D8" t="str">
            <v>Muy Bajo</v>
          </cell>
        </row>
        <row r="9">
          <cell r="C9" t="str">
            <v>BajoBajo</v>
          </cell>
          <cell r="D9" t="str">
            <v>Bajo</v>
          </cell>
        </row>
        <row r="10">
          <cell r="C10" t="str">
            <v>BajoModerado</v>
          </cell>
          <cell r="D10" t="str">
            <v>Bajo</v>
          </cell>
        </row>
        <row r="11">
          <cell r="C11" t="str">
            <v>BajoAlto</v>
          </cell>
          <cell r="D11" t="str">
            <v>Moderado</v>
          </cell>
        </row>
        <row r="12">
          <cell r="C12" t="str">
            <v>BajoMuy Alto</v>
          </cell>
          <cell r="D12" t="str">
            <v>Alto</v>
          </cell>
        </row>
        <row r="13">
          <cell r="C13" t="str">
            <v>ModeradoMuy Bajo</v>
          </cell>
          <cell r="D13" t="str">
            <v>Bajo</v>
          </cell>
        </row>
        <row r="14">
          <cell r="C14" t="str">
            <v>ModeradoBajo</v>
          </cell>
          <cell r="D14" t="str">
            <v>Bajo</v>
          </cell>
        </row>
        <row r="15">
          <cell r="C15" t="str">
            <v>ModeradoModerado</v>
          </cell>
          <cell r="D15" t="str">
            <v>Moderado</v>
          </cell>
        </row>
        <row r="16">
          <cell r="C16" t="str">
            <v>ModeradoAlto</v>
          </cell>
          <cell r="D16" t="str">
            <v>Alto</v>
          </cell>
        </row>
        <row r="17">
          <cell r="C17" t="str">
            <v>ModeradoMuy Alto</v>
          </cell>
          <cell r="D17" t="str">
            <v>Alto</v>
          </cell>
        </row>
        <row r="18">
          <cell r="C18" t="str">
            <v>AltoMuy Bajo</v>
          </cell>
          <cell r="D18" t="str">
            <v>Bajo</v>
          </cell>
        </row>
        <row r="19">
          <cell r="C19" t="str">
            <v>AltoBajo</v>
          </cell>
          <cell r="D19" t="str">
            <v>Moderado</v>
          </cell>
        </row>
        <row r="20">
          <cell r="C20" t="str">
            <v>AltoModerado</v>
          </cell>
          <cell r="D20" t="str">
            <v>Alto</v>
          </cell>
        </row>
        <row r="21">
          <cell r="C21" t="str">
            <v>AltoAlto</v>
          </cell>
          <cell r="D21" t="str">
            <v>Alto</v>
          </cell>
        </row>
        <row r="22">
          <cell r="C22" t="str">
            <v>AltoMuy Alto</v>
          </cell>
          <cell r="D22" t="str">
            <v>Muy Alto</v>
          </cell>
        </row>
        <row r="23">
          <cell r="C23" t="str">
            <v>Muy AltoMuy Bajo</v>
          </cell>
          <cell r="D23" t="str">
            <v>Moderado</v>
          </cell>
        </row>
        <row r="24">
          <cell r="C24" t="str">
            <v>Muy AltoBajo</v>
          </cell>
          <cell r="D24" t="str">
            <v>Alto</v>
          </cell>
        </row>
        <row r="25">
          <cell r="C25" t="str">
            <v>Muy AltoModerado</v>
          </cell>
          <cell r="D25" t="str">
            <v>Alto</v>
          </cell>
        </row>
        <row r="26">
          <cell r="C26" t="str">
            <v>Muy AltoAlto</v>
          </cell>
          <cell r="D26" t="str">
            <v>Muy Alto</v>
          </cell>
        </row>
        <row r="27">
          <cell r="C27" t="str">
            <v>Muy AltoMuy Alto</v>
          </cell>
          <cell r="D27" t="str">
            <v>Muy Alto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96"/>
  <sheetViews>
    <sheetView tabSelected="1" topLeftCell="B1" workbookViewId="0">
      <selection activeCell="K4" sqref="K4"/>
    </sheetView>
  </sheetViews>
  <sheetFormatPr baseColWidth="10" defaultRowHeight="5.65" customHeight="1"/>
  <cols>
    <col min="1" max="1" width="30.7109375" hidden="1" customWidth="1"/>
    <col min="2" max="2" width="11.28515625" bestFit="1" customWidth="1"/>
    <col min="3" max="3" width="62" customWidth="1"/>
    <col min="4" max="7" width="15.7109375" hidden="1" customWidth="1"/>
    <col min="8" max="8" width="9.5703125" bestFit="1" customWidth="1"/>
    <col min="9" max="10" width="15.7109375" hidden="1" customWidth="1"/>
    <col min="11" max="11" width="13.7109375" customWidth="1"/>
    <col min="12" max="12" width="5.140625" bestFit="1" customWidth="1"/>
  </cols>
  <sheetData>
    <row r="1" spans="1:12" ht="39.950000000000003" customHeight="1">
      <c r="A1" s="1" t="s">
        <v>0</v>
      </c>
      <c r="B1" s="36" t="s">
        <v>1</v>
      </c>
      <c r="C1" s="36" t="s">
        <v>2</v>
      </c>
      <c r="D1" s="37" t="s">
        <v>3</v>
      </c>
      <c r="E1" s="37" t="s">
        <v>3</v>
      </c>
      <c r="F1" s="37" t="s">
        <v>4</v>
      </c>
      <c r="G1" s="37" t="s">
        <v>4</v>
      </c>
      <c r="H1" s="37" t="s">
        <v>5</v>
      </c>
      <c r="I1" s="37" t="s">
        <v>5</v>
      </c>
      <c r="J1" s="37" t="s">
        <v>5</v>
      </c>
      <c r="K1" s="36" t="s">
        <v>6</v>
      </c>
      <c r="L1" s="38" t="s">
        <v>188</v>
      </c>
    </row>
    <row r="2" spans="1:12" ht="39.950000000000003" customHeight="1">
      <c r="A2" s="4" t="s">
        <v>39</v>
      </c>
      <c r="B2" s="39" t="s">
        <v>40</v>
      </c>
      <c r="C2" s="40" t="s">
        <v>41</v>
      </c>
      <c r="D2" s="39">
        <v>0.7</v>
      </c>
      <c r="E2" s="39" t="str">
        <f>VLOOKUP(D2,Probabilidad,2,TRUE)</f>
        <v>Alto</v>
      </c>
      <c r="F2" s="39">
        <v>10</v>
      </c>
      <c r="G2" s="39" t="str">
        <f>VLOOKUP(F2,Impacto,2,FALSE)</f>
        <v>Muy Alto</v>
      </c>
      <c r="H2" s="39">
        <f>D2*F2</f>
        <v>7</v>
      </c>
      <c r="I2" s="39" t="str">
        <f>E2&amp;G3</f>
        <v>AltoMuy Alto</v>
      </c>
      <c r="J2" s="39" t="str">
        <f>VLOOKUP(E2&amp;G2,Exposicion,2,FALSE)</f>
        <v>Muy Alto</v>
      </c>
      <c r="K2" s="39">
        <f>D2*F2</f>
        <v>7</v>
      </c>
      <c r="L2" s="41">
        <v>0.2</v>
      </c>
    </row>
    <row r="3" spans="1:12" ht="39.950000000000003" customHeight="1">
      <c r="A3" s="4" t="s">
        <v>39</v>
      </c>
      <c r="B3" s="39" t="s">
        <v>44</v>
      </c>
      <c r="C3" s="40" t="s">
        <v>45</v>
      </c>
      <c r="D3" s="39">
        <v>0.7</v>
      </c>
      <c r="E3" s="39" t="str">
        <f>VLOOKUP(D3,Probabilidad,2,TRUE)</f>
        <v>Alto</v>
      </c>
      <c r="F3" s="39">
        <v>10</v>
      </c>
      <c r="G3" s="39" t="str">
        <f>VLOOKUP(F3,Impacto,2,FALSE)</f>
        <v>Muy Alto</v>
      </c>
      <c r="H3" s="39">
        <f>D3*F3</f>
        <v>7</v>
      </c>
      <c r="I3" s="39" t="e">
        <f>E3&amp;#REF!</f>
        <v>#REF!</v>
      </c>
      <c r="J3" s="39" t="str">
        <f>VLOOKUP(E3&amp;G3,Exposicion,2,FALSE)</f>
        <v>Muy Alto</v>
      </c>
      <c r="K3" s="39">
        <f>D3*F3</f>
        <v>7</v>
      </c>
      <c r="L3" s="42"/>
    </row>
    <row r="4" spans="1:12" ht="39.950000000000003" customHeight="1">
      <c r="A4" s="13"/>
      <c r="B4" s="39" t="s">
        <v>166</v>
      </c>
      <c r="C4" s="43" t="s">
        <v>167</v>
      </c>
      <c r="D4" s="44">
        <v>0.7</v>
      </c>
      <c r="E4" s="39" t="str">
        <f>VLOOKUP(D4,Probabilidad,2,TRUE)</f>
        <v>Alto</v>
      </c>
      <c r="F4" s="45">
        <v>10</v>
      </c>
      <c r="G4" s="39" t="str">
        <f>VLOOKUP(F4,Impacto,2,FALSE)</f>
        <v>Muy Alto</v>
      </c>
      <c r="H4" s="39">
        <f>D4*F4</f>
        <v>7</v>
      </c>
      <c r="I4" s="39"/>
      <c r="J4" s="39" t="str">
        <f>VLOOKUP(E4&amp;G4,Exposicion,2,FALSE)</f>
        <v>Muy Alto</v>
      </c>
      <c r="K4" s="39">
        <f>D4*F4</f>
        <v>7</v>
      </c>
      <c r="L4" s="42"/>
    </row>
    <row r="5" spans="1:12" ht="39.950000000000003" customHeight="1">
      <c r="A5" s="13"/>
      <c r="B5" s="39" t="s">
        <v>168</v>
      </c>
      <c r="C5" s="43" t="s">
        <v>169</v>
      </c>
      <c r="D5" s="44">
        <v>0.7</v>
      </c>
      <c r="E5" s="39" t="str">
        <f>VLOOKUP(D5,Probabilidad,2,TRUE)</f>
        <v>Alto</v>
      </c>
      <c r="F5" s="45">
        <v>10</v>
      </c>
      <c r="G5" s="39" t="str">
        <f>VLOOKUP(F5,Impacto,2,FALSE)</f>
        <v>Muy Alto</v>
      </c>
      <c r="H5" s="39">
        <f>D5*F5</f>
        <v>7</v>
      </c>
      <c r="I5" s="39"/>
      <c r="J5" s="39" t="str">
        <f>VLOOKUP(E5&amp;G5,Exposicion,2,FALSE)</f>
        <v>Muy Alto</v>
      </c>
      <c r="K5" s="39">
        <f>D5*F5</f>
        <v>7</v>
      </c>
      <c r="L5" s="42"/>
    </row>
    <row r="6" spans="1:12" ht="39.950000000000003" customHeight="1">
      <c r="A6" s="4"/>
      <c r="B6" s="39" t="s">
        <v>176</v>
      </c>
      <c r="C6" s="43" t="s">
        <v>177</v>
      </c>
      <c r="D6" s="44">
        <v>0.7</v>
      </c>
      <c r="E6" s="39" t="str">
        <f>VLOOKUP(D6,Probabilidad,2,TRUE)</f>
        <v>Alto</v>
      </c>
      <c r="F6" s="45">
        <v>10</v>
      </c>
      <c r="G6" s="39" t="str">
        <f>VLOOKUP(F6,Impacto,2,FALSE)</f>
        <v>Muy Alto</v>
      </c>
      <c r="H6" s="39">
        <f>D6*F6</f>
        <v>7</v>
      </c>
      <c r="I6" s="39"/>
      <c r="J6" s="39" t="str">
        <f>VLOOKUP(E6&amp;G6,Exposicion,2,FALSE)</f>
        <v>Muy Alto</v>
      </c>
      <c r="K6" s="39">
        <f>D6*F6</f>
        <v>7</v>
      </c>
      <c r="L6" s="42"/>
    </row>
    <row r="7" spans="1:12" ht="39.950000000000003" customHeight="1">
      <c r="A7" s="4"/>
      <c r="B7" s="39" t="s">
        <v>180</v>
      </c>
      <c r="C7" s="43" t="s">
        <v>181</v>
      </c>
      <c r="D7" s="44">
        <v>0.7</v>
      </c>
      <c r="E7" s="39" t="str">
        <f>VLOOKUP(D7,Probabilidad,2,TRUE)</f>
        <v>Alto</v>
      </c>
      <c r="F7" s="45">
        <v>10</v>
      </c>
      <c r="G7" s="39" t="str">
        <f>VLOOKUP(F7,Impacto,2,FALSE)</f>
        <v>Muy Alto</v>
      </c>
      <c r="H7" s="39">
        <f>D7*F7</f>
        <v>7</v>
      </c>
      <c r="I7" s="39"/>
      <c r="J7" s="39" t="str">
        <f>VLOOKUP(E7&amp;G7,Exposicion,2,FALSE)</f>
        <v>Muy Alto</v>
      </c>
      <c r="K7" s="39">
        <f>D7*F7</f>
        <v>7</v>
      </c>
      <c r="L7" s="42"/>
    </row>
    <row r="8" spans="1:12" ht="39.950000000000003" customHeight="1">
      <c r="A8" s="4" t="s">
        <v>39</v>
      </c>
      <c r="B8" s="39" t="s">
        <v>42</v>
      </c>
      <c r="C8" s="40" t="s">
        <v>43</v>
      </c>
      <c r="D8" s="39">
        <v>0.5</v>
      </c>
      <c r="E8" s="39" t="str">
        <f>VLOOKUP(D8,Probabilidad,2,TRUE)</f>
        <v>Moderado</v>
      </c>
      <c r="F8" s="39">
        <v>10</v>
      </c>
      <c r="G8" s="39" t="str">
        <f>VLOOKUP(F8,Impacto,2,FALSE)</f>
        <v>Muy Alto</v>
      </c>
      <c r="H8" s="39">
        <f>D8*F8</f>
        <v>5</v>
      </c>
      <c r="I8" s="39" t="str">
        <f>E8&amp;G9</f>
        <v>ModeradoAlto</v>
      </c>
      <c r="J8" s="39" t="str">
        <f>VLOOKUP(E8&amp;G8,Exposicion,2,FALSE)</f>
        <v>Alto</v>
      </c>
      <c r="K8" s="39">
        <f>D8*F8</f>
        <v>5</v>
      </c>
      <c r="L8" s="42"/>
    </row>
    <row r="9" spans="1:12" ht="39.950000000000003" customHeight="1">
      <c r="A9" s="4"/>
      <c r="B9" s="39" t="s">
        <v>174</v>
      </c>
      <c r="C9" s="43" t="s">
        <v>175</v>
      </c>
      <c r="D9" s="44">
        <v>0.6</v>
      </c>
      <c r="E9" s="39" t="str">
        <f>VLOOKUP(D9,Probabilidad,2,TRUE)</f>
        <v>Moderado</v>
      </c>
      <c r="F9" s="45">
        <v>8</v>
      </c>
      <c r="G9" s="39" t="str">
        <f>VLOOKUP(F9,Impacto,2,FALSE)</f>
        <v>Alto</v>
      </c>
      <c r="H9" s="39">
        <f>D9*F9</f>
        <v>4.8</v>
      </c>
      <c r="I9" s="39"/>
      <c r="J9" s="39" t="str">
        <f>VLOOKUP(E9&amp;G9,Exposicion,2,FALSE)</f>
        <v>Alto</v>
      </c>
      <c r="K9" s="39">
        <f>D9*F9</f>
        <v>4.8</v>
      </c>
      <c r="L9" s="42"/>
    </row>
    <row r="10" spans="1:12" ht="39.950000000000003" customHeight="1">
      <c r="A10" s="3" t="s">
        <v>30</v>
      </c>
      <c r="B10" s="39" t="s">
        <v>31</v>
      </c>
      <c r="C10" s="40" t="s">
        <v>32</v>
      </c>
      <c r="D10" s="39">
        <v>0.5</v>
      </c>
      <c r="E10" s="39" t="str">
        <f>VLOOKUP(D10,Probabilidad,2,TRUE)</f>
        <v>Moderado</v>
      </c>
      <c r="F10" s="39">
        <v>8</v>
      </c>
      <c r="G10" s="39" t="str">
        <f>VLOOKUP(F10,Impacto,2,FALSE)</f>
        <v>Alto</v>
      </c>
      <c r="H10" s="39">
        <f>D10*F10</f>
        <v>4</v>
      </c>
      <c r="I10" s="39" t="str">
        <f>E10&amp;G11</f>
        <v>ModeradoAlto</v>
      </c>
      <c r="J10" s="39" t="str">
        <f>VLOOKUP(E10&amp;G10,Exposicion,2,FALSE)</f>
        <v>Alto</v>
      </c>
      <c r="K10" s="39">
        <f>D10*F10</f>
        <v>4</v>
      </c>
      <c r="L10" s="42"/>
    </row>
    <row r="11" spans="1:12" ht="39.950000000000003" customHeight="1">
      <c r="A11" s="3" t="s">
        <v>30</v>
      </c>
      <c r="B11" s="39" t="s">
        <v>33</v>
      </c>
      <c r="C11" s="40" t="s">
        <v>34</v>
      </c>
      <c r="D11" s="39">
        <v>0.5</v>
      </c>
      <c r="E11" s="39" t="str">
        <f>VLOOKUP(D11,Probabilidad,2,TRUE)</f>
        <v>Moderado</v>
      </c>
      <c r="F11" s="39">
        <v>8</v>
      </c>
      <c r="G11" s="39" t="str">
        <f>VLOOKUP(F11,Impacto,2,FALSE)</f>
        <v>Alto</v>
      </c>
      <c r="H11" s="39">
        <f>D11*F11</f>
        <v>4</v>
      </c>
      <c r="I11" s="39" t="str">
        <f>E11&amp;G12</f>
        <v>ModeradoMuy Alto</v>
      </c>
      <c r="J11" s="39" t="str">
        <f>VLOOKUP(E11&amp;G11,Exposicion,2,FALSE)</f>
        <v>Alto</v>
      </c>
      <c r="K11" s="39">
        <f>D11*F11</f>
        <v>4</v>
      </c>
      <c r="L11" s="42"/>
    </row>
    <row r="12" spans="1:12" ht="39.950000000000003" customHeight="1">
      <c r="A12" s="9" t="s">
        <v>30</v>
      </c>
      <c r="B12" s="39" t="s">
        <v>95</v>
      </c>
      <c r="C12" s="40" t="s">
        <v>96</v>
      </c>
      <c r="D12" s="39">
        <v>0.4</v>
      </c>
      <c r="E12" s="39" t="str">
        <f>VLOOKUP(D12,Probabilidad,2,TRUE)</f>
        <v>Bajo</v>
      </c>
      <c r="F12" s="39">
        <v>10</v>
      </c>
      <c r="G12" s="39" t="str">
        <f>VLOOKUP(F12,Impacto,2,FALSE)</f>
        <v>Muy Alto</v>
      </c>
      <c r="H12" s="39">
        <f>D12*F12</f>
        <v>4</v>
      </c>
      <c r="I12" s="39" t="str">
        <f>E12&amp;G13</f>
        <v>BajoAlto</v>
      </c>
      <c r="J12" s="39" t="str">
        <f>VLOOKUP(E12&amp;G12,Exposicion,2,FALSE)</f>
        <v>Alto</v>
      </c>
      <c r="K12" s="39">
        <f>D12*F12</f>
        <v>4</v>
      </c>
      <c r="L12" s="42"/>
    </row>
    <row r="13" spans="1:12" ht="39.950000000000003" customHeight="1">
      <c r="A13" s="4" t="s">
        <v>39</v>
      </c>
      <c r="B13" s="39" t="s">
        <v>119</v>
      </c>
      <c r="C13" s="40" t="s">
        <v>120</v>
      </c>
      <c r="D13" s="39">
        <v>0.5</v>
      </c>
      <c r="E13" s="39" t="str">
        <f>VLOOKUP(D13,Probabilidad,2,TRUE)</f>
        <v>Moderado</v>
      </c>
      <c r="F13" s="39">
        <v>8</v>
      </c>
      <c r="G13" s="39" t="str">
        <f>VLOOKUP(F13,Impacto,2,FALSE)</f>
        <v>Alto</v>
      </c>
      <c r="H13" s="39">
        <f>D13*F13</f>
        <v>4</v>
      </c>
      <c r="I13" s="39" t="str">
        <f>E13&amp;G14</f>
        <v>ModeradoAlto</v>
      </c>
      <c r="J13" s="39" t="str">
        <f>VLOOKUP(E13&amp;G13,Exposicion,2,FALSE)</f>
        <v>Alto</v>
      </c>
      <c r="K13" s="39">
        <f>D13*F13</f>
        <v>4</v>
      </c>
      <c r="L13" s="42"/>
    </row>
    <row r="14" spans="1:12" ht="39.950000000000003" customHeight="1">
      <c r="A14" s="4"/>
      <c r="B14" s="39" t="s">
        <v>178</v>
      </c>
      <c r="C14" s="43" t="s">
        <v>179</v>
      </c>
      <c r="D14" s="44">
        <v>0.5</v>
      </c>
      <c r="E14" s="39" t="str">
        <f>VLOOKUP(D14,Probabilidad,2,TRUE)</f>
        <v>Moderado</v>
      </c>
      <c r="F14" s="45">
        <v>8</v>
      </c>
      <c r="G14" s="39" t="str">
        <f>VLOOKUP(F14,Impacto,2,FALSE)</f>
        <v>Alto</v>
      </c>
      <c r="H14" s="39">
        <f>D14*F14</f>
        <v>4</v>
      </c>
      <c r="I14" s="39" t="e">
        <f>E14&amp;#REF!</f>
        <v>#REF!</v>
      </c>
      <c r="J14" s="39" t="str">
        <f>VLOOKUP(E14&amp;G14,Exposicion,2,FALSE)</f>
        <v>Alto</v>
      </c>
      <c r="K14" s="39">
        <f>D14*F14</f>
        <v>4</v>
      </c>
      <c r="L14" s="42"/>
    </row>
    <row r="15" spans="1:12" ht="39.950000000000003" customHeight="1">
      <c r="A15" s="2"/>
      <c r="B15" s="46" t="s">
        <v>26</v>
      </c>
      <c r="C15" s="43" t="s">
        <v>27</v>
      </c>
      <c r="D15" s="44">
        <v>0.35</v>
      </c>
      <c r="E15" s="39" t="str">
        <f>VLOOKUP(D15,Probabilidad,2,TRUE)</f>
        <v>Bajo</v>
      </c>
      <c r="F15" s="45">
        <v>10</v>
      </c>
      <c r="G15" s="39" t="str">
        <f>VLOOKUP(F15,Impacto,2,FALSE)</f>
        <v>Muy Alto</v>
      </c>
      <c r="H15" s="39">
        <f>D15*F15</f>
        <v>3.5</v>
      </c>
      <c r="I15" s="39" t="str">
        <f>E15&amp;G16</f>
        <v>BajoMuy Alto</v>
      </c>
      <c r="J15" s="39" t="str">
        <f>VLOOKUP(E15&amp;G15,Exposicion,2,FALSE)</f>
        <v>Alto</v>
      </c>
      <c r="K15" s="39">
        <f>D15*F15</f>
        <v>3.5</v>
      </c>
      <c r="L15" s="42"/>
    </row>
    <row r="16" spans="1:12" ht="39.950000000000003" customHeight="1">
      <c r="A16" s="2"/>
      <c r="B16" s="46" t="s">
        <v>28</v>
      </c>
      <c r="C16" s="43" t="s">
        <v>29</v>
      </c>
      <c r="D16" s="44">
        <v>0.35</v>
      </c>
      <c r="E16" s="39" t="str">
        <f>VLOOKUP(D16,Probabilidad,2,TRUE)</f>
        <v>Bajo</v>
      </c>
      <c r="F16" s="45">
        <v>10</v>
      </c>
      <c r="G16" s="39" t="str">
        <f>VLOOKUP(F16,Impacto,2,FALSE)</f>
        <v>Muy Alto</v>
      </c>
      <c r="H16" s="39">
        <f>D16*F16</f>
        <v>3.5</v>
      </c>
      <c r="I16" s="39" t="str">
        <f>E16&amp;G42</f>
        <v>BajoMuy Alto</v>
      </c>
      <c r="J16" s="39" t="str">
        <f>VLOOKUP(E16&amp;G16,Exposicion,2,FALSE)</f>
        <v>Alto</v>
      </c>
      <c r="K16" s="39">
        <f>D16*F16</f>
        <v>3.5</v>
      </c>
      <c r="L16" s="42"/>
    </row>
    <row r="17" spans="1:107" ht="39.950000000000003" customHeight="1">
      <c r="A17" s="5" t="s">
        <v>46</v>
      </c>
      <c r="B17" s="39" t="s">
        <v>160</v>
      </c>
      <c r="C17" s="43" t="s">
        <v>27</v>
      </c>
      <c r="D17" s="44">
        <v>0.35</v>
      </c>
      <c r="E17" s="39" t="str">
        <f>VLOOKUP(D17,Probabilidad,2,TRUE)</f>
        <v>Bajo</v>
      </c>
      <c r="F17" s="45">
        <v>10</v>
      </c>
      <c r="G17" s="39" t="str">
        <f>VLOOKUP(F17,Impacto,2,FALSE)</f>
        <v>Muy Alto</v>
      </c>
      <c r="H17" s="39">
        <f>D17*F17</f>
        <v>3.5</v>
      </c>
      <c r="I17" s="39" t="e">
        <f>E17&amp;#REF!</f>
        <v>#REF!</v>
      </c>
      <c r="J17" s="39" t="str">
        <f>VLOOKUP(E17&amp;G17,Exposicion,2,FALSE)</f>
        <v>Alto</v>
      </c>
      <c r="K17" s="39">
        <f>D17*F17</f>
        <v>3.5</v>
      </c>
      <c r="L17" s="42"/>
    </row>
    <row r="18" spans="1:107" ht="54.75" customHeight="1">
      <c r="A18" s="5"/>
      <c r="B18" s="39" t="s">
        <v>161</v>
      </c>
      <c r="C18" s="43" t="s">
        <v>29</v>
      </c>
      <c r="D18" s="44">
        <v>0.35</v>
      </c>
      <c r="E18" s="39" t="str">
        <f>VLOOKUP(D18,Probabilidad,2,TRUE)</f>
        <v>Bajo</v>
      </c>
      <c r="F18" s="45">
        <v>10</v>
      </c>
      <c r="G18" s="39" t="str">
        <f>VLOOKUP(F18,Impacto,2,FALSE)</f>
        <v>Muy Alto</v>
      </c>
      <c r="H18" s="39">
        <f>D18*F18</f>
        <v>3.5</v>
      </c>
      <c r="I18" s="39" t="e">
        <f>E18&amp;#REF!</f>
        <v>#REF!</v>
      </c>
      <c r="J18" s="39" t="str">
        <f>VLOOKUP(E18&amp;G18,Exposicion,2,FALSE)</f>
        <v>Alto</v>
      </c>
      <c r="K18" s="39">
        <f>D18*F18</f>
        <v>3.5</v>
      </c>
      <c r="L18" s="47"/>
    </row>
    <row r="19" spans="1:107" ht="39.950000000000003" customHeight="1">
      <c r="A19" s="9" t="s">
        <v>30</v>
      </c>
      <c r="B19" s="30" t="s">
        <v>107</v>
      </c>
      <c r="C19" s="31" t="s">
        <v>108</v>
      </c>
      <c r="D19" s="30">
        <v>0.4</v>
      </c>
      <c r="E19" s="30" t="str">
        <f>VLOOKUP(D19,Probabilidad,2,TRUE)</f>
        <v>Bajo</v>
      </c>
      <c r="F19" s="30">
        <v>8</v>
      </c>
      <c r="G19" s="30" t="str">
        <f>VLOOKUP(F19,Impacto,2,FALSE)</f>
        <v>Alto</v>
      </c>
      <c r="H19" s="30">
        <f>D19*F19</f>
        <v>3.2</v>
      </c>
      <c r="I19" s="30" t="str">
        <f>E19&amp;G20</f>
        <v>BajoAlto</v>
      </c>
      <c r="J19" s="30" t="str">
        <f>VLOOKUP(E19&amp;G19,Exposicion,2,FALSE)</f>
        <v>Moderado</v>
      </c>
      <c r="K19" s="30">
        <f>D19*F19</f>
        <v>3.2</v>
      </c>
      <c r="L19" s="48">
        <v>0.8</v>
      </c>
    </row>
    <row r="20" spans="1:107" ht="39.950000000000003" customHeight="1">
      <c r="A20" s="11" t="s">
        <v>39</v>
      </c>
      <c r="B20" s="30" t="s">
        <v>115</v>
      </c>
      <c r="C20" s="31" t="s">
        <v>116</v>
      </c>
      <c r="D20" s="30">
        <v>0.4</v>
      </c>
      <c r="E20" s="30" t="str">
        <f>VLOOKUP(D20,Probabilidad,2,TRUE)</f>
        <v>Bajo</v>
      </c>
      <c r="F20" s="30">
        <v>8</v>
      </c>
      <c r="G20" s="30" t="str">
        <f>VLOOKUP(F20,Impacto,2,FALSE)</f>
        <v>Alto</v>
      </c>
      <c r="H20" s="30">
        <f>D20*F20</f>
        <v>3.2</v>
      </c>
      <c r="I20" s="30" t="str">
        <f>E20&amp;G21</f>
        <v>BajoAlto</v>
      </c>
      <c r="J20" s="30" t="str">
        <f>VLOOKUP(E20&amp;G20,Exposicion,2,FALSE)</f>
        <v>Moderado</v>
      </c>
      <c r="K20" s="30">
        <f>D20*F20</f>
        <v>3.2</v>
      </c>
      <c r="L20" s="49"/>
    </row>
    <row r="21" spans="1:107" ht="39.950000000000003" customHeight="1">
      <c r="A21" s="4" t="s">
        <v>39</v>
      </c>
      <c r="B21" s="30" t="s">
        <v>127</v>
      </c>
      <c r="C21" s="31" t="s">
        <v>128</v>
      </c>
      <c r="D21" s="30">
        <v>0.4</v>
      </c>
      <c r="E21" s="30" t="str">
        <f>VLOOKUP(D21,Probabilidad,2,TRUE)</f>
        <v>Bajo</v>
      </c>
      <c r="F21" s="30">
        <v>8</v>
      </c>
      <c r="G21" s="30" t="str">
        <f>VLOOKUP(F21,Impacto,2,FALSE)</f>
        <v>Alto</v>
      </c>
      <c r="H21" s="30">
        <f>D21*F21</f>
        <v>3.2</v>
      </c>
      <c r="I21" s="30" t="str">
        <f>E21&amp;G27</f>
        <v>BajoModerado</v>
      </c>
      <c r="J21" s="30" t="str">
        <f>VLOOKUP(E21&amp;G21,Exposicion,2,FALSE)</f>
        <v>Moderado</v>
      </c>
      <c r="K21" s="30">
        <f>D21*F21</f>
        <v>3.2</v>
      </c>
      <c r="L21" s="49"/>
    </row>
    <row r="22" spans="1:107" ht="39.950000000000003" customHeight="1">
      <c r="A22" s="4" t="s">
        <v>73</v>
      </c>
      <c r="B22" s="30" t="s">
        <v>133</v>
      </c>
      <c r="C22" s="31" t="s">
        <v>134</v>
      </c>
      <c r="D22" s="30">
        <v>0.4</v>
      </c>
      <c r="E22" s="30" t="str">
        <f>VLOOKUP(D22,Probabilidad,2,TRUE)</f>
        <v>Bajo</v>
      </c>
      <c r="F22" s="30">
        <v>8</v>
      </c>
      <c r="G22" s="30" t="str">
        <f>VLOOKUP(F22,Impacto,2,FALSE)</f>
        <v>Alto</v>
      </c>
      <c r="H22" s="30">
        <f>D22*F22</f>
        <v>3.2</v>
      </c>
      <c r="I22" s="30" t="e">
        <f>E22&amp;#REF!</f>
        <v>#REF!</v>
      </c>
      <c r="J22" s="30" t="str">
        <f>VLOOKUP(E22&amp;G22,Exposicion,2,FALSE)</f>
        <v>Moderado</v>
      </c>
      <c r="K22" s="30">
        <f>D22*F22</f>
        <v>3.2</v>
      </c>
      <c r="L22" s="49"/>
    </row>
    <row r="23" spans="1:107" ht="39.950000000000003" customHeight="1">
      <c r="A23" s="4" t="s">
        <v>73</v>
      </c>
      <c r="B23" s="30" t="s">
        <v>135</v>
      </c>
      <c r="C23" s="31" t="s">
        <v>136</v>
      </c>
      <c r="D23" s="30">
        <v>0.4</v>
      </c>
      <c r="E23" s="30" t="str">
        <f>VLOOKUP(D23,Probabilidad,2,TRUE)</f>
        <v>Bajo</v>
      </c>
      <c r="F23" s="30">
        <v>8</v>
      </c>
      <c r="G23" s="30" t="str">
        <f>VLOOKUP(F23,Impacto,2,FALSE)</f>
        <v>Alto</v>
      </c>
      <c r="H23" s="30">
        <f>D23*F23</f>
        <v>3.2</v>
      </c>
      <c r="I23" s="30" t="e">
        <f>E23&amp;#REF!</f>
        <v>#REF!</v>
      </c>
      <c r="J23" s="30" t="str">
        <f>VLOOKUP(E23&amp;G23,Exposicion,2,FALSE)</f>
        <v>Moderado</v>
      </c>
      <c r="K23" s="30">
        <f>D23*F23</f>
        <v>3.2</v>
      </c>
      <c r="L23" s="49"/>
    </row>
    <row r="24" spans="1:107" ht="56.25" customHeight="1">
      <c r="A24" s="11" t="s">
        <v>39</v>
      </c>
      <c r="B24" s="30" t="s">
        <v>117</v>
      </c>
      <c r="C24" s="31" t="s">
        <v>118</v>
      </c>
      <c r="D24" s="30">
        <v>0.5</v>
      </c>
      <c r="E24" s="30" t="str">
        <f>VLOOKUP(D24,Probabilidad,2,TRUE)</f>
        <v>Moderado</v>
      </c>
      <c r="F24" s="30">
        <v>6</v>
      </c>
      <c r="G24" s="30" t="str">
        <f>VLOOKUP(F24,Impacto,2,FALSE)</f>
        <v>Moderado</v>
      </c>
      <c r="H24" s="30">
        <f>D24*F24</f>
        <v>3</v>
      </c>
      <c r="I24" s="30" t="str">
        <f>E24&amp;G25</f>
        <v>ModeradoMuy Alto</v>
      </c>
      <c r="J24" s="30" t="str">
        <f>VLOOKUP(E24&amp;G24,Exposicion,2,FALSE)</f>
        <v>Moderado</v>
      </c>
      <c r="K24" s="30">
        <f>D24*F24</f>
        <v>3</v>
      </c>
      <c r="L24" s="49"/>
    </row>
    <row r="25" spans="1:107" ht="39.950000000000003" customHeight="1">
      <c r="A25" s="9" t="s">
        <v>30</v>
      </c>
      <c r="B25" s="30" t="s">
        <v>103</v>
      </c>
      <c r="C25" s="31" t="s">
        <v>104</v>
      </c>
      <c r="D25" s="30">
        <v>0.25</v>
      </c>
      <c r="E25" s="30" t="str">
        <f>VLOOKUP(D25,Probabilidad,2,TRUE)</f>
        <v>Bajo</v>
      </c>
      <c r="F25" s="30">
        <v>10</v>
      </c>
      <c r="G25" s="30" t="str">
        <f>VLOOKUP(F25,Impacto,2,FALSE)</f>
        <v>Muy Alto</v>
      </c>
      <c r="H25" s="30">
        <f>D25*F25</f>
        <v>2.5</v>
      </c>
      <c r="I25" s="30" t="str">
        <f>E25&amp;G26</f>
        <v>BajoModerado</v>
      </c>
      <c r="J25" s="30" t="str">
        <f>VLOOKUP(E25&amp;G25,Exposicion,2,FALSE)</f>
        <v>Alto</v>
      </c>
      <c r="K25" s="30">
        <f>D25*F25</f>
        <v>2.5</v>
      </c>
      <c r="L25" s="49"/>
    </row>
    <row r="26" spans="1:107" s="8" customFormat="1" ht="39.950000000000003" customHeight="1">
      <c r="A26" s="2"/>
      <c r="B26" s="32" t="s">
        <v>22</v>
      </c>
      <c r="C26" s="33" t="s">
        <v>23</v>
      </c>
      <c r="D26" s="30">
        <v>0.4</v>
      </c>
      <c r="E26" s="30" t="str">
        <f>VLOOKUP(D26,Probabilidad,2,TRUE)</f>
        <v>Bajo</v>
      </c>
      <c r="F26" s="30">
        <v>6</v>
      </c>
      <c r="G26" s="30" t="str">
        <f>VLOOKUP(F26,Impacto,2,FALSE)</f>
        <v>Moderado</v>
      </c>
      <c r="H26" s="30">
        <f>D26*F26</f>
        <v>2.4000000000000004</v>
      </c>
      <c r="I26" s="30" t="e">
        <f>E26&amp;#REF!</f>
        <v>#REF!</v>
      </c>
      <c r="J26" s="30" t="str">
        <f>VLOOKUP(E26&amp;G26,Exposicion,2,FALSE)</f>
        <v>Bajo</v>
      </c>
      <c r="K26" s="30">
        <f>D26*F26</f>
        <v>2.4000000000000004</v>
      </c>
      <c r="L26" s="49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s="8" customFormat="1" ht="39.950000000000003" customHeight="1">
      <c r="A27" s="2"/>
      <c r="B27" s="32" t="s">
        <v>24</v>
      </c>
      <c r="C27" s="33" t="s">
        <v>25</v>
      </c>
      <c r="D27" s="30">
        <v>0.4</v>
      </c>
      <c r="E27" s="30" t="str">
        <f>VLOOKUP(D27,Probabilidad,2,TRUE)</f>
        <v>Bajo</v>
      </c>
      <c r="F27" s="30">
        <v>6</v>
      </c>
      <c r="G27" s="30" t="str">
        <f>VLOOKUP(F27,Impacto,2,FALSE)</f>
        <v>Moderado</v>
      </c>
      <c r="H27" s="30">
        <f>D27*F27</f>
        <v>2.4000000000000004</v>
      </c>
      <c r="I27" s="30" t="e">
        <f>E27&amp;#REF!</f>
        <v>#REF!</v>
      </c>
      <c r="J27" s="30" t="str">
        <f>VLOOKUP(E27&amp;G27,Exposicion,2,FALSE)</f>
        <v>Bajo</v>
      </c>
      <c r="K27" s="30">
        <f>D27*F27</f>
        <v>2.4000000000000004</v>
      </c>
      <c r="L27" s="49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s="8" customFormat="1" ht="39.950000000000003" customHeight="1">
      <c r="A28" s="4" t="s">
        <v>73</v>
      </c>
      <c r="B28" s="30" t="s">
        <v>137</v>
      </c>
      <c r="C28" s="31" t="s">
        <v>138</v>
      </c>
      <c r="D28" s="30">
        <v>0.4</v>
      </c>
      <c r="E28" s="30" t="str">
        <f>VLOOKUP(D28,Probabilidad,2,TRUE)</f>
        <v>Bajo</v>
      </c>
      <c r="F28" s="30">
        <v>6</v>
      </c>
      <c r="G28" s="30" t="str">
        <f>VLOOKUP(F28,Impacto,2,FALSE)</f>
        <v>Moderado</v>
      </c>
      <c r="H28" s="30">
        <f>D28*F28</f>
        <v>2.4000000000000004</v>
      </c>
      <c r="I28" s="30" t="e">
        <f>E28&amp;#REF!</f>
        <v>#REF!</v>
      </c>
      <c r="J28" s="30" t="str">
        <f>VLOOKUP(E28&amp;G28,Exposicion,2,FALSE)</f>
        <v>Bajo</v>
      </c>
      <c r="K28" s="30">
        <f>D28*F28</f>
        <v>2.4000000000000004</v>
      </c>
      <c r="L28" s="49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s="8" customFormat="1" ht="68.25" customHeight="1">
      <c r="A29" s="2"/>
      <c r="B29" s="32" t="s">
        <v>7</v>
      </c>
      <c r="C29" s="31" t="s">
        <v>8</v>
      </c>
      <c r="D29" s="30">
        <v>0.3</v>
      </c>
      <c r="E29" s="30" t="s">
        <v>9</v>
      </c>
      <c r="F29" s="30">
        <v>8</v>
      </c>
      <c r="G29" s="30" t="s">
        <v>10</v>
      </c>
      <c r="H29" s="30">
        <v>2.4</v>
      </c>
      <c r="I29" s="30"/>
      <c r="J29" s="30" t="s">
        <v>11</v>
      </c>
      <c r="K29" s="30">
        <f>D29*F29</f>
        <v>2.4</v>
      </c>
      <c r="L29" s="4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s="8" customFormat="1" ht="55.5" customHeight="1">
      <c r="A30" s="7" t="s">
        <v>73</v>
      </c>
      <c r="B30" s="30" t="s">
        <v>76</v>
      </c>
      <c r="C30" s="31" t="s">
        <v>77</v>
      </c>
      <c r="D30" s="30">
        <v>0.3</v>
      </c>
      <c r="E30" s="30" t="str">
        <f>VLOOKUP(D30,Probabilidad,2,TRUE)</f>
        <v>Bajo</v>
      </c>
      <c r="F30" s="30">
        <v>8</v>
      </c>
      <c r="G30" s="30" t="s">
        <v>11</v>
      </c>
      <c r="H30" s="30">
        <f>D30*F30</f>
        <v>2.4</v>
      </c>
      <c r="I30" s="30" t="e">
        <f>E30&amp;#REF!</f>
        <v>#REF!</v>
      </c>
      <c r="J30" s="30" t="str">
        <f>VLOOKUP(E30&amp;G30,Exposicion,2,FALSE)</f>
        <v>Bajo</v>
      </c>
      <c r="K30" s="30">
        <f>D30*F30</f>
        <v>2.4</v>
      </c>
      <c r="L30" s="49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s="8" customFormat="1" ht="39.950000000000003" customHeight="1">
      <c r="A31" s="7" t="s">
        <v>73</v>
      </c>
      <c r="B31" s="30" t="s">
        <v>78</v>
      </c>
      <c r="C31" s="31" t="s">
        <v>79</v>
      </c>
      <c r="D31" s="30">
        <v>0.3</v>
      </c>
      <c r="E31" s="30" t="str">
        <f>VLOOKUP(D31,Probabilidad,2,TRUE)</f>
        <v>Bajo</v>
      </c>
      <c r="F31" s="30">
        <v>8</v>
      </c>
      <c r="G31" s="30" t="s">
        <v>80</v>
      </c>
      <c r="H31" s="30">
        <f>D31*F31</f>
        <v>2.4</v>
      </c>
      <c r="I31" s="30" t="e">
        <f>E31&amp;#REF!</f>
        <v>#REF!</v>
      </c>
      <c r="J31" s="30" t="str">
        <f>VLOOKUP(E31&amp;G31,Exposicion,2,FALSE)</f>
        <v>Alto</v>
      </c>
      <c r="K31" s="30">
        <f>D31*F31</f>
        <v>2.4</v>
      </c>
      <c r="L31" s="49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s="8" customFormat="1" ht="39.950000000000003" customHeight="1">
      <c r="A32" s="9" t="s">
        <v>30</v>
      </c>
      <c r="B32" s="30" t="s">
        <v>91</v>
      </c>
      <c r="C32" s="31" t="s">
        <v>92</v>
      </c>
      <c r="D32" s="30">
        <v>0.3</v>
      </c>
      <c r="E32" s="30" t="str">
        <f>VLOOKUP(D32,Probabilidad,2,TRUE)</f>
        <v>Bajo</v>
      </c>
      <c r="F32" s="30">
        <v>8</v>
      </c>
      <c r="G32" s="30" t="str">
        <f>VLOOKUP(F32,Impacto,2,FALSE)</f>
        <v>Alto</v>
      </c>
      <c r="H32" s="30">
        <f>D32*F32</f>
        <v>2.4</v>
      </c>
      <c r="I32" s="30" t="str">
        <f>E32&amp;G33</f>
        <v>BajoAlto</v>
      </c>
      <c r="J32" s="30" t="str">
        <f>VLOOKUP(E32&amp;G32,Exposicion,2,FALSE)</f>
        <v>Moderado</v>
      </c>
      <c r="K32" s="30">
        <f>D32*F32</f>
        <v>2.4</v>
      </c>
      <c r="L32" s="49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s="8" customFormat="1" ht="39.950000000000003" customHeight="1">
      <c r="A33" s="5" t="s">
        <v>46</v>
      </c>
      <c r="B33" s="30" t="s">
        <v>158</v>
      </c>
      <c r="C33" s="33" t="s">
        <v>159</v>
      </c>
      <c r="D33" s="34">
        <v>0.3</v>
      </c>
      <c r="E33" s="30" t="str">
        <f>VLOOKUP(D33,Probabilidad,2,TRUE)</f>
        <v>Bajo</v>
      </c>
      <c r="F33" s="35">
        <v>8</v>
      </c>
      <c r="G33" s="30" t="str">
        <f>VLOOKUP(F33,Impacto,2,FALSE)</f>
        <v>Alto</v>
      </c>
      <c r="H33" s="30">
        <f>D33*F33</f>
        <v>2.4</v>
      </c>
      <c r="I33" s="30" t="str">
        <f>E33&amp;G34</f>
        <v>BajoModerado</v>
      </c>
      <c r="J33" s="30" t="str">
        <f>VLOOKUP(E33&amp;G33,Exposicion,2,FALSE)</f>
        <v>Moderado</v>
      </c>
      <c r="K33" s="30">
        <f>D33*F33</f>
        <v>2.4</v>
      </c>
      <c r="L33" s="49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s="8" customFormat="1" ht="39.950000000000003" customHeight="1">
      <c r="A34" s="2"/>
      <c r="B34" s="32" t="s">
        <v>20</v>
      </c>
      <c r="C34" s="33" t="s">
        <v>21</v>
      </c>
      <c r="D34" s="30">
        <v>0.35</v>
      </c>
      <c r="E34" s="30" t="str">
        <f>VLOOKUP(D34,Probabilidad,2,TRUE)</f>
        <v>Bajo</v>
      </c>
      <c r="F34" s="30">
        <v>6</v>
      </c>
      <c r="G34" s="30" t="str">
        <f>VLOOKUP(F34,Impacto,2,FALSE)</f>
        <v>Moderado</v>
      </c>
      <c r="H34" s="30">
        <f>D34*F34</f>
        <v>2.0999999999999996</v>
      </c>
      <c r="I34" s="30" t="e">
        <f>E34&amp;#REF!</f>
        <v>#REF!</v>
      </c>
      <c r="J34" s="30" t="str">
        <f>VLOOKUP(E34&amp;G34,Exposicion,2,FALSE)</f>
        <v>Bajo</v>
      </c>
      <c r="K34" s="30">
        <f>D34*F34</f>
        <v>2.0999999999999996</v>
      </c>
      <c r="L34" s="49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s="8" customFormat="1" ht="39.950000000000003" customHeight="1">
      <c r="A35" s="13"/>
      <c r="B35" s="30" t="s">
        <v>164</v>
      </c>
      <c r="C35" s="33" t="s">
        <v>165</v>
      </c>
      <c r="D35" s="34">
        <v>0.35</v>
      </c>
      <c r="E35" s="30" t="str">
        <f>VLOOKUP(D35,Probabilidad,2,TRUE)</f>
        <v>Bajo</v>
      </c>
      <c r="F35" s="35">
        <v>6</v>
      </c>
      <c r="G35" s="30" t="str">
        <f>VLOOKUP(F35,Impacto,2,FALSE)</f>
        <v>Moderado</v>
      </c>
      <c r="H35" s="30">
        <f>D35*F35</f>
        <v>2.0999999999999996</v>
      </c>
      <c r="I35" s="30"/>
      <c r="J35" s="30" t="str">
        <f>VLOOKUP(E35&amp;G35,Exposicion,2,FALSE)</f>
        <v>Bajo</v>
      </c>
      <c r="K35" s="30">
        <f>D35*F35</f>
        <v>2.0999999999999996</v>
      </c>
      <c r="L35" s="49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s="8" customFormat="1" ht="39.950000000000003" customHeight="1">
      <c r="A36" s="4" t="s">
        <v>39</v>
      </c>
      <c r="B36" s="30" t="s">
        <v>123</v>
      </c>
      <c r="C36" s="31" t="s">
        <v>124</v>
      </c>
      <c r="D36" s="30">
        <v>0.2</v>
      </c>
      <c r="E36" s="30" t="str">
        <f>VLOOKUP(D36,Probabilidad,2,TRUE)</f>
        <v>Muy Bajo</v>
      </c>
      <c r="F36" s="30">
        <v>10</v>
      </c>
      <c r="G36" s="30" t="str">
        <f>VLOOKUP(F36,Impacto,2,FALSE)</f>
        <v>Muy Alto</v>
      </c>
      <c r="H36" s="30">
        <f>D36*F36</f>
        <v>2</v>
      </c>
      <c r="I36" s="30" t="str">
        <f>E36&amp;G37</f>
        <v>Muy BajoMuy Alto</v>
      </c>
      <c r="J36" s="30" t="str">
        <f>VLOOKUP(E36&amp;G36,Exposicion,2,FALSE)</f>
        <v>Moderado</v>
      </c>
      <c r="K36" s="30">
        <f>D36*F36</f>
        <v>2</v>
      </c>
      <c r="L36" s="49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s="10" customFormat="1" ht="39.950000000000003" customHeight="1">
      <c r="A37" s="4" t="s">
        <v>39</v>
      </c>
      <c r="B37" s="30" t="s">
        <v>125</v>
      </c>
      <c r="C37" s="31" t="s">
        <v>126</v>
      </c>
      <c r="D37" s="30">
        <v>0.2</v>
      </c>
      <c r="E37" s="30" t="str">
        <f>VLOOKUP(D37,Probabilidad,2,TRUE)</f>
        <v>Muy Bajo</v>
      </c>
      <c r="F37" s="30">
        <v>10</v>
      </c>
      <c r="G37" s="30" t="str">
        <f>VLOOKUP(F37,Impacto,2,FALSE)</f>
        <v>Muy Alto</v>
      </c>
      <c r="H37" s="30">
        <f>D37*F37</f>
        <v>2</v>
      </c>
      <c r="I37" s="30" t="str">
        <f>E37&amp;G38</f>
        <v>Muy BajoAlto</v>
      </c>
      <c r="J37" s="30" t="str">
        <f>VLOOKUP(E37&amp;G37,Exposicion,2,FALSE)</f>
        <v>Moderado</v>
      </c>
      <c r="K37" s="30">
        <f>D37*F37</f>
        <v>2</v>
      </c>
      <c r="L37" s="49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s="10" customFormat="1" ht="39.950000000000003" customHeight="1">
      <c r="A38" s="4" t="s">
        <v>73</v>
      </c>
      <c r="B38" s="30" t="s">
        <v>131</v>
      </c>
      <c r="C38" s="31" t="s">
        <v>132</v>
      </c>
      <c r="D38" s="30">
        <v>0.25</v>
      </c>
      <c r="E38" s="30" t="str">
        <f>VLOOKUP(D38,Probabilidad,2,TRUE)</f>
        <v>Bajo</v>
      </c>
      <c r="F38" s="30">
        <v>8</v>
      </c>
      <c r="G38" s="30" t="str">
        <f>VLOOKUP(F38,Impacto,2,FALSE)</f>
        <v>Alto</v>
      </c>
      <c r="H38" s="30">
        <f>D38*F38</f>
        <v>2</v>
      </c>
      <c r="I38" s="30" t="e">
        <f>E38&amp;#REF!</f>
        <v>#REF!</v>
      </c>
      <c r="J38" s="30" t="str">
        <f>VLOOKUP(E38&amp;G38,Exposicion,2,FALSE)</f>
        <v>Moderado</v>
      </c>
      <c r="K38" s="30">
        <f>D38*F38</f>
        <v>2</v>
      </c>
      <c r="L38" s="49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s="10" customFormat="1" ht="39.950000000000003" customHeight="1">
      <c r="A39" s="2"/>
      <c r="B39" s="32" t="s">
        <v>14</v>
      </c>
      <c r="C39" s="33" t="s">
        <v>15</v>
      </c>
      <c r="D39" s="30">
        <v>0.3</v>
      </c>
      <c r="E39" s="30" t="str">
        <f>VLOOKUP(D39,Probabilidad,2,TRUE)</f>
        <v>Bajo</v>
      </c>
      <c r="F39" s="30">
        <v>6</v>
      </c>
      <c r="G39" s="30" t="str">
        <f>VLOOKUP(F39,Impacto,2,FALSE)</f>
        <v>Moderado</v>
      </c>
      <c r="H39" s="30">
        <f>D39*F39</f>
        <v>1.7999999999999998</v>
      </c>
      <c r="I39" s="30" t="str">
        <f>E39&amp;G40</f>
        <v>BajoModerado</v>
      </c>
      <c r="J39" s="30" t="str">
        <f>VLOOKUP(E39&amp;G39,Exposicion,2,FALSE)</f>
        <v>Bajo</v>
      </c>
      <c r="K39" s="30">
        <f>D39*F39</f>
        <v>1.7999999999999998</v>
      </c>
      <c r="L39" s="4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s="10" customFormat="1" ht="39.950000000000003" customHeight="1">
      <c r="A40" s="2"/>
      <c r="B40" s="32" t="s">
        <v>18</v>
      </c>
      <c r="C40" s="33" t="s">
        <v>19</v>
      </c>
      <c r="D40" s="30">
        <v>0.3</v>
      </c>
      <c r="E40" s="30" t="str">
        <f>VLOOKUP(D40,Probabilidad,2,TRUE)</f>
        <v>Bajo</v>
      </c>
      <c r="F40" s="30">
        <v>6</v>
      </c>
      <c r="G40" s="30" t="str">
        <f>VLOOKUP(F40,Impacto,2,FALSE)</f>
        <v>Moderado</v>
      </c>
      <c r="H40" s="30">
        <f>D40*F40</f>
        <v>1.7999999999999998</v>
      </c>
      <c r="I40" s="30" t="e">
        <f>E40&amp;#REF!</f>
        <v>#REF!</v>
      </c>
      <c r="J40" s="30" t="str">
        <f>VLOOKUP(E40&amp;G40,Exposicion,2,FALSE)</f>
        <v>Bajo</v>
      </c>
      <c r="K40" s="30">
        <f>D40*F40</f>
        <v>1.7999999999999998</v>
      </c>
      <c r="L40" s="49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s="10" customFormat="1" ht="39.950000000000003" customHeight="1">
      <c r="A41" s="3" t="s">
        <v>30</v>
      </c>
      <c r="B41" s="30" t="s">
        <v>35</v>
      </c>
      <c r="C41" s="31" t="s">
        <v>36</v>
      </c>
      <c r="D41" s="30">
        <v>0.3</v>
      </c>
      <c r="E41" s="30" t="str">
        <f>VLOOKUP(D41,Probabilidad,2,TRUE)</f>
        <v>Bajo</v>
      </c>
      <c r="F41" s="30">
        <v>6</v>
      </c>
      <c r="G41" s="30" t="str">
        <f>VLOOKUP(F41,Impacto,2,FALSE)</f>
        <v>Moderado</v>
      </c>
      <c r="H41" s="30">
        <f>D41*F41</f>
        <v>1.7999999999999998</v>
      </c>
      <c r="I41" s="30" t="str">
        <f>E41&amp;G42</f>
        <v>BajoMuy Alto</v>
      </c>
      <c r="J41" s="30" t="str">
        <f>VLOOKUP(E41&amp;G41,Exposicion,2,FALSE)</f>
        <v>Bajo</v>
      </c>
      <c r="K41" s="30">
        <f>D41*F41</f>
        <v>1.7999999999999998</v>
      </c>
      <c r="L41" s="49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s="10" customFormat="1" ht="39.950000000000003" customHeight="1">
      <c r="A42" s="7" t="s">
        <v>73</v>
      </c>
      <c r="B42" s="30" t="s">
        <v>81</v>
      </c>
      <c r="C42" s="31" t="s">
        <v>82</v>
      </c>
      <c r="D42" s="30">
        <v>0.3</v>
      </c>
      <c r="E42" s="30" t="str">
        <f>VLOOKUP(D42,Probabilidad,2,TRUE)</f>
        <v>Bajo</v>
      </c>
      <c r="F42" s="30">
        <v>6</v>
      </c>
      <c r="G42" s="30" t="s">
        <v>80</v>
      </c>
      <c r="H42" s="30">
        <f>D42*F42</f>
        <v>1.7999999999999998</v>
      </c>
      <c r="I42" s="30" t="e">
        <f>E42&amp;#REF!</f>
        <v>#REF!</v>
      </c>
      <c r="J42" s="30" t="str">
        <f>VLOOKUP(E42&amp;G42,Exposicion,2,FALSE)</f>
        <v>Alto</v>
      </c>
      <c r="K42" s="30">
        <f>D42*F42</f>
        <v>1.7999999999999998</v>
      </c>
      <c r="L42" s="49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s="10" customFormat="1" ht="39.950000000000003" customHeight="1">
      <c r="A43" s="5" t="s">
        <v>46</v>
      </c>
      <c r="B43" s="30" t="s">
        <v>47</v>
      </c>
      <c r="C43" s="33" t="s">
        <v>48</v>
      </c>
      <c r="D43" s="34">
        <v>0.4</v>
      </c>
      <c r="E43" s="30" t="str">
        <f>VLOOKUP(D43,Probabilidad,2,TRUE)</f>
        <v>Bajo</v>
      </c>
      <c r="F43" s="35">
        <v>4</v>
      </c>
      <c r="G43" s="30" t="str">
        <f>VLOOKUP(F43,Impacto,2,FALSE)</f>
        <v>Bajo</v>
      </c>
      <c r="H43" s="30">
        <f>D43*F43</f>
        <v>1.6</v>
      </c>
      <c r="I43" s="30" t="str">
        <f>E43&amp;G44</f>
        <v>BajoAlto</v>
      </c>
      <c r="J43" s="30" t="str">
        <f>VLOOKUP(E43&amp;G43,Exposicion,2,FALSE)</f>
        <v>Bajo</v>
      </c>
      <c r="K43" s="30">
        <f>D43*F43</f>
        <v>1.6</v>
      </c>
      <c r="L43" s="49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s="10" customFormat="1" ht="39.950000000000003" customHeight="1">
      <c r="A44" s="6" t="s">
        <v>30</v>
      </c>
      <c r="B44" s="30" t="s">
        <v>51</v>
      </c>
      <c r="C44" s="31" t="s">
        <v>52</v>
      </c>
      <c r="D44" s="30">
        <v>0.2</v>
      </c>
      <c r="E44" s="30" t="str">
        <f>VLOOKUP(D44,Probabilidad,2,TRUE)</f>
        <v>Muy Bajo</v>
      </c>
      <c r="F44" s="30">
        <v>8</v>
      </c>
      <c r="G44" s="30" t="str">
        <f>VLOOKUP(F44,Impacto,2,FALSE)</f>
        <v>Alto</v>
      </c>
      <c r="H44" s="30">
        <f>D44*F44</f>
        <v>1.6</v>
      </c>
      <c r="I44" s="30" t="str">
        <f>E44&amp;G45</f>
        <v>Muy BajoModerado</v>
      </c>
      <c r="J44" s="30" t="str">
        <f>VLOOKUP(E44&amp;G44,Exposicion,2,FALSE)</f>
        <v>Bajo</v>
      </c>
      <c r="K44" s="30">
        <f>D44*F44</f>
        <v>1.6</v>
      </c>
      <c r="L44" s="49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s="10" customFormat="1" ht="39.950000000000003" customHeight="1">
      <c r="A45" s="6" t="s">
        <v>30</v>
      </c>
      <c r="B45" s="30" t="s">
        <v>57</v>
      </c>
      <c r="C45" s="31" t="s">
        <v>58</v>
      </c>
      <c r="D45" s="30">
        <v>0.2</v>
      </c>
      <c r="E45" s="30" t="str">
        <f>VLOOKUP(D45,Probabilidad,2,TRUE)</f>
        <v>Muy Bajo</v>
      </c>
      <c r="F45" s="30">
        <v>8</v>
      </c>
      <c r="G45" s="30" t="s">
        <v>11</v>
      </c>
      <c r="H45" s="30">
        <f>D45*F45</f>
        <v>1.6</v>
      </c>
      <c r="I45" s="30" t="str">
        <f>E45&amp;G46</f>
        <v>Muy BajoAlto</v>
      </c>
      <c r="J45" s="30" t="str">
        <f>VLOOKUP(E45&amp;G45,Exposicion,2,FALSE)</f>
        <v>Bajo</v>
      </c>
      <c r="K45" s="30">
        <f>D45*F45</f>
        <v>1.6</v>
      </c>
      <c r="L45" s="49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s="10" customFormat="1" ht="39.950000000000003" customHeight="1">
      <c r="A46" s="4" t="s">
        <v>39</v>
      </c>
      <c r="B46" s="30" t="s">
        <v>121</v>
      </c>
      <c r="C46" s="31" t="s">
        <v>122</v>
      </c>
      <c r="D46" s="30">
        <v>0.2</v>
      </c>
      <c r="E46" s="30" t="str">
        <f>VLOOKUP(D46,Probabilidad,2,TRUE)</f>
        <v>Muy Bajo</v>
      </c>
      <c r="F46" s="30">
        <v>8</v>
      </c>
      <c r="G46" s="30" t="str">
        <f>VLOOKUP(F46,Impacto,2,FALSE)</f>
        <v>Alto</v>
      </c>
      <c r="H46" s="30">
        <f>D46*F46</f>
        <v>1.6</v>
      </c>
      <c r="I46" s="30" t="str">
        <f>E46&amp;G47</f>
        <v>Muy BajoBajo</v>
      </c>
      <c r="J46" s="30" t="str">
        <f>VLOOKUP(E46&amp;G46,Exposicion,2,FALSE)</f>
        <v>Bajo</v>
      </c>
      <c r="K46" s="30">
        <f>D46*F46</f>
        <v>1.6</v>
      </c>
      <c r="L46" s="49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s="10" customFormat="1" ht="39.950000000000003" customHeight="1">
      <c r="A47" s="5" t="s">
        <v>46</v>
      </c>
      <c r="B47" s="30" t="s">
        <v>152</v>
      </c>
      <c r="C47" s="33" t="s">
        <v>48</v>
      </c>
      <c r="D47" s="34">
        <v>0.4</v>
      </c>
      <c r="E47" s="30" t="str">
        <f>VLOOKUP(D47,Probabilidad,2,TRUE)</f>
        <v>Bajo</v>
      </c>
      <c r="F47" s="35">
        <v>4</v>
      </c>
      <c r="G47" s="30" t="str">
        <f>VLOOKUP(F47,Impacto,2,FALSE)</f>
        <v>Bajo</v>
      </c>
      <c r="H47" s="30">
        <f>D47*F47</f>
        <v>1.6</v>
      </c>
      <c r="I47" s="30" t="str">
        <f>E47&amp;G48</f>
        <v>BajoModerado</v>
      </c>
      <c r="J47" s="30" t="str">
        <f>VLOOKUP(E47&amp;G47,Exposicion,2,FALSE)</f>
        <v>Bajo</v>
      </c>
      <c r="K47" s="30">
        <f>D47*F47</f>
        <v>1.6</v>
      </c>
      <c r="L47" s="49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s="10" customFormat="1" ht="39.950000000000003" customHeight="1">
      <c r="A48" s="4" t="s">
        <v>73</v>
      </c>
      <c r="B48" s="30" t="s">
        <v>139</v>
      </c>
      <c r="C48" s="31" t="s">
        <v>140</v>
      </c>
      <c r="D48" s="30">
        <v>0.25</v>
      </c>
      <c r="E48" s="30" t="str">
        <f>VLOOKUP(D48,Probabilidad,2,TRUE)</f>
        <v>Bajo</v>
      </c>
      <c r="F48" s="30">
        <v>6</v>
      </c>
      <c r="G48" s="30" t="str">
        <f>VLOOKUP(F48,Impacto,2,FALSE)</f>
        <v>Moderado</v>
      </c>
      <c r="H48" s="30">
        <f>D48*F48</f>
        <v>1.5</v>
      </c>
      <c r="I48" s="30" t="e">
        <f>E48&amp;#REF!</f>
        <v>#REF!</v>
      </c>
      <c r="J48" s="30" t="str">
        <f>VLOOKUP(E48&amp;G48,Exposicion,2,FALSE)</f>
        <v>Bajo</v>
      </c>
      <c r="K48" s="30">
        <f>D48*F48</f>
        <v>1.5</v>
      </c>
      <c r="L48" s="49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s="10" customFormat="1" ht="39.950000000000003" customHeight="1">
      <c r="A49" s="12" t="s">
        <v>141</v>
      </c>
      <c r="B49" s="30" t="s">
        <v>148</v>
      </c>
      <c r="C49" s="33" t="s">
        <v>149</v>
      </c>
      <c r="D49" s="30">
        <v>0.25</v>
      </c>
      <c r="E49" s="30" t="str">
        <f>VLOOKUP(D49,Probabilidad,2,TRUE)</f>
        <v>Bajo</v>
      </c>
      <c r="F49" s="30">
        <v>6</v>
      </c>
      <c r="G49" s="30" t="str">
        <f>VLOOKUP(F49,Impacto,2,FALSE)</f>
        <v>Moderado</v>
      </c>
      <c r="H49" s="30">
        <f>D49*F49</f>
        <v>1.5</v>
      </c>
      <c r="I49" s="30" t="str">
        <f>E49&amp;G50</f>
        <v>BajoModerado</v>
      </c>
      <c r="J49" s="30" t="str">
        <f>VLOOKUP(E49&amp;G49,Exposicion,2,FALSE)</f>
        <v>Bajo</v>
      </c>
      <c r="K49" s="30">
        <f>D49*F49</f>
        <v>1.5</v>
      </c>
      <c r="L49" s="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s="10" customFormat="1" ht="39.950000000000003" customHeight="1">
      <c r="A50" s="5" t="s">
        <v>46</v>
      </c>
      <c r="B50" s="30" t="s">
        <v>156</v>
      </c>
      <c r="C50" s="33" t="s">
        <v>157</v>
      </c>
      <c r="D50" s="34">
        <v>0.25</v>
      </c>
      <c r="E50" s="30" t="str">
        <f>VLOOKUP(D50,Probabilidad,2,TRUE)</f>
        <v>Bajo</v>
      </c>
      <c r="F50" s="35">
        <v>6</v>
      </c>
      <c r="G50" s="30" t="str">
        <f>VLOOKUP(F50,Impacto,2,FALSE)</f>
        <v>Moderado</v>
      </c>
      <c r="H50" s="30">
        <f>D50*F50</f>
        <v>1.5</v>
      </c>
      <c r="I50" s="30" t="e">
        <f>E50&amp;#REF!</f>
        <v>#REF!</v>
      </c>
      <c r="J50" s="30" t="str">
        <f>VLOOKUP(E50&amp;G50,Exposicion,2,FALSE)</f>
        <v>Bajo</v>
      </c>
      <c r="K50" s="30">
        <f>D50*F50</f>
        <v>1.5</v>
      </c>
      <c r="L50" s="49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s="10" customFormat="1" ht="39.950000000000003" customHeight="1">
      <c r="A51" s="2"/>
      <c r="B51" s="32" t="s">
        <v>12</v>
      </c>
      <c r="C51" s="33" t="s">
        <v>13</v>
      </c>
      <c r="D51" s="30">
        <v>0.2</v>
      </c>
      <c r="E51" s="30" t="str">
        <f>VLOOKUP(D51,Probabilidad,2,TRUE)</f>
        <v>Muy Bajo</v>
      </c>
      <c r="F51" s="30">
        <v>6</v>
      </c>
      <c r="G51" s="30" t="str">
        <f>VLOOKUP(F51,Impacto,2,FALSE)</f>
        <v>Moderado</v>
      </c>
      <c r="H51" s="30">
        <f>D51*F51</f>
        <v>1.2000000000000002</v>
      </c>
      <c r="I51" s="30" t="str">
        <f>E51&amp;G52</f>
        <v>Muy BajoModerado</v>
      </c>
      <c r="J51" s="30" t="str">
        <f>VLOOKUP(E51&amp;G51,Exposicion,2,FALSE)</f>
        <v>Bajo</v>
      </c>
      <c r="K51" s="30">
        <f>D51*F51</f>
        <v>1.2000000000000002</v>
      </c>
      <c r="L51" s="49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s="10" customFormat="1" ht="39.950000000000003" customHeight="1">
      <c r="A52" s="5" t="s">
        <v>46</v>
      </c>
      <c r="B52" s="30" t="s">
        <v>49</v>
      </c>
      <c r="C52" s="33" t="s">
        <v>50</v>
      </c>
      <c r="D52" s="34">
        <v>0.2</v>
      </c>
      <c r="E52" s="30" t="str">
        <f>VLOOKUP(D52,Probabilidad,2,TRUE)</f>
        <v>Muy Bajo</v>
      </c>
      <c r="F52" s="35">
        <v>6</v>
      </c>
      <c r="G52" s="30" t="str">
        <f>VLOOKUP(F52,Impacto,2,FALSE)</f>
        <v>Moderado</v>
      </c>
      <c r="H52" s="30">
        <f>D52*F52</f>
        <v>1.2000000000000002</v>
      </c>
      <c r="I52" s="30" t="e">
        <f>E52&amp;#REF!</f>
        <v>#REF!</v>
      </c>
      <c r="J52" s="30" t="str">
        <f>VLOOKUP(E52&amp;G52,Exposicion,2,FALSE)</f>
        <v>Bajo</v>
      </c>
      <c r="K52" s="30">
        <f>D52*F52</f>
        <v>1.2000000000000002</v>
      </c>
      <c r="L52" s="49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s="10" customFormat="1" ht="39.950000000000003" customHeight="1">
      <c r="A53" s="6" t="s">
        <v>30</v>
      </c>
      <c r="B53" s="30" t="s">
        <v>53</v>
      </c>
      <c r="C53" s="31" t="s">
        <v>54</v>
      </c>
      <c r="D53" s="30">
        <v>0.2</v>
      </c>
      <c r="E53" s="30" t="str">
        <f>VLOOKUP(D53,Probabilidad,2,TRUE)</f>
        <v>Muy Bajo</v>
      </c>
      <c r="F53" s="30">
        <v>6</v>
      </c>
      <c r="G53" s="30" t="s">
        <v>10</v>
      </c>
      <c r="H53" s="30">
        <f>D53*F53</f>
        <v>1.2000000000000002</v>
      </c>
      <c r="I53" s="30" t="str">
        <f>E53&amp;G54</f>
        <v>Muy BajoModerado</v>
      </c>
      <c r="J53" s="30" t="str">
        <f>VLOOKUP(E53&amp;G53,Exposicion,2,FALSE)</f>
        <v>Bajo</v>
      </c>
      <c r="K53" s="30">
        <f>D53*F53</f>
        <v>1.2000000000000002</v>
      </c>
      <c r="L53" s="49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ht="39.950000000000003" customHeight="1">
      <c r="A54" s="6" t="s">
        <v>30</v>
      </c>
      <c r="B54" s="30" t="s">
        <v>55</v>
      </c>
      <c r="C54" s="31" t="s">
        <v>56</v>
      </c>
      <c r="D54" s="30">
        <v>0.2</v>
      </c>
      <c r="E54" s="30" t="str">
        <f>VLOOKUP(D54,Probabilidad,2,TRUE)</f>
        <v>Muy Bajo</v>
      </c>
      <c r="F54" s="30">
        <v>6</v>
      </c>
      <c r="G54" s="30" t="str">
        <f>VLOOKUP(F54,Impacto,2,FALSE)</f>
        <v>Moderado</v>
      </c>
      <c r="H54" s="30">
        <f>D54*F54</f>
        <v>1.2000000000000002</v>
      </c>
      <c r="I54" s="30" t="str">
        <f>E54&amp;G55</f>
        <v>Muy BajoModerado</v>
      </c>
      <c r="J54" s="30" t="str">
        <f>VLOOKUP(E54&amp;G54,Exposicion,2,FALSE)</f>
        <v>Bajo</v>
      </c>
      <c r="K54" s="30">
        <f>D54*F54</f>
        <v>1.2000000000000002</v>
      </c>
      <c r="L54" s="49"/>
    </row>
    <row r="55" spans="1:107" ht="39.950000000000003" customHeight="1">
      <c r="A55" s="9" t="s">
        <v>30</v>
      </c>
      <c r="B55" s="30" t="s">
        <v>87</v>
      </c>
      <c r="C55" s="31" t="s">
        <v>88</v>
      </c>
      <c r="D55" s="30">
        <v>0.2</v>
      </c>
      <c r="E55" s="30" t="str">
        <f>VLOOKUP(D55,Probabilidad,2,TRUE)</f>
        <v>Muy Bajo</v>
      </c>
      <c r="F55" s="30">
        <v>6</v>
      </c>
      <c r="G55" s="30" t="str">
        <f>VLOOKUP(F55,Impacto,2,FALSE)</f>
        <v>Moderado</v>
      </c>
      <c r="H55" s="30">
        <f>D55*F55</f>
        <v>1.2000000000000002</v>
      </c>
      <c r="I55" s="30" t="str">
        <f>E55&amp;G56</f>
        <v>Muy BajoModerado</v>
      </c>
      <c r="J55" s="30" t="str">
        <f>VLOOKUP(E55&amp;G55,Exposicion,2,FALSE)</f>
        <v>Bajo</v>
      </c>
      <c r="K55" s="30">
        <f>D55*F55</f>
        <v>1.2000000000000002</v>
      </c>
      <c r="L55" s="49"/>
    </row>
    <row r="56" spans="1:107" ht="39.950000000000003" customHeight="1">
      <c r="A56" s="5" t="s">
        <v>46</v>
      </c>
      <c r="B56" s="30" t="s">
        <v>153</v>
      </c>
      <c r="C56" s="33" t="s">
        <v>50</v>
      </c>
      <c r="D56" s="34">
        <v>0.2</v>
      </c>
      <c r="E56" s="30" t="str">
        <f>VLOOKUP(D56,Probabilidad,2,TRUE)</f>
        <v>Muy Bajo</v>
      </c>
      <c r="F56" s="35">
        <v>6</v>
      </c>
      <c r="G56" s="30" t="str">
        <f>VLOOKUP(F56,Impacto,2,FALSE)</f>
        <v>Moderado</v>
      </c>
      <c r="H56" s="30">
        <f>D56*F56</f>
        <v>1.2000000000000002</v>
      </c>
      <c r="I56" s="30" t="str">
        <f>E56&amp;G57</f>
        <v>Muy BajoBajo</v>
      </c>
      <c r="J56" s="30" t="str">
        <f>VLOOKUP(E56&amp;G56,Exposicion,2,FALSE)</f>
        <v>Bajo</v>
      </c>
      <c r="K56" s="30">
        <f>D56*F56</f>
        <v>1.2000000000000002</v>
      </c>
      <c r="L56" s="49"/>
    </row>
    <row r="57" spans="1:107" ht="39.950000000000003" customHeight="1">
      <c r="A57" s="9" t="s">
        <v>30</v>
      </c>
      <c r="B57" s="30" t="s">
        <v>97</v>
      </c>
      <c r="C57" s="31" t="s">
        <v>98</v>
      </c>
      <c r="D57" s="30">
        <v>0.3</v>
      </c>
      <c r="E57" s="30" t="str">
        <f>VLOOKUP(D57,Probabilidad,2,TRUE)</f>
        <v>Bajo</v>
      </c>
      <c r="F57" s="30">
        <v>4</v>
      </c>
      <c r="G57" s="30" t="str">
        <f>VLOOKUP(F57,Impacto,2,FALSE)</f>
        <v>Bajo</v>
      </c>
      <c r="H57" s="30">
        <f>D57*F57</f>
        <v>1.2</v>
      </c>
      <c r="I57" s="30" t="str">
        <f>E57&amp;G58</f>
        <v>BajoMuy Alto</v>
      </c>
      <c r="J57" s="30" t="str">
        <f>VLOOKUP(E57&amp;G57,Exposicion,2,FALSE)</f>
        <v>Bajo</v>
      </c>
      <c r="K57" s="30">
        <f>D57*F57</f>
        <v>1.2</v>
      </c>
      <c r="L57" s="49"/>
    </row>
    <row r="58" spans="1:107" ht="39.950000000000003" customHeight="1">
      <c r="A58" s="9" t="s">
        <v>30</v>
      </c>
      <c r="B58" s="30" t="s">
        <v>105</v>
      </c>
      <c r="C58" s="31" t="s">
        <v>106</v>
      </c>
      <c r="D58" s="30">
        <v>0.12</v>
      </c>
      <c r="E58" s="30" t="str">
        <f>VLOOKUP(D58,Probabilidad,2,TRUE)</f>
        <v>Muy Bajo</v>
      </c>
      <c r="F58" s="30">
        <v>10</v>
      </c>
      <c r="G58" s="30" t="str">
        <f>VLOOKUP(F58,Impacto,2,FALSE)</f>
        <v>Muy Alto</v>
      </c>
      <c r="H58" s="30">
        <f>D58*F58</f>
        <v>1.2</v>
      </c>
      <c r="I58" s="30" t="str">
        <f>E58&amp;G59</f>
        <v>Muy BajoBajo</v>
      </c>
      <c r="J58" s="30" t="str">
        <f>VLOOKUP(E58&amp;G58,Exposicion,2,FALSE)</f>
        <v>Moderado</v>
      </c>
      <c r="K58" s="30">
        <f>D58*F58</f>
        <v>1.2</v>
      </c>
      <c r="L58" s="49"/>
    </row>
    <row r="59" spans="1:107" ht="39.950000000000003" customHeight="1">
      <c r="A59" s="11" t="s">
        <v>39</v>
      </c>
      <c r="B59" s="30" t="s">
        <v>109</v>
      </c>
      <c r="C59" s="31" t="s">
        <v>110</v>
      </c>
      <c r="D59" s="30">
        <v>0.3</v>
      </c>
      <c r="E59" s="30" t="str">
        <f>VLOOKUP(D59,Probabilidad,2,TRUE)</f>
        <v>Bajo</v>
      </c>
      <c r="F59" s="30">
        <v>4</v>
      </c>
      <c r="G59" s="30" t="str">
        <f>VLOOKUP(F59,Impacto,2,FALSE)</f>
        <v>Bajo</v>
      </c>
      <c r="H59" s="30">
        <f>D59*F59</f>
        <v>1.2</v>
      </c>
      <c r="I59" s="30" t="str">
        <f>E59&amp;G60</f>
        <v>BajoBajo</v>
      </c>
      <c r="J59" s="30" t="str">
        <f>VLOOKUP(E59&amp;G59,Exposicion,2,FALSE)</f>
        <v>Bajo</v>
      </c>
      <c r="K59" s="30">
        <f>D59*F59</f>
        <v>1.2</v>
      </c>
      <c r="L59" s="49"/>
    </row>
    <row r="60" spans="1:107" ht="39.950000000000003" customHeight="1">
      <c r="A60" s="2"/>
      <c r="B60" s="32" t="s">
        <v>16</v>
      </c>
      <c r="C60" s="33" t="s">
        <v>17</v>
      </c>
      <c r="D60" s="30">
        <v>0.25</v>
      </c>
      <c r="E60" s="30" t="str">
        <f>VLOOKUP(D60,Probabilidad,2,TRUE)</f>
        <v>Bajo</v>
      </c>
      <c r="F60" s="30">
        <v>4</v>
      </c>
      <c r="G60" s="30" t="str">
        <f>VLOOKUP(F60,Impacto,2,FALSE)</f>
        <v>Bajo</v>
      </c>
      <c r="H60" s="30">
        <f>D60*F60</f>
        <v>1</v>
      </c>
      <c r="I60" s="30" t="e">
        <f>E60&amp;#REF!</f>
        <v>#REF!</v>
      </c>
      <c r="J60" s="30" t="str">
        <f>VLOOKUP(E60&amp;G60,Exposicion,2,FALSE)</f>
        <v>Bajo</v>
      </c>
      <c r="K60" s="30">
        <f>D60*F60</f>
        <v>1</v>
      </c>
      <c r="L60" s="49"/>
    </row>
    <row r="61" spans="1:107" ht="39.950000000000003" customHeight="1">
      <c r="A61" s="6" t="s">
        <v>30</v>
      </c>
      <c r="B61" s="30" t="s">
        <v>59</v>
      </c>
      <c r="C61" s="31" t="s">
        <v>60</v>
      </c>
      <c r="D61" s="30">
        <v>0.1</v>
      </c>
      <c r="E61" s="30" t="str">
        <f>VLOOKUP(D61,Probabilidad,2,TRUE)</f>
        <v>Muy Bajo</v>
      </c>
      <c r="F61" s="30">
        <v>10</v>
      </c>
      <c r="G61" s="30" t="str">
        <f>VLOOKUP(F61,Impacto,2,FALSE)</f>
        <v>Muy Alto</v>
      </c>
      <c r="H61" s="30">
        <f>D61*F61</f>
        <v>1</v>
      </c>
      <c r="I61" s="30" t="e">
        <f>E61&amp;#REF!</f>
        <v>#REF!</v>
      </c>
      <c r="J61" s="30" t="str">
        <f>VLOOKUP(E61&amp;G61,Exposicion,2,FALSE)</f>
        <v>Moderado</v>
      </c>
      <c r="K61" s="30">
        <f>D61*F61</f>
        <v>1</v>
      </c>
      <c r="L61" s="49"/>
    </row>
    <row r="62" spans="1:107" ht="39.950000000000003" customHeight="1">
      <c r="A62" s="7" t="s">
        <v>39</v>
      </c>
      <c r="B62" s="30" t="s">
        <v>65</v>
      </c>
      <c r="C62" s="31" t="s">
        <v>66</v>
      </c>
      <c r="D62" s="30">
        <v>0.1</v>
      </c>
      <c r="E62" s="30" t="str">
        <f>VLOOKUP(D62,Probabilidad,2,TRUE)</f>
        <v>Muy Bajo</v>
      </c>
      <c r="F62" s="30">
        <v>10</v>
      </c>
      <c r="G62" s="30" t="s">
        <v>9</v>
      </c>
      <c r="H62" s="30">
        <f>D62*F62</f>
        <v>1</v>
      </c>
      <c r="I62" s="30" t="str">
        <f>E62&amp;G63</f>
        <v>Muy BajoBajo</v>
      </c>
      <c r="J62" s="30" t="str">
        <f>VLOOKUP(E62&amp;G62,Exposicion,2,FALSE)</f>
        <v>Muy Bajo</v>
      </c>
      <c r="K62" s="30">
        <f>D62*F62</f>
        <v>1</v>
      </c>
      <c r="L62" s="49"/>
    </row>
    <row r="63" spans="1:107" ht="39.950000000000003" customHeight="1">
      <c r="A63" s="7" t="s">
        <v>39</v>
      </c>
      <c r="B63" s="30" t="s">
        <v>67</v>
      </c>
      <c r="C63" s="31" t="s">
        <v>68</v>
      </c>
      <c r="D63" s="30">
        <v>0.1</v>
      </c>
      <c r="E63" s="30" t="str">
        <f>VLOOKUP(D63,Probabilidad,2,TRUE)</f>
        <v>Muy Bajo</v>
      </c>
      <c r="F63" s="30">
        <v>10</v>
      </c>
      <c r="G63" s="30" t="s">
        <v>9</v>
      </c>
      <c r="H63" s="30">
        <f>D63*F63</f>
        <v>1</v>
      </c>
      <c r="I63" s="30" t="str">
        <f>E63&amp;G64</f>
        <v>Muy BajoMuy Alto</v>
      </c>
      <c r="J63" s="30" t="str">
        <f>VLOOKUP(E63&amp;G63,Exposicion,2,FALSE)</f>
        <v>Muy Bajo</v>
      </c>
      <c r="K63" s="30">
        <f>D63*F63</f>
        <v>1</v>
      </c>
      <c r="L63" s="49"/>
    </row>
    <row r="64" spans="1:107" ht="39.950000000000003" customHeight="1">
      <c r="A64" s="7"/>
      <c r="B64" s="30" t="s">
        <v>71</v>
      </c>
      <c r="C64" s="31" t="s">
        <v>72</v>
      </c>
      <c r="D64" s="30">
        <v>0.1</v>
      </c>
      <c r="E64" s="30" t="str">
        <f>VLOOKUP(D64,Probabilidad,2,TRUE)</f>
        <v>Muy Bajo</v>
      </c>
      <c r="F64" s="30">
        <v>10</v>
      </c>
      <c r="G64" s="30" t="str">
        <f>VLOOKUP(F64,Impacto,2,FALSE)</f>
        <v>Muy Alto</v>
      </c>
      <c r="H64" s="30">
        <f>D64*F64</f>
        <v>1</v>
      </c>
      <c r="I64" s="30"/>
      <c r="J64" s="30" t="str">
        <f>VLOOKUP(E64&amp;G64,Exposicion,2,FALSE)</f>
        <v>Moderado</v>
      </c>
      <c r="K64" s="30">
        <f>D64*F64</f>
        <v>1</v>
      </c>
      <c r="L64" s="49"/>
    </row>
    <row r="65" spans="1:12" ht="39.950000000000003" customHeight="1">
      <c r="A65" s="9" t="s">
        <v>30</v>
      </c>
      <c r="B65" s="30" t="s">
        <v>93</v>
      </c>
      <c r="C65" s="31" t="s">
        <v>94</v>
      </c>
      <c r="D65" s="30">
        <v>0.1</v>
      </c>
      <c r="E65" s="30" t="str">
        <f>VLOOKUP(D65,Probabilidad,2,TRUE)</f>
        <v>Muy Bajo</v>
      </c>
      <c r="F65" s="30">
        <v>10</v>
      </c>
      <c r="G65" s="30" t="str">
        <f>VLOOKUP(F65,Impacto,2,FALSE)</f>
        <v>Muy Alto</v>
      </c>
      <c r="H65" s="30">
        <f>D65*F65</f>
        <v>1</v>
      </c>
      <c r="I65" s="30" t="str">
        <f>E65&amp;G66</f>
        <v>Muy BajoMuy Alto</v>
      </c>
      <c r="J65" s="30" t="str">
        <f>VLOOKUP(E65&amp;G65,Exposicion,2,FALSE)</f>
        <v>Moderado</v>
      </c>
      <c r="K65" s="30">
        <f>D65*F65</f>
        <v>1</v>
      </c>
      <c r="L65" s="49"/>
    </row>
    <row r="66" spans="1:12" ht="39.950000000000003" customHeight="1">
      <c r="A66" s="9" t="s">
        <v>30</v>
      </c>
      <c r="B66" s="30" t="s">
        <v>99</v>
      </c>
      <c r="C66" s="31" t="s">
        <v>100</v>
      </c>
      <c r="D66" s="30">
        <v>0.1</v>
      </c>
      <c r="E66" s="30" t="str">
        <f>VLOOKUP(D66,Probabilidad,2,TRUE)</f>
        <v>Muy Bajo</v>
      </c>
      <c r="F66" s="30">
        <v>10</v>
      </c>
      <c r="G66" s="30" t="str">
        <f>VLOOKUP(F66,Impacto,2,FALSE)</f>
        <v>Muy Alto</v>
      </c>
      <c r="H66" s="30">
        <f>D66*F66</f>
        <v>1</v>
      </c>
      <c r="I66" s="30" t="str">
        <f>E66&amp;G67</f>
        <v>Muy BajoMuy Alto</v>
      </c>
      <c r="J66" s="30" t="str">
        <f>VLOOKUP(E66&amp;G66,Exposicion,2,FALSE)</f>
        <v>Moderado</v>
      </c>
      <c r="K66" s="30">
        <f>D66*F66</f>
        <v>1</v>
      </c>
      <c r="L66" s="49"/>
    </row>
    <row r="67" spans="1:12" ht="39.950000000000003" customHeight="1">
      <c r="A67" s="11" t="s">
        <v>39</v>
      </c>
      <c r="B67" s="30" t="s">
        <v>111</v>
      </c>
      <c r="C67" s="31" t="s">
        <v>112</v>
      </c>
      <c r="D67" s="30">
        <v>0.1</v>
      </c>
      <c r="E67" s="30" t="str">
        <f>VLOOKUP(D67,Probabilidad,2,TRUE)</f>
        <v>Muy Bajo</v>
      </c>
      <c r="F67" s="30">
        <v>10</v>
      </c>
      <c r="G67" s="30" t="str">
        <f>VLOOKUP(F67,Impacto,2,FALSE)</f>
        <v>Muy Alto</v>
      </c>
      <c r="H67" s="30">
        <f>D67*F67</f>
        <v>1</v>
      </c>
      <c r="I67" s="30" t="str">
        <f>E67&amp;G70</f>
        <v>Muy BajoBajo</v>
      </c>
      <c r="J67" s="30" t="str">
        <f>VLOOKUP(E67&amp;G67,Exposicion,2,FALSE)</f>
        <v>Moderado</v>
      </c>
      <c r="K67" s="30">
        <f>D67*F67</f>
        <v>1</v>
      </c>
      <c r="L67" s="49"/>
    </row>
    <row r="68" spans="1:12" ht="39.950000000000003" customHeight="1">
      <c r="A68" s="4"/>
      <c r="B68" s="30" t="s">
        <v>129</v>
      </c>
      <c r="C68" s="31" t="s">
        <v>130</v>
      </c>
      <c r="D68" s="30">
        <v>0.1</v>
      </c>
      <c r="E68" s="30" t="str">
        <f>VLOOKUP(D68,Probabilidad,2,TRUE)</f>
        <v>Muy Bajo</v>
      </c>
      <c r="F68" s="30">
        <v>10</v>
      </c>
      <c r="G68" s="30" t="str">
        <f>VLOOKUP(F68,Impacto,2,FALSE)</f>
        <v>Muy Alto</v>
      </c>
      <c r="H68" s="30">
        <f>D68*F68</f>
        <v>1</v>
      </c>
      <c r="I68" s="30"/>
      <c r="J68" s="30" t="str">
        <f>VLOOKUP(E68&amp;G68,Exposicion,2,FALSE)</f>
        <v>Moderado</v>
      </c>
      <c r="K68" s="30">
        <f>D68*F68</f>
        <v>1</v>
      </c>
      <c r="L68" s="49"/>
    </row>
    <row r="69" spans="1:12" ht="39.950000000000003" customHeight="1">
      <c r="A69" s="12" t="s">
        <v>141</v>
      </c>
      <c r="B69" s="30" t="s">
        <v>150</v>
      </c>
      <c r="C69" s="33" t="s">
        <v>151</v>
      </c>
      <c r="D69" s="30">
        <v>0.1</v>
      </c>
      <c r="E69" s="30" t="str">
        <f>VLOOKUP(D69,Probabilidad,2,TRUE)</f>
        <v>Muy Bajo</v>
      </c>
      <c r="F69" s="30">
        <v>10</v>
      </c>
      <c r="G69" s="30" t="str">
        <f>VLOOKUP(F69,Impacto,2,FALSE)</f>
        <v>Muy Alto</v>
      </c>
      <c r="H69" s="30">
        <f>D69*F69</f>
        <v>1</v>
      </c>
      <c r="I69" s="30" t="e">
        <f>E69&amp;#REF!</f>
        <v>#REF!</v>
      </c>
      <c r="J69" s="30" t="str">
        <f>VLOOKUP(E69&amp;G69,Exposicion,2,FALSE)</f>
        <v>Moderado</v>
      </c>
      <c r="K69" s="30">
        <f>D69*F69</f>
        <v>1</v>
      </c>
      <c r="L69" s="49"/>
    </row>
    <row r="70" spans="1:12" ht="39.950000000000003" customHeight="1">
      <c r="A70" s="7" t="s">
        <v>39</v>
      </c>
      <c r="B70" s="30" t="s">
        <v>61</v>
      </c>
      <c r="C70" s="31" t="s">
        <v>62</v>
      </c>
      <c r="D70" s="30">
        <v>0.1</v>
      </c>
      <c r="E70" s="30" t="str">
        <f>VLOOKUP(D70,Probabilidad,2,TRUE)</f>
        <v>Muy Bajo</v>
      </c>
      <c r="F70" s="30">
        <v>8</v>
      </c>
      <c r="G70" s="30" t="s">
        <v>9</v>
      </c>
      <c r="H70" s="30">
        <f>D70*F70</f>
        <v>0.8</v>
      </c>
      <c r="I70" s="30" t="str">
        <f>E70&amp;G71</f>
        <v>Muy BajoBajo</v>
      </c>
      <c r="J70" s="30" t="str">
        <f>VLOOKUP(E70&amp;G70,Exposicion,2,FALSE)</f>
        <v>Muy Bajo</v>
      </c>
      <c r="K70" s="30">
        <f>D70*F70</f>
        <v>0.8</v>
      </c>
      <c r="L70" s="49"/>
    </row>
    <row r="71" spans="1:12" ht="39.950000000000003" customHeight="1">
      <c r="A71" s="7" t="s">
        <v>39</v>
      </c>
      <c r="B71" s="30" t="s">
        <v>63</v>
      </c>
      <c r="C71" s="31" t="s">
        <v>64</v>
      </c>
      <c r="D71" s="30">
        <v>0.1</v>
      </c>
      <c r="E71" s="30" t="str">
        <f>VLOOKUP(D71,Probabilidad,2,TRUE)</f>
        <v>Muy Bajo</v>
      </c>
      <c r="F71" s="30">
        <v>8</v>
      </c>
      <c r="G71" s="30" t="s">
        <v>9</v>
      </c>
      <c r="H71" s="30">
        <f>D71*F71</f>
        <v>0.8</v>
      </c>
      <c r="I71" s="30" t="str">
        <f>E71&amp;G72</f>
        <v>Muy BajoModerado</v>
      </c>
      <c r="J71" s="30" t="str">
        <f>VLOOKUP(E71&amp;G71,Exposicion,2,FALSE)</f>
        <v>Muy Bajo</v>
      </c>
      <c r="K71" s="30">
        <f>D71*F71</f>
        <v>0.8</v>
      </c>
      <c r="L71" s="49"/>
    </row>
    <row r="72" spans="1:12" ht="39.950000000000003" customHeight="1">
      <c r="A72" s="7" t="s">
        <v>39</v>
      </c>
      <c r="B72" s="30" t="s">
        <v>69</v>
      </c>
      <c r="C72" s="31" t="s">
        <v>70</v>
      </c>
      <c r="D72" s="30">
        <v>0.1</v>
      </c>
      <c r="E72" s="30" t="str">
        <f>VLOOKUP(D72,Probabilidad,2,TRUE)</f>
        <v>Muy Bajo</v>
      </c>
      <c r="F72" s="30">
        <v>8</v>
      </c>
      <c r="G72" s="30" t="s">
        <v>11</v>
      </c>
      <c r="H72" s="30">
        <f>D72*F72</f>
        <v>0.8</v>
      </c>
      <c r="I72" s="30" t="str">
        <f>E72&amp;G78</f>
        <v>Muy BajoModerado</v>
      </c>
      <c r="J72" s="30" t="str">
        <f>VLOOKUP(E72&amp;G72,Exposicion,2,FALSE)</f>
        <v>Bajo</v>
      </c>
      <c r="K72" s="30">
        <f>D72*F72</f>
        <v>0.8</v>
      </c>
      <c r="L72" s="49"/>
    </row>
    <row r="73" spans="1:12" ht="39.950000000000003" customHeight="1">
      <c r="A73" s="7" t="s">
        <v>73</v>
      </c>
      <c r="B73" s="30" t="s">
        <v>74</v>
      </c>
      <c r="C73" s="31" t="s">
        <v>75</v>
      </c>
      <c r="D73" s="30">
        <v>0.1</v>
      </c>
      <c r="E73" s="30" t="str">
        <f>VLOOKUP(D73,Probabilidad,2,TRUE)</f>
        <v>Muy Bajo</v>
      </c>
      <c r="F73" s="30">
        <v>8</v>
      </c>
      <c r="G73" s="30" t="s">
        <v>9</v>
      </c>
      <c r="H73" s="30">
        <f>D73*F73</f>
        <v>0.8</v>
      </c>
      <c r="I73" s="30" t="e">
        <f>E73&amp;#REF!</f>
        <v>#REF!</v>
      </c>
      <c r="J73" s="30" t="str">
        <f>VLOOKUP(E73&amp;G73,Exposicion,2,FALSE)</f>
        <v>Muy Bajo</v>
      </c>
      <c r="K73" s="30">
        <f>D73*F73</f>
        <v>0.8</v>
      </c>
      <c r="L73" s="49"/>
    </row>
    <row r="74" spans="1:12" ht="39.950000000000003" customHeight="1">
      <c r="A74" s="9" t="s">
        <v>30</v>
      </c>
      <c r="B74" s="30" t="s">
        <v>85</v>
      </c>
      <c r="C74" s="31" t="s">
        <v>86</v>
      </c>
      <c r="D74" s="30">
        <v>0.1</v>
      </c>
      <c r="E74" s="30" t="str">
        <f>VLOOKUP(D74,Probabilidad,2,TRUE)</f>
        <v>Muy Bajo</v>
      </c>
      <c r="F74" s="30">
        <v>8</v>
      </c>
      <c r="G74" s="30" t="str">
        <f>VLOOKUP(F74,Impacto,2,FALSE)</f>
        <v>Alto</v>
      </c>
      <c r="H74" s="30">
        <f>D74*F74</f>
        <v>0.8</v>
      </c>
      <c r="I74" s="30" t="str">
        <f>E74&amp;G75</f>
        <v>Muy BajoAlto</v>
      </c>
      <c r="J74" s="30" t="str">
        <f>VLOOKUP(E74&amp;G74,Exposicion,2,FALSE)</f>
        <v>Bajo</v>
      </c>
      <c r="K74" s="30">
        <f>D74*F74</f>
        <v>0.8</v>
      </c>
      <c r="L74" s="49"/>
    </row>
    <row r="75" spans="1:12" ht="39.950000000000003" customHeight="1">
      <c r="A75" s="9" t="s">
        <v>30</v>
      </c>
      <c r="B75" s="30" t="s">
        <v>101</v>
      </c>
      <c r="C75" s="31" t="s">
        <v>102</v>
      </c>
      <c r="D75" s="30">
        <v>0.1</v>
      </c>
      <c r="E75" s="30" t="str">
        <f>VLOOKUP(D75,Probabilidad,2,TRUE)</f>
        <v>Muy Bajo</v>
      </c>
      <c r="F75" s="30">
        <v>8</v>
      </c>
      <c r="G75" s="30" t="str">
        <f>VLOOKUP(F75,Impacto,2,FALSE)</f>
        <v>Alto</v>
      </c>
      <c r="H75" s="30">
        <f>D75*F75</f>
        <v>0.8</v>
      </c>
      <c r="I75" s="30" t="str">
        <f>E75&amp;G76</f>
        <v>Muy BajoBajo</v>
      </c>
      <c r="J75" s="30" t="str">
        <f>VLOOKUP(E75&amp;G75,Exposicion,2,FALSE)</f>
        <v>Bajo</v>
      </c>
      <c r="K75" s="30">
        <f>D75*F75</f>
        <v>0.8</v>
      </c>
      <c r="L75" s="49"/>
    </row>
    <row r="76" spans="1:12" ht="39.950000000000003" customHeight="1">
      <c r="A76" s="13"/>
      <c r="B76" s="30" t="s">
        <v>170</v>
      </c>
      <c r="C76" s="33" t="s">
        <v>171</v>
      </c>
      <c r="D76" s="34">
        <v>0.2</v>
      </c>
      <c r="E76" s="30" t="str">
        <f>VLOOKUP(D76,Probabilidad,2,TRUE)</f>
        <v>Muy Bajo</v>
      </c>
      <c r="F76" s="35">
        <v>4</v>
      </c>
      <c r="G76" s="30" t="str">
        <f>VLOOKUP(F76,Impacto,2,FALSE)</f>
        <v>Bajo</v>
      </c>
      <c r="H76" s="30">
        <f>D76*F76</f>
        <v>0.8</v>
      </c>
      <c r="I76" s="30" t="e">
        <f>E76&amp;#REF!</f>
        <v>#REF!</v>
      </c>
      <c r="J76" s="30" t="str">
        <f>VLOOKUP(E76&amp;G76,Exposicion,2,FALSE)</f>
        <v>Muy Bajo</v>
      </c>
      <c r="K76" s="30">
        <f>D76*F76</f>
        <v>0.8</v>
      </c>
      <c r="L76" s="49"/>
    </row>
    <row r="77" spans="1:12" ht="39.950000000000003" customHeight="1">
      <c r="A77" s="4"/>
      <c r="B77" s="30" t="s">
        <v>182</v>
      </c>
      <c r="C77" s="33" t="s">
        <v>183</v>
      </c>
      <c r="D77" s="34">
        <v>0.2</v>
      </c>
      <c r="E77" s="30" t="str">
        <f>VLOOKUP(D77,Probabilidad,2,TRUE)</f>
        <v>Muy Bajo</v>
      </c>
      <c r="F77" s="35">
        <v>4</v>
      </c>
      <c r="G77" s="30" t="str">
        <f>VLOOKUP(F77,Impacto,2,FALSE)</f>
        <v>Bajo</v>
      </c>
      <c r="H77" s="30">
        <f>D77*F77</f>
        <v>0.8</v>
      </c>
      <c r="I77" s="30" t="e">
        <f>E77&amp;#REF!</f>
        <v>#REF!</v>
      </c>
      <c r="J77" s="30" t="str">
        <f>VLOOKUP(E77&amp;G77,Exposicion,2,FALSE)</f>
        <v>Muy Bajo</v>
      </c>
      <c r="K77" s="30">
        <f>D77*F77</f>
        <v>0.8</v>
      </c>
      <c r="L77" s="49"/>
    </row>
    <row r="78" spans="1:12" ht="39.950000000000003" customHeight="1">
      <c r="A78" s="3" t="s">
        <v>30</v>
      </c>
      <c r="B78" s="30" t="s">
        <v>37</v>
      </c>
      <c r="C78" s="31" t="s">
        <v>38</v>
      </c>
      <c r="D78" s="30">
        <v>0.1</v>
      </c>
      <c r="E78" s="30" t="str">
        <f>VLOOKUP(D78,Probabilidad,2,TRUE)</f>
        <v>Muy Bajo</v>
      </c>
      <c r="F78" s="30">
        <v>6</v>
      </c>
      <c r="G78" s="30" t="str">
        <f>VLOOKUP(F78,Impacto,2,FALSE)</f>
        <v>Moderado</v>
      </c>
      <c r="H78" s="30">
        <f>D78*F78</f>
        <v>0.60000000000000009</v>
      </c>
      <c r="I78" s="30" t="e">
        <f>E78&amp;#REF!</f>
        <v>#REF!</v>
      </c>
      <c r="J78" s="30" t="str">
        <f>VLOOKUP(E78&amp;G78,Exposicion,2,FALSE)</f>
        <v>Bajo</v>
      </c>
      <c r="K78" s="30">
        <f>D78*F78</f>
        <v>0.60000000000000009</v>
      </c>
      <c r="L78" s="49"/>
    </row>
    <row r="79" spans="1:12" ht="39.950000000000003" customHeight="1">
      <c r="A79" s="7" t="s">
        <v>73</v>
      </c>
      <c r="B79" s="30" t="s">
        <v>83</v>
      </c>
      <c r="C79" s="31" t="s">
        <v>84</v>
      </c>
      <c r="D79" s="30">
        <v>0.1</v>
      </c>
      <c r="E79" s="30" t="str">
        <f>VLOOKUP(D79,Probabilidad,2,TRUE)</f>
        <v>Muy Bajo</v>
      </c>
      <c r="F79" s="30">
        <v>6</v>
      </c>
      <c r="G79" s="30" t="str">
        <f>VLOOKUP(F79,Impacto,2,FALSE)</f>
        <v>Moderado</v>
      </c>
      <c r="H79" s="30">
        <f>D79*F79</f>
        <v>0.60000000000000009</v>
      </c>
      <c r="I79" s="30" t="e">
        <f>E79&amp;#REF!</f>
        <v>#REF!</v>
      </c>
      <c r="J79" s="30" t="str">
        <f>VLOOKUP(E79&amp;G79,Exposicion,2,FALSE)</f>
        <v>Bajo</v>
      </c>
      <c r="K79" s="30">
        <f>D79*F79</f>
        <v>0.60000000000000009</v>
      </c>
      <c r="L79" s="49"/>
    </row>
    <row r="80" spans="1:12" ht="39.950000000000003" customHeight="1">
      <c r="A80" s="9" t="s">
        <v>30</v>
      </c>
      <c r="B80" s="30" t="s">
        <v>89</v>
      </c>
      <c r="C80" s="31" t="s">
        <v>90</v>
      </c>
      <c r="D80" s="30">
        <v>0.1</v>
      </c>
      <c r="E80" s="30" t="str">
        <f>VLOOKUP(D80,Probabilidad,2,TRUE)</f>
        <v>Muy Bajo</v>
      </c>
      <c r="F80" s="30">
        <v>6</v>
      </c>
      <c r="G80" s="30" t="str">
        <f>VLOOKUP(F80,Impacto,2,FALSE)</f>
        <v>Moderado</v>
      </c>
      <c r="H80" s="30">
        <f>D80*F80</f>
        <v>0.60000000000000009</v>
      </c>
      <c r="I80" s="30" t="str">
        <f>E80&amp;G81</f>
        <v>Muy BajoModerado</v>
      </c>
      <c r="J80" s="30" t="str">
        <f>VLOOKUP(E80&amp;G80,Exposicion,2,FALSE)</f>
        <v>Bajo</v>
      </c>
      <c r="K80" s="30">
        <f>D80*F80</f>
        <v>0.60000000000000009</v>
      </c>
      <c r="L80" s="49"/>
    </row>
    <row r="81" spans="1:12" ht="39.950000000000003" customHeight="1">
      <c r="A81" s="11" t="s">
        <v>39</v>
      </c>
      <c r="B81" s="30" t="s">
        <v>113</v>
      </c>
      <c r="C81" s="31" t="s">
        <v>114</v>
      </c>
      <c r="D81" s="30">
        <v>0.1</v>
      </c>
      <c r="E81" s="30" t="str">
        <f>VLOOKUP(D81,Probabilidad,2,TRUE)</f>
        <v>Muy Bajo</v>
      </c>
      <c r="F81" s="30">
        <v>6</v>
      </c>
      <c r="G81" s="30" t="str">
        <f>VLOOKUP(F81,Impacto,2,FALSE)</f>
        <v>Moderado</v>
      </c>
      <c r="H81" s="30">
        <f>D81*F81</f>
        <v>0.60000000000000009</v>
      </c>
      <c r="I81" s="30" t="str">
        <f>E81&amp;G83</f>
        <v>Muy BajoMuy Bajo</v>
      </c>
      <c r="J81" s="30" t="str">
        <f>VLOOKUP(E81&amp;G81,Exposicion,2,FALSE)</f>
        <v>Bajo</v>
      </c>
      <c r="K81" s="30">
        <f>D81*F81</f>
        <v>0.60000000000000009</v>
      </c>
      <c r="L81" s="49"/>
    </row>
    <row r="82" spans="1:12" ht="39.950000000000003" customHeight="1">
      <c r="A82" s="5" t="s">
        <v>46</v>
      </c>
      <c r="B82" s="30" t="s">
        <v>154</v>
      </c>
      <c r="C82" s="33" t="s">
        <v>155</v>
      </c>
      <c r="D82" s="34">
        <v>0.3</v>
      </c>
      <c r="E82" s="30" t="str">
        <f>VLOOKUP(D82,Probabilidad,2,TRUE)</f>
        <v>Bajo</v>
      </c>
      <c r="F82" s="35">
        <v>2</v>
      </c>
      <c r="G82" s="30" t="str">
        <f>VLOOKUP(F82,Impacto,2,FALSE)</f>
        <v>Muy Bajo</v>
      </c>
      <c r="H82" s="30">
        <f>D82*F82</f>
        <v>0.6</v>
      </c>
      <c r="I82" s="30" t="str">
        <f>E82&amp;G83</f>
        <v>BajoMuy Bajo</v>
      </c>
      <c r="J82" s="30" t="str">
        <f>VLOOKUP(E82&amp;G82,Exposicion,2,FALSE)</f>
        <v>Muy Bajo</v>
      </c>
      <c r="K82" s="30">
        <f>D82*F82</f>
        <v>0.6</v>
      </c>
      <c r="L82" s="49"/>
    </row>
    <row r="83" spans="1:12" ht="39.950000000000003" customHeight="1">
      <c r="A83" s="13"/>
      <c r="B83" s="30" t="s">
        <v>162</v>
      </c>
      <c r="C83" s="33" t="s">
        <v>163</v>
      </c>
      <c r="D83" s="34">
        <v>0.3</v>
      </c>
      <c r="E83" s="30" t="str">
        <f>VLOOKUP(D83,Probabilidad,2,TRUE)</f>
        <v>Bajo</v>
      </c>
      <c r="F83" s="35">
        <v>2</v>
      </c>
      <c r="G83" s="30" t="str">
        <f>VLOOKUP(F83,Impacto,2,FALSE)</f>
        <v>Muy Bajo</v>
      </c>
      <c r="H83" s="30">
        <f>D83*F83</f>
        <v>0.6</v>
      </c>
      <c r="I83" s="30"/>
      <c r="J83" s="30" t="str">
        <f>VLOOKUP(E83&amp;G83,Exposicion,2,FALSE)</f>
        <v>Muy Bajo</v>
      </c>
      <c r="K83" s="30">
        <f>D83*F83</f>
        <v>0.6</v>
      </c>
      <c r="L83" s="49"/>
    </row>
    <row r="84" spans="1:12" ht="39.950000000000003" customHeight="1">
      <c r="A84" s="4"/>
      <c r="B84" s="30" t="s">
        <v>172</v>
      </c>
      <c r="C84" s="33" t="s">
        <v>173</v>
      </c>
      <c r="D84" s="34">
        <v>0.3</v>
      </c>
      <c r="E84" s="30" t="str">
        <f>VLOOKUP(D84,Probabilidad,2,TRUE)</f>
        <v>Bajo</v>
      </c>
      <c r="F84" s="35">
        <v>2</v>
      </c>
      <c r="G84" s="30" t="str">
        <f>VLOOKUP(F84,Impacto,2,FALSE)</f>
        <v>Muy Bajo</v>
      </c>
      <c r="H84" s="30">
        <f>D84*F84</f>
        <v>0.6</v>
      </c>
      <c r="I84" s="30"/>
      <c r="J84" s="30" t="str">
        <f>VLOOKUP(E84&amp;G84,Exposicion,2,FALSE)</f>
        <v>Muy Bajo</v>
      </c>
      <c r="K84" s="30">
        <f>D84*F84</f>
        <v>0.6</v>
      </c>
      <c r="L84" s="49"/>
    </row>
    <row r="85" spans="1:12" ht="39.950000000000003" customHeight="1">
      <c r="A85" s="12" t="s">
        <v>141</v>
      </c>
      <c r="B85" s="30" t="s">
        <v>142</v>
      </c>
      <c r="C85" s="33" t="s">
        <v>143</v>
      </c>
      <c r="D85" s="30">
        <v>0.1</v>
      </c>
      <c r="E85" s="30" t="str">
        <f>VLOOKUP(D85,Probabilidad,2,TRUE)</f>
        <v>Muy Bajo</v>
      </c>
      <c r="F85" s="30">
        <v>4</v>
      </c>
      <c r="G85" s="30" t="str">
        <f>VLOOKUP(F85,Impacto,2,FALSE)</f>
        <v>Bajo</v>
      </c>
      <c r="H85" s="30">
        <f>D85*F85</f>
        <v>0.4</v>
      </c>
      <c r="I85" s="30" t="str">
        <f>E85&amp;G89</f>
        <v>Muy Bajo</v>
      </c>
      <c r="J85" s="30" t="str">
        <f>VLOOKUP(E85&amp;G85,Exposicion,2,FALSE)</f>
        <v>Muy Bajo</v>
      </c>
      <c r="K85" s="30">
        <f>D85*F85</f>
        <v>0.4</v>
      </c>
      <c r="L85" s="49"/>
    </row>
    <row r="86" spans="1:12" ht="39.950000000000003" customHeight="1">
      <c r="A86" s="12" t="s">
        <v>141</v>
      </c>
      <c r="B86" s="30" t="s">
        <v>146</v>
      </c>
      <c r="C86" s="33" t="s">
        <v>147</v>
      </c>
      <c r="D86" s="30">
        <v>0.1</v>
      </c>
      <c r="E86" s="30" t="str">
        <f>VLOOKUP(D86,Probabilidad,2,TRUE)</f>
        <v>Muy Bajo</v>
      </c>
      <c r="F86" s="30">
        <v>4</v>
      </c>
      <c r="G86" s="30" t="str">
        <f>VLOOKUP(F86,Impacto,2,FALSE)</f>
        <v>Bajo</v>
      </c>
      <c r="H86" s="30">
        <f>D86*F86</f>
        <v>0.4</v>
      </c>
      <c r="I86" s="30" t="str">
        <f>E86&amp;G88</f>
        <v>Muy Bajo</v>
      </c>
      <c r="J86" s="30" t="str">
        <f>VLOOKUP(E86&amp;G86,Exposicion,2,FALSE)</f>
        <v>Muy Bajo</v>
      </c>
      <c r="K86" s="30">
        <f>D86*F86</f>
        <v>0.4</v>
      </c>
      <c r="L86" s="49"/>
    </row>
    <row r="87" spans="1:12" ht="39.950000000000003" customHeight="1">
      <c r="A87" s="12" t="s">
        <v>141</v>
      </c>
      <c r="B87" s="30" t="s">
        <v>144</v>
      </c>
      <c r="C87" s="33" t="s">
        <v>145</v>
      </c>
      <c r="D87" s="30">
        <v>0.1</v>
      </c>
      <c r="E87" s="30" t="str">
        <f>VLOOKUP(D87,Probabilidad,2,TRUE)</f>
        <v>Muy Bajo</v>
      </c>
      <c r="F87" s="30">
        <v>2</v>
      </c>
      <c r="G87" s="30" t="str">
        <f>VLOOKUP(F87,Impacto,2,FALSE)</f>
        <v>Muy Bajo</v>
      </c>
      <c r="H87" s="30">
        <f>D87*F87</f>
        <v>0.2</v>
      </c>
      <c r="I87" s="30" t="str">
        <f>E87&amp;G88</f>
        <v>Muy Bajo</v>
      </c>
      <c r="J87" s="30" t="str">
        <f>VLOOKUP(E87&amp;G87,Exposicion,2,FALSE)</f>
        <v>Muy Bajo</v>
      </c>
      <c r="K87" s="30">
        <f>D87*F87</f>
        <v>0.2</v>
      </c>
      <c r="L87" s="50"/>
    </row>
    <row r="88" spans="1:12" ht="15"/>
    <row r="89" spans="1:12" ht="39.950000000000003" customHeight="1">
      <c r="D89" s="27" t="s">
        <v>184</v>
      </c>
      <c r="E89" s="28"/>
      <c r="F89" s="29"/>
    </row>
    <row r="90" spans="1:12" ht="39.950000000000003" customHeight="1">
      <c r="D90" s="14" t="s">
        <v>5</v>
      </c>
      <c r="E90" s="14" t="s">
        <v>185</v>
      </c>
      <c r="F90" s="14" t="s">
        <v>3</v>
      </c>
    </row>
    <row r="91" spans="1:12" ht="39.950000000000003" customHeight="1">
      <c r="D91" s="15" t="s">
        <v>186</v>
      </c>
      <c r="E91" s="15">
        <f>COUNTIF(J2:J81,D91)</f>
        <v>7</v>
      </c>
      <c r="F91" s="16">
        <f>(E91/E96)</f>
        <v>8.7499999999999994E-2</v>
      </c>
    </row>
    <row r="92" spans="1:12" ht="39.950000000000003" customHeight="1">
      <c r="D92" s="17" t="s">
        <v>9</v>
      </c>
      <c r="E92" s="17">
        <f>COUNTIF(J2:J81,D92)</f>
        <v>33</v>
      </c>
      <c r="F92" s="18">
        <f>(E92/E96)</f>
        <v>0.41249999999999998</v>
      </c>
    </row>
    <row r="93" spans="1:12" ht="39.950000000000003" customHeight="1">
      <c r="D93" s="19" t="s">
        <v>11</v>
      </c>
      <c r="E93" s="19">
        <f>COUNTIF(J2:J81,D93)</f>
        <v>20</v>
      </c>
      <c r="F93" s="20">
        <f>(E93/E96)</f>
        <v>0.25</v>
      </c>
    </row>
    <row r="94" spans="1:12" ht="39.950000000000003" customHeight="1">
      <c r="D94" s="21" t="s">
        <v>10</v>
      </c>
      <c r="E94" s="21">
        <f>COUNTIF(J2:J81,D94)</f>
        <v>14</v>
      </c>
      <c r="F94" s="22">
        <f>(E94/E96)</f>
        <v>0.17499999999999999</v>
      </c>
    </row>
    <row r="95" spans="1:12" ht="39.950000000000003" customHeight="1">
      <c r="D95" s="23" t="s">
        <v>80</v>
      </c>
      <c r="E95" s="23">
        <f>COUNTIF(J2:J81,D95)</f>
        <v>6</v>
      </c>
      <c r="F95" s="24">
        <f>(E95/E96)</f>
        <v>7.4999999999999997E-2</v>
      </c>
    </row>
    <row r="96" spans="1:12" ht="39.950000000000003" customHeight="1">
      <c r="D96" s="25" t="s">
        <v>187</v>
      </c>
      <c r="E96" s="14">
        <f>SUM(E91:E95)</f>
        <v>80</v>
      </c>
      <c r="F96" s="26">
        <f>SUM(F91:F95)</f>
        <v>1</v>
      </c>
    </row>
  </sheetData>
  <sortState ref="A2:K87">
    <sortCondition descending="1" ref="H2:H87"/>
  </sortState>
  <mergeCells count="3">
    <mergeCell ref="D89:F89"/>
    <mergeCell ref="L2:L18"/>
    <mergeCell ref="L19:L87"/>
  </mergeCells>
  <conditionalFormatting sqref="K88:K1048576 K1:L1">
    <cfRule type="dataBar" priority="13">
      <dataBar>
        <cfvo type="min" val="0"/>
        <cfvo type="max" val="0"/>
        <color rgb="FFD6007B"/>
      </dataBar>
    </cfRule>
    <cfRule type="colorScale" priority="1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K53:K57 K65 K1:K50 K69:K1048576 L1">
    <cfRule type="dataBar" priority="12">
      <dataBar showValue="0">
        <cfvo type="num" val="0.02"/>
        <cfvo type="num" val="10"/>
        <color rgb="FFD6007B"/>
      </dataBar>
    </cfRule>
  </conditionalFormatting>
  <conditionalFormatting sqref="K64 K36">
    <cfRule type="dataBar" priority="11">
      <dataBar showValue="0">
        <cfvo type="num" val="0.02"/>
        <cfvo type="num" val="10"/>
        <color rgb="FFD6007B"/>
      </dataBar>
    </cfRule>
  </conditionalFormatting>
  <conditionalFormatting sqref="K58:K59 K30:K31">
    <cfRule type="dataBar" priority="10">
      <dataBar showValue="0">
        <cfvo type="num" val="0.02"/>
        <cfvo type="num" val="10"/>
        <color rgb="FFD6007B"/>
      </dataBar>
    </cfRule>
  </conditionalFormatting>
  <conditionalFormatting sqref="K51 K32">
    <cfRule type="dataBar" priority="9">
      <dataBar showValue="0">
        <cfvo type="num" val="0.02"/>
        <cfvo type="num" val="10"/>
        <color rgb="FFD6007B"/>
      </dataBar>
    </cfRule>
  </conditionalFormatting>
  <conditionalFormatting sqref="K60 K33">
    <cfRule type="dataBar" priority="8">
      <dataBar showValue="0">
        <cfvo type="num" val="0.02"/>
        <cfvo type="num" val="10"/>
        <color rgb="FFD6007B"/>
      </dataBar>
    </cfRule>
  </conditionalFormatting>
  <conditionalFormatting sqref="K61 K34">
    <cfRule type="dataBar" priority="7">
      <dataBar showValue="0">
        <cfvo type="num" val="0.02"/>
        <cfvo type="num" val="10"/>
        <color rgb="FFD6007B"/>
      </dataBar>
    </cfRule>
  </conditionalFormatting>
  <conditionalFormatting sqref="K66:K67 K35">
    <cfRule type="dataBar" priority="6">
      <dataBar showValue="0">
        <cfvo type="num" val="0.02"/>
        <cfvo type="num" val="10"/>
        <color rgb="FFD6007B"/>
      </dataBar>
    </cfRule>
  </conditionalFormatting>
  <conditionalFormatting sqref="K68">
    <cfRule type="dataBar" priority="5">
      <dataBar showValue="0">
        <cfvo type="num" val="0.02"/>
        <cfvo type="num" val="10"/>
        <color rgb="FFD6007B"/>
      </dataBar>
    </cfRule>
  </conditionalFormatting>
  <conditionalFormatting sqref="K62">
    <cfRule type="dataBar" priority="4">
      <dataBar showValue="0">
        <cfvo type="num" val="0.02"/>
        <cfvo type="num" val="10"/>
        <color rgb="FFD6007B"/>
      </dataBar>
    </cfRule>
  </conditionalFormatting>
  <conditionalFormatting sqref="K63">
    <cfRule type="dataBar" priority="3">
      <dataBar showValue="0">
        <cfvo type="num" val="0.02"/>
        <cfvo type="num" val="10"/>
        <color rgb="FFD6007B"/>
      </dataBar>
    </cfRule>
  </conditionalFormatting>
  <conditionalFormatting sqref="K52">
    <cfRule type="dataBar" priority="2">
      <dataBar showValue="0">
        <cfvo type="num" val="0.02"/>
        <cfvo type="num" val="10"/>
        <color rgb="FFD6007B"/>
      </dataBar>
    </cfRule>
  </conditionalFormatting>
  <conditionalFormatting sqref="K2:K36">
    <cfRule type="dataBar" priority="1">
      <dataBar showValue="0">
        <cfvo type="num" val="0.02"/>
        <cfvo type="num" val="10"/>
        <color rgb="FFD6007B"/>
      </dataBar>
    </cfRule>
  </conditionalFormatting>
  <pageMargins left="0.7" right="0.7" top="0.75" bottom="0.75" header="0.3" footer="0.3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Sofrecom Argentina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Ramírez</dc:creator>
  <cp:lastModifiedBy>Javier Ramírez</cp:lastModifiedBy>
  <dcterms:created xsi:type="dcterms:W3CDTF">2011-09-03T00:28:23Z</dcterms:created>
  <dcterms:modified xsi:type="dcterms:W3CDTF">2011-09-03T01:05:29Z</dcterms:modified>
</cp:coreProperties>
</file>