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120" yWindow="225" windowWidth="19320" windowHeight="9855"/>
  </bookViews>
  <sheets>
    <sheet name="Riegos" sheetId="1" r:id="rId1"/>
    <sheet name="Niveles de Probabilidad" sheetId="5" r:id="rId2"/>
    <sheet name="Niveles de Impacto" sheetId="4" r:id="rId3"/>
    <sheet name="Niveles de Exposición" sheetId="2" r:id="rId4"/>
    <sheet name="Segmentación de Riesgos" sheetId="10" r:id="rId5"/>
  </sheets>
  <externalReferences>
    <externalReference r:id="rId6"/>
  </externalReferences>
  <definedNames>
    <definedName name="_Toc289608545" localSheetId="0">Riegos!#REF!</definedName>
    <definedName name="d">'[1]Niveles de Impacto'!$A$2:$B$6</definedName>
    <definedName name="datos">'Niveles de Probabilidad'!#REF!</definedName>
    <definedName name="datos2">'Niveles de Exposición'!#REF!</definedName>
    <definedName name="datos3">'Niveles de Exposición'!#REF!</definedName>
    <definedName name="dfg">'[1]Niveles de Probabilidad'!$A$2:$B$6</definedName>
    <definedName name="Exposicion">'Niveles de Exposición'!$C$3:$D$27</definedName>
    <definedName name="Fede">'Niveles de Probabilidad'!#REF!</definedName>
    <definedName name="Impacto">'Niveles de Impacto'!$A$2:$B$6</definedName>
    <definedName name="Impactos">'Niveles de Impacto'!#REF!</definedName>
    <definedName name="Probabilidad">'Niveles de Probabilidad'!$A$2:$B$6</definedName>
    <definedName name="Riesgos">Riegos!$C$37:$C$81,Riegos!$K$37:$L$81</definedName>
    <definedName name="s">'[1]Niveles de Probabilidad'!$A$2:$B$6</definedName>
    <definedName name="SegmentaciónDeDatos_Exposición3">#N/A</definedName>
  </definedNames>
  <calcPr calcId="125725"/>
  <pivotCaches>
    <pivotCache cacheId="4" r:id="rId7"/>
  </pivotCaches>
  <extLst>
    <ext xmlns:x14="http://schemas.microsoft.com/office/spreadsheetml/2009/9/main" uri="{BBE1A952-AA13-448e-AADC-164F8A28A991}">
      <x14:slicerCaches>
        <x14:slicerCache r:id="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80" i="1"/>
  <c r="F80"/>
  <c r="I80"/>
  <c r="L80"/>
  <c r="L86"/>
  <c r="L87"/>
  <c r="H86"/>
  <c r="F86"/>
  <c r="I86"/>
  <c r="L85"/>
  <c r="I85"/>
  <c r="H85"/>
  <c r="F85"/>
  <c r="J85" s="1"/>
  <c r="I87"/>
  <c r="H87"/>
  <c r="F87"/>
  <c r="J87" s="1"/>
  <c r="L84"/>
  <c r="I84"/>
  <c r="H84"/>
  <c r="F84"/>
  <c r="L83"/>
  <c r="I83"/>
  <c r="H83"/>
  <c r="F83"/>
  <c r="L82"/>
  <c r="I82"/>
  <c r="H82"/>
  <c r="F82"/>
  <c r="H78"/>
  <c r="H77"/>
  <c r="H79"/>
  <c r="H81"/>
  <c r="I79"/>
  <c r="L79"/>
  <c r="I78"/>
  <c r="L78"/>
  <c r="I77"/>
  <c r="L77"/>
  <c r="F77"/>
  <c r="F78"/>
  <c r="F79"/>
  <c r="L76"/>
  <c r="I76"/>
  <c r="H76"/>
  <c r="F76"/>
  <c r="J76" s="1"/>
  <c r="L81" l="1"/>
  <c r="I81"/>
  <c r="F81"/>
  <c r="J81" s="1"/>
  <c r="L36" l="1"/>
  <c r="I36"/>
  <c r="H36"/>
  <c r="F36"/>
  <c r="J36" s="1"/>
  <c r="L35"/>
  <c r="I35"/>
  <c r="F35"/>
  <c r="J35" s="1"/>
  <c r="L34"/>
  <c r="I34"/>
  <c r="F34"/>
  <c r="L33"/>
  <c r="I33"/>
  <c r="F33"/>
  <c r="L32"/>
  <c r="I32"/>
  <c r="F32"/>
  <c r="J32" s="1"/>
  <c r="L31"/>
  <c r="I31"/>
  <c r="H31"/>
  <c r="F31"/>
  <c r="L30"/>
  <c r="I30"/>
  <c r="F30"/>
  <c r="L29"/>
  <c r="I29"/>
  <c r="F29"/>
  <c r="J29" s="1"/>
  <c r="L28"/>
  <c r="I28"/>
  <c r="F28"/>
  <c r="L27"/>
  <c r="I27"/>
  <c r="F27"/>
  <c r="L26"/>
  <c r="I26"/>
  <c r="F26"/>
  <c r="J26" s="1"/>
  <c r="L25"/>
  <c r="I25"/>
  <c r="H25"/>
  <c r="F25"/>
  <c r="J25" s="1"/>
  <c r="L24"/>
  <c r="I24"/>
  <c r="F24"/>
  <c r="L23"/>
  <c r="I23"/>
  <c r="H23"/>
  <c r="F23"/>
  <c r="L22"/>
  <c r="I22"/>
  <c r="F22"/>
  <c r="L21"/>
  <c r="I21"/>
  <c r="H21"/>
  <c r="F21"/>
  <c r="J21" s="1"/>
  <c r="J30" l="1"/>
  <c r="J34"/>
  <c r="J27"/>
  <c r="J28"/>
  <c r="J33"/>
  <c r="J22"/>
  <c r="J24"/>
  <c r="J23"/>
  <c r="L20" l="1"/>
  <c r="I20"/>
  <c r="H20"/>
  <c r="F20"/>
  <c r="J20" s="1"/>
  <c r="L19"/>
  <c r="I19"/>
  <c r="H19"/>
  <c r="F19"/>
  <c r="J19" s="1"/>
  <c r="L18"/>
  <c r="I18"/>
  <c r="H18"/>
  <c r="F18"/>
  <c r="J18" s="1"/>
  <c r="L17"/>
  <c r="I17"/>
  <c r="H17"/>
  <c r="F17"/>
  <c r="L16"/>
  <c r="I16"/>
  <c r="H16"/>
  <c r="F16"/>
  <c r="J16" s="1"/>
  <c r="L15"/>
  <c r="I15"/>
  <c r="H15"/>
  <c r="F15"/>
  <c r="J15" s="1"/>
  <c r="L14"/>
  <c r="I14"/>
  <c r="H14"/>
  <c r="F14"/>
  <c r="L13"/>
  <c r="I13"/>
  <c r="H13"/>
  <c r="F13"/>
  <c r="J13" s="1"/>
  <c r="L12"/>
  <c r="I12"/>
  <c r="H12"/>
  <c r="F12"/>
  <c r="J12" l="1"/>
  <c r="J17"/>
  <c r="J14"/>
  <c r="L2" l="1"/>
  <c r="L3"/>
  <c r="L4"/>
  <c r="L5"/>
  <c r="L6"/>
  <c r="L7"/>
  <c r="L8"/>
  <c r="L9"/>
  <c r="L10"/>
  <c r="L11"/>
  <c r="I11"/>
  <c r="H11"/>
  <c r="F11"/>
  <c r="I10"/>
  <c r="H10"/>
  <c r="F10"/>
  <c r="I9"/>
  <c r="H9"/>
  <c r="F9"/>
  <c r="J9" s="1"/>
  <c r="I8"/>
  <c r="H8"/>
  <c r="F8"/>
  <c r="I7"/>
  <c r="H7"/>
  <c r="F7"/>
  <c r="J7" s="1"/>
  <c r="I6"/>
  <c r="H6"/>
  <c r="F6"/>
  <c r="I5"/>
  <c r="H5"/>
  <c r="F5"/>
  <c r="J5" s="1"/>
  <c r="I4"/>
  <c r="H4"/>
  <c r="F4"/>
  <c r="I3"/>
  <c r="H3"/>
  <c r="F3"/>
  <c r="J3" l="1"/>
  <c r="J4"/>
  <c r="J6"/>
  <c r="J8"/>
  <c r="J10"/>
  <c r="L52" l="1"/>
  <c r="I52"/>
  <c r="H52"/>
  <c r="F52"/>
  <c r="L63"/>
  <c r="I63"/>
  <c r="H63"/>
  <c r="F63"/>
  <c r="J63" s="1"/>
  <c r="L62"/>
  <c r="I62"/>
  <c r="H62"/>
  <c r="F62"/>
  <c r="J62" s="1"/>
  <c r="L68"/>
  <c r="I68"/>
  <c r="H68"/>
  <c r="F68"/>
  <c r="L66"/>
  <c r="I66"/>
  <c r="H66"/>
  <c r="F66"/>
  <c r="L67"/>
  <c r="I67"/>
  <c r="H67"/>
  <c r="F67"/>
  <c r="L61"/>
  <c r="I61"/>
  <c r="H61"/>
  <c r="F61"/>
  <c r="J61" s="1"/>
  <c r="L60"/>
  <c r="I60"/>
  <c r="H60"/>
  <c r="F60"/>
  <c r="J60" s="1"/>
  <c r="L51"/>
  <c r="I51"/>
  <c r="H51"/>
  <c r="F51"/>
  <c r="L59"/>
  <c r="I59"/>
  <c r="H59"/>
  <c r="F59"/>
  <c r="H55"/>
  <c r="J66" l="1"/>
  <c r="I50" l="1"/>
  <c r="L37" l="1"/>
  <c r="L38"/>
  <c r="L39"/>
  <c r="L40"/>
  <c r="L41"/>
  <c r="L42"/>
  <c r="L43"/>
  <c r="L44"/>
  <c r="L45"/>
  <c r="L46"/>
  <c r="L47"/>
  <c r="L48"/>
  <c r="L49"/>
  <c r="L50"/>
  <c r="L53"/>
  <c r="L54"/>
  <c r="L55"/>
  <c r="L56"/>
  <c r="L57"/>
  <c r="L58"/>
  <c r="L64"/>
  <c r="L65"/>
  <c r="L69"/>
  <c r="L70"/>
  <c r="L71"/>
  <c r="L72"/>
  <c r="L73"/>
  <c r="L74"/>
  <c r="L75"/>
  <c r="F40"/>
  <c r="F42"/>
  <c r="H37"/>
  <c r="J11" s="1"/>
  <c r="I37"/>
  <c r="C23" i="2"/>
  <c r="C24"/>
  <c r="C25"/>
  <c r="C26"/>
  <c r="C27"/>
  <c r="C18"/>
  <c r="C19"/>
  <c r="C20"/>
  <c r="C21"/>
  <c r="C22"/>
  <c r="C13"/>
  <c r="C14"/>
  <c r="C15"/>
  <c r="C16"/>
  <c r="C17"/>
  <c r="C8"/>
  <c r="C9"/>
  <c r="C10"/>
  <c r="C11"/>
  <c r="C12"/>
  <c r="C4"/>
  <c r="C5"/>
  <c r="C6"/>
  <c r="C7"/>
  <c r="C3"/>
  <c r="I38" i="1"/>
  <c r="I39"/>
  <c r="I40"/>
  <c r="I41"/>
  <c r="I42"/>
  <c r="I43"/>
  <c r="I44"/>
  <c r="I45"/>
  <c r="I46"/>
  <c r="I47"/>
  <c r="I48"/>
  <c r="I49"/>
  <c r="I53"/>
  <c r="I54"/>
  <c r="I55"/>
  <c r="I56"/>
  <c r="I57"/>
  <c r="I58"/>
  <c r="I64"/>
  <c r="I65"/>
  <c r="I69"/>
  <c r="I70"/>
  <c r="I71"/>
  <c r="I72"/>
  <c r="I73"/>
  <c r="I74"/>
  <c r="I75"/>
  <c r="H38"/>
  <c r="H39"/>
  <c r="H40"/>
  <c r="H41"/>
  <c r="H42"/>
  <c r="H43"/>
  <c r="H44"/>
  <c r="H45"/>
  <c r="H46"/>
  <c r="H47"/>
  <c r="H48"/>
  <c r="H49"/>
  <c r="H50"/>
  <c r="H53"/>
  <c r="H54"/>
  <c r="H56"/>
  <c r="H57"/>
  <c r="H58"/>
  <c r="H64"/>
  <c r="H65"/>
  <c r="H69"/>
  <c r="H70"/>
  <c r="H71"/>
  <c r="H72"/>
  <c r="H73"/>
  <c r="H74"/>
  <c r="H75"/>
  <c r="K82" l="1"/>
  <c r="K80"/>
  <c r="K85"/>
  <c r="K83"/>
  <c r="K78"/>
  <c r="K77"/>
  <c r="K84"/>
  <c r="K86"/>
  <c r="K79"/>
  <c r="K87"/>
  <c r="K76"/>
  <c r="K81"/>
  <c r="K22"/>
  <c r="K30"/>
  <c r="K34"/>
  <c r="K21"/>
  <c r="K27"/>
  <c r="K31"/>
  <c r="K25"/>
  <c r="K32"/>
  <c r="K36"/>
  <c r="K28"/>
  <c r="K23"/>
  <c r="K33"/>
  <c r="K24"/>
  <c r="K26"/>
  <c r="K35"/>
  <c r="K29"/>
  <c r="K12"/>
  <c r="K14"/>
  <c r="K19"/>
  <c r="K13"/>
  <c r="K16"/>
  <c r="K18"/>
  <c r="K20"/>
  <c r="K17"/>
  <c r="K15"/>
  <c r="K6"/>
  <c r="K10"/>
  <c r="K5"/>
  <c r="K7"/>
  <c r="K9"/>
  <c r="K11"/>
  <c r="K4"/>
  <c r="K8"/>
  <c r="K3"/>
  <c r="K52"/>
  <c r="K62"/>
  <c r="K67"/>
  <c r="K60"/>
  <c r="K51"/>
  <c r="K63"/>
  <c r="K68"/>
  <c r="K66"/>
  <c r="K61"/>
  <c r="K59"/>
  <c r="J51"/>
  <c r="J52"/>
  <c r="J67"/>
  <c r="J68"/>
  <c r="J42"/>
  <c r="J40"/>
  <c r="F38"/>
  <c r="F39"/>
  <c r="K40"/>
  <c r="F41"/>
  <c r="K42"/>
  <c r="F43"/>
  <c r="F44"/>
  <c r="F45"/>
  <c r="F46"/>
  <c r="F47"/>
  <c r="F48"/>
  <c r="F49"/>
  <c r="F50"/>
  <c r="F53"/>
  <c r="F54"/>
  <c r="F55"/>
  <c r="F56"/>
  <c r="F57"/>
  <c r="K57" s="1"/>
  <c r="F58"/>
  <c r="F64"/>
  <c r="F65"/>
  <c r="F69"/>
  <c r="F70"/>
  <c r="F71"/>
  <c r="K71" s="1"/>
  <c r="F72"/>
  <c r="F73"/>
  <c r="F74"/>
  <c r="F75"/>
  <c r="F37"/>
  <c r="K37" s="1"/>
  <c r="K75" l="1"/>
  <c r="J75"/>
  <c r="K72"/>
  <c r="J72"/>
  <c r="K70"/>
  <c r="J70"/>
  <c r="K65"/>
  <c r="J65"/>
  <c r="K64"/>
  <c r="J64"/>
  <c r="K55"/>
  <c r="J55"/>
  <c r="K53"/>
  <c r="J53"/>
  <c r="K49"/>
  <c r="J49"/>
  <c r="K47"/>
  <c r="J47"/>
  <c r="K45"/>
  <c r="J45"/>
  <c r="K43"/>
  <c r="J43"/>
  <c r="K41"/>
  <c r="J41"/>
  <c r="K39"/>
  <c r="J39"/>
  <c r="J71"/>
  <c r="K74"/>
  <c r="J74"/>
  <c r="K73"/>
  <c r="J73"/>
  <c r="K69"/>
  <c r="J69"/>
  <c r="K56"/>
  <c r="J56"/>
  <c r="K54"/>
  <c r="J54"/>
  <c r="K50"/>
  <c r="J50"/>
  <c r="K48"/>
  <c r="J48"/>
  <c r="K46"/>
  <c r="J46"/>
  <c r="K44"/>
  <c r="J44"/>
  <c r="K38"/>
  <c r="J38"/>
  <c r="J57"/>
  <c r="K58"/>
  <c r="J58"/>
  <c r="J37"/>
  <c r="F92" l="1"/>
  <c r="F93"/>
  <c r="F91"/>
  <c r="F95"/>
  <c r="F94"/>
  <c r="F96" l="1"/>
  <c r="G92" s="1"/>
  <c r="G94" l="1"/>
  <c r="G93"/>
  <c r="G95"/>
  <c r="G91"/>
  <c r="G96" l="1"/>
</calcChain>
</file>

<file path=xl/sharedStrings.xml><?xml version="1.0" encoding="utf-8"?>
<sst xmlns="http://schemas.openxmlformats.org/spreadsheetml/2006/main" count="392" uniqueCount="215">
  <si>
    <t>A.10</t>
  </si>
  <si>
    <t>Elaboración de la planificación</t>
  </si>
  <si>
    <t>Categoría</t>
  </si>
  <si>
    <t>Identificador</t>
  </si>
  <si>
    <t>Descripción</t>
  </si>
  <si>
    <t>Probabilidad</t>
  </si>
  <si>
    <t>Impacto</t>
  </si>
  <si>
    <t>Exposición</t>
  </si>
  <si>
    <t>Riesgo</t>
  </si>
  <si>
    <t>Organización y gestión</t>
  </si>
  <si>
    <t>Ambiente/Infraestructura de desarrollo</t>
  </si>
  <si>
    <t>Clientes</t>
  </si>
  <si>
    <t>La burocracia produce un progreso más lento del esperado.</t>
  </si>
  <si>
    <t>La falta de un seguimiento exacto del progreso hace que se desconozca que el proyecto esté retrasado hasta que está muy avanzado.</t>
  </si>
  <si>
    <t>Las actividades iniciales de control de calidad son recortadas, haciendo que se tenga que repetir el trabajo.</t>
  </si>
  <si>
    <t>Un control de calidad inadecuado hace que los problemas de calidad que afectan a la planificación se conozcan tarde.</t>
  </si>
  <si>
    <t>La falta de entusiasmo en la gestión de riesgos impide detectar los riesgos más importantes del proyecto.</t>
  </si>
  <si>
    <t>Existencia de fricciones entre el Project Manager y el Sponsor.</t>
  </si>
  <si>
    <t>Entre el Project Manager y el Sponsor existen canales de comunicación difusos.</t>
  </si>
  <si>
    <t>Moderado</t>
  </si>
  <si>
    <t>Alto</t>
  </si>
  <si>
    <t>Muy Alto</t>
  </si>
  <si>
    <t>Bajo</t>
  </si>
  <si>
    <t>Muy Bajo</t>
  </si>
  <si>
    <t>Fuerzas mayores</t>
  </si>
  <si>
    <t>Proceso</t>
  </si>
  <si>
    <t>Niveles de Exposición</t>
  </si>
  <si>
    <t>Niveles de Probabilidad</t>
  </si>
  <si>
    <t>Niveles de Impacto</t>
  </si>
  <si>
    <t>[0,01 - 0,2]</t>
  </si>
  <si>
    <t>[0,21 - 0,4]</t>
  </si>
  <si>
    <t>[0,41 - 0,6]</t>
  </si>
  <si>
    <t>[0,81 - 1]</t>
  </si>
  <si>
    <t>[0,61 - 0,8]</t>
  </si>
  <si>
    <t>Probalilidad</t>
  </si>
  <si>
    <t>Concatenación</t>
  </si>
  <si>
    <t>Distribución de Riesgos</t>
  </si>
  <si>
    <t>Cantidad</t>
  </si>
  <si>
    <t>Total:</t>
  </si>
  <si>
    <t>A.02</t>
  </si>
  <si>
    <t>A.04</t>
  </si>
  <si>
    <t>A.03</t>
  </si>
  <si>
    <t>A.05</t>
  </si>
  <si>
    <t>A.06</t>
  </si>
  <si>
    <t>A.07</t>
  </si>
  <si>
    <t>A.08</t>
  </si>
  <si>
    <t>A.01</t>
  </si>
  <si>
    <t>B.01</t>
  </si>
  <si>
    <t>B.02</t>
  </si>
  <si>
    <t>B.03</t>
  </si>
  <si>
    <t>B.04</t>
  </si>
  <si>
    <t>C.01</t>
  </si>
  <si>
    <t>C.02</t>
  </si>
  <si>
    <t>C.03</t>
  </si>
  <si>
    <t>A.09</t>
  </si>
  <si>
    <t>D.01</t>
  </si>
  <si>
    <t>D.02</t>
  </si>
  <si>
    <t>El depósito no cuenta con la instalación eléctrica adecuada para montar el laboratorio durante un lapso de 15 días</t>
  </si>
  <si>
    <t>El depósito no cuenta con el espacio suficiente para montar el laboratorio durante un lapso de 15 días</t>
  </si>
  <si>
    <t>Ambos asistentes de instalación no se encuentren disponibles por enfermedad o causas de fuerza mayor por el lapso de 3 días</t>
  </si>
  <si>
    <t>Uno de los asistentes de instalación no se encuentre disponible por el lapso de 10 días por enfermedad o causas de fuerza mayor</t>
  </si>
  <si>
    <t>No disponer de los materiales necesarios para armar la infraestructura por más de 3 días.</t>
  </si>
  <si>
    <t>Que no se consigan los CDs de instalación del software del servidor por más de 3 días a partir de lo esperado por inconvenientes en el circuito de compra</t>
  </si>
  <si>
    <t>Desperfecto del server master a instalar, y que no se pueda reemplazar antes de 14 días. Hasta 14 días se podría demorar ya que se podría reemplazar el servidor dañado por otro server e ir clonando mientras se reemplaza.</t>
  </si>
  <si>
    <t>Que los servidores no cumplan con los requisitos solicitados y se tengan que reemplazar.</t>
  </si>
  <si>
    <t>Que el servidor instalado no se comporte como es esperado</t>
  </si>
  <si>
    <t>Que se dañen los conectores de los controladores de disco desde donde se realizan las copias</t>
  </si>
  <si>
    <t>Que no se consigan los CDs de instalación del software de la PC por más de 3 días a partir de lo esperado por inconvenientes en el circuito de compra</t>
  </si>
  <si>
    <t>Desperfecto de la PC master a instalar, y que no se pueda reemplazar antes de 5 días. Hasta 5 días se podría demorar ya que se podría reemplazar la pc dañada por otra PC e ir clonando mientras se reemplaza.</t>
  </si>
  <si>
    <t>Que las PCs no cumplan con los requisitos solicitados y se tengan que reemplazar.</t>
  </si>
  <si>
    <t>Que la PC master instalada no se comporte como es esperado</t>
  </si>
  <si>
    <t>Que se rompan las mangueras de conexión de discos e impidan la clonación de servidores y PCs</t>
  </si>
  <si>
    <t>Riesgos relacionados con actividades de configuración de equipos</t>
  </si>
  <si>
    <t>Que el material de instalación de los centros no llegue al momento programado y se demore más de 1 día (mobiliario, materiales eléctricos, equipamiento informático, material de cableado estructurado y todos aquellos materiales necesarios para la configuración de los centros).</t>
  </si>
  <si>
    <t>Tener ausentes el 50% de los electricistas responsables de realizar la instalación eléctrica</t>
  </si>
  <si>
    <t>Tener ausentes por más de 24 hs. el 50% de los asistentes de instalación responsables de montar el mobiliario, instalación y configuración de acceso a internet y configuración de equipos informáticos en red de datos</t>
  </si>
  <si>
    <t>Incapacidad de acceso físico al centro por cuestiones de autorizaciones no gestionadas, no disponibilidad de llaves, etc, por más de dos horas</t>
  </si>
  <si>
    <t>Los espacios están disponibles pero no son adecuados (por ejemplo, falta de descarga a tierra, ausencia de línea telefónica, etc).</t>
  </si>
  <si>
    <t>Riesgos relativos a la instalación de los centros de capacitación</t>
  </si>
  <si>
    <t>No hay espacio físico suficiente para instalar de acuerdo a lo planificado</t>
  </si>
  <si>
    <t>Los asistentes de instalación no responden de acuerdo a los índices de rendimiento esperados</t>
  </si>
  <si>
    <t>Los electricistas no responden de acuerdo a los índices de rendimiento esperados</t>
  </si>
  <si>
    <t>Los técnicos instaladores no responden de acuerdo a los índices de rendimiento esperados</t>
  </si>
  <si>
    <t>Tener ausentes el 30% de los técnicos instaladores responsables de realizar el cableado estructurado</t>
  </si>
  <si>
    <t>Robo, hurto o pérdida del mobiliario por incendio</t>
  </si>
  <si>
    <t>Robo, hurto o pérdida del material eléctrico por incendio</t>
  </si>
  <si>
    <t>Robo, hurto o pérdida del material de red por incendio</t>
  </si>
  <si>
    <t>Robo, hurto o destrucción de los equipos informáticos</t>
  </si>
  <si>
    <t>Daños salvables del equipamiento informático por golpes o humedad</t>
  </si>
  <si>
    <t>Personal del tipo "Electricistas" abandonan el proyecto antes de su finalización</t>
  </si>
  <si>
    <t>Personal del tipo "Técnicos instaladores" abandonan el proyecto antes de su finalización</t>
  </si>
  <si>
    <t>Personal del tipo "Asistentes de instalación" abandonan el proyecto antes de su finalización</t>
  </si>
  <si>
    <t>Rótulos de fila</t>
  </si>
  <si>
    <t>El tiempo de comunicación del cliente (por ejemplo, tiempo para responder a las preguntas para aclarar los requisitos) es más lento del esperado.</t>
  </si>
  <si>
    <t>Diseño e implementación</t>
  </si>
  <si>
    <t>El producto depende de las normativas del gobierno, que pueden cambiar de forma inesperada.</t>
  </si>
  <si>
    <t>Personal</t>
  </si>
  <si>
    <t>La contratación tarda más de lo esperado.</t>
  </si>
  <si>
    <t>El personal contratado abandona el proyecto antes de su finalización.</t>
  </si>
  <si>
    <t>Personal contratado</t>
  </si>
  <si>
    <t>El personal contratado no suministra los componentes en el período establecido.</t>
  </si>
  <si>
    <t>El personal contratado proporciona material de una calidad inaceptable, por lo que hay que añadir un tiempo extra para mejorar la calidad.</t>
  </si>
  <si>
    <t>Los proveedores no se integran en el proyecto, con lo que no se alcanza el nivel de rendimiento que se necesita.</t>
  </si>
  <si>
    <t>Producto</t>
  </si>
  <si>
    <t>Requisitos</t>
  </si>
  <si>
    <t>Se añaden requisitos extra.</t>
  </si>
  <si>
    <t>Usuarios finales</t>
  </si>
  <si>
    <t>Riesgos Relacionados con la Planificación y Gestión</t>
  </si>
  <si>
    <t>Riesgos relacionados a la inspección de los centros seleccionados.</t>
  </si>
  <si>
    <t>El centro de capital seleccionado por el Gobierno no cumple con las 
especificaciones y requerimintos generales definidos.</t>
  </si>
  <si>
    <t>El centro del interior seleccionado por el Gobierno no cumple con las 
especificaciones y requerimintos generales definidos.</t>
  </si>
  <si>
    <t>El inspector no se presentó en la fecha y horario acordado con el colegio.</t>
  </si>
  <si>
    <t>El inspector no presentó el informe de irregularidades correspondiente en tiempo y forma.</t>
  </si>
  <si>
    <t>Riesgos relativos a la entrega de información por parte del Gobierno.</t>
  </si>
  <si>
    <t xml:space="preserve">El Gobierno tiene un retraso de 15 días en la entrega de la lista de los 20 centros de capital seleccionados. </t>
  </si>
  <si>
    <t>El Gobierno tiene un retraso de 10 días en la entrega de la información de colegios del interior.</t>
  </si>
  <si>
    <t>El Gobierno tiene un retraso de 15 días en la entrega de la lista de los 20 centros del interior seleccionados.</t>
  </si>
  <si>
    <t>Riesgos relacionados a la planificación de requerimientos de compra</t>
  </si>
  <si>
    <t>Demora en mas de 10 dias en establecer los parametros de costo</t>
  </si>
  <si>
    <t>Demora en mas de 10 dias en establecer los parametros de cantidad</t>
  </si>
  <si>
    <t>Demora en mas de 5 dias en la aprobacion del informe de pedido informático</t>
  </si>
  <si>
    <t>Demora en mas de 5 dias en la aprobacion del informe de pedido mobiliario</t>
  </si>
  <si>
    <t>La verificación de cobertura no es acertada</t>
  </si>
  <si>
    <t>Riesgos relativos a la cotización / selección de proveedor / confección de ordenes de compra</t>
  </si>
  <si>
    <t>Demora en mas de 2 dias en la confección del pedido de cotizacion de hardware</t>
  </si>
  <si>
    <t>Demora en mas de 2 dias en la confección del pedido de cotizacion de software</t>
  </si>
  <si>
    <t>Demora en mas de 2 dias en la confección del pedido de cotizacion de insumos</t>
  </si>
  <si>
    <t>Demora en mas de 2 dias en la confección del pedido de cotizacion de mobiliario</t>
  </si>
  <si>
    <t>Demora mayor a 5 dias en la selección de un proveedor</t>
  </si>
  <si>
    <t>El proveedor seleccionado se baja por problemas particulares desconocidos a nustro equipo</t>
  </si>
  <si>
    <t xml:space="preserve">Los costos cambian en forma  de aumento en un 20% en relacion a los parametros de costo establecidos </t>
  </si>
  <si>
    <t>Las ordenes de compra se retrasan al no contar con el suficiente dinero que el proveedor establece como entrega minima</t>
  </si>
  <si>
    <t>Se extiende por mas de 2 semanas trabas en la importación de productos que no pueden ser sustituidos</t>
  </si>
  <si>
    <t>Confección de una cantidad mayor al 40% de nuevos pedidos de cotización por tratarse de problemas de importación en productos sustitutos</t>
  </si>
  <si>
    <t>La tasa de cambio de divisas para los productos que se requiera importar subre cambios en mas de 0,03%</t>
  </si>
  <si>
    <t>E.01</t>
  </si>
  <si>
    <t>E.02</t>
  </si>
  <si>
    <t>E.03</t>
  </si>
  <si>
    <t>E.04</t>
  </si>
  <si>
    <t>E.05</t>
  </si>
  <si>
    <t>F.01</t>
  </si>
  <si>
    <t>F.02</t>
  </si>
  <si>
    <t>F.03</t>
  </si>
  <si>
    <t>F.04</t>
  </si>
  <si>
    <t>F.05</t>
  </si>
  <si>
    <t>F.06</t>
  </si>
  <si>
    <t>F.07</t>
  </si>
  <si>
    <t>F.08</t>
  </si>
  <si>
    <t>F.09</t>
  </si>
  <si>
    <t>F.10</t>
  </si>
  <si>
    <t>F.11</t>
  </si>
  <si>
    <t>G.01</t>
  </si>
  <si>
    <t>G.02</t>
  </si>
  <si>
    <t>G.03</t>
  </si>
  <si>
    <t>G.04</t>
  </si>
  <si>
    <t>G.05</t>
  </si>
  <si>
    <t>G.06</t>
  </si>
  <si>
    <t>G.07</t>
  </si>
  <si>
    <t>G.08</t>
  </si>
  <si>
    <t>G.09</t>
  </si>
  <si>
    <t>G.10</t>
  </si>
  <si>
    <t>G.11</t>
  </si>
  <si>
    <t>G.12</t>
  </si>
  <si>
    <t>G.13</t>
  </si>
  <si>
    <t>G.14</t>
  </si>
  <si>
    <t>G.15</t>
  </si>
  <si>
    <t>G.16</t>
  </si>
  <si>
    <t>G.17</t>
  </si>
  <si>
    <t>H.01</t>
  </si>
  <si>
    <t>H.02</t>
  </si>
  <si>
    <t>H.03</t>
  </si>
  <si>
    <t>H.04</t>
  </si>
  <si>
    <t>H.05</t>
  </si>
  <si>
    <t>H.06</t>
  </si>
  <si>
    <t>H.07</t>
  </si>
  <si>
    <t>H.08</t>
  </si>
  <si>
    <t>H.09</t>
  </si>
  <si>
    <t>H.10</t>
  </si>
  <si>
    <t>H.11</t>
  </si>
  <si>
    <t>I.01</t>
  </si>
  <si>
    <t>I.02</t>
  </si>
  <si>
    <t>I.03</t>
  </si>
  <si>
    <t>I.04</t>
  </si>
  <si>
    <t>I.05</t>
  </si>
  <si>
    <t>J.01</t>
  </si>
  <si>
    <t>J.02</t>
  </si>
  <si>
    <t>J.03</t>
  </si>
  <si>
    <t>J.04</t>
  </si>
  <si>
    <t>J.05</t>
  </si>
  <si>
    <t>J.06</t>
  </si>
  <si>
    <t>J.07</t>
  </si>
  <si>
    <t>K.01</t>
  </si>
  <si>
    <t>K.02</t>
  </si>
  <si>
    <t>K.03</t>
  </si>
  <si>
    <t>K.04</t>
  </si>
  <si>
    <t>Riesgos Relacionados al Depósito</t>
  </si>
  <si>
    <t>Contar con el 30% de ausencia del personal encargado del depósito</t>
  </si>
  <si>
    <t>Contar con el 50% de ausencia del personal de seguridad contratada para el depósito</t>
  </si>
  <si>
    <t>No contar con una compania aseguradara</t>
  </si>
  <si>
    <t>Falta de entusiasmo por parte del personal encargado del depósito</t>
  </si>
  <si>
    <t>L.01</t>
  </si>
  <si>
    <t>L.02</t>
  </si>
  <si>
    <t>L.03</t>
  </si>
  <si>
    <t>L.04</t>
  </si>
  <si>
    <t>Contar con el 30% de ausencia del personal encargado de transportar los equipos y materiales</t>
  </si>
  <si>
    <t>No contar con un seguro médico para el personal de carga y descarga</t>
  </si>
  <si>
    <t>Sufrir roturas mas del 30% de los utilitarios para realizar el transporte de equipos y materiales</t>
  </si>
  <si>
    <t>No contar con un seguro de auxilio para accidentes en viaje</t>
  </si>
  <si>
    <t>L.05</t>
  </si>
  <si>
    <t>L.06</t>
  </si>
  <si>
    <t>Entregar los materiales y equipos con una demora mayor a 12hs</t>
  </si>
  <si>
    <t>Sufrir robos durante el transporte de materiales</t>
  </si>
  <si>
    <t>K.05</t>
  </si>
  <si>
    <t>No contar con un sistema de alarmado para el depósito</t>
  </si>
  <si>
    <t>Riesgos Relacionados al Personal Encargado del Transporte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</si>
</sst>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0"/>
      <name val="Verdana"/>
      <family val="2"/>
    </font>
    <font>
      <sz val="10"/>
      <name val="Verdana"/>
      <family val="2"/>
    </font>
    <font>
      <sz val="10"/>
      <color rgb="FFFFFF00"/>
      <name val="Verdana"/>
      <family val="2"/>
    </font>
    <font>
      <sz val="10"/>
      <color rgb="FFFFC000"/>
      <name val="Verdana"/>
      <family val="2"/>
    </font>
    <font>
      <sz val="10"/>
      <color rgb="FFFF0000"/>
      <name val="Verdana"/>
      <family val="2"/>
    </font>
    <font>
      <sz val="10"/>
      <color rgb="FF00B050"/>
      <name val="Verdana"/>
      <family val="2"/>
    </font>
    <font>
      <sz val="10"/>
      <color rgb="FF92D050"/>
      <name val="Verdana"/>
      <family val="2"/>
    </font>
    <font>
      <sz val="10"/>
      <color theme="1"/>
      <name val="Verdana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pivotButton="1" applyFont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justify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justify" vertical="center"/>
    </xf>
    <xf numFmtId="2" fontId="1" fillId="8" borderId="1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justify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vertical="center" wrapText="1"/>
    </xf>
    <xf numFmtId="0" fontId="0" fillId="10" borderId="0" xfId="0" applyFill="1"/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 wrapText="1"/>
    </xf>
    <xf numFmtId="0" fontId="0" fillId="12" borderId="0" xfId="0" applyFill="1"/>
    <xf numFmtId="0" fontId="1" fillId="12" borderId="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justify" vertical="center"/>
    </xf>
    <xf numFmtId="2" fontId="1" fillId="11" borderId="1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justify" vertical="center"/>
    </xf>
    <xf numFmtId="2" fontId="1" fillId="6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alignment wrapText="0" readingOrder="0"/>
    </dxf>
    <dxf>
      <alignment horizontal="left" readingOrder="0"/>
    </dxf>
    <dxf>
      <alignment vertical="center" readingOrder="0"/>
    </dxf>
    <dxf>
      <alignment wrapText="1" readingOrder="0"/>
    </dxf>
    <dxf>
      <font>
        <sz val="10"/>
      </font>
    </dxf>
    <dxf>
      <font>
        <name val="Verdana"/>
        <scheme val="none"/>
      </font>
    </dxf>
    <dxf>
      <alignment wrapText="1" indent="0" relativeIndent="255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1"/>
  <c:chart>
    <c:autoTitleDeleted val="1"/>
    <c:view3D>
      <c:rotX val="75"/>
      <c:perspective val="30"/>
    </c:view3D>
    <c:plotArea>
      <c:layout>
        <c:manualLayout>
          <c:layoutTarget val="inner"/>
          <c:xMode val="edge"/>
          <c:yMode val="edge"/>
          <c:x val="4.4271557059215073E-2"/>
          <c:y val="0.14374013556695145"/>
          <c:w val="0.73040760659884374"/>
          <c:h val="0.76271011257848054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Lbls>
            <c:txPr>
              <a:bodyPr/>
              <a:lstStyle/>
              <a:p>
                <a:pPr>
                  <a:defRPr lang="es-AR" sz="1200" b="1">
                    <a:solidFill>
                      <a:sysClr val="windowText" lastClr="000000"/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endParaRPr lang="es-AR"/>
              </a:p>
            </c:txPr>
            <c:showPercent val="1"/>
            <c:showLeaderLines val="1"/>
          </c:dLbls>
          <c:cat>
            <c:strRef>
              <c:f>Riegos!$E$91:$E$95</c:f>
              <c:strCache>
                <c:ptCount val="5"/>
                <c:pt idx="0">
                  <c:v>Muy Bajo</c:v>
                </c:pt>
                <c:pt idx="1">
                  <c:v>Bajo</c:v>
                </c:pt>
                <c:pt idx="2">
                  <c:v>Moderado</c:v>
                </c:pt>
                <c:pt idx="3">
                  <c:v>Alto</c:v>
                </c:pt>
                <c:pt idx="4">
                  <c:v>Muy Alto</c:v>
                </c:pt>
              </c:strCache>
            </c:strRef>
          </c:cat>
          <c:val>
            <c:numRef>
              <c:f>Riegos!$G$91:$G$95</c:f>
              <c:numCache>
                <c:formatCode>0.00%</c:formatCode>
                <c:ptCount val="5"/>
                <c:pt idx="0">
                  <c:v>0.13750000000000001</c:v>
                </c:pt>
                <c:pt idx="1">
                  <c:v>0.41249999999999998</c:v>
                </c:pt>
                <c:pt idx="2">
                  <c:v>0.25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egendEntry>
        <c:idx val="0"/>
        <c:txPr>
          <a:bodyPr/>
          <a:lstStyle/>
          <a:p>
            <a:pPr>
              <a:defRPr sz="1000" b="0">
                <a:solidFill>
                  <a:srgbClr val="00B05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1000" b="0">
                <a:solidFill>
                  <a:srgbClr val="92D05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AR"/>
          </a:p>
        </c:txPr>
      </c:legendEntry>
      <c:legendEntry>
        <c:idx val="2"/>
        <c:txPr>
          <a:bodyPr/>
          <a:lstStyle/>
          <a:p>
            <a:pPr>
              <a:defRPr sz="1000" b="0">
                <a:solidFill>
                  <a:srgbClr val="FFFF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AR"/>
          </a:p>
        </c:txPr>
      </c:legendEntry>
      <c:legendEntry>
        <c:idx val="3"/>
        <c:txPr>
          <a:bodyPr/>
          <a:lstStyle/>
          <a:p>
            <a:pPr>
              <a:defRPr sz="1000" b="0">
                <a:solidFill>
                  <a:srgbClr val="FFC0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AR"/>
          </a:p>
        </c:txPr>
      </c:legendEntry>
      <c:legendEntry>
        <c:idx val="4"/>
        <c:txPr>
          <a:bodyPr/>
          <a:lstStyle/>
          <a:p>
            <a:pPr>
              <a:defRPr sz="1000" b="0">
                <a:solidFill>
                  <a:srgbClr val="FF0000"/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s-AR"/>
          </a:p>
        </c:txPr>
      </c:legendEntry>
      <c:layout>
        <c:manualLayout>
          <c:xMode val="edge"/>
          <c:yMode val="edge"/>
          <c:x val="0.71249334237536521"/>
          <c:y val="0.29513023709751318"/>
          <c:w val="0.20075990559233345"/>
          <c:h val="0.42652526954965647"/>
        </c:manualLayout>
      </c:layout>
      <c:txPr>
        <a:bodyPr/>
        <a:lstStyle/>
        <a:p>
          <a:pPr>
            <a:defRPr lang="es-AR" sz="1000" b="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s-AR"/>
        </a:p>
      </c:txPr>
    </c:legend>
    <c:plotVisOnly val="1"/>
    <c:dispBlanksAs val="zero"/>
  </c:chart>
  <c:spPr>
    <a:solidFill>
      <a:schemeClr val="tx1">
        <a:lumMod val="95000"/>
        <a:lumOff val="5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1423147</xdr:colOff>
      <xdr:row>88</xdr:row>
      <xdr:rowOff>1122</xdr:rowOff>
    </xdr:from>
    <xdr:to>
      <xdr:col>3</xdr:col>
      <xdr:colOff>4695266</xdr:colOff>
      <xdr:row>96</xdr:row>
      <xdr:rowOff>11205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2</xdr:row>
      <xdr:rowOff>148478</xdr:rowOff>
    </xdr:from>
    <xdr:to>
      <xdr:col>1</xdr:col>
      <xdr:colOff>2745441</xdr:colOff>
      <xdr:row>10</xdr:row>
      <xdr:rowOff>148477</xdr:rowOff>
    </xdr:to>
    <xdr:sp macro="" textlink="">
      <xdr:nvSpPr>
        <xdr:cNvPr id="2" name="1 Rectángulo"/>
        <xdr:cNvSpPr>
          <a:spLocks noTextEdit="1"/>
        </xdr:cNvSpPr>
      </xdr:nvSpPr>
      <xdr:spPr>
        <a:xfrm>
          <a:off x="5931834" y="529478"/>
          <a:ext cx="2259666" cy="1523999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s-ES" sz="1100"/>
            <a:t>Esta forma representa una segmentación de datos. La segmentación de datos se puede usar al menos en Excel 2010.Si la forma se modificó en una versión anterior de Excel, o si el libro se guardó en Excel 2003 o anterior, no se puede usar la segmentaciones de datos.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dentificacion_Riesgos_Planificaci&#243;n_y_Gesti&#243;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iegos"/>
      <sheetName val="Niveles de Probabilidad"/>
      <sheetName val="Niveles de Impacto"/>
      <sheetName val="Niveles de Exposición"/>
      <sheetName val="Segmentación de Riesgos"/>
    </sheetNames>
    <sheetDataSet>
      <sheetData sheetId="0" refreshError="1"/>
      <sheetData sheetId="1">
        <row r="2">
          <cell r="A2">
            <v>0.01</v>
          </cell>
          <cell r="B2" t="str">
            <v>Muy Bajo</v>
          </cell>
        </row>
        <row r="3">
          <cell r="A3">
            <v>0.21</v>
          </cell>
          <cell r="B3" t="str">
            <v>Bajo</v>
          </cell>
        </row>
        <row r="4">
          <cell r="A4">
            <v>0.41</v>
          </cell>
          <cell r="B4" t="str">
            <v>Moderado</v>
          </cell>
        </row>
        <row r="5">
          <cell r="A5">
            <v>0.61</v>
          </cell>
          <cell r="B5" t="str">
            <v>Alto</v>
          </cell>
        </row>
        <row r="6">
          <cell r="A6">
            <v>0.81</v>
          </cell>
          <cell r="B6" t="str">
            <v>Muy Alto</v>
          </cell>
        </row>
      </sheetData>
      <sheetData sheetId="2">
        <row r="2">
          <cell r="A2">
            <v>2</v>
          </cell>
          <cell r="B2" t="str">
            <v>Muy Bajo</v>
          </cell>
        </row>
        <row r="3">
          <cell r="A3">
            <v>4</v>
          </cell>
          <cell r="B3" t="str">
            <v>Bajo</v>
          </cell>
        </row>
        <row r="4">
          <cell r="A4">
            <v>6</v>
          </cell>
          <cell r="B4" t="str">
            <v>Moderado</v>
          </cell>
        </row>
        <row r="5">
          <cell r="A5">
            <v>8</v>
          </cell>
          <cell r="B5" t="str">
            <v>Alto</v>
          </cell>
        </row>
        <row r="6">
          <cell r="A6">
            <v>10</v>
          </cell>
          <cell r="B6" t="str">
            <v>Muy Alto</v>
          </cell>
        </row>
      </sheetData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Losso" refreshedDate="40726.702329745371" createdVersion="4" refreshedVersion="4" minRefreshableVersion="3" recordCount="96">
  <cacheSource type="worksheet">
    <worksheetSource ref="B1:L81" sheet="Riegos"/>
  </cacheSource>
  <cacheFields count="11">
    <cacheField name="Categoría" numFmtId="0">
      <sharedItems count="12">
        <s v="Elaboración de la planificación"/>
        <s v="Organización y gestión"/>
        <s v="Ambiente/Infraestructura de desarrollo"/>
        <s v="Usuarios finales"/>
        <s v="Clientes"/>
        <s v="Personal contratado"/>
        <s v="Requisitos"/>
        <s v="Producto"/>
        <s v="Fuerzas mayores"/>
        <s v="Personal"/>
        <s v="Diseño e implementación"/>
        <s v="Proceso"/>
      </sharedItems>
    </cacheField>
    <cacheField name="Identificador" numFmtId="0">
      <sharedItems count="96">
        <s v="A.01"/>
        <s v="A.02"/>
        <s v="A.03"/>
        <s v="A.04"/>
        <s v="A.05"/>
        <s v="A.06"/>
        <s v="A.07"/>
        <s v="A.08"/>
        <s v="A.09"/>
        <s v="A.10"/>
        <s v="A.11"/>
        <s v="A.12"/>
        <s v="B.01"/>
        <s v="B.02"/>
        <s v="B.03"/>
        <s v="B.04"/>
        <s v="B.05"/>
        <s v="B.06"/>
        <s v="B.07"/>
        <s v="B.08"/>
        <s v="C.01"/>
        <s v="C.02"/>
        <s v="C.03"/>
        <s v="C.04"/>
        <s v="C.05"/>
        <s v="C.06"/>
        <s v="C.07"/>
        <s v="D.01"/>
        <s v="D.02"/>
        <s v="D.03"/>
        <s v="D.04"/>
        <s v="E.01"/>
        <s v="E.02"/>
        <s v="E.03"/>
        <s v="E.04"/>
        <s v="E.05"/>
        <s v="E.06"/>
        <s v="E.07"/>
        <s v="E.08"/>
        <s v="F.01"/>
        <s v="F.02"/>
        <s v="F.03"/>
        <s v="G.01"/>
        <s v="G.02"/>
        <s v="G.03"/>
        <s v="G.04"/>
        <s v="H.01"/>
        <s v="H.02"/>
        <s v="H.03"/>
        <s v="H.04"/>
        <s v="H.05"/>
        <s v="H.06"/>
        <s v="H.07"/>
        <s v="H.08"/>
        <s v="H.09"/>
        <s v="H.10"/>
        <s v="I.01"/>
        <s v="I.02"/>
        <s v="J.01"/>
        <s v="J.02"/>
        <s v="J.03"/>
        <s v="J.04"/>
        <s v="J.05"/>
        <s v="J.06"/>
        <s v="J.07"/>
        <s v="J.08"/>
        <s v="J.09"/>
        <s v="J.10"/>
        <s v="J.11"/>
        <s v="J.12"/>
        <s v="J.13"/>
        <s v="J.14"/>
        <s v="J.15"/>
        <s v="J.16"/>
        <s v="J.17"/>
        <s v="J.18"/>
        <s v="J.19"/>
        <s v="J.20"/>
        <s v="K.01"/>
        <s v="K.02"/>
        <s v="K.03"/>
        <s v="K.04"/>
        <s v="K.05"/>
        <s v="K.06"/>
        <s v="K.07"/>
        <s v="K.08"/>
        <s v="L.01"/>
        <s v="L.02"/>
        <s v="L.03"/>
        <s v="L.04"/>
        <s v="L.05"/>
        <s v="L.06"/>
        <s v="L.07"/>
        <s v="L.08"/>
        <s v="L.09"/>
        <s v="L.10"/>
      </sharedItems>
    </cacheField>
    <cacheField name="Descripción" numFmtId="0">
      <sharedItems count="96">
        <s v="Las definiciones de la planificación, de los recursos y del producto han sido impuestas por el cliente o un directivo superior, y no están equilibradas."/>
        <s v="Planificación demasiado optimista."/>
        <s v="La planificación no incluye tareas necesarias."/>
        <s v="La planificación se ha basado en la utilización de personas específicas de un equipo, pero estas personas no están disponibles."/>
        <s v="No se puede construir un producto de tal envergadura en el tiempo asignado."/>
        <s v="El producto es más grande que el estimado (en líneas de código, en el número de puntos función, o en relación con el tamaño del proyecto anterior)."/>
        <s v="El esfuerzo es mayor que el estimado (por líneas de código, número de puntos función, módulos, etc.)."/>
        <s v="La reestimación debida a un retraso en la planificación es demasiado optimista o ignora la historia del proyecto."/>
        <s v="La presión excesiva en la planificación reduce la productividad."/>
        <s v="La fecha final ha cambiado sin ajustarse al ámbito del producto o a los recursos disponibles."/>
        <s v="Un retraso en una tarea produce retrasos en cascada en las tareas dependientes."/>
        <s v="Las áreas desconocidas del producto llevan más tiempo del esperado en el diseño y en la implementación."/>
        <s v="Dirección o marketing insisten en tomar decisiones técnicas que alargan la planificación."/>
        <s v="La estructura inadecuada de un equipo reduce la productividad."/>
        <s v="El ciclo de revisión/decisión de la directiva es más lento de lo esperado."/>
        <s v="El presupuesto varía el plan del proyecto."/>
        <s v="La dirección toma decisiones que reducen la motivación del equipo de desarrollo."/>
        <s v="Las tareas no técnicas encargadas a terceros necesitan más tiempo del esperado (aprobación del presupuesto, aprobación de la adquisición de material, revisiones legales, seguridad, etc.)."/>
        <s v="La planificación es demasiado mala para ajustarse a la velocidad de desarrollo deseada."/>
        <s v="Los planes del proyecto se abandonan por la presión, llevando al caos y a un desarrollo ineficiente."/>
        <s v="Los espacios no están disponibles en el momento necesario."/>
        <s v="Los espacios están disponibles pero no son adecuados (por ejemplo, falta de teléfonos, cableado de la red, mobiliario, material de oficina, etc.)."/>
        <s v="Los espacios están sobre utilizados, son ruidosos o distraen."/>
        <s v="Las herramientas de desarrollo no están disponibles en el momento deseado."/>
        <s v="Las herramientas de desarrollo no funcionan como se esperaba; el personal de desarrollo necesita tiempo para resolverlo o adaptarse a las nuevas herramientas."/>
        <s v="Las herramientas de desarrollo no se han elegido en función de sus características técnicas, y no proporcionan las prestaciones previstas."/>
        <s v="Robo de los equipos adquiridos."/>
        <s v="Los usuarios finales insisten en nuevos requisitos."/>
        <s v="En el último momento, a los usuarios finales no les gusta el producto, por lo que hay que volver a diseñarlo y a construirlo."/>
        <s v="Los usuarios no han realizado la compra del material necesario para el proyecto y, por tanto, no tienen la infraestructura necesaria."/>
        <s v="No se ha solicitado información al usuario, por lo que el producto al final no se ajusta a las necesidades del usuario, y hay que volver a crear el producto."/>
        <s v="El cliente insiste en nuevos requisitos."/>
        <s v="Los ciclos de revisión/decisión del cliente para los planes, prototipos y especificaciones son más lentos de lo esperado."/>
        <s v="El cliente no participa en los ciclos de revisión de los planes, prototipos y especificaciones, o es incapaz de hacerlo, resultando unos requisitos inestables y la necesidad de realizar cambios que consumen tiempo."/>
        <s v="El tiempo de comunicación del cliente (por ejemplo, tiempo para responder a las preguntas para aclarar los requisitos) es más lento del esperado."/>
        <s v="El cliente insiste en las decisiones técnicas que alargan la planificación."/>
        <s v="El cliente intenta controlar el proceso de desarrollo, con lo que el progreso es más lento de lo esperado."/>
        <s v="El cliente no acepta el software entregado, incluso aunque cumpla todas sus especificaciones."/>
        <s v="El cliente piensa en una velocidad de desarrollo que el personal de desarrollo no puede alcanzar."/>
        <s v="El personal contratado no suministra los componentes en el período establecido."/>
        <s v="El personal contratado proporciona material de una calidad inaceptable, por lo que hay que añadir un tiempo extra para mejorar la calidad."/>
        <s v="Los proveedores no se integran en el proyecto, con lo que no se alcanza el nivel de rendimiento que se necesita."/>
        <s v="Los requisitos se han adaptado, pero continúan cambiando."/>
        <s v="Los requisitos no se han definido correctamente. Y su redefinición aumenta el ámbito del proyecto."/>
        <s v="Se añaden requisitos extra."/>
        <s v="Las partes del proyecto que se no se han especificado claramente consumen más tiempo del esperado."/>
        <s v="Los módulos propensos a tener errores necesitan más trabajo de comprobación, diseño e implementación."/>
        <s v="Una calidad no aceptable requiere de un trabajo de comprobación, diseño e implementación superior al esperado."/>
        <s v="Utilizar lo último en informática alarga la planificación de forma impredecible."/>
        <s v="El desarrollo de funciones software erróneas requiere volver a diseñarlas y a implementarlas."/>
        <s v="El desarrollo de una interfaz de usuario inadecuada requiere volver a diseñarla y a implementarla."/>
        <s v="El desarrollo de funciones software innecesarias alarga la planificación."/>
        <s v="Unos requisitos rígidos de compatibilidad con el sistema existente necesitan un trabajo extra de comprobación, diseño e implementación."/>
        <s v="Los requisitos para crear interfaces con otros sistemas, otros sistemas complejos, u otros sistemas que no están bajo el control del equipo de desarrollo suponen un diseño, implementación y prueba no previstos."/>
        <s v="El trabajo con un entorno hardware desconocido causa problemas imprevistos."/>
        <s v="El desarrollo de un tipo de componente nuevo para la organización consume más tiempo del esperado."/>
        <s v="El producto depende de las normativas del gobierno, que pueden cambiar de forma inesperada."/>
        <s v="El producto depende de estándares técnicos provisionales, que pueden cambiar de forma inesperada."/>
        <s v="La contratación tarda más de lo esperado."/>
        <s v="Las tareas preliminares (por ejemplo, finalización de otros proyectos, adquisición de licencias) no se han completado a tiempo."/>
        <s v="La falta de relaciones entre la dirección y el equipo de desarrollo ralentiza la toma de decisiones."/>
        <s v="Los miembros del equipo no se implican en el proyecto, y por lo tanto no alcanzan el nivel de rendimiento deseado."/>
        <s v="La falta de motivación y de moral reduce la productividad."/>
        <s v="El personal contratado abandona el proyecto antes de su finalización."/>
        <s v="Alguien de la plantilla abandona el proyecto antes de su finalización."/>
        <s v="La incorporación de nuevo personal de desarrollo al proyecto ya avanzado, y el aprendizaje y comunicaciones extra imprevistas reducen la eficiencia de los miembros del equipo existentes."/>
        <s v="Los miembros del equipo no trabajan bien juntos."/>
        <s v="Los conflictos entre los miembros del equipo conducen a problemas en la comunicación y en el diseño, errores en la interfaz y tener que repetir algunos trabajos."/>
        <s v="Los miembros problemáticos de un equipo no son apartados, influyendo negativamente en la motivación del resto del equipo."/>
        <s v="Las personas más apropiadas para trabajar en el proyecto no están disponibles."/>
        <s v="Las personas más apropiadas para trabajar en el proyecto están disponibles, pero no se pueden incorporar por razones políticas o de otro tipo."/>
        <s v="Se necesitan personas para el proyecto con habilidades muy específicas y no se encuentran."/>
        <s v="Las personas clave sólo están disponibles una parte del tiempo."/>
        <s v="No hay suficiente personal disponible para el proyecto."/>
        <s v="Las tareas asignadas al personal no se ajustan a sus posibilidades."/>
        <s v="El personal trabaja más lento de lo esperado."/>
        <s v="El sabotaje por parte de la dirección del proyecto deriva en una planificación ineficiente e inefectiva."/>
        <s v="El sabotaje por parte del personal técnico deriva en una pérdida de trabajo o en un trabajo de poca calidad, por lo que hay que repetir algunos trabajos."/>
        <s v="Un diseño demasiado sencillo no cubre las cuestiones principales, con lo que hay que volver a diseñar e implementar."/>
        <s v="Un diseño demasiado complejo exige tener en cuenta complicaciones innecesarias e improductivas en la implementación."/>
        <s v="Un mal diseño implica volver a diseñar e implementar."/>
        <s v="La utilización de metodologías desconocidas deriva en un periodo extra de formación y tener que volver atrás para corregir los errores iniciales cometidos en la metodología."/>
        <s v="No se puede implementar la funcionalidad deseada con los lenguajes o bibliotecas utilizadas: el personal de desarrollo tiene que utilizar otras bibliotecas, o crearlas para conseguir la funcionalidad deseada."/>
        <s v="Las bibliotecas de código o clases tienen poca calidad, y generan una comprobación extra, corrección de errores y la repetición de algunos trabajos."/>
        <s v="Se ha sobreestimado el ahorro en la planificación derivado del uso de herramientas para mejorar la productividad."/>
        <s v="Los componentes desarrollados por separado no se pueden integrar de forma sencilla, teniendo que volver a diseñar y repetir algunos trabajos."/>
        <s v="La burocracia produce un progreso más lento del esperado."/>
        <s v="La falta de un seguimiento exacto del progreso hace que se desconozca que el proyecto esté retrasado hasta que está muy avanzado."/>
        <s v="Las actividades iniciales de control de calidad son recortadas, haciendo que se tenga que repetir el trabajo."/>
        <s v="Un control de calidad inadecuado hace que los problemas de calidad que afectan a la planificación se conozcan tarde."/>
        <s v="La falta de rigor (ignorar los fundamentos y estándares del desarrollo de software) conduce a fallos de comunicación, problemas de calidad y repetición del trabajo. Un consumo de tiempo innecesario."/>
        <s v="El exceso de rigor (aferramiento burocrático a las políticas y estándares de software) lleva a gastar más tiempo en gestión del necesario."/>
        <s v="La creación de informes de estado a nivel de directiva lleva más tiempo al desarrollador de lo esperado."/>
        <s v="La falta de entusiasmo en la gestión de riesgos impide detectar los riesgos más importantes del proyecto."/>
        <s v="Existencia de fricciones entre el Project Manager y el Sponsor."/>
        <s v="Entre el Project Manager y el Sponsor existen canales de comunicación difusos."/>
      </sharedItems>
    </cacheField>
    <cacheField name="Probabilidad" numFmtId="0">
      <sharedItems containsSemiMixedTypes="0" containsString="0" containsNumber="1" minValue="0.05" maxValue="0.55000000000000004"/>
    </cacheField>
    <cacheField name="Probabilidad2" numFmtId="0">
      <sharedItems/>
    </cacheField>
    <cacheField name="Impacto" numFmtId="0">
      <sharedItems containsSemiMixedTypes="0" containsString="0" containsNumber="1" containsInteger="1" minValue="2" maxValue="10"/>
    </cacheField>
    <cacheField name="Impacto2" numFmtId="0">
      <sharedItems/>
    </cacheField>
    <cacheField name="Exposición" numFmtId="0">
      <sharedItems containsSemiMixedTypes="0" containsString="0" containsNumber="1" minValue="0.4" maxValue="4"/>
    </cacheField>
    <cacheField name="Exposición2" numFmtId="0">
      <sharedItems/>
    </cacheField>
    <cacheField name="Exposición3" numFmtId="0">
      <sharedItems count="4">
        <s v="Muy Bajo"/>
        <s v="Bajo"/>
        <s v="Moderado"/>
        <s v="Alto"/>
      </sharedItems>
    </cacheField>
    <cacheField name="Riesgo" numFmtId="0">
      <sharedItems containsSemiMixedTypes="0" containsString="0" containsNumber="1" minValue="0.4" maxValue="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n v="0.4"/>
    <s v="Bajo"/>
    <n v="2"/>
    <s v="Muy Bajo"/>
    <n v="0.8"/>
    <s v="BajoMuy Bajo"/>
    <x v="0"/>
    <n v="0.8"/>
  </r>
  <r>
    <x v="0"/>
    <x v="1"/>
    <x v="1"/>
    <n v="0.55000000000000004"/>
    <s v="Moderado"/>
    <n v="2"/>
    <s v="Muy Bajo"/>
    <n v="1.1000000000000001"/>
    <s v="ModeradoModerado"/>
    <x v="1"/>
    <n v="1.1000000000000001"/>
  </r>
  <r>
    <x v="0"/>
    <x v="2"/>
    <x v="2"/>
    <n v="0.5"/>
    <s v="Moderado"/>
    <n v="6"/>
    <s v="Moderado"/>
    <n v="3"/>
    <s v="ModeradoBajo"/>
    <x v="2"/>
    <n v="3"/>
  </r>
  <r>
    <x v="0"/>
    <x v="3"/>
    <x v="3"/>
    <n v="0.15"/>
    <s v="Muy Bajo"/>
    <n v="4"/>
    <s v="Bajo"/>
    <n v="0.6"/>
    <s v="Muy BajoAlto"/>
    <x v="0"/>
    <n v="0.6"/>
  </r>
  <r>
    <x v="0"/>
    <x v="4"/>
    <x v="4"/>
    <n v="0.35"/>
    <s v="Bajo"/>
    <n v="8"/>
    <s v="Alto"/>
    <n v="2.8"/>
    <s v="BajoModerado"/>
    <x v="2"/>
    <n v="2.8"/>
  </r>
  <r>
    <x v="0"/>
    <x v="5"/>
    <x v="5"/>
    <n v="0.2"/>
    <s v="Muy Bajo"/>
    <n v="6"/>
    <s v="Moderado"/>
    <n v="1.2000000000000002"/>
    <s v="Muy BajoModerado"/>
    <x v="1"/>
    <n v="1.2000000000000002"/>
  </r>
  <r>
    <x v="0"/>
    <x v="6"/>
    <x v="6"/>
    <n v="0.25"/>
    <s v="Bajo"/>
    <n v="6"/>
    <s v="Moderado"/>
    <n v="1.5"/>
    <s v="BajoModerado"/>
    <x v="1"/>
    <n v="1.5"/>
  </r>
  <r>
    <x v="0"/>
    <x v="7"/>
    <x v="7"/>
    <n v="0.3"/>
    <s v="Bajo"/>
    <n v="6"/>
    <s v="Moderado"/>
    <n v="1.7999999999999998"/>
    <s v="BajoAlto"/>
    <x v="1"/>
    <n v="1.7999999999999998"/>
  </r>
  <r>
    <x v="0"/>
    <x v="8"/>
    <x v="8"/>
    <n v="0.15"/>
    <s v="Muy Bajo"/>
    <n v="8"/>
    <s v="Alto"/>
    <n v="1.2"/>
    <s v="Muy BajoMuy Alto"/>
    <x v="1"/>
    <n v="1.2"/>
  </r>
  <r>
    <x v="0"/>
    <x v="9"/>
    <x v="9"/>
    <n v="0.05"/>
    <s v="Muy Bajo"/>
    <n v="10"/>
    <s v="Muy Alto"/>
    <n v="0.5"/>
    <s v="Muy BajoAlto"/>
    <x v="2"/>
    <n v="0.5"/>
  </r>
  <r>
    <x v="0"/>
    <x v="10"/>
    <x v="10"/>
    <n v="0.25"/>
    <s v="Bajo"/>
    <n v="8"/>
    <s v="Alto"/>
    <n v="2"/>
    <s v="BajoModerado"/>
    <x v="2"/>
    <n v="2"/>
  </r>
  <r>
    <x v="0"/>
    <x v="11"/>
    <x v="11"/>
    <n v="0.1"/>
    <s v="Muy Bajo"/>
    <n v="6"/>
    <s v="Moderado"/>
    <n v="0.60000000000000009"/>
    <s v="Muy BajoBajo"/>
    <x v="1"/>
    <n v="0.60000000000000009"/>
  </r>
  <r>
    <x v="1"/>
    <x v="12"/>
    <x v="12"/>
    <n v="0.2"/>
    <s v="Muy Bajo"/>
    <n v="4"/>
    <s v="Bajo"/>
    <n v="0.8"/>
    <s v="Muy BajoAlto"/>
    <x v="0"/>
    <n v="0.8"/>
  </r>
  <r>
    <x v="1"/>
    <x v="13"/>
    <x v="13"/>
    <n v="0.15"/>
    <s v="Muy Bajo"/>
    <n v="8"/>
    <s v="Alto"/>
    <n v="1.2"/>
    <s v="Muy BajoAlto"/>
    <x v="1"/>
    <n v="1.2"/>
  </r>
  <r>
    <x v="1"/>
    <x v="14"/>
    <x v="14"/>
    <n v="0.1"/>
    <s v="Muy Bajo"/>
    <n v="8"/>
    <s v="Alto"/>
    <n v="0.8"/>
    <s v="Muy BajoModerado"/>
    <x v="1"/>
    <n v="0.8"/>
  </r>
  <r>
    <x v="1"/>
    <x v="15"/>
    <x v="15"/>
    <n v="0.2"/>
    <s v="Muy Bajo"/>
    <n v="6"/>
    <s v="Moderado"/>
    <n v="1.2000000000000002"/>
    <s v="Muy BajoModerado"/>
    <x v="1"/>
    <n v="1.2000000000000002"/>
  </r>
  <r>
    <x v="1"/>
    <x v="16"/>
    <x v="16"/>
    <n v="0.15"/>
    <s v="Muy Bajo"/>
    <n v="6"/>
    <s v="Moderado"/>
    <n v="0.89999999999999991"/>
    <s v="Muy BajoAlto"/>
    <x v="1"/>
    <n v="0.89999999999999991"/>
  </r>
  <r>
    <x v="1"/>
    <x v="17"/>
    <x v="17"/>
    <n v="0.35"/>
    <s v="Bajo"/>
    <n v="8"/>
    <s v="Alto"/>
    <n v="2.8"/>
    <s v="BajoBajo"/>
    <x v="2"/>
    <n v="2.8"/>
  </r>
  <r>
    <x v="1"/>
    <x v="18"/>
    <x v="18"/>
    <n v="0.25"/>
    <s v="Bajo"/>
    <n v="4"/>
    <s v="Bajo"/>
    <n v="1"/>
    <s v="BajoMuy Bajo"/>
    <x v="1"/>
    <n v="1"/>
  </r>
  <r>
    <x v="1"/>
    <x v="19"/>
    <x v="19"/>
    <n v="0.5"/>
    <s v="Moderado"/>
    <n v="2"/>
    <s v="Muy Bajo"/>
    <n v="1"/>
    <s v="ModeradoBajo"/>
    <x v="1"/>
    <n v="1"/>
  </r>
  <r>
    <x v="2"/>
    <x v="20"/>
    <x v="20"/>
    <n v="0.1"/>
    <s v="Muy Bajo"/>
    <n v="4"/>
    <s v="Bajo"/>
    <n v="0.4"/>
    <s v="Muy BajoAlto"/>
    <x v="0"/>
    <n v="0.4"/>
  </r>
  <r>
    <x v="2"/>
    <x v="21"/>
    <x v="21"/>
    <n v="0.25"/>
    <s v="Bajo"/>
    <n v="8"/>
    <s v="Alto"/>
    <n v="2"/>
    <s v="BajoBajo"/>
    <x v="2"/>
    <n v="2"/>
  </r>
  <r>
    <x v="2"/>
    <x v="22"/>
    <x v="22"/>
    <n v="0.2"/>
    <s v="Muy Bajo"/>
    <n v="4"/>
    <s v="Bajo"/>
    <n v="0.8"/>
    <s v="Muy BajoModerado"/>
    <x v="0"/>
    <n v="0.8"/>
  </r>
  <r>
    <x v="2"/>
    <x v="23"/>
    <x v="23"/>
    <n v="0.3"/>
    <s v="Bajo"/>
    <n v="6"/>
    <s v="Moderado"/>
    <n v="1.7999999999999998"/>
    <s v="BajoModerado"/>
    <x v="1"/>
    <n v="1.7999999999999998"/>
  </r>
  <r>
    <x v="2"/>
    <x v="24"/>
    <x v="24"/>
    <n v="0.3"/>
    <s v="Bajo"/>
    <n v="6"/>
    <s v="Moderado"/>
    <n v="1.7999999999999998"/>
    <s v="BajoBajo"/>
    <x v="1"/>
    <n v="1.7999999999999998"/>
  </r>
  <r>
    <x v="2"/>
    <x v="25"/>
    <x v="25"/>
    <n v="0.2"/>
    <s v="Muy Bajo"/>
    <n v="4"/>
    <s v="Bajo"/>
    <n v="0.8"/>
    <s v="Muy BajoAlto"/>
    <x v="0"/>
    <n v="0.8"/>
  </r>
  <r>
    <x v="2"/>
    <x v="26"/>
    <x v="26"/>
    <n v="0.5"/>
    <s v="Moderado"/>
    <n v="8"/>
    <s v="Alto"/>
    <n v="4"/>
    <s v="ModeradoAlto"/>
    <x v="3"/>
    <n v="4"/>
  </r>
  <r>
    <x v="3"/>
    <x v="27"/>
    <x v="27"/>
    <n v="0.25"/>
    <s v="Bajo"/>
    <n v="8"/>
    <s v="Alto"/>
    <n v="2"/>
    <s v="BajoModerado"/>
    <x v="2"/>
    <n v="2"/>
  </r>
  <r>
    <x v="3"/>
    <x v="28"/>
    <x v="28"/>
    <n v="0.45"/>
    <s v="Moderado"/>
    <n v="6"/>
    <s v="Moderado"/>
    <n v="2.7"/>
    <s v="ModeradoBajo"/>
    <x v="2"/>
    <n v="2.7"/>
  </r>
  <r>
    <x v="3"/>
    <x v="29"/>
    <x v="29"/>
    <n v="0.2"/>
    <s v="Muy Bajo"/>
    <n v="4"/>
    <s v="Bajo"/>
    <n v="0.8"/>
    <s v="Muy BajoModerado"/>
    <x v="0"/>
    <n v="0.8"/>
  </r>
  <r>
    <x v="3"/>
    <x v="30"/>
    <x v="30"/>
    <n v="0.3"/>
    <s v="Bajo"/>
    <n v="6"/>
    <s v="Moderado"/>
    <n v="1.7999999999999998"/>
    <s v="BajoAlto"/>
    <x v="1"/>
    <n v="1.7999999999999998"/>
  </r>
  <r>
    <x v="4"/>
    <x v="31"/>
    <x v="31"/>
    <n v="0.5"/>
    <s v="Moderado"/>
    <n v="8"/>
    <s v="Alto"/>
    <n v="4"/>
    <s v="ModeradoModerado"/>
    <x v="3"/>
    <n v="4"/>
  </r>
  <r>
    <x v="4"/>
    <x v="32"/>
    <x v="32"/>
    <n v="0.3"/>
    <s v="Bajo"/>
    <n v="6"/>
    <s v="Moderado"/>
    <n v="1.7999999999999998"/>
    <s v="BajoAlto"/>
    <x v="1"/>
    <n v="1.7999999999999998"/>
  </r>
  <r>
    <x v="4"/>
    <x v="33"/>
    <x v="33"/>
    <n v="0.35"/>
    <s v="Bajo"/>
    <n v="8"/>
    <s v="Alto"/>
    <n v="2.8"/>
    <s v="BajoAlto"/>
    <x v="2"/>
    <n v="2.8"/>
  </r>
  <r>
    <x v="4"/>
    <x v="34"/>
    <x v="34"/>
    <n v="0.3"/>
    <s v="Bajo"/>
    <n v="8"/>
    <s v="Alto"/>
    <n v="2.4"/>
    <s v="BajoModerado"/>
    <x v="2"/>
    <n v="2.4"/>
  </r>
  <r>
    <x v="4"/>
    <x v="35"/>
    <x v="35"/>
    <n v="0.2"/>
    <s v="Muy Bajo"/>
    <n v="6"/>
    <s v="Moderado"/>
    <n v="1.2000000000000002"/>
    <s v="Muy BajoAlto"/>
    <x v="1"/>
    <n v="1.2000000000000002"/>
  </r>
  <r>
    <x v="4"/>
    <x v="36"/>
    <x v="36"/>
    <n v="0.35"/>
    <s v="Bajo"/>
    <n v="8"/>
    <s v="Alto"/>
    <n v="2.8"/>
    <s v="BajoModerado"/>
    <x v="2"/>
    <n v="2.8"/>
  </r>
  <r>
    <x v="4"/>
    <x v="37"/>
    <x v="37"/>
    <n v="0.4"/>
    <s v="Bajo"/>
    <n v="6"/>
    <s v="Moderado"/>
    <n v="2.4000000000000004"/>
    <s v="BajoAlto"/>
    <x v="1"/>
    <n v="2.4000000000000004"/>
  </r>
  <r>
    <x v="4"/>
    <x v="38"/>
    <x v="38"/>
    <n v="0.35"/>
    <s v="Bajo"/>
    <n v="8"/>
    <s v="Alto"/>
    <n v="2.8"/>
    <s v="BajoModerado"/>
    <x v="2"/>
    <n v="2.8"/>
  </r>
  <r>
    <x v="5"/>
    <x v="39"/>
    <x v="39"/>
    <n v="0.2"/>
    <s v="Muy Bajo"/>
    <n v="6"/>
    <s v="Moderado"/>
    <n v="1.2000000000000002"/>
    <s v="Muy BajoModerado"/>
    <x v="1"/>
    <n v="1.2000000000000002"/>
  </r>
  <r>
    <x v="5"/>
    <x v="40"/>
    <x v="40"/>
    <n v="0.3"/>
    <s v="Bajo"/>
    <n v="6"/>
    <s v="Moderado"/>
    <n v="1.7999999999999998"/>
    <s v="BajoBajo"/>
    <x v="1"/>
    <n v="1.7999999999999998"/>
  </r>
  <r>
    <x v="5"/>
    <x v="41"/>
    <x v="41"/>
    <n v="0.25"/>
    <s v="Bajo"/>
    <n v="4"/>
    <s v="Bajo"/>
    <n v="1"/>
    <s v="BajoModerado"/>
    <x v="1"/>
    <n v="1"/>
  </r>
  <r>
    <x v="6"/>
    <x v="42"/>
    <x v="42"/>
    <n v="0.35"/>
    <s v="Bajo"/>
    <n v="6"/>
    <s v="Moderado"/>
    <n v="2.0999999999999996"/>
    <s v="BajoBajo"/>
    <x v="1"/>
    <n v="2.0999999999999996"/>
  </r>
  <r>
    <x v="6"/>
    <x v="43"/>
    <x v="43"/>
    <n v="0.2"/>
    <s v="Muy Bajo"/>
    <n v="4"/>
    <s v="Bajo"/>
    <n v="0.8"/>
    <s v="Muy BajoModerado"/>
    <x v="0"/>
    <n v="0.8"/>
  </r>
  <r>
    <x v="6"/>
    <x v="44"/>
    <x v="44"/>
    <n v="0.3"/>
    <s v="Bajo"/>
    <n v="6"/>
    <s v="Moderado"/>
    <n v="1.7999999999999998"/>
    <s v="BajoModerado"/>
    <x v="1"/>
    <n v="1.7999999999999998"/>
  </r>
  <r>
    <x v="6"/>
    <x v="45"/>
    <x v="45"/>
    <n v="0.25"/>
    <s v="Bajo"/>
    <n v="6"/>
    <s v="Moderado"/>
    <n v="1.5"/>
    <s v="BajoAlto"/>
    <x v="1"/>
    <n v="1.5"/>
  </r>
  <r>
    <x v="7"/>
    <x v="46"/>
    <x v="46"/>
    <n v="0.1"/>
    <s v="Muy Bajo"/>
    <n v="8"/>
    <s v="Alto"/>
    <n v="0.8"/>
    <s v="Muy BajoModerado"/>
    <x v="1"/>
    <n v="0.8"/>
  </r>
  <r>
    <x v="7"/>
    <x v="47"/>
    <x v="47"/>
    <n v="0.3"/>
    <s v="Bajo"/>
    <n v="6"/>
    <s v="Moderado"/>
    <n v="1.7999999999999998"/>
    <s v="BajoBajo"/>
    <x v="1"/>
    <n v="1.7999999999999998"/>
  </r>
  <r>
    <x v="7"/>
    <x v="48"/>
    <x v="48"/>
    <n v="0.2"/>
    <s v="Muy Bajo"/>
    <n v="4"/>
    <s v="Bajo"/>
    <n v="0.8"/>
    <s v="Muy BajoAlto"/>
    <x v="0"/>
    <n v="0.8"/>
  </r>
  <r>
    <x v="7"/>
    <x v="49"/>
    <x v="49"/>
    <n v="0.15"/>
    <s v="Muy Bajo"/>
    <n v="8"/>
    <s v="Alto"/>
    <n v="1.2"/>
    <s v="Muy BajoModerado"/>
    <x v="1"/>
    <n v="1.2"/>
  </r>
  <r>
    <x v="7"/>
    <x v="50"/>
    <x v="50"/>
    <n v="0.25"/>
    <s v="Bajo"/>
    <n v="6"/>
    <s v="Moderado"/>
    <n v="1.5"/>
    <s v="BajoModerado"/>
    <x v="1"/>
    <n v="1.5"/>
  </r>
  <r>
    <x v="7"/>
    <x v="51"/>
    <x v="51"/>
    <n v="0.2"/>
    <s v="Muy Bajo"/>
    <n v="6"/>
    <s v="Moderado"/>
    <n v="1.2000000000000002"/>
    <s v="Muy BajoBajo"/>
    <x v="1"/>
    <n v="1.2000000000000002"/>
  </r>
  <r>
    <x v="7"/>
    <x v="52"/>
    <x v="52"/>
    <n v="0.15"/>
    <s v="Muy Bajo"/>
    <n v="4"/>
    <s v="Bajo"/>
    <n v="0.6"/>
    <s v="Muy BajoModerado"/>
    <x v="0"/>
    <n v="0.6"/>
  </r>
  <r>
    <x v="7"/>
    <x v="53"/>
    <x v="53"/>
    <n v="0.1"/>
    <s v="Muy Bajo"/>
    <n v="6"/>
    <s v="Moderado"/>
    <n v="0.60000000000000009"/>
    <s v="Muy BajoAlto"/>
    <x v="1"/>
    <n v="0.60000000000000009"/>
  </r>
  <r>
    <x v="7"/>
    <x v="54"/>
    <x v="54"/>
    <n v="0.3"/>
    <s v="Bajo"/>
    <n v="8"/>
    <s v="Alto"/>
    <n v="2.4"/>
    <s v="BajoAlto"/>
    <x v="2"/>
    <n v="2.4"/>
  </r>
  <r>
    <x v="7"/>
    <x v="55"/>
    <x v="55"/>
    <n v="0.3"/>
    <s v="Bajo"/>
    <n v="8"/>
    <s v="Alto"/>
    <n v="2.4"/>
    <s v="BajoModerado"/>
    <x v="2"/>
    <n v="2.4"/>
  </r>
  <r>
    <x v="8"/>
    <x v="56"/>
    <x v="56"/>
    <n v="0.35"/>
    <s v="Bajo"/>
    <n v="6"/>
    <s v="Moderado"/>
    <n v="2.0999999999999996"/>
    <s v="BajoBajo"/>
    <x v="1"/>
    <n v="2.0999999999999996"/>
  </r>
  <r>
    <x v="8"/>
    <x v="57"/>
    <x v="57"/>
    <n v="0.2"/>
    <s v="Muy Bajo"/>
    <n v="4"/>
    <s v="Bajo"/>
    <n v="0.8"/>
    <s v="Muy BajoModerado"/>
    <x v="0"/>
    <n v="0.8"/>
  </r>
  <r>
    <x v="9"/>
    <x v="58"/>
    <x v="58"/>
    <n v="0.4"/>
    <s v="Bajo"/>
    <n v="6"/>
    <s v="Moderado"/>
    <n v="2.4000000000000004"/>
    <s v="BajoBajo"/>
    <x v="1"/>
    <n v="2.4000000000000004"/>
  </r>
  <r>
    <x v="9"/>
    <x v="59"/>
    <x v="59"/>
    <n v="0.2"/>
    <s v="Muy Bajo"/>
    <n v="4"/>
    <s v="Bajo"/>
    <n v="0.8"/>
    <s v="Muy BajoAlto"/>
    <x v="0"/>
    <n v="0.8"/>
  </r>
  <r>
    <x v="9"/>
    <x v="60"/>
    <x v="60"/>
    <n v="0.25"/>
    <s v="Bajo"/>
    <n v="8"/>
    <s v="Alto"/>
    <n v="2"/>
    <s v="BajoModerado"/>
    <x v="2"/>
    <n v="2"/>
  </r>
  <r>
    <x v="9"/>
    <x v="61"/>
    <x v="61"/>
    <n v="0.25"/>
    <s v="Bajo"/>
    <n v="6"/>
    <s v="Moderado"/>
    <n v="1.5"/>
    <s v="BajoMuy Bajo"/>
    <x v="1"/>
    <n v="1.5"/>
  </r>
  <r>
    <x v="9"/>
    <x v="62"/>
    <x v="62"/>
    <n v="0.45"/>
    <s v="Moderado"/>
    <n v="2"/>
    <s v="Muy Bajo"/>
    <n v="0.9"/>
    <s v="ModeradoModerado"/>
    <x v="1"/>
    <n v="0.9"/>
  </r>
  <r>
    <x v="9"/>
    <x v="63"/>
    <x v="63"/>
    <n v="0.4"/>
    <s v="Bajo"/>
    <n v="6"/>
    <s v="Moderado"/>
    <n v="2.4000000000000004"/>
    <s v="BajoAlto"/>
    <x v="1"/>
    <n v="2.4000000000000004"/>
  </r>
  <r>
    <x v="9"/>
    <x v="64"/>
    <x v="64"/>
    <n v="0.35"/>
    <s v="Bajo"/>
    <n v="8"/>
    <s v="Alto"/>
    <n v="2.8"/>
    <s v="BajoModerado"/>
    <x v="2"/>
    <n v="2.8"/>
  </r>
  <r>
    <x v="9"/>
    <x v="65"/>
    <x v="65"/>
    <n v="0.25"/>
    <s v="Bajo"/>
    <n v="6"/>
    <s v="Moderado"/>
    <n v="1.5"/>
    <s v="BajoModerado"/>
    <x v="1"/>
    <n v="1.5"/>
  </r>
  <r>
    <x v="9"/>
    <x v="66"/>
    <x v="66"/>
    <n v="0.3"/>
    <s v="Bajo"/>
    <n v="6"/>
    <s v="Moderado"/>
    <n v="1.7999999999999998"/>
    <s v="BajoBajo"/>
    <x v="1"/>
    <n v="1.7999999999999998"/>
  </r>
  <r>
    <x v="9"/>
    <x v="67"/>
    <x v="67"/>
    <n v="0.2"/>
    <s v="Muy Bajo"/>
    <n v="4"/>
    <s v="Bajo"/>
    <n v="0.8"/>
    <s v="Muy BajoModerado"/>
    <x v="0"/>
    <n v="0.8"/>
  </r>
  <r>
    <x v="9"/>
    <x v="68"/>
    <x v="68"/>
    <n v="0.15"/>
    <s v="Muy Bajo"/>
    <n v="6"/>
    <s v="Moderado"/>
    <n v="0.89999999999999991"/>
    <s v="Muy BajoAlto"/>
    <x v="1"/>
    <n v="0.89999999999999991"/>
  </r>
  <r>
    <x v="9"/>
    <x v="69"/>
    <x v="69"/>
    <n v="0.25"/>
    <s v="Bajo"/>
    <n v="8"/>
    <s v="Alto"/>
    <n v="2"/>
    <s v="BajoModerado"/>
    <x v="2"/>
    <n v="2"/>
  </r>
  <r>
    <x v="9"/>
    <x v="70"/>
    <x v="70"/>
    <n v="0.15"/>
    <s v="Muy Bajo"/>
    <n v="6"/>
    <s v="Moderado"/>
    <n v="0.89999999999999991"/>
    <s v="Muy BajoAlto"/>
    <x v="1"/>
    <n v="0.89999999999999991"/>
  </r>
  <r>
    <x v="9"/>
    <x v="71"/>
    <x v="71"/>
    <n v="0.25"/>
    <s v="Bajo"/>
    <n v="8"/>
    <s v="Alto"/>
    <n v="2"/>
    <s v="BajoAlto"/>
    <x v="2"/>
    <n v="2"/>
  </r>
  <r>
    <x v="9"/>
    <x v="72"/>
    <x v="72"/>
    <n v="0.4"/>
    <s v="Bajo"/>
    <n v="8"/>
    <s v="Alto"/>
    <n v="3.2"/>
    <s v="BajoMuy Bajo"/>
    <x v="2"/>
    <n v="3.2"/>
  </r>
  <r>
    <x v="9"/>
    <x v="73"/>
    <x v="73"/>
    <n v="0.35"/>
    <s v="Bajo"/>
    <n v="2"/>
    <s v="Muy Bajo"/>
    <n v="0.7"/>
    <s v="BajoModerado"/>
    <x v="0"/>
    <n v="0.7"/>
  </r>
  <r>
    <x v="9"/>
    <x v="74"/>
    <x v="74"/>
    <n v="0.2"/>
    <s v="Muy Bajo"/>
    <n v="6"/>
    <s v="Moderado"/>
    <n v="1.2000000000000002"/>
    <s v="Muy BajoMuy Bajo"/>
    <x v="1"/>
    <n v="1.2000000000000002"/>
  </r>
  <r>
    <x v="9"/>
    <x v="75"/>
    <x v="75"/>
    <n v="0.45"/>
    <s v="Moderado"/>
    <n v="2"/>
    <s v="Muy Bajo"/>
    <n v="0.9"/>
    <s v="ModeradoBajo"/>
    <x v="1"/>
    <n v="0.9"/>
  </r>
  <r>
    <x v="9"/>
    <x v="76"/>
    <x v="76"/>
    <n v="0.1"/>
    <s v="Muy Bajo"/>
    <n v="4"/>
    <s v="Bajo"/>
    <n v="0.4"/>
    <s v="Muy BajoModerado"/>
    <x v="0"/>
    <n v="0.4"/>
  </r>
  <r>
    <x v="9"/>
    <x v="77"/>
    <x v="77"/>
    <n v="0.15"/>
    <s v="Muy Bajo"/>
    <n v="6"/>
    <s v="Moderado"/>
    <n v="0.89999999999999991"/>
    <s v="Muy BajoAlto"/>
    <x v="1"/>
    <n v="0.89999999999999991"/>
  </r>
  <r>
    <x v="10"/>
    <x v="78"/>
    <x v="78"/>
    <n v="0.4"/>
    <s v="Bajo"/>
    <n v="8"/>
    <s v="Alto"/>
    <n v="3.2"/>
    <s v="BajoAlto"/>
    <x v="2"/>
    <n v="3.2"/>
  </r>
  <r>
    <x v="10"/>
    <x v="79"/>
    <x v="79"/>
    <n v="0.35"/>
    <s v="Bajo"/>
    <n v="8"/>
    <s v="Alto"/>
    <n v="2.8"/>
    <s v="BajoMuy Alto"/>
    <x v="2"/>
    <n v="2.8"/>
  </r>
  <r>
    <x v="10"/>
    <x v="80"/>
    <x v="80"/>
    <n v="0.2"/>
    <s v="Muy Bajo"/>
    <n v="10"/>
    <s v="Muy Alto"/>
    <n v="2"/>
    <s v="Muy BajoMuy Bajo"/>
    <x v="2"/>
    <n v="2"/>
  </r>
  <r>
    <x v="10"/>
    <x v="81"/>
    <x v="81"/>
    <n v="0.25"/>
    <s v="Bajo"/>
    <n v="2"/>
    <s v="Muy Bajo"/>
    <n v="0.5"/>
    <s v="BajoModerado"/>
    <x v="0"/>
    <n v="0.5"/>
  </r>
  <r>
    <x v="10"/>
    <x v="82"/>
    <x v="82"/>
    <n v="0.3"/>
    <s v="Bajo"/>
    <n v="6"/>
    <s v="Moderado"/>
    <n v="1.7999999999999998"/>
    <s v="BajoModerado"/>
    <x v="1"/>
    <n v="1.7999999999999998"/>
  </r>
  <r>
    <x v="10"/>
    <x v="83"/>
    <x v="83"/>
    <n v="0.35"/>
    <s v="Bajo"/>
    <n v="6"/>
    <s v="Moderado"/>
    <n v="2.0999999999999996"/>
    <s v="BajoAlto"/>
    <x v="1"/>
    <n v="2.0999999999999996"/>
  </r>
  <r>
    <x v="10"/>
    <x v="84"/>
    <x v="84"/>
    <n v="0.15"/>
    <s v="Muy Bajo"/>
    <n v="8"/>
    <s v="Alto"/>
    <n v="1.2"/>
    <s v="Muy BajoModerado"/>
    <x v="1"/>
    <n v="1.2"/>
  </r>
  <r>
    <x v="10"/>
    <x v="85"/>
    <x v="85"/>
    <n v="0.3"/>
    <s v="Bajo"/>
    <n v="6"/>
    <s v="Moderado"/>
    <n v="1.7999999999999998"/>
    <s v="BajoBajo"/>
    <x v="1"/>
    <n v="1.7999999999999998"/>
  </r>
  <r>
    <x v="11"/>
    <x v="86"/>
    <x v="86"/>
    <n v="0.4"/>
    <s v="Bajo"/>
    <n v="4"/>
    <s v="Bajo"/>
    <n v="1.6"/>
    <s v="BajoModerado"/>
    <x v="1"/>
    <n v="1.6"/>
  </r>
  <r>
    <x v="11"/>
    <x v="87"/>
    <x v="87"/>
    <n v="0.2"/>
    <s v="Muy Bajo"/>
    <n v="6"/>
    <s v="Moderado"/>
    <n v="1.2000000000000002"/>
    <s v="Muy BajoMuy Bajo"/>
    <x v="1"/>
    <n v="1.2000000000000002"/>
  </r>
  <r>
    <x v="11"/>
    <x v="88"/>
    <x v="88"/>
    <n v="0.3"/>
    <s v="Bajo"/>
    <n v="2"/>
    <s v="Muy Bajo"/>
    <n v="0.6"/>
    <s v="BajoModerado"/>
    <x v="0"/>
    <n v="0.6"/>
  </r>
  <r>
    <x v="11"/>
    <x v="89"/>
    <x v="89"/>
    <n v="0.25"/>
    <s v="Bajo"/>
    <n v="6"/>
    <s v="Moderado"/>
    <n v="1.5"/>
    <s v="BajoAlto"/>
    <x v="1"/>
    <n v="1.5"/>
  </r>
  <r>
    <x v="11"/>
    <x v="90"/>
    <x v="90"/>
    <n v="0.15"/>
    <s v="Muy Bajo"/>
    <n v="8"/>
    <s v="Alto"/>
    <n v="1.2"/>
    <s v="Muy BajoModerado"/>
    <x v="1"/>
    <n v="1.2"/>
  </r>
  <r>
    <x v="11"/>
    <x v="91"/>
    <x v="91"/>
    <n v="0.2"/>
    <s v="Muy Bajo"/>
    <n v="6"/>
    <s v="Moderado"/>
    <n v="1.2000000000000002"/>
    <s v="Muy BajoModerado"/>
    <x v="1"/>
    <n v="1.2000000000000002"/>
  </r>
  <r>
    <x v="11"/>
    <x v="92"/>
    <x v="92"/>
    <n v="0.25"/>
    <s v="Bajo"/>
    <n v="6"/>
    <s v="Moderado"/>
    <n v="1.5"/>
    <s v="BajoAlto"/>
    <x v="1"/>
    <n v="1.5"/>
  </r>
  <r>
    <x v="11"/>
    <x v="93"/>
    <x v="93"/>
    <n v="0.3"/>
    <s v="Bajo"/>
    <n v="8"/>
    <s v="Alto"/>
    <n v="2.4"/>
    <s v="BajoMuy Alto"/>
    <x v="2"/>
    <n v="2.4"/>
  </r>
  <r>
    <x v="11"/>
    <x v="94"/>
    <x v="94"/>
    <n v="0.35"/>
    <s v="Bajo"/>
    <n v="10"/>
    <s v="Muy Alto"/>
    <n v="3.5"/>
    <s v="BajoMuy Alto"/>
    <x v="3"/>
    <n v="3.5"/>
  </r>
  <r>
    <x v="11"/>
    <x v="95"/>
    <x v="95"/>
    <n v="0.35"/>
    <s v="Bajo"/>
    <n v="10"/>
    <s v="Muy Alto"/>
    <n v="3.5"/>
    <s v="Bajo"/>
    <x v="3"/>
    <n v="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" cacheId="4" applyNumberFormats="0" applyBorderFormats="0" applyFontFormats="0" applyPatternFormats="0" applyAlignmentFormats="0" applyWidthHeightFormats="1" dataCaption="Valores" updatedVersion="3" minRefreshableVersion="3" useAutoFormatting="1" rowGrandTotals="0" itemPrintTitles="1" createdVersion="4" indent="0" outline="1" outlineData="1" multipleFieldFilters="0">
  <location ref="A1:A13" firstHeaderRow="1" firstDataRow="1" firstDataCol="1"/>
  <pivotFields count="11">
    <pivotField axis="axisRow" showAll="0">
      <items count="13">
        <item sd="0" x="2"/>
        <item sd="0" x="4"/>
        <item sd="0" x="10"/>
        <item sd="0" x="0"/>
        <item sd="0" x="8"/>
        <item sd="0" x="1"/>
        <item sd="0" x="9"/>
        <item sd="0" x="5"/>
        <item sd="0" x="11"/>
        <item sd="0" x="7"/>
        <item sd="0" x="6"/>
        <item sd="0" x="3"/>
        <item t="default"/>
      </items>
    </pivotField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Row" showAll="0">
      <items count="97">
        <item x="64"/>
        <item x="12"/>
        <item x="14"/>
        <item x="35"/>
        <item x="31"/>
        <item x="36"/>
        <item x="37"/>
        <item x="33"/>
        <item x="38"/>
        <item x="49"/>
        <item x="51"/>
        <item x="55"/>
        <item x="50"/>
        <item x="6"/>
        <item x="91"/>
        <item x="63"/>
        <item x="39"/>
        <item x="40"/>
        <item x="75"/>
        <item x="15"/>
        <item x="57"/>
        <item x="56"/>
        <item x="5"/>
        <item x="76"/>
        <item x="77"/>
        <item x="34"/>
        <item x="54"/>
        <item x="28"/>
        <item x="95"/>
        <item x="94"/>
        <item x="86"/>
        <item x="58"/>
        <item x="92"/>
        <item x="16"/>
        <item x="13"/>
        <item x="93"/>
        <item x="62"/>
        <item x="60"/>
        <item x="90"/>
        <item x="87"/>
        <item x="9"/>
        <item x="65"/>
        <item x="18"/>
        <item x="2"/>
        <item x="3"/>
        <item x="8"/>
        <item x="7"/>
        <item x="81"/>
        <item x="88"/>
        <item x="11"/>
        <item x="83"/>
        <item x="0"/>
        <item x="23"/>
        <item x="24"/>
        <item x="25"/>
        <item x="45"/>
        <item x="72"/>
        <item x="70"/>
        <item x="69"/>
        <item x="74"/>
        <item x="17"/>
        <item x="59"/>
        <item x="32"/>
        <item x="85"/>
        <item x="67"/>
        <item x="21"/>
        <item x="22"/>
        <item x="20"/>
        <item x="61"/>
        <item x="66"/>
        <item x="68"/>
        <item x="46"/>
        <item x="19"/>
        <item x="41"/>
        <item x="43"/>
        <item x="53"/>
        <item x="42"/>
        <item x="27"/>
        <item x="29"/>
        <item x="73"/>
        <item x="30"/>
        <item x="4"/>
        <item x="82"/>
        <item x="1"/>
        <item x="26"/>
        <item x="44"/>
        <item x="84"/>
        <item x="71"/>
        <item x="89"/>
        <item x="79"/>
        <item x="78"/>
        <item x="80"/>
        <item x="10"/>
        <item x="47"/>
        <item x="52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h="1" x="1"/>
        <item h="1" x="2"/>
        <item h="1" x="0"/>
        <item t="default"/>
      </items>
    </pivotField>
    <pivotField showAll="0"/>
  </pivotFields>
  <rowFields count="3">
    <field x="0"/>
    <field x="1"/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formats count="7"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field="0" type="button" dataOnly="0" labelOnly="1" outline="0" axis="axisRow" fieldPosition="0"/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6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D76" sqref="D76"/>
    </sheetView>
  </sheetViews>
  <sheetFormatPr baseColWidth="10" defaultRowHeight="39.950000000000003" customHeight="1"/>
  <cols>
    <col min="1" max="1" width="30.7109375" customWidth="1"/>
    <col min="2" max="2" width="30.7109375" hidden="1" customWidth="1"/>
    <col min="3" max="3" width="15.7109375" customWidth="1"/>
    <col min="4" max="4" width="70.7109375" customWidth="1"/>
    <col min="5" max="9" width="15.7109375" customWidth="1"/>
    <col min="10" max="10" width="15.7109375" hidden="1" customWidth="1"/>
    <col min="11" max="11" width="15.7109375" customWidth="1"/>
    <col min="12" max="12" width="20.7109375" customWidth="1"/>
  </cols>
  <sheetData>
    <row r="1" spans="1:12" ht="39.950000000000003" customHeight="1">
      <c r="A1" s="1" t="s">
        <v>2</v>
      </c>
      <c r="B1" s="1" t="s">
        <v>2</v>
      </c>
      <c r="C1" s="1" t="s">
        <v>3</v>
      </c>
      <c r="D1" s="1" t="s">
        <v>4</v>
      </c>
      <c r="E1" s="19" t="s">
        <v>5</v>
      </c>
      <c r="F1" s="19" t="s">
        <v>5</v>
      </c>
      <c r="G1" s="19" t="s">
        <v>6</v>
      </c>
      <c r="H1" s="19" t="s">
        <v>6</v>
      </c>
      <c r="I1" s="19" t="s">
        <v>7</v>
      </c>
      <c r="J1" s="19" t="s">
        <v>7</v>
      </c>
      <c r="K1" s="19" t="s">
        <v>7</v>
      </c>
      <c r="L1" s="1" t="s">
        <v>8</v>
      </c>
    </row>
    <row r="2" spans="1:12" ht="39.950000000000003" customHeight="1">
      <c r="A2" s="65" t="s">
        <v>107</v>
      </c>
      <c r="B2" s="38"/>
      <c r="C2" s="44" t="s">
        <v>46</v>
      </c>
      <c r="D2" s="39" t="s">
        <v>93</v>
      </c>
      <c r="E2" s="40">
        <v>0.3</v>
      </c>
      <c r="F2" s="40" t="s">
        <v>22</v>
      </c>
      <c r="G2" s="40">
        <v>8</v>
      </c>
      <c r="H2" s="40" t="s">
        <v>20</v>
      </c>
      <c r="I2" s="40">
        <v>2.4</v>
      </c>
      <c r="J2" s="40"/>
      <c r="K2" s="40" t="s">
        <v>19</v>
      </c>
      <c r="L2" s="40">
        <f t="shared" ref="L2:L11" si="0">E2*G2</f>
        <v>2.4</v>
      </c>
    </row>
    <row r="3" spans="1:12" ht="39.950000000000003" customHeight="1">
      <c r="A3" s="66"/>
      <c r="B3" s="38"/>
      <c r="C3" s="44" t="s">
        <v>39</v>
      </c>
      <c r="D3" s="41" t="s">
        <v>100</v>
      </c>
      <c r="E3" s="40">
        <v>0.2</v>
      </c>
      <c r="F3" s="40" t="str">
        <f t="shared" ref="F3" si="1">VLOOKUP(E3,Probabilidad,2,TRUE)</f>
        <v>Muy Bajo</v>
      </c>
      <c r="G3" s="40">
        <v>6</v>
      </c>
      <c r="H3" s="40" t="str">
        <f t="shared" ref="H3" si="2">VLOOKUP(G3,Impacto,2,FALSE)</f>
        <v>Moderado</v>
      </c>
      <c r="I3" s="40">
        <f t="shared" ref="I3:I11" si="3">E3*G3</f>
        <v>1.2000000000000002</v>
      </c>
      <c r="J3" s="40" t="str">
        <f t="shared" ref="J3:J4" si="4">F3&amp;H4</f>
        <v>Muy BajoModerado</v>
      </c>
      <c r="K3" s="40" t="str">
        <f t="shared" ref="K3" si="5">VLOOKUP(F3&amp;H3,Exposicion,2,FALSE)</f>
        <v>Bajo</v>
      </c>
      <c r="L3" s="40">
        <f t="shared" si="0"/>
        <v>1.2000000000000002</v>
      </c>
    </row>
    <row r="4" spans="1:12" ht="39.950000000000003" customHeight="1">
      <c r="A4" s="66"/>
      <c r="B4" s="38"/>
      <c r="C4" s="44" t="s">
        <v>41</v>
      </c>
      <c r="D4" s="41" t="s">
        <v>101</v>
      </c>
      <c r="E4" s="40">
        <v>0.3</v>
      </c>
      <c r="F4" s="40" t="str">
        <f t="shared" ref="F4:F9" si="6">VLOOKUP(E4,Probabilidad,2,TRUE)</f>
        <v>Bajo</v>
      </c>
      <c r="G4" s="40">
        <v>6</v>
      </c>
      <c r="H4" s="40" t="str">
        <f t="shared" ref="H4:H9" si="7">VLOOKUP(G4,Impacto,2,FALSE)</f>
        <v>Moderado</v>
      </c>
      <c r="I4" s="40">
        <f t="shared" si="3"/>
        <v>1.7999999999999998</v>
      </c>
      <c r="J4" s="40" t="str">
        <f t="shared" si="4"/>
        <v>BajoBajo</v>
      </c>
      <c r="K4" s="40" t="str">
        <f t="shared" ref="K4:K9" si="8">VLOOKUP(F4&amp;H4,Exposicion,2,FALSE)</f>
        <v>Bajo</v>
      </c>
      <c r="L4" s="40">
        <f t="shared" si="0"/>
        <v>1.7999999999999998</v>
      </c>
    </row>
    <row r="5" spans="1:12" ht="39.950000000000003" customHeight="1">
      <c r="A5" s="66"/>
      <c r="B5" s="38"/>
      <c r="C5" s="44" t="s">
        <v>40</v>
      </c>
      <c r="D5" s="41" t="s">
        <v>102</v>
      </c>
      <c r="E5" s="40">
        <v>0.25</v>
      </c>
      <c r="F5" s="40" t="str">
        <f t="shared" si="6"/>
        <v>Bajo</v>
      </c>
      <c r="G5" s="40">
        <v>4</v>
      </c>
      <c r="H5" s="40" t="str">
        <f t="shared" si="7"/>
        <v>Bajo</v>
      </c>
      <c r="I5" s="40">
        <f t="shared" si="3"/>
        <v>1</v>
      </c>
      <c r="J5" s="40" t="e">
        <f>F5&amp;#REF!</f>
        <v>#REF!</v>
      </c>
      <c r="K5" s="40" t="str">
        <f t="shared" si="8"/>
        <v>Bajo</v>
      </c>
      <c r="L5" s="40">
        <f t="shared" si="0"/>
        <v>1</v>
      </c>
    </row>
    <row r="6" spans="1:12" ht="39.950000000000003" customHeight="1">
      <c r="A6" s="66"/>
      <c r="B6" s="38"/>
      <c r="C6" s="44" t="s">
        <v>42</v>
      </c>
      <c r="D6" s="41" t="s">
        <v>105</v>
      </c>
      <c r="E6" s="40">
        <v>0.3</v>
      </c>
      <c r="F6" s="40" t="str">
        <f t="shared" si="6"/>
        <v>Bajo</v>
      </c>
      <c r="G6" s="40">
        <v>6</v>
      </c>
      <c r="H6" s="40" t="str">
        <f t="shared" si="7"/>
        <v>Moderado</v>
      </c>
      <c r="I6" s="40">
        <f t="shared" si="3"/>
        <v>1.7999999999999998</v>
      </c>
      <c r="J6" s="40" t="e">
        <f>F6&amp;#REF!</f>
        <v>#REF!</v>
      </c>
      <c r="K6" s="40" t="str">
        <f t="shared" si="8"/>
        <v>Bajo</v>
      </c>
      <c r="L6" s="40">
        <f t="shared" si="0"/>
        <v>1.7999999999999998</v>
      </c>
    </row>
    <row r="7" spans="1:12" ht="39.950000000000003" customHeight="1">
      <c r="A7" s="66"/>
      <c r="B7" s="38"/>
      <c r="C7" s="44" t="s">
        <v>43</v>
      </c>
      <c r="D7" s="41" t="s">
        <v>95</v>
      </c>
      <c r="E7" s="40">
        <v>0.35</v>
      </c>
      <c r="F7" s="40" t="str">
        <f t="shared" si="6"/>
        <v>Bajo</v>
      </c>
      <c r="G7" s="40">
        <v>6</v>
      </c>
      <c r="H7" s="40" t="str">
        <f t="shared" si="7"/>
        <v>Moderado</v>
      </c>
      <c r="I7" s="40">
        <f t="shared" si="3"/>
        <v>2.0999999999999996</v>
      </c>
      <c r="J7" s="40" t="e">
        <f>F7&amp;#REF!</f>
        <v>#REF!</v>
      </c>
      <c r="K7" s="40" t="str">
        <f t="shared" si="8"/>
        <v>Bajo</v>
      </c>
      <c r="L7" s="40">
        <f t="shared" si="0"/>
        <v>2.0999999999999996</v>
      </c>
    </row>
    <row r="8" spans="1:12" ht="39.950000000000003" customHeight="1">
      <c r="A8" s="66"/>
      <c r="B8" s="38"/>
      <c r="C8" s="44" t="s">
        <v>44</v>
      </c>
      <c r="D8" s="41" t="s">
        <v>97</v>
      </c>
      <c r="E8" s="40">
        <v>0.4</v>
      </c>
      <c r="F8" s="40" t="str">
        <f t="shared" si="6"/>
        <v>Bajo</v>
      </c>
      <c r="G8" s="40">
        <v>6</v>
      </c>
      <c r="H8" s="40" t="str">
        <f t="shared" si="7"/>
        <v>Moderado</v>
      </c>
      <c r="I8" s="40">
        <f t="shared" si="3"/>
        <v>2.4000000000000004</v>
      </c>
      <c r="J8" s="40" t="e">
        <f>F8&amp;#REF!</f>
        <v>#REF!</v>
      </c>
      <c r="K8" s="40" t="str">
        <f t="shared" si="8"/>
        <v>Bajo</v>
      </c>
      <c r="L8" s="40">
        <f t="shared" si="0"/>
        <v>2.4000000000000004</v>
      </c>
    </row>
    <row r="9" spans="1:12" ht="39.950000000000003" customHeight="1">
      <c r="A9" s="66"/>
      <c r="B9" s="38"/>
      <c r="C9" s="44" t="s">
        <v>45</v>
      </c>
      <c r="D9" s="41" t="s">
        <v>98</v>
      </c>
      <c r="E9" s="40">
        <v>0.4</v>
      </c>
      <c r="F9" s="40" t="str">
        <f t="shared" si="6"/>
        <v>Bajo</v>
      </c>
      <c r="G9" s="40">
        <v>6</v>
      </c>
      <c r="H9" s="40" t="str">
        <f t="shared" si="7"/>
        <v>Moderado</v>
      </c>
      <c r="I9" s="40">
        <f t="shared" si="3"/>
        <v>2.4000000000000004</v>
      </c>
      <c r="J9" s="40" t="e">
        <f>F9&amp;#REF!</f>
        <v>#REF!</v>
      </c>
      <c r="K9" s="40" t="str">
        <f t="shared" si="8"/>
        <v>Bajo</v>
      </c>
      <c r="L9" s="40">
        <f t="shared" si="0"/>
        <v>2.4000000000000004</v>
      </c>
    </row>
    <row r="10" spans="1:12" ht="39.950000000000003" customHeight="1">
      <c r="A10" s="66"/>
      <c r="B10" s="38"/>
      <c r="C10" s="44" t="s">
        <v>54</v>
      </c>
      <c r="D10" s="41" t="s">
        <v>17</v>
      </c>
      <c r="E10" s="42">
        <v>0.35</v>
      </c>
      <c r="F10" s="40" t="str">
        <f t="shared" ref="F10:F11" si="9">VLOOKUP(E10,Probabilidad,2,TRUE)</f>
        <v>Bajo</v>
      </c>
      <c r="G10" s="43">
        <v>10</v>
      </c>
      <c r="H10" s="40" t="str">
        <f t="shared" ref="H10:H11" si="10">VLOOKUP(G10,Impacto,2,FALSE)</f>
        <v>Muy Alto</v>
      </c>
      <c r="I10" s="40">
        <f t="shared" si="3"/>
        <v>3.5</v>
      </c>
      <c r="J10" s="40" t="str">
        <f t="shared" ref="J10" si="11">F10&amp;H11</f>
        <v>BajoMuy Alto</v>
      </c>
      <c r="K10" s="40" t="str">
        <f t="shared" ref="K10:K11" si="12">VLOOKUP(F10&amp;H10,Exposicion,2,FALSE)</f>
        <v>Alto</v>
      </c>
      <c r="L10" s="40">
        <f t="shared" si="0"/>
        <v>3.5</v>
      </c>
    </row>
    <row r="11" spans="1:12" ht="39.950000000000003" customHeight="1">
      <c r="A11" s="67"/>
      <c r="B11" s="38"/>
      <c r="C11" s="44" t="s">
        <v>0</v>
      </c>
      <c r="D11" s="41" t="s">
        <v>18</v>
      </c>
      <c r="E11" s="42">
        <v>0.35</v>
      </c>
      <c r="F11" s="40" t="str">
        <f t="shared" si="9"/>
        <v>Bajo</v>
      </c>
      <c r="G11" s="43">
        <v>10</v>
      </c>
      <c r="H11" s="40" t="str">
        <f t="shared" si="10"/>
        <v>Muy Alto</v>
      </c>
      <c r="I11" s="40">
        <f t="shared" si="3"/>
        <v>3.5</v>
      </c>
      <c r="J11" s="40" t="str">
        <f>F11&amp;H37</f>
        <v>BajoAlto</v>
      </c>
      <c r="K11" s="40" t="str">
        <f t="shared" si="12"/>
        <v>Alto</v>
      </c>
      <c r="L11" s="40">
        <f t="shared" si="0"/>
        <v>3.5</v>
      </c>
    </row>
    <row r="12" spans="1:12" ht="39.950000000000003" customHeight="1">
      <c r="A12" s="78" t="s">
        <v>108</v>
      </c>
      <c r="B12" s="24" t="s">
        <v>1</v>
      </c>
      <c r="C12" s="3" t="s">
        <v>47</v>
      </c>
      <c r="D12" s="4" t="s">
        <v>109</v>
      </c>
      <c r="E12" s="3">
        <v>0.5</v>
      </c>
      <c r="F12" s="3" t="str">
        <f t="shared" ref="F12:F15" si="13">VLOOKUP(E12,Probabilidad,2,TRUE)</f>
        <v>Moderado</v>
      </c>
      <c r="G12" s="3">
        <v>8</v>
      </c>
      <c r="H12" s="3" t="str">
        <f t="shared" ref="H12:H15" si="14">VLOOKUP(G12,Impacto,2,FALSE)</f>
        <v>Alto</v>
      </c>
      <c r="I12" s="3">
        <f>E12*G12</f>
        <v>4</v>
      </c>
      <c r="J12" s="3" t="str">
        <f>F12&amp;H13</f>
        <v>ModeradoAlto</v>
      </c>
      <c r="K12" s="3" t="str">
        <f t="shared" ref="K12:K15" si="15">VLOOKUP(F12&amp;H12,Exposicion,2,FALSE)</f>
        <v>Alto</v>
      </c>
      <c r="L12" s="3">
        <f>E12*G12</f>
        <v>4</v>
      </c>
    </row>
    <row r="13" spans="1:12" ht="39.950000000000003" customHeight="1">
      <c r="A13" s="79"/>
      <c r="B13" s="24" t="s">
        <v>1</v>
      </c>
      <c r="C13" s="3" t="s">
        <v>48</v>
      </c>
      <c r="D13" s="4" t="s">
        <v>110</v>
      </c>
      <c r="E13" s="3">
        <v>0.5</v>
      </c>
      <c r="F13" s="3" t="str">
        <f t="shared" si="13"/>
        <v>Moderado</v>
      </c>
      <c r="G13" s="3">
        <v>8</v>
      </c>
      <c r="H13" s="3" t="str">
        <f t="shared" si="14"/>
        <v>Alto</v>
      </c>
      <c r="I13" s="3">
        <f t="shared" ref="I13:I20" si="16">E13*G13</f>
        <v>4</v>
      </c>
      <c r="J13" s="3" t="str">
        <f t="shared" ref="J13:J14" si="17">F13&amp;H14</f>
        <v>ModeradoModerado</v>
      </c>
      <c r="K13" s="3" t="str">
        <f t="shared" si="15"/>
        <v>Alto</v>
      </c>
      <c r="L13" s="3">
        <f t="shared" ref="L13:L20" si="18">E13*G13</f>
        <v>4</v>
      </c>
    </row>
    <row r="14" spans="1:12" ht="39.950000000000003" customHeight="1">
      <c r="A14" s="79"/>
      <c r="B14" s="24" t="s">
        <v>1</v>
      </c>
      <c r="C14" s="3" t="s">
        <v>49</v>
      </c>
      <c r="D14" s="4" t="s">
        <v>111</v>
      </c>
      <c r="E14" s="3">
        <v>0.3</v>
      </c>
      <c r="F14" s="3" t="str">
        <f t="shared" si="13"/>
        <v>Bajo</v>
      </c>
      <c r="G14" s="3">
        <v>6</v>
      </c>
      <c r="H14" s="3" t="str">
        <f t="shared" si="14"/>
        <v>Moderado</v>
      </c>
      <c r="I14" s="3">
        <f t="shared" si="16"/>
        <v>1.7999999999999998</v>
      </c>
      <c r="J14" s="3" t="str">
        <f t="shared" si="17"/>
        <v>BajoModerado</v>
      </c>
      <c r="K14" s="3" t="str">
        <f t="shared" si="15"/>
        <v>Bajo</v>
      </c>
      <c r="L14" s="3">
        <f t="shared" si="18"/>
        <v>1.7999999999999998</v>
      </c>
    </row>
    <row r="15" spans="1:12" ht="39.950000000000003" customHeight="1">
      <c r="A15" s="79"/>
      <c r="B15" s="24" t="s">
        <v>1</v>
      </c>
      <c r="C15" s="3" t="s">
        <v>50</v>
      </c>
      <c r="D15" s="4" t="s">
        <v>112</v>
      </c>
      <c r="E15" s="3">
        <v>0.1</v>
      </c>
      <c r="F15" s="3" t="str">
        <f t="shared" si="13"/>
        <v>Muy Bajo</v>
      </c>
      <c r="G15" s="3">
        <v>6</v>
      </c>
      <c r="H15" s="3" t="str">
        <f t="shared" si="14"/>
        <v>Moderado</v>
      </c>
      <c r="I15" s="3">
        <f t="shared" si="16"/>
        <v>0.60000000000000009</v>
      </c>
      <c r="J15" s="3" t="e">
        <f>F15&amp;#REF!</f>
        <v>#REF!</v>
      </c>
      <c r="K15" s="3" t="str">
        <f t="shared" si="15"/>
        <v>Bajo</v>
      </c>
      <c r="L15" s="3">
        <f t="shared" si="18"/>
        <v>0.60000000000000009</v>
      </c>
    </row>
    <row r="16" spans="1:12" ht="39.950000000000003" customHeight="1">
      <c r="A16" s="72" t="s">
        <v>113</v>
      </c>
      <c r="B16" s="37" t="s">
        <v>9</v>
      </c>
      <c r="C16" s="26" t="s">
        <v>51</v>
      </c>
      <c r="D16" s="27" t="s">
        <v>114</v>
      </c>
      <c r="E16" s="26">
        <v>0.7</v>
      </c>
      <c r="F16" s="26" t="str">
        <f t="shared" ref="F16:F18" si="19">VLOOKUP(E16,Probabilidad,2,TRUE)</f>
        <v>Alto</v>
      </c>
      <c r="G16" s="26">
        <v>10</v>
      </c>
      <c r="H16" s="26" t="str">
        <f t="shared" ref="H16:H18" si="20">VLOOKUP(G16,Impacto,2,FALSE)</f>
        <v>Muy Alto</v>
      </c>
      <c r="I16" s="26">
        <f t="shared" si="16"/>
        <v>7</v>
      </c>
      <c r="J16" s="26" t="str">
        <f t="shared" ref="J16:J17" si="21">F16&amp;H17</f>
        <v>AltoMuy Alto</v>
      </c>
      <c r="K16" s="26" t="str">
        <f t="shared" ref="K16:K18" si="22">VLOOKUP(F16&amp;H16,Exposicion,2,FALSE)</f>
        <v>Muy Alto</v>
      </c>
      <c r="L16" s="26">
        <f t="shared" si="18"/>
        <v>7</v>
      </c>
    </row>
    <row r="17" spans="1:12" ht="39.950000000000003" customHeight="1">
      <c r="A17" s="73"/>
      <c r="B17" s="37" t="s">
        <v>9</v>
      </c>
      <c r="C17" s="26" t="s">
        <v>52</v>
      </c>
      <c r="D17" s="27" t="s">
        <v>115</v>
      </c>
      <c r="E17" s="26">
        <v>0.5</v>
      </c>
      <c r="F17" s="26" t="str">
        <f t="shared" si="19"/>
        <v>Moderado</v>
      </c>
      <c r="G17" s="26">
        <v>10</v>
      </c>
      <c r="H17" s="26" t="str">
        <f t="shared" si="20"/>
        <v>Muy Alto</v>
      </c>
      <c r="I17" s="26">
        <f t="shared" si="16"/>
        <v>5</v>
      </c>
      <c r="J17" s="26" t="str">
        <f t="shared" si="21"/>
        <v>ModeradoMuy Alto</v>
      </c>
      <c r="K17" s="26" t="str">
        <f t="shared" si="22"/>
        <v>Alto</v>
      </c>
      <c r="L17" s="26">
        <f t="shared" si="18"/>
        <v>5</v>
      </c>
    </row>
    <row r="18" spans="1:12" ht="54.75" customHeight="1">
      <c r="A18" s="73"/>
      <c r="B18" s="37" t="s">
        <v>9</v>
      </c>
      <c r="C18" s="26" t="s">
        <v>53</v>
      </c>
      <c r="D18" s="27" t="s">
        <v>116</v>
      </c>
      <c r="E18" s="26">
        <v>0.7</v>
      </c>
      <c r="F18" s="26" t="str">
        <f t="shared" si="19"/>
        <v>Alto</v>
      </c>
      <c r="G18" s="26">
        <v>10</v>
      </c>
      <c r="H18" s="26" t="str">
        <f t="shared" si="20"/>
        <v>Muy Alto</v>
      </c>
      <c r="I18" s="26">
        <f t="shared" si="16"/>
        <v>7</v>
      </c>
      <c r="J18" s="26" t="e">
        <f>F18&amp;#REF!</f>
        <v>#REF!</v>
      </c>
      <c r="K18" s="26" t="str">
        <f t="shared" si="22"/>
        <v>Muy Alto</v>
      </c>
      <c r="L18" s="26">
        <f t="shared" si="18"/>
        <v>7</v>
      </c>
    </row>
    <row r="19" spans="1:12" ht="39.950000000000003" customHeight="1">
      <c r="A19" s="80" t="s">
        <v>25</v>
      </c>
      <c r="B19" s="36" t="s">
        <v>25</v>
      </c>
      <c r="C19" s="32" t="s">
        <v>55</v>
      </c>
      <c r="D19" s="33" t="s">
        <v>12</v>
      </c>
      <c r="E19" s="34">
        <v>0.4</v>
      </c>
      <c r="F19" s="32" t="str">
        <f t="shared" ref="F19:F20" si="23">VLOOKUP(E19,Probabilidad,2,TRUE)</f>
        <v>Bajo</v>
      </c>
      <c r="G19" s="35">
        <v>4</v>
      </c>
      <c r="H19" s="32" t="str">
        <f t="shared" ref="H19:H20" si="24">VLOOKUP(G19,Impacto,2,FALSE)</f>
        <v>Bajo</v>
      </c>
      <c r="I19" s="32">
        <f t="shared" si="16"/>
        <v>1.6</v>
      </c>
      <c r="J19" s="32" t="str">
        <f t="shared" ref="J19" si="25">F19&amp;H20</f>
        <v>BajoModerado</v>
      </c>
      <c r="K19" s="32" t="str">
        <f t="shared" ref="K19:K20" si="26">VLOOKUP(F19&amp;H19,Exposicion,2,FALSE)</f>
        <v>Bajo</v>
      </c>
      <c r="L19" s="32">
        <f t="shared" si="18"/>
        <v>1.6</v>
      </c>
    </row>
    <row r="20" spans="1:12" ht="39.950000000000003" customHeight="1">
      <c r="A20" s="81"/>
      <c r="B20" s="36" t="s">
        <v>25</v>
      </c>
      <c r="C20" s="32" t="s">
        <v>56</v>
      </c>
      <c r="D20" s="33" t="s">
        <v>13</v>
      </c>
      <c r="E20" s="34">
        <v>0.2</v>
      </c>
      <c r="F20" s="32" t="str">
        <f t="shared" si="23"/>
        <v>Muy Bajo</v>
      </c>
      <c r="G20" s="35">
        <v>6</v>
      </c>
      <c r="H20" s="32" t="str">
        <f t="shared" si="24"/>
        <v>Moderado</v>
      </c>
      <c r="I20" s="32">
        <f t="shared" si="16"/>
        <v>1.2000000000000002</v>
      </c>
      <c r="J20" s="32" t="e">
        <f>F20&amp;#REF!</f>
        <v>#REF!</v>
      </c>
      <c r="K20" s="32" t="str">
        <f t="shared" si="26"/>
        <v>Bajo</v>
      </c>
      <c r="L20" s="32">
        <f t="shared" si="18"/>
        <v>1.2000000000000002</v>
      </c>
    </row>
    <row r="21" spans="1:12" ht="39.950000000000003" customHeight="1">
      <c r="A21" s="82" t="s">
        <v>117</v>
      </c>
      <c r="B21" s="45" t="s">
        <v>1</v>
      </c>
      <c r="C21" s="46" t="s">
        <v>135</v>
      </c>
      <c r="D21" s="47" t="s">
        <v>118</v>
      </c>
      <c r="E21" s="46">
        <v>0.2</v>
      </c>
      <c r="F21" s="46" t="str">
        <f t="shared" ref="F21:F36" si="27">VLOOKUP(E21,Probabilidad,2,TRUE)</f>
        <v>Muy Bajo</v>
      </c>
      <c r="G21" s="46">
        <v>8</v>
      </c>
      <c r="H21" s="46" t="str">
        <f t="shared" ref="H21:H36" si="28">VLOOKUP(G21,Impacto,2,FALSE)</f>
        <v>Alto</v>
      </c>
      <c r="I21" s="46">
        <f>E21*G21</f>
        <v>1.6</v>
      </c>
      <c r="J21" s="46" t="str">
        <f>F21&amp;H22</f>
        <v>Muy BajoAlto</v>
      </c>
      <c r="K21" s="46" t="str">
        <f t="shared" ref="K21:K36" si="29">VLOOKUP(F21&amp;H21,Exposicion,2,FALSE)</f>
        <v>Bajo</v>
      </c>
      <c r="L21" s="46">
        <f>E21*G21</f>
        <v>1.6</v>
      </c>
    </row>
    <row r="22" spans="1:12" ht="39.950000000000003" customHeight="1">
      <c r="A22" s="83"/>
      <c r="B22" s="45" t="s">
        <v>1</v>
      </c>
      <c r="C22" s="46" t="s">
        <v>136</v>
      </c>
      <c r="D22" s="47" t="s">
        <v>119</v>
      </c>
      <c r="E22" s="46">
        <v>0.2</v>
      </c>
      <c r="F22" s="46" t="str">
        <f t="shared" si="27"/>
        <v>Muy Bajo</v>
      </c>
      <c r="G22" s="46">
        <v>6</v>
      </c>
      <c r="H22" s="46" t="s">
        <v>20</v>
      </c>
      <c r="I22" s="46">
        <f t="shared" ref="I22:I36" si="30">E22*G22</f>
        <v>1.2000000000000002</v>
      </c>
      <c r="J22" s="46" t="str">
        <f t="shared" ref="J22:J29" si="31">F22&amp;H23</f>
        <v>Muy BajoModerado</v>
      </c>
      <c r="K22" s="46" t="str">
        <f t="shared" si="29"/>
        <v>Bajo</v>
      </c>
      <c r="L22" s="46">
        <f t="shared" ref="L22:L36" si="32">E22*G22</f>
        <v>1.2000000000000002</v>
      </c>
    </row>
    <row r="23" spans="1:12" ht="39.950000000000003" customHeight="1">
      <c r="A23" s="83"/>
      <c r="B23" s="45" t="s">
        <v>1</v>
      </c>
      <c r="C23" s="46" t="s">
        <v>137</v>
      </c>
      <c r="D23" s="47" t="s">
        <v>120</v>
      </c>
      <c r="E23" s="46">
        <v>0.2</v>
      </c>
      <c r="F23" s="46" t="str">
        <f t="shared" si="27"/>
        <v>Muy Bajo</v>
      </c>
      <c r="G23" s="46">
        <v>6</v>
      </c>
      <c r="H23" s="46" t="str">
        <f t="shared" si="28"/>
        <v>Moderado</v>
      </c>
      <c r="I23" s="46">
        <f t="shared" si="30"/>
        <v>1.2000000000000002</v>
      </c>
      <c r="J23" s="46" t="str">
        <f t="shared" si="31"/>
        <v>Muy BajoModerado</v>
      </c>
      <c r="K23" s="46" t="str">
        <f t="shared" si="29"/>
        <v>Bajo</v>
      </c>
      <c r="L23" s="46">
        <f t="shared" si="32"/>
        <v>1.2000000000000002</v>
      </c>
    </row>
    <row r="24" spans="1:12" ht="56.25" customHeight="1">
      <c r="A24" s="83"/>
      <c r="B24" s="45" t="s">
        <v>1</v>
      </c>
      <c r="C24" s="46" t="s">
        <v>138</v>
      </c>
      <c r="D24" s="47" t="s">
        <v>121</v>
      </c>
      <c r="E24" s="46">
        <v>0.2</v>
      </c>
      <c r="F24" s="46" t="str">
        <f t="shared" si="27"/>
        <v>Muy Bajo</v>
      </c>
      <c r="G24" s="46">
        <v>8</v>
      </c>
      <c r="H24" s="46" t="s">
        <v>19</v>
      </c>
      <c r="I24" s="46">
        <f t="shared" si="30"/>
        <v>1.6</v>
      </c>
      <c r="J24" s="46" t="str">
        <f t="shared" si="31"/>
        <v>Muy BajoMuy Alto</v>
      </c>
      <c r="K24" s="46" t="str">
        <f t="shared" si="29"/>
        <v>Bajo</v>
      </c>
      <c r="L24" s="46">
        <f t="shared" si="32"/>
        <v>1.6</v>
      </c>
    </row>
    <row r="25" spans="1:12" ht="39.950000000000003" customHeight="1">
      <c r="A25" s="83"/>
      <c r="B25" s="45" t="s">
        <v>1</v>
      </c>
      <c r="C25" s="46" t="s">
        <v>139</v>
      </c>
      <c r="D25" s="47" t="s">
        <v>122</v>
      </c>
      <c r="E25" s="46">
        <v>0.1</v>
      </c>
      <c r="F25" s="46" t="str">
        <f t="shared" si="27"/>
        <v>Muy Bajo</v>
      </c>
      <c r="G25" s="46">
        <v>10</v>
      </c>
      <c r="H25" s="46" t="str">
        <f t="shared" si="28"/>
        <v>Muy Alto</v>
      </c>
      <c r="I25" s="46">
        <f t="shared" si="30"/>
        <v>1</v>
      </c>
      <c r="J25" s="46" t="e">
        <f>F25&amp;#REF!</f>
        <v>#REF!</v>
      </c>
      <c r="K25" s="46" t="str">
        <f t="shared" si="29"/>
        <v>Moderado</v>
      </c>
      <c r="L25" s="46">
        <f t="shared" si="32"/>
        <v>1</v>
      </c>
    </row>
    <row r="26" spans="1:12" s="51" customFormat="1" ht="39.950000000000003" customHeight="1">
      <c r="A26" s="84" t="s">
        <v>123</v>
      </c>
      <c r="B26" s="48" t="s">
        <v>9</v>
      </c>
      <c r="C26" s="49" t="s">
        <v>140</v>
      </c>
      <c r="D26" s="50" t="s">
        <v>124</v>
      </c>
      <c r="E26" s="49">
        <v>0.1</v>
      </c>
      <c r="F26" s="49" t="str">
        <f t="shared" si="27"/>
        <v>Muy Bajo</v>
      </c>
      <c r="G26" s="49">
        <v>8</v>
      </c>
      <c r="H26" s="49" t="s">
        <v>22</v>
      </c>
      <c r="I26" s="49">
        <f t="shared" si="30"/>
        <v>0.8</v>
      </c>
      <c r="J26" s="49" t="str">
        <f t="shared" si="31"/>
        <v>Muy BajoBajo</v>
      </c>
      <c r="K26" s="49" t="str">
        <f t="shared" si="29"/>
        <v>Muy Bajo</v>
      </c>
      <c r="L26" s="49">
        <f t="shared" si="32"/>
        <v>0.8</v>
      </c>
    </row>
    <row r="27" spans="1:12" s="51" customFormat="1" ht="39.950000000000003" customHeight="1">
      <c r="A27" s="85"/>
      <c r="B27" s="48" t="s">
        <v>9</v>
      </c>
      <c r="C27" s="49" t="s">
        <v>141</v>
      </c>
      <c r="D27" s="50" t="s">
        <v>125</v>
      </c>
      <c r="E27" s="49">
        <v>0.1</v>
      </c>
      <c r="F27" s="49" t="str">
        <f t="shared" si="27"/>
        <v>Muy Bajo</v>
      </c>
      <c r="G27" s="49">
        <v>8</v>
      </c>
      <c r="H27" s="49" t="s">
        <v>22</v>
      </c>
      <c r="I27" s="49">
        <f t="shared" si="30"/>
        <v>0.8</v>
      </c>
      <c r="J27" s="49" t="str">
        <f t="shared" si="31"/>
        <v>Muy BajoBajo</v>
      </c>
      <c r="K27" s="49" t="str">
        <f t="shared" si="29"/>
        <v>Muy Bajo</v>
      </c>
      <c r="L27" s="49">
        <f t="shared" si="32"/>
        <v>0.8</v>
      </c>
    </row>
    <row r="28" spans="1:12" s="51" customFormat="1" ht="39.950000000000003" customHeight="1">
      <c r="A28" s="85"/>
      <c r="B28" s="48" t="s">
        <v>9</v>
      </c>
      <c r="C28" s="49" t="s">
        <v>142</v>
      </c>
      <c r="D28" s="50" t="s">
        <v>126</v>
      </c>
      <c r="E28" s="49">
        <v>0.1</v>
      </c>
      <c r="F28" s="49" t="str">
        <f t="shared" si="27"/>
        <v>Muy Bajo</v>
      </c>
      <c r="G28" s="49">
        <v>10</v>
      </c>
      <c r="H28" s="49" t="s">
        <v>22</v>
      </c>
      <c r="I28" s="49">
        <f t="shared" si="30"/>
        <v>1</v>
      </c>
      <c r="J28" s="49" t="str">
        <f t="shared" si="31"/>
        <v>Muy BajoBajo</v>
      </c>
      <c r="K28" s="49" t="str">
        <f t="shared" si="29"/>
        <v>Muy Bajo</v>
      </c>
      <c r="L28" s="49">
        <f t="shared" si="32"/>
        <v>1</v>
      </c>
    </row>
    <row r="29" spans="1:12" s="51" customFormat="1" ht="68.25" customHeight="1">
      <c r="A29" s="85"/>
      <c r="B29" s="48" t="s">
        <v>9</v>
      </c>
      <c r="C29" s="49" t="s">
        <v>143</v>
      </c>
      <c r="D29" s="50" t="s">
        <v>127</v>
      </c>
      <c r="E29" s="49">
        <v>0.1</v>
      </c>
      <c r="F29" s="49" t="str">
        <f t="shared" si="27"/>
        <v>Muy Bajo</v>
      </c>
      <c r="G29" s="49">
        <v>10</v>
      </c>
      <c r="H29" s="49" t="s">
        <v>22</v>
      </c>
      <c r="I29" s="49">
        <f t="shared" si="30"/>
        <v>1</v>
      </c>
      <c r="J29" s="49" t="str">
        <f t="shared" si="31"/>
        <v>Muy BajoModerado</v>
      </c>
      <c r="K29" s="49" t="str">
        <f t="shared" si="29"/>
        <v>Muy Bajo</v>
      </c>
      <c r="L29" s="49">
        <f t="shared" si="32"/>
        <v>1</v>
      </c>
    </row>
    <row r="30" spans="1:12" s="51" customFormat="1" ht="55.5" customHeight="1">
      <c r="A30" s="85"/>
      <c r="B30" s="48" t="s">
        <v>9</v>
      </c>
      <c r="C30" s="49" t="s">
        <v>144</v>
      </c>
      <c r="D30" s="50" t="s">
        <v>128</v>
      </c>
      <c r="E30" s="49">
        <v>0.1</v>
      </c>
      <c r="F30" s="49" t="str">
        <f t="shared" si="27"/>
        <v>Muy Bajo</v>
      </c>
      <c r="G30" s="49">
        <v>8</v>
      </c>
      <c r="H30" s="49" t="s">
        <v>19</v>
      </c>
      <c r="I30" s="49">
        <f t="shared" si="30"/>
        <v>0.8</v>
      </c>
      <c r="J30" s="49" t="str">
        <f>F30&amp;H36</f>
        <v>Muy BajoModerado</v>
      </c>
      <c r="K30" s="49" t="str">
        <f t="shared" si="29"/>
        <v>Bajo</v>
      </c>
      <c r="L30" s="49">
        <f t="shared" si="32"/>
        <v>0.8</v>
      </c>
    </row>
    <row r="31" spans="1:12" s="51" customFormat="1" ht="39.950000000000003" customHeight="1">
      <c r="A31" s="85"/>
      <c r="B31" s="48"/>
      <c r="C31" s="49" t="s">
        <v>145</v>
      </c>
      <c r="D31" s="50" t="s">
        <v>129</v>
      </c>
      <c r="E31" s="49">
        <v>0.1</v>
      </c>
      <c r="F31" s="49" t="str">
        <f t="shared" si="27"/>
        <v>Muy Bajo</v>
      </c>
      <c r="G31" s="49">
        <v>10</v>
      </c>
      <c r="H31" s="49" t="str">
        <f t="shared" si="28"/>
        <v>Muy Alto</v>
      </c>
      <c r="I31" s="49">
        <f t="shared" si="30"/>
        <v>1</v>
      </c>
      <c r="J31" s="49"/>
      <c r="K31" s="49" t="str">
        <f t="shared" si="29"/>
        <v>Moderado</v>
      </c>
      <c r="L31" s="49">
        <f t="shared" si="32"/>
        <v>1</v>
      </c>
    </row>
    <row r="32" spans="1:12" s="51" customFormat="1" ht="39.950000000000003" customHeight="1">
      <c r="A32" s="85"/>
      <c r="B32" s="48" t="s">
        <v>10</v>
      </c>
      <c r="C32" s="49" t="s">
        <v>146</v>
      </c>
      <c r="D32" s="50" t="s">
        <v>130</v>
      </c>
      <c r="E32" s="49">
        <v>0.1</v>
      </c>
      <c r="F32" s="49" t="str">
        <f t="shared" ref="F32:F35" si="33">VLOOKUP(E32,Probabilidad,2,TRUE)</f>
        <v>Muy Bajo</v>
      </c>
      <c r="G32" s="49">
        <v>8</v>
      </c>
      <c r="H32" s="49" t="s">
        <v>22</v>
      </c>
      <c r="I32" s="49">
        <f t="shared" si="30"/>
        <v>0.8</v>
      </c>
      <c r="J32" s="49" t="e">
        <f>F32&amp;#REF!</f>
        <v>#REF!</v>
      </c>
      <c r="K32" s="49" t="str">
        <f t="shared" ref="K32:K35" si="34">VLOOKUP(F32&amp;H32,Exposicion,2,FALSE)</f>
        <v>Muy Bajo</v>
      </c>
      <c r="L32" s="49">
        <f t="shared" si="32"/>
        <v>0.8</v>
      </c>
    </row>
    <row r="33" spans="1:12" s="51" customFormat="1" ht="39.950000000000003" customHeight="1">
      <c r="A33" s="85"/>
      <c r="B33" s="48" t="s">
        <v>10</v>
      </c>
      <c r="C33" s="49" t="s">
        <v>147</v>
      </c>
      <c r="D33" s="50" t="s">
        <v>131</v>
      </c>
      <c r="E33" s="49">
        <v>0.3</v>
      </c>
      <c r="F33" s="49" t="str">
        <f t="shared" si="33"/>
        <v>Bajo</v>
      </c>
      <c r="G33" s="49">
        <v>8</v>
      </c>
      <c r="H33" s="49" t="s">
        <v>19</v>
      </c>
      <c r="I33" s="49">
        <f t="shared" si="30"/>
        <v>2.4</v>
      </c>
      <c r="J33" s="49" t="e">
        <f>F33&amp;#REF!</f>
        <v>#REF!</v>
      </c>
      <c r="K33" s="49" t="str">
        <f t="shared" si="34"/>
        <v>Bajo</v>
      </c>
      <c r="L33" s="49">
        <f t="shared" si="32"/>
        <v>2.4</v>
      </c>
    </row>
    <row r="34" spans="1:12" s="51" customFormat="1" ht="39.950000000000003" customHeight="1">
      <c r="A34" s="85"/>
      <c r="B34" s="48" t="s">
        <v>10</v>
      </c>
      <c r="C34" s="49" t="s">
        <v>148</v>
      </c>
      <c r="D34" s="50" t="s">
        <v>132</v>
      </c>
      <c r="E34" s="49">
        <v>0.3</v>
      </c>
      <c r="F34" s="49" t="str">
        <f t="shared" si="33"/>
        <v>Bajo</v>
      </c>
      <c r="G34" s="49">
        <v>8</v>
      </c>
      <c r="H34" s="49" t="s">
        <v>21</v>
      </c>
      <c r="I34" s="49">
        <f t="shared" si="30"/>
        <v>2.4</v>
      </c>
      <c r="J34" s="49" t="e">
        <f>F34&amp;#REF!</f>
        <v>#REF!</v>
      </c>
      <c r="K34" s="49" t="str">
        <f t="shared" si="34"/>
        <v>Alto</v>
      </c>
      <c r="L34" s="49">
        <f t="shared" si="32"/>
        <v>2.4</v>
      </c>
    </row>
    <row r="35" spans="1:12" s="51" customFormat="1" ht="39.950000000000003" customHeight="1">
      <c r="A35" s="85"/>
      <c r="B35" s="48" t="s">
        <v>10</v>
      </c>
      <c r="C35" s="49" t="s">
        <v>149</v>
      </c>
      <c r="D35" s="50" t="s">
        <v>133</v>
      </c>
      <c r="E35" s="49">
        <v>0.3</v>
      </c>
      <c r="F35" s="49" t="str">
        <f t="shared" si="33"/>
        <v>Bajo</v>
      </c>
      <c r="G35" s="49">
        <v>6</v>
      </c>
      <c r="H35" s="49" t="s">
        <v>21</v>
      </c>
      <c r="I35" s="49">
        <f t="shared" si="30"/>
        <v>1.7999999999999998</v>
      </c>
      <c r="J35" s="49" t="e">
        <f>F35&amp;#REF!</f>
        <v>#REF!</v>
      </c>
      <c r="K35" s="49" t="str">
        <f t="shared" si="34"/>
        <v>Alto</v>
      </c>
      <c r="L35" s="49">
        <f t="shared" si="32"/>
        <v>1.7999999999999998</v>
      </c>
    </row>
    <row r="36" spans="1:12" s="51" customFormat="1" ht="39.950000000000003" customHeight="1">
      <c r="A36" s="86"/>
      <c r="B36" s="48" t="s">
        <v>10</v>
      </c>
      <c r="C36" s="49" t="s">
        <v>150</v>
      </c>
      <c r="D36" s="50" t="s">
        <v>134</v>
      </c>
      <c r="E36" s="49">
        <v>0.1</v>
      </c>
      <c r="F36" s="49" t="str">
        <f t="shared" si="27"/>
        <v>Muy Bajo</v>
      </c>
      <c r="G36" s="49">
        <v>6</v>
      </c>
      <c r="H36" s="49" t="str">
        <f t="shared" si="28"/>
        <v>Moderado</v>
      </c>
      <c r="I36" s="49">
        <f t="shared" si="30"/>
        <v>0.60000000000000009</v>
      </c>
      <c r="J36" s="49" t="e">
        <f>F36&amp;#REF!</f>
        <v>#REF!</v>
      </c>
      <c r="K36" s="49" t="str">
        <f t="shared" si="29"/>
        <v>Bajo</v>
      </c>
      <c r="L36" s="49">
        <f t="shared" si="32"/>
        <v>0.60000000000000009</v>
      </c>
    </row>
    <row r="37" spans="1:12" s="57" customFormat="1" ht="39.950000000000003" customHeight="1">
      <c r="A37" s="69" t="s">
        <v>72</v>
      </c>
      <c r="B37" s="54" t="s">
        <v>1</v>
      </c>
      <c r="C37" s="55" t="s">
        <v>151</v>
      </c>
      <c r="D37" s="56" t="s">
        <v>57</v>
      </c>
      <c r="E37" s="55">
        <v>0.1</v>
      </c>
      <c r="F37" s="55" t="str">
        <f t="shared" ref="F37:F64" si="35">VLOOKUP(E37,Probabilidad,2,TRUE)</f>
        <v>Muy Bajo</v>
      </c>
      <c r="G37" s="55">
        <v>8</v>
      </c>
      <c r="H37" s="55" t="str">
        <f t="shared" ref="H37:H64" si="36">VLOOKUP(G37,Impacto,2,FALSE)</f>
        <v>Alto</v>
      </c>
      <c r="I37" s="55">
        <f>E37*G37</f>
        <v>0.8</v>
      </c>
      <c r="J37" s="55" t="str">
        <f>F37&amp;H38</f>
        <v>Muy BajoModerado</v>
      </c>
      <c r="K37" s="55" t="str">
        <f t="shared" ref="K37:K64" si="37">VLOOKUP(F37&amp;H37,Exposicion,2,FALSE)</f>
        <v>Bajo</v>
      </c>
      <c r="L37" s="55">
        <f>E37*G37</f>
        <v>0.8</v>
      </c>
    </row>
    <row r="38" spans="1:12" s="57" customFormat="1" ht="39.950000000000003" customHeight="1">
      <c r="A38" s="70"/>
      <c r="B38" s="54" t="s">
        <v>1</v>
      </c>
      <c r="C38" s="55" t="s">
        <v>152</v>
      </c>
      <c r="D38" s="56" t="s">
        <v>58</v>
      </c>
      <c r="E38" s="55">
        <v>0.2</v>
      </c>
      <c r="F38" s="55" t="str">
        <f t="shared" si="35"/>
        <v>Muy Bajo</v>
      </c>
      <c r="G38" s="55">
        <v>6</v>
      </c>
      <c r="H38" s="55" t="str">
        <f t="shared" si="36"/>
        <v>Moderado</v>
      </c>
      <c r="I38" s="55">
        <f t="shared" ref="I38:I69" si="38">E38*G38</f>
        <v>1.2000000000000002</v>
      </c>
      <c r="J38" s="55" t="str">
        <f t="shared" ref="J38:J57" si="39">F38&amp;H39</f>
        <v>Muy BajoModerado</v>
      </c>
      <c r="K38" s="55" t="str">
        <f t="shared" si="37"/>
        <v>Bajo</v>
      </c>
      <c r="L38" s="55">
        <f t="shared" ref="L38:L69" si="40">E38*G38</f>
        <v>1.2000000000000002</v>
      </c>
    </row>
    <row r="39" spans="1:12" s="57" customFormat="1" ht="39.950000000000003" customHeight="1">
      <c r="A39" s="70"/>
      <c r="B39" s="54" t="s">
        <v>1</v>
      </c>
      <c r="C39" s="55" t="s">
        <v>153</v>
      </c>
      <c r="D39" s="56" t="s">
        <v>59</v>
      </c>
      <c r="E39" s="55">
        <v>0.1</v>
      </c>
      <c r="F39" s="55" t="str">
        <f t="shared" si="35"/>
        <v>Muy Bajo</v>
      </c>
      <c r="G39" s="55">
        <v>6</v>
      </c>
      <c r="H39" s="55" t="str">
        <f t="shared" si="36"/>
        <v>Moderado</v>
      </c>
      <c r="I39" s="55">
        <f t="shared" si="38"/>
        <v>0.60000000000000009</v>
      </c>
      <c r="J39" s="55" t="str">
        <f t="shared" si="39"/>
        <v>Muy BajoAlto</v>
      </c>
      <c r="K39" s="55" t="str">
        <f t="shared" si="37"/>
        <v>Bajo</v>
      </c>
      <c r="L39" s="55">
        <f t="shared" si="40"/>
        <v>0.60000000000000009</v>
      </c>
    </row>
    <row r="40" spans="1:12" s="57" customFormat="1" ht="39.950000000000003" customHeight="1">
      <c r="A40" s="70"/>
      <c r="B40" s="54" t="s">
        <v>1</v>
      </c>
      <c r="C40" s="55" t="s">
        <v>154</v>
      </c>
      <c r="D40" s="56" t="s">
        <v>60</v>
      </c>
      <c r="E40" s="55">
        <v>0.3</v>
      </c>
      <c r="F40" s="55" t="str">
        <f t="shared" si="35"/>
        <v>Bajo</v>
      </c>
      <c r="G40" s="55">
        <v>8</v>
      </c>
      <c r="H40" s="55" t="str">
        <f t="shared" si="36"/>
        <v>Alto</v>
      </c>
      <c r="I40" s="55">
        <f t="shared" si="38"/>
        <v>2.4</v>
      </c>
      <c r="J40" s="55" t="str">
        <f t="shared" si="39"/>
        <v>BajoMuy Alto</v>
      </c>
      <c r="K40" s="55" t="str">
        <f t="shared" si="37"/>
        <v>Moderado</v>
      </c>
      <c r="L40" s="55">
        <f t="shared" si="40"/>
        <v>2.4</v>
      </c>
    </row>
    <row r="41" spans="1:12" s="57" customFormat="1" ht="39.950000000000003" customHeight="1">
      <c r="A41" s="70"/>
      <c r="B41" s="54" t="s">
        <v>1</v>
      </c>
      <c r="C41" s="55" t="s">
        <v>155</v>
      </c>
      <c r="D41" s="56" t="s">
        <v>61</v>
      </c>
      <c r="E41" s="55">
        <v>0.1</v>
      </c>
      <c r="F41" s="55" t="str">
        <f t="shared" si="35"/>
        <v>Muy Bajo</v>
      </c>
      <c r="G41" s="55">
        <v>10</v>
      </c>
      <c r="H41" s="55" t="str">
        <f t="shared" si="36"/>
        <v>Muy Alto</v>
      </c>
      <c r="I41" s="55">
        <f t="shared" si="38"/>
        <v>1</v>
      </c>
      <c r="J41" s="55" t="str">
        <f t="shared" si="39"/>
        <v>Muy BajoMuy Alto</v>
      </c>
      <c r="K41" s="55" t="str">
        <f t="shared" si="37"/>
        <v>Moderado</v>
      </c>
      <c r="L41" s="55">
        <f t="shared" si="40"/>
        <v>1</v>
      </c>
    </row>
    <row r="42" spans="1:12" s="57" customFormat="1" ht="39.950000000000003" customHeight="1">
      <c r="A42" s="70"/>
      <c r="B42" s="54" t="s">
        <v>1</v>
      </c>
      <c r="C42" s="55" t="s">
        <v>156</v>
      </c>
      <c r="D42" s="56" t="s">
        <v>62</v>
      </c>
      <c r="E42" s="55">
        <v>0.4</v>
      </c>
      <c r="F42" s="55" t="str">
        <f t="shared" si="35"/>
        <v>Bajo</v>
      </c>
      <c r="G42" s="55">
        <v>10</v>
      </c>
      <c r="H42" s="55" t="str">
        <f t="shared" si="36"/>
        <v>Muy Alto</v>
      </c>
      <c r="I42" s="55">
        <f t="shared" si="38"/>
        <v>4</v>
      </c>
      <c r="J42" s="55" t="str">
        <f t="shared" si="39"/>
        <v>BajoBajo</v>
      </c>
      <c r="K42" s="55" t="str">
        <f t="shared" si="37"/>
        <v>Alto</v>
      </c>
      <c r="L42" s="55">
        <f t="shared" si="40"/>
        <v>4</v>
      </c>
    </row>
    <row r="43" spans="1:12" s="57" customFormat="1" ht="39.950000000000003" customHeight="1">
      <c r="A43" s="70"/>
      <c r="B43" s="54" t="s">
        <v>1</v>
      </c>
      <c r="C43" s="55" t="s">
        <v>157</v>
      </c>
      <c r="D43" s="56" t="s">
        <v>63</v>
      </c>
      <c r="E43" s="55">
        <v>0.3</v>
      </c>
      <c r="F43" s="55" t="str">
        <f t="shared" si="35"/>
        <v>Bajo</v>
      </c>
      <c r="G43" s="55">
        <v>4</v>
      </c>
      <c r="H43" s="55" t="str">
        <f t="shared" si="36"/>
        <v>Bajo</v>
      </c>
      <c r="I43" s="55">
        <f t="shared" si="38"/>
        <v>1.2</v>
      </c>
      <c r="J43" s="55" t="str">
        <f t="shared" si="39"/>
        <v>BajoMuy Alto</v>
      </c>
      <c r="K43" s="55" t="str">
        <f t="shared" si="37"/>
        <v>Bajo</v>
      </c>
      <c r="L43" s="55">
        <f t="shared" si="40"/>
        <v>1.2</v>
      </c>
    </row>
    <row r="44" spans="1:12" s="57" customFormat="1" ht="39.950000000000003" customHeight="1">
      <c r="A44" s="70"/>
      <c r="B44" s="54" t="s">
        <v>1</v>
      </c>
      <c r="C44" s="55" t="s">
        <v>158</v>
      </c>
      <c r="D44" s="56" t="s">
        <v>64</v>
      </c>
      <c r="E44" s="55">
        <v>0.1</v>
      </c>
      <c r="F44" s="55" t="str">
        <f t="shared" si="35"/>
        <v>Muy Bajo</v>
      </c>
      <c r="G44" s="55">
        <v>10</v>
      </c>
      <c r="H44" s="55" t="str">
        <f t="shared" si="36"/>
        <v>Muy Alto</v>
      </c>
      <c r="I44" s="55">
        <f t="shared" si="38"/>
        <v>1</v>
      </c>
      <c r="J44" s="55" t="str">
        <f t="shared" si="39"/>
        <v>Muy BajoAlto</v>
      </c>
      <c r="K44" s="55" t="str">
        <f t="shared" si="37"/>
        <v>Moderado</v>
      </c>
      <c r="L44" s="55">
        <f t="shared" si="40"/>
        <v>1</v>
      </c>
    </row>
    <row r="45" spans="1:12" s="57" customFormat="1" ht="39.950000000000003" customHeight="1">
      <c r="A45" s="70"/>
      <c r="B45" s="54" t="s">
        <v>1</v>
      </c>
      <c r="C45" s="55" t="s">
        <v>159</v>
      </c>
      <c r="D45" s="56" t="s">
        <v>65</v>
      </c>
      <c r="E45" s="55">
        <v>0.1</v>
      </c>
      <c r="F45" s="55" t="str">
        <f t="shared" si="35"/>
        <v>Muy Bajo</v>
      </c>
      <c r="G45" s="55">
        <v>8</v>
      </c>
      <c r="H45" s="55" t="str">
        <f t="shared" si="36"/>
        <v>Alto</v>
      </c>
      <c r="I45" s="55">
        <f t="shared" si="38"/>
        <v>0.8</v>
      </c>
      <c r="J45" s="55" t="str">
        <f t="shared" si="39"/>
        <v>Muy BajoMuy Alto</v>
      </c>
      <c r="K45" s="55" t="str">
        <f t="shared" si="37"/>
        <v>Bajo</v>
      </c>
      <c r="L45" s="55">
        <f t="shared" si="40"/>
        <v>0.8</v>
      </c>
    </row>
    <row r="46" spans="1:12" s="57" customFormat="1" ht="39.950000000000003" customHeight="1">
      <c r="A46" s="70"/>
      <c r="B46" s="54" t="s">
        <v>1</v>
      </c>
      <c r="C46" s="55" t="s">
        <v>160</v>
      </c>
      <c r="D46" s="56" t="s">
        <v>71</v>
      </c>
      <c r="E46" s="55">
        <v>0.25</v>
      </c>
      <c r="F46" s="55" t="str">
        <f t="shared" si="35"/>
        <v>Bajo</v>
      </c>
      <c r="G46" s="55">
        <v>10</v>
      </c>
      <c r="H46" s="55" t="str">
        <f t="shared" si="36"/>
        <v>Muy Alto</v>
      </c>
      <c r="I46" s="55">
        <f t="shared" si="38"/>
        <v>2.5</v>
      </c>
      <c r="J46" s="55" t="str">
        <f t="shared" si="39"/>
        <v>BajoMuy Alto</v>
      </c>
      <c r="K46" s="55" t="str">
        <f t="shared" si="37"/>
        <v>Alto</v>
      </c>
      <c r="L46" s="55">
        <f t="shared" si="40"/>
        <v>2.5</v>
      </c>
    </row>
    <row r="47" spans="1:12" s="57" customFormat="1" ht="39.950000000000003" customHeight="1">
      <c r="A47" s="70"/>
      <c r="B47" s="54" t="s">
        <v>1</v>
      </c>
      <c r="C47" s="55" t="s">
        <v>161</v>
      </c>
      <c r="D47" s="56" t="s">
        <v>66</v>
      </c>
      <c r="E47" s="55">
        <v>0.12</v>
      </c>
      <c r="F47" s="55" t="str">
        <f t="shared" si="35"/>
        <v>Muy Bajo</v>
      </c>
      <c r="G47" s="55">
        <v>10</v>
      </c>
      <c r="H47" s="55" t="str">
        <f t="shared" si="36"/>
        <v>Muy Alto</v>
      </c>
      <c r="I47" s="55">
        <f t="shared" si="38"/>
        <v>1.2</v>
      </c>
      <c r="J47" s="55" t="str">
        <f t="shared" si="39"/>
        <v>Muy BajoAlto</v>
      </c>
      <c r="K47" s="55" t="str">
        <f t="shared" si="37"/>
        <v>Moderado</v>
      </c>
      <c r="L47" s="55">
        <f t="shared" si="40"/>
        <v>1.2</v>
      </c>
    </row>
    <row r="48" spans="1:12" s="57" customFormat="1" ht="39.950000000000003" customHeight="1">
      <c r="A48" s="70"/>
      <c r="B48" s="54" t="s">
        <v>1</v>
      </c>
      <c r="C48" s="55" t="s">
        <v>162</v>
      </c>
      <c r="D48" s="56" t="s">
        <v>67</v>
      </c>
      <c r="E48" s="55">
        <v>0.4</v>
      </c>
      <c r="F48" s="55" t="str">
        <f t="shared" si="35"/>
        <v>Bajo</v>
      </c>
      <c r="G48" s="55">
        <v>8</v>
      </c>
      <c r="H48" s="55" t="str">
        <f t="shared" si="36"/>
        <v>Alto</v>
      </c>
      <c r="I48" s="55">
        <f t="shared" si="38"/>
        <v>3.2</v>
      </c>
      <c r="J48" s="55" t="str">
        <f t="shared" si="39"/>
        <v>BajoBajo</v>
      </c>
      <c r="K48" s="55" t="str">
        <f t="shared" si="37"/>
        <v>Moderado</v>
      </c>
      <c r="L48" s="55">
        <f t="shared" si="40"/>
        <v>3.2</v>
      </c>
    </row>
    <row r="49" spans="1:12" s="57" customFormat="1" ht="39.950000000000003" customHeight="1">
      <c r="A49" s="70"/>
      <c r="B49" s="58" t="s">
        <v>9</v>
      </c>
      <c r="C49" s="55" t="s">
        <v>163</v>
      </c>
      <c r="D49" s="56" t="s">
        <v>68</v>
      </c>
      <c r="E49" s="55">
        <v>0.3</v>
      </c>
      <c r="F49" s="55" t="str">
        <f t="shared" si="35"/>
        <v>Bajo</v>
      </c>
      <c r="G49" s="55">
        <v>4</v>
      </c>
      <c r="H49" s="55" t="str">
        <f t="shared" si="36"/>
        <v>Bajo</v>
      </c>
      <c r="I49" s="55">
        <f t="shared" si="38"/>
        <v>1.2</v>
      </c>
      <c r="J49" s="55" t="str">
        <f t="shared" si="39"/>
        <v>BajoMuy Alto</v>
      </c>
      <c r="K49" s="55" t="str">
        <f t="shared" si="37"/>
        <v>Bajo</v>
      </c>
      <c r="L49" s="55">
        <f t="shared" si="40"/>
        <v>1.2</v>
      </c>
    </row>
    <row r="50" spans="1:12" s="57" customFormat="1" ht="39.950000000000003" customHeight="1">
      <c r="A50" s="70"/>
      <c r="B50" s="58" t="s">
        <v>9</v>
      </c>
      <c r="C50" s="55" t="s">
        <v>164</v>
      </c>
      <c r="D50" s="56" t="s">
        <v>69</v>
      </c>
      <c r="E50" s="55">
        <v>0.1</v>
      </c>
      <c r="F50" s="55" t="str">
        <f t="shared" si="35"/>
        <v>Muy Bajo</v>
      </c>
      <c r="G50" s="55">
        <v>10</v>
      </c>
      <c r="H50" s="55" t="str">
        <f t="shared" si="36"/>
        <v>Muy Alto</v>
      </c>
      <c r="I50" s="55">
        <f t="shared" si="38"/>
        <v>1</v>
      </c>
      <c r="J50" s="55" t="str">
        <f>F50&amp;H53</f>
        <v>Muy BajoModerado</v>
      </c>
      <c r="K50" s="55" t="str">
        <f t="shared" si="37"/>
        <v>Moderado</v>
      </c>
      <c r="L50" s="55">
        <f t="shared" si="40"/>
        <v>1</v>
      </c>
    </row>
    <row r="51" spans="1:12" s="57" customFormat="1" ht="39.950000000000003" customHeight="1">
      <c r="A51" s="70"/>
      <c r="B51" s="58" t="s">
        <v>9</v>
      </c>
      <c r="C51" s="55" t="s">
        <v>165</v>
      </c>
      <c r="D51" s="56" t="s">
        <v>70</v>
      </c>
      <c r="E51" s="55">
        <v>0.1</v>
      </c>
      <c r="F51" s="55" t="str">
        <f t="shared" ref="F51:F52" si="41">VLOOKUP(E51,Probabilidad,2,TRUE)</f>
        <v>Muy Bajo</v>
      </c>
      <c r="G51" s="55">
        <v>6</v>
      </c>
      <c r="H51" s="55" t="str">
        <f t="shared" ref="H51:H52" si="42">VLOOKUP(G51,Impacto,2,FALSE)</f>
        <v>Moderado</v>
      </c>
      <c r="I51" s="55">
        <f t="shared" ref="I51:I52" si="43">E51*G51</f>
        <v>0.60000000000000009</v>
      </c>
      <c r="J51" s="55" t="str">
        <f t="shared" ref="J51" si="44">F51&amp;H53</f>
        <v>Muy BajoModerado</v>
      </c>
      <c r="K51" s="55" t="str">
        <f t="shared" ref="K51:K52" si="45">VLOOKUP(F51&amp;H51,Exposicion,2,FALSE)</f>
        <v>Bajo</v>
      </c>
      <c r="L51" s="55">
        <f t="shared" ref="L51:L52" si="46">E51*G51</f>
        <v>0.60000000000000009</v>
      </c>
    </row>
    <row r="52" spans="1:12" s="57" customFormat="1" ht="39.950000000000003" customHeight="1">
      <c r="A52" s="70"/>
      <c r="B52" s="58" t="s">
        <v>9</v>
      </c>
      <c r="C52" s="55" t="s">
        <v>166</v>
      </c>
      <c r="D52" s="56" t="s">
        <v>80</v>
      </c>
      <c r="E52" s="55">
        <v>0.4</v>
      </c>
      <c r="F52" s="55" t="str">
        <f t="shared" si="41"/>
        <v>Bajo</v>
      </c>
      <c r="G52" s="55">
        <v>8</v>
      </c>
      <c r="H52" s="55" t="str">
        <f t="shared" si="42"/>
        <v>Alto</v>
      </c>
      <c r="I52" s="55">
        <f t="shared" si="43"/>
        <v>3.2</v>
      </c>
      <c r="J52" s="55" t="str">
        <f t="shared" ref="J52" si="47">F52&amp;H53</f>
        <v>BajoModerado</v>
      </c>
      <c r="K52" s="55" t="str">
        <f t="shared" si="45"/>
        <v>Moderado</v>
      </c>
      <c r="L52" s="55">
        <f t="shared" si="46"/>
        <v>3.2</v>
      </c>
    </row>
    <row r="53" spans="1:12" s="57" customFormat="1" ht="39.950000000000003" customHeight="1">
      <c r="A53" s="71"/>
      <c r="B53" s="58" t="s">
        <v>9</v>
      </c>
      <c r="C53" s="55" t="s">
        <v>167</v>
      </c>
      <c r="D53" s="56" t="s">
        <v>91</v>
      </c>
      <c r="E53" s="55">
        <v>0.5</v>
      </c>
      <c r="F53" s="55" t="str">
        <f t="shared" si="35"/>
        <v>Moderado</v>
      </c>
      <c r="G53" s="55">
        <v>6</v>
      </c>
      <c r="H53" s="55" t="str">
        <f t="shared" si="36"/>
        <v>Moderado</v>
      </c>
      <c r="I53" s="55">
        <f t="shared" si="38"/>
        <v>3</v>
      </c>
      <c r="J53" s="55" t="str">
        <f t="shared" si="39"/>
        <v>ModeradoAlto</v>
      </c>
      <c r="K53" s="55" t="str">
        <f t="shared" si="37"/>
        <v>Moderado</v>
      </c>
      <c r="L53" s="55">
        <f t="shared" si="40"/>
        <v>3</v>
      </c>
    </row>
    <row r="54" spans="1:12" ht="39.950000000000003" customHeight="1">
      <c r="A54" s="72" t="s">
        <v>78</v>
      </c>
      <c r="B54" s="25" t="s">
        <v>9</v>
      </c>
      <c r="C54" s="26" t="s">
        <v>168</v>
      </c>
      <c r="D54" s="27" t="s">
        <v>73</v>
      </c>
      <c r="E54" s="26">
        <v>0.5</v>
      </c>
      <c r="F54" s="26" t="str">
        <f t="shared" si="35"/>
        <v>Moderado</v>
      </c>
      <c r="G54" s="26">
        <v>8</v>
      </c>
      <c r="H54" s="26" t="str">
        <f t="shared" si="36"/>
        <v>Alto</v>
      </c>
      <c r="I54" s="26">
        <f t="shared" si="38"/>
        <v>4</v>
      </c>
      <c r="J54" s="26" t="str">
        <f t="shared" si="39"/>
        <v>ModeradoAlto</v>
      </c>
      <c r="K54" s="26" t="str">
        <f t="shared" si="37"/>
        <v>Alto</v>
      </c>
      <c r="L54" s="26">
        <f t="shared" si="40"/>
        <v>4</v>
      </c>
    </row>
    <row r="55" spans="1:12" ht="39.950000000000003" customHeight="1">
      <c r="A55" s="73"/>
      <c r="B55" s="25" t="s">
        <v>9</v>
      </c>
      <c r="C55" s="26" t="s">
        <v>169</v>
      </c>
      <c r="D55" s="27" t="s">
        <v>75</v>
      </c>
      <c r="E55" s="26">
        <v>0.2</v>
      </c>
      <c r="F55" s="26" t="str">
        <f t="shared" si="35"/>
        <v>Muy Bajo</v>
      </c>
      <c r="G55" s="26">
        <v>8</v>
      </c>
      <c r="H55" s="26" t="str">
        <f t="shared" si="36"/>
        <v>Alto</v>
      </c>
      <c r="I55" s="26">
        <f t="shared" si="38"/>
        <v>1.6</v>
      </c>
      <c r="J55" s="26" t="str">
        <f t="shared" si="39"/>
        <v>Muy BajoMuy Alto</v>
      </c>
      <c r="K55" s="26" t="str">
        <f t="shared" si="37"/>
        <v>Bajo</v>
      </c>
      <c r="L55" s="26">
        <f t="shared" si="40"/>
        <v>1.6</v>
      </c>
    </row>
    <row r="56" spans="1:12" ht="39.950000000000003" customHeight="1">
      <c r="A56" s="73"/>
      <c r="B56" s="25" t="s">
        <v>9</v>
      </c>
      <c r="C56" s="26" t="s">
        <v>170</v>
      </c>
      <c r="D56" s="27" t="s">
        <v>74</v>
      </c>
      <c r="E56" s="26">
        <v>0.2</v>
      </c>
      <c r="F56" s="26" t="str">
        <f t="shared" si="35"/>
        <v>Muy Bajo</v>
      </c>
      <c r="G56" s="26">
        <v>10</v>
      </c>
      <c r="H56" s="26" t="str">
        <f t="shared" si="36"/>
        <v>Muy Alto</v>
      </c>
      <c r="I56" s="26">
        <f t="shared" si="38"/>
        <v>2</v>
      </c>
      <c r="J56" s="26" t="str">
        <f t="shared" si="39"/>
        <v>Muy BajoMuy Alto</v>
      </c>
      <c r="K56" s="26" t="str">
        <f t="shared" si="37"/>
        <v>Moderado</v>
      </c>
      <c r="L56" s="26">
        <f t="shared" si="40"/>
        <v>2</v>
      </c>
    </row>
    <row r="57" spans="1:12" ht="39.950000000000003" customHeight="1">
      <c r="A57" s="73"/>
      <c r="B57" s="25" t="s">
        <v>9</v>
      </c>
      <c r="C57" s="26" t="s">
        <v>171</v>
      </c>
      <c r="D57" s="27" t="s">
        <v>83</v>
      </c>
      <c r="E57" s="26">
        <v>0.2</v>
      </c>
      <c r="F57" s="26" t="str">
        <f t="shared" si="35"/>
        <v>Muy Bajo</v>
      </c>
      <c r="G57" s="26">
        <v>10</v>
      </c>
      <c r="H57" s="26" t="str">
        <f t="shared" si="36"/>
        <v>Muy Alto</v>
      </c>
      <c r="I57" s="26">
        <f t="shared" si="38"/>
        <v>2</v>
      </c>
      <c r="J57" s="26" t="str">
        <f t="shared" si="39"/>
        <v>Muy BajoAlto</v>
      </c>
      <c r="K57" s="26" t="str">
        <f t="shared" si="37"/>
        <v>Moderado</v>
      </c>
      <c r="L57" s="26">
        <f t="shared" si="40"/>
        <v>2</v>
      </c>
    </row>
    <row r="58" spans="1:12" ht="39.950000000000003" customHeight="1">
      <c r="A58" s="73"/>
      <c r="B58" s="25" t="s">
        <v>9</v>
      </c>
      <c r="C58" s="26" t="s">
        <v>172</v>
      </c>
      <c r="D58" s="27" t="s">
        <v>76</v>
      </c>
      <c r="E58" s="26">
        <v>0.4</v>
      </c>
      <c r="F58" s="26" t="str">
        <f t="shared" si="35"/>
        <v>Bajo</v>
      </c>
      <c r="G58" s="26">
        <v>8</v>
      </c>
      <c r="H58" s="26" t="str">
        <f t="shared" si="36"/>
        <v>Alto</v>
      </c>
      <c r="I58" s="26">
        <f t="shared" si="38"/>
        <v>3.2</v>
      </c>
      <c r="J58" s="26" t="str">
        <f>F58&amp;H64</f>
        <v>BajoModerado</v>
      </c>
      <c r="K58" s="26" t="str">
        <f t="shared" si="37"/>
        <v>Moderado</v>
      </c>
      <c r="L58" s="26">
        <f t="shared" si="40"/>
        <v>3.2</v>
      </c>
    </row>
    <row r="59" spans="1:12" ht="39.950000000000003" customHeight="1">
      <c r="A59" s="73"/>
      <c r="B59" s="25"/>
      <c r="C59" s="26" t="s">
        <v>173</v>
      </c>
      <c r="D59" s="27" t="s">
        <v>79</v>
      </c>
      <c r="E59" s="26">
        <v>0.1</v>
      </c>
      <c r="F59" s="26" t="str">
        <f t="shared" si="35"/>
        <v>Muy Bajo</v>
      </c>
      <c r="G59" s="26">
        <v>10</v>
      </c>
      <c r="H59" s="26" t="str">
        <f t="shared" si="36"/>
        <v>Muy Alto</v>
      </c>
      <c r="I59" s="26">
        <f t="shared" si="38"/>
        <v>1</v>
      </c>
      <c r="J59" s="26"/>
      <c r="K59" s="26" t="str">
        <f t="shared" si="37"/>
        <v>Moderado</v>
      </c>
      <c r="L59" s="26">
        <f t="shared" si="40"/>
        <v>1</v>
      </c>
    </row>
    <row r="60" spans="1:12" ht="39.950000000000003" customHeight="1">
      <c r="A60" s="73"/>
      <c r="B60" s="25" t="s">
        <v>10</v>
      </c>
      <c r="C60" s="26" t="s">
        <v>174</v>
      </c>
      <c r="D60" s="27" t="s">
        <v>77</v>
      </c>
      <c r="E60" s="26">
        <v>0.25</v>
      </c>
      <c r="F60" s="26" t="str">
        <f t="shared" ref="F60:F63" si="48">VLOOKUP(E60,Probabilidad,2,TRUE)</f>
        <v>Bajo</v>
      </c>
      <c r="G60" s="26">
        <v>8</v>
      </c>
      <c r="H60" s="26" t="str">
        <f t="shared" ref="H60:H63" si="49">VLOOKUP(G60,Impacto,2,FALSE)</f>
        <v>Alto</v>
      </c>
      <c r="I60" s="26">
        <f t="shared" ref="I60:I63" si="50">E60*G60</f>
        <v>2</v>
      </c>
      <c r="J60" s="26" t="e">
        <f>F60&amp;#REF!</f>
        <v>#REF!</v>
      </c>
      <c r="K60" s="26" t="str">
        <f t="shared" ref="K60:K63" si="51">VLOOKUP(F60&amp;H60,Exposicion,2,FALSE)</f>
        <v>Moderado</v>
      </c>
      <c r="L60" s="26">
        <f t="shared" ref="L60:L63" si="52">E60*G60</f>
        <v>2</v>
      </c>
    </row>
    <row r="61" spans="1:12" ht="39.950000000000003" customHeight="1">
      <c r="A61" s="73"/>
      <c r="B61" s="25" t="s">
        <v>10</v>
      </c>
      <c r="C61" s="26" t="s">
        <v>175</v>
      </c>
      <c r="D61" s="27" t="s">
        <v>81</v>
      </c>
      <c r="E61" s="26">
        <v>0.4</v>
      </c>
      <c r="F61" s="26" t="str">
        <f t="shared" si="48"/>
        <v>Bajo</v>
      </c>
      <c r="G61" s="26">
        <v>8</v>
      </c>
      <c r="H61" s="26" t="str">
        <f t="shared" si="49"/>
        <v>Alto</v>
      </c>
      <c r="I61" s="26">
        <f t="shared" si="50"/>
        <v>3.2</v>
      </c>
      <c r="J61" s="26" t="e">
        <f>F61&amp;#REF!</f>
        <v>#REF!</v>
      </c>
      <c r="K61" s="26" t="str">
        <f t="shared" si="51"/>
        <v>Moderado</v>
      </c>
      <c r="L61" s="26">
        <f t="shared" si="52"/>
        <v>3.2</v>
      </c>
    </row>
    <row r="62" spans="1:12" ht="39.950000000000003" customHeight="1">
      <c r="A62" s="73"/>
      <c r="B62" s="25" t="s">
        <v>10</v>
      </c>
      <c r="C62" s="26" t="s">
        <v>176</v>
      </c>
      <c r="D62" s="27" t="s">
        <v>82</v>
      </c>
      <c r="E62" s="26">
        <v>0.4</v>
      </c>
      <c r="F62" s="26" t="str">
        <f t="shared" si="48"/>
        <v>Bajo</v>
      </c>
      <c r="G62" s="26">
        <v>8</v>
      </c>
      <c r="H62" s="26" t="str">
        <f t="shared" si="49"/>
        <v>Alto</v>
      </c>
      <c r="I62" s="26">
        <f t="shared" si="50"/>
        <v>3.2</v>
      </c>
      <c r="J62" s="26" t="e">
        <f>F62&amp;#REF!</f>
        <v>#REF!</v>
      </c>
      <c r="K62" s="26" t="str">
        <f t="shared" si="51"/>
        <v>Moderado</v>
      </c>
      <c r="L62" s="26">
        <f t="shared" si="52"/>
        <v>3.2</v>
      </c>
    </row>
    <row r="63" spans="1:12" ht="39.950000000000003" customHeight="1">
      <c r="A63" s="73"/>
      <c r="B63" s="25" t="s">
        <v>10</v>
      </c>
      <c r="C63" s="26" t="s">
        <v>177</v>
      </c>
      <c r="D63" s="27" t="s">
        <v>89</v>
      </c>
      <c r="E63" s="26">
        <v>0.4</v>
      </c>
      <c r="F63" s="26" t="str">
        <f t="shared" si="48"/>
        <v>Bajo</v>
      </c>
      <c r="G63" s="26">
        <v>6</v>
      </c>
      <c r="H63" s="26" t="str">
        <f t="shared" si="49"/>
        <v>Moderado</v>
      </c>
      <c r="I63" s="26">
        <f t="shared" si="50"/>
        <v>2.4000000000000004</v>
      </c>
      <c r="J63" s="26" t="e">
        <f>F63&amp;#REF!</f>
        <v>#REF!</v>
      </c>
      <c r="K63" s="26" t="str">
        <f t="shared" si="51"/>
        <v>Bajo</v>
      </c>
      <c r="L63" s="26">
        <f t="shared" si="52"/>
        <v>2.4000000000000004</v>
      </c>
    </row>
    <row r="64" spans="1:12" ht="39.950000000000003" customHeight="1">
      <c r="A64" s="74"/>
      <c r="B64" s="25" t="s">
        <v>10</v>
      </c>
      <c r="C64" s="26" t="s">
        <v>178</v>
      </c>
      <c r="D64" s="27" t="s">
        <v>90</v>
      </c>
      <c r="E64" s="26">
        <v>0.25</v>
      </c>
      <c r="F64" s="26" t="str">
        <f t="shared" si="35"/>
        <v>Bajo</v>
      </c>
      <c r="G64" s="26">
        <v>6</v>
      </c>
      <c r="H64" s="26" t="str">
        <f t="shared" si="36"/>
        <v>Moderado</v>
      </c>
      <c r="I64" s="26">
        <f t="shared" si="38"/>
        <v>1.5</v>
      </c>
      <c r="J64" s="26" t="e">
        <f>F64&amp;#REF!</f>
        <v>#REF!</v>
      </c>
      <c r="K64" s="26" t="str">
        <f t="shared" si="37"/>
        <v>Bajo</v>
      </c>
      <c r="L64" s="26">
        <f t="shared" si="40"/>
        <v>1.5</v>
      </c>
    </row>
    <row r="65" spans="1:12" ht="39.950000000000003" customHeight="1">
      <c r="A65" s="75" t="s">
        <v>24</v>
      </c>
      <c r="B65" s="28" t="s">
        <v>24</v>
      </c>
      <c r="C65" s="29" t="s">
        <v>179</v>
      </c>
      <c r="D65" s="30" t="s">
        <v>84</v>
      </c>
      <c r="E65" s="29">
        <v>0.1</v>
      </c>
      <c r="F65" s="29" t="str">
        <f t="shared" ref="F65:F69" si="53">VLOOKUP(E65,Probabilidad,2,TRUE)</f>
        <v>Muy Bajo</v>
      </c>
      <c r="G65" s="29">
        <v>4</v>
      </c>
      <c r="H65" s="29" t="str">
        <f t="shared" ref="H65:H69" si="54">VLOOKUP(G65,Impacto,2,FALSE)</f>
        <v>Bajo</v>
      </c>
      <c r="I65" s="29">
        <f t="shared" si="38"/>
        <v>0.4</v>
      </c>
      <c r="J65" s="29" t="str">
        <f>F65&amp;H69</f>
        <v>Muy BajoMuy Alto</v>
      </c>
      <c r="K65" s="29" t="str">
        <f t="shared" ref="K65:K69" si="55">VLOOKUP(F65&amp;H65,Exposicion,2,FALSE)</f>
        <v>Muy Bajo</v>
      </c>
      <c r="L65" s="29">
        <f t="shared" si="40"/>
        <v>0.4</v>
      </c>
    </row>
    <row r="66" spans="1:12" ht="39.950000000000003" customHeight="1">
      <c r="A66" s="76"/>
      <c r="B66" s="28" t="s">
        <v>24</v>
      </c>
      <c r="C66" s="29" t="s">
        <v>180</v>
      </c>
      <c r="D66" s="30" t="s">
        <v>85</v>
      </c>
      <c r="E66" s="29">
        <v>0.1</v>
      </c>
      <c r="F66" s="29" t="str">
        <f t="shared" si="53"/>
        <v>Muy Bajo</v>
      </c>
      <c r="G66" s="29">
        <v>2</v>
      </c>
      <c r="H66" s="29" t="str">
        <f t="shared" si="54"/>
        <v>Muy Bajo</v>
      </c>
      <c r="I66" s="29">
        <f t="shared" si="38"/>
        <v>0.2</v>
      </c>
      <c r="J66" s="29" t="str">
        <f t="shared" ref="J66" si="56">F66&amp;H67</f>
        <v>Muy BajoBajo</v>
      </c>
      <c r="K66" s="29" t="str">
        <f t="shared" si="55"/>
        <v>Muy Bajo</v>
      </c>
      <c r="L66" s="29">
        <f t="shared" si="40"/>
        <v>0.2</v>
      </c>
    </row>
    <row r="67" spans="1:12" ht="39.950000000000003" customHeight="1">
      <c r="A67" s="76"/>
      <c r="B67" s="28" t="s">
        <v>24</v>
      </c>
      <c r="C67" s="29" t="s">
        <v>181</v>
      </c>
      <c r="D67" s="30" t="s">
        <v>86</v>
      </c>
      <c r="E67" s="29">
        <v>0.1</v>
      </c>
      <c r="F67" s="29" t="str">
        <f t="shared" ref="F67:F68" si="57">VLOOKUP(E67,Probabilidad,2,TRUE)</f>
        <v>Muy Bajo</v>
      </c>
      <c r="G67" s="29">
        <v>4</v>
      </c>
      <c r="H67" s="29" t="str">
        <f t="shared" ref="H67:H68" si="58">VLOOKUP(G67,Impacto,2,FALSE)</f>
        <v>Bajo</v>
      </c>
      <c r="I67" s="29">
        <f t="shared" ref="I67:I68" si="59">E67*G67</f>
        <v>0.4</v>
      </c>
      <c r="J67" s="29" t="str">
        <f t="shared" ref="J67" si="60">F67&amp;H69</f>
        <v>Muy BajoMuy Alto</v>
      </c>
      <c r="K67" s="29" t="str">
        <f t="shared" ref="K67:K68" si="61">VLOOKUP(F67&amp;H67,Exposicion,2,FALSE)</f>
        <v>Muy Bajo</v>
      </c>
      <c r="L67" s="29">
        <f t="shared" ref="L67:L68" si="62">E67*G67</f>
        <v>0.4</v>
      </c>
    </row>
    <row r="68" spans="1:12" ht="39.950000000000003" customHeight="1">
      <c r="A68" s="76"/>
      <c r="B68" s="28" t="s">
        <v>24</v>
      </c>
      <c r="C68" s="29" t="s">
        <v>182</v>
      </c>
      <c r="D68" s="30" t="s">
        <v>88</v>
      </c>
      <c r="E68" s="29">
        <v>0.25</v>
      </c>
      <c r="F68" s="29" t="str">
        <f t="shared" si="57"/>
        <v>Bajo</v>
      </c>
      <c r="G68" s="29">
        <v>6</v>
      </c>
      <c r="H68" s="29" t="str">
        <f t="shared" si="58"/>
        <v>Moderado</v>
      </c>
      <c r="I68" s="29">
        <f t="shared" si="59"/>
        <v>1.5</v>
      </c>
      <c r="J68" s="29" t="str">
        <f t="shared" ref="J68" si="63">F68&amp;H69</f>
        <v>BajoMuy Alto</v>
      </c>
      <c r="K68" s="29" t="str">
        <f t="shared" si="61"/>
        <v>Bajo</v>
      </c>
      <c r="L68" s="29">
        <f t="shared" si="62"/>
        <v>1.5</v>
      </c>
    </row>
    <row r="69" spans="1:12" ht="39.950000000000003" customHeight="1">
      <c r="A69" s="77"/>
      <c r="B69" s="28" t="s">
        <v>24</v>
      </c>
      <c r="C69" s="29" t="s">
        <v>183</v>
      </c>
      <c r="D69" s="30" t="s">
        <v>87</v>
      </c>
      <c r="E69" s="29">
        <v>0.1</v>
      </c>
      <c r="F69" s="29" t="str">
        <f t="shared" si="53"/>
        <v>Muy Bajo</v>
      </c>
      <c r="G69" s="29">
        <v>10</v>
      </c>
      <c r="H69" s="29" t="str">
        <f t="shared" si="54"/>
        <v>Muy Alto</v>
      </c>
      <c r="I69" s="29">
        <f t="shared" si="38"/>
        <v>1</v>
      </c>
      <c r="J69" s="29" t="e">
        <f>F69&amp;#REF!</f>
        <v>#REF!</v>
      </c>
      <c r="K69" s="29" t="str">
        <f t="shared" si="55"/>
        <v>Moderado</v>
      </c>
      <c r="L69" s="29">
        <f t="shared" si="40"/>
        <v>1</v>
      </c>
    </row>
    <row r="70" spans="1:12" ht="39.950000000000003" customHeight="1">
      <c r="A70" s="87" t="s">
        <v>25</v>
      </c>
      <c r="B70" s="31" t="s">
        <v>25</v>
      </c>
      <c r="C70" s="32" t="s">
        <v>184</v>
      </c>
      <c r="D70" s="33" t="s">
        <v>12</v>
      </c>
      <c r="E70" s="34">
        <v>0.4</v>
      </c>
      <c r="F70" s="32" t="str">
        <f t="shared" ref="F70:F80" si="64">VLOOKUP(E70,Probabilidad,2,TRUE)</f>
        <v>Bajo</v>
      </c>
      <c r="G70" s="35">
        <v>4</v>
      </c>
      <c r="H70" s="32" t="str">
        <f t="shared" ref="H70:H81" si="65">VLOOKUP(G70,Impacto,2,FALSE)</f>
        <v>Bajo</v>
      </c>
      <c r="I70" s="32">
        <f t="shared" ref="I70:I80" si="66">E70*G70</f>
        <v>1.6</v>
      </c>
      <c r="J70" s="32" t="str">
        <f t="shared" ref="J70:J74" si="67">F70&amp;H71</f>
        <v>BajoModerado</v>
      </c>
      <c r="K70" s="32" t="str">
        <f t="shared" ref="K70:K80" si="68">VLOOKUP(F70&amp;H70,Exposicion,2,FALSE)</f>
        <v>Bajo</v>
      </c>
      <c r="L70" s="32">
        <f t="shared" ref="L70:L80" si="69">E70*G70</f>
        <v>1.6</v>
      </c>
    </row>
    <row r="71" spans="1:12" ht="39.950000000000003" customHeight="1">
      <c r="A71" s="87"/>
      <c r="B71" s="31" t="s">
        <v>25</v>
      </c>
      <c r="C71" s="32" t="s">
        <v>185</v>
      </c>
      <c r="D71" s="33" t="s">
        <v>13</v>
      </c>
      <c r="E71" s="34">
        <v>0.2</v>
      </c>
      <c r="F71" s="32" t="str">
        <f t="shared" si="64"/>
        <v>Muy Bajo</v>
      </c>
      <c r="G71" s="35">
        <v>6</v>
      </c>
      <c r="H71" s="32" t="str">
        <f t="shared" si="65"/>
        <v>Moderado</v>
      </c>
      <c r="I71" s="32">
        <f t="shared" si="66"/>
        <v>1.2000000000000002</v>
      </c>
      <c r="J71" s="32" t="str">
        <f t="shared" si="67"/>
        <v>Muy BajoMuy Bajo</v>
      </c>
      <c r="K71" s="32" t="str">
        <f t="shared" si="68"/>
        <v>Bajo</v>
      </c>
      <c r="L71" s="32">
        <f t="shared" si="69"/>
        <v>1.2000000000000002</v>
      </c>
    </row>
    <row r="72" spans="1:12" ht="39.950000000000003" customHeight="1">
      <c r="A72" s="87"/>
      <c r="B72" s="31" t="s">
        <v>25</v>
      </c>
      <c r="C72" s="32" t="s">
        <v>186</v>
      </c>
      <c r="D72" s="33" t="s">
        <v>14</v>
      </c>
      <c r="E72" s="34">
        <v>0.3</v>
      </c>
      <c r="F72" s="32" t="str">
        <f t="shared" si="64"/>
        <v>Bajo</v>
      </c>
      <c r="G72" s="35">
        <v>2</v>
      </c>
      <c r="H72" s="32" t="str">
        <f t="shared" si="65"/>
        <v>Muy Bajo</v>
      </c>
      <c r="I72" s="32">
        <f t="shared" si="66"/>
        <v>0.6</v>
      </c>
      <c r="J72" s="32" t="str">
        <f t="shared" si="67"/>
        <v>BajoModerado</v>
      </c>
      <c r="K72" s="32" t="str">
        <f t="shared" si="68"/>
        <v>Muy Bajo</v>
      </c>
      <c r="L72" s="32">
        <f t="shared" si="69"/>
        <v>0.6</v>
      </c>
    </row>
    <row r="73" spans="1:12" ht="39.950000000000003" customHeight="1">
      <c r="A73" s="87"/>
      <c r="B73" s="31" t="s">
        <v>25</v>
      </c>
      <c r="C73" s="32" t="s">
        <v>187</v>
      </c>
      <c r="D73" s="33" t="s">
        <v>15</v>
      </c>
      <c r="E73" s="34">
        <v>0.25</v>
      </c>
      <c r="F73" s="32" t="str">
        <f t="shared" si="64"/>
        <v>Bajo</v>
      </c>
      <c r="G73" s="35">
        <v>6</v>
      </c>
      <c r="H73" s="32" t="str">
        <f t="shared" si="65"/>
        <v>Moderado</v>
      </c>
      <c r="I73" s="32">
        <f t="shared" si="66"/>
        <v>1.5</v>
      </c>
      <c r="J73" s="32" t="e">
        <f>F73&amp;#REF!</f>
        <v>#REF!</v>
      </c>
      <c r="K73" s="32" t="str">
        <f t="shared" si="68"/>
        <v>Bajo</v>
      </c>
      <c r="L73" s="32">
        <f t="shared" si="69"/>
        <v>1.5</v>
      </c>
    </row>
    <row r="74" spans="1:12" ht="39.950000000000003" customHeight="1">
      <c r="A74" s="87"/>
      <c r="B74" s="31" t="s">
        <v>25</v>
      </c>
      <c r="C74" s="32" t="s">
        <v>188</v>
      </c>
      <c r="D74" s="33" t="s">
        <v>16</v>
      </c>
      <c r="E74" s="34">
        <v>0.3</v>
      </c>
      <c r="F74" s="32" t="str">
        <f t="shared" si="64"/>
        <v>Bajo</v>
      </c>
      <c r="G74" s="35">
        <v>8</v>
      </c>
      <c r="H74" s="32" t="str">
        <f t="shared" si="65"/>
        <v>Alto</v>
      </c>
      <c r="I74" s="32">
        <f t="shared" si="66"/>
        <v>2.4</v>
      </c>
      <c r="J74" s="32" t="str">
        <f t="shared" si="67"/>
        <v>BajoMuy Alto</v>
      </c>
      <c r="K74" s="32" t="str">
        <f t="shared" si="68"/>
        <v>Moderado</v>
      </c>
      <c r="L74" s="32">
        <f t="shared" si="69"/>
        <v>2.4</v>
      </c>
    </row>
    <row r="75" spans="1:12" ht="39.950000000000003" customHeight="1">
      <c r="A75" s="87"/>
      <c r="B75" s="31" t="s">
        <v>25</v>
      </c>
      <c r="C75" s="32" t="s">
        <v>189</v>
      </c>
      <c r="D75" s="33" t="s">
        <v>17</v>
      </c>
      <c r="E75" s="34">
        <v>0.35</v>
      </c>
      <c r="F75" s="32" t="str">
        <f t="shared" si="64"/>
        <v>Bajo</v>
      </c>
      <c r="G75" s="35">
        <v>10</v>
      </c>
      <c r="H75" s="32" t="str">
        <f t="shared" si="65"/>
        <v>Muy Alto</v>
      </c>
      <c r="I75" s="32">
        <f t="shared" si="66"/>
        <v>3.5</v>
      </c>
      <c r="J75" s="32" t="e">
        <f>F75&amp;#REF!</f>
        <v>#REF!</v>
      </c>
      <c r="K75" s="32" t="str">
        <f t="shared" si="68"/>
        <v>Alto</v>
      </c>
      <c r="L75" s="32">
        <f t="shared" si="69"/>
        <v>3.5</v>
      </c>
    </row>
    <row r="76" spans="1:12" ht="39.950000000000003" customHeight="1">
      <c r="A76" s="87"/>
      <c r="B76" s="36"/>
      <c r="C76" s="32" t="s">
        <v>190</v>
      </c>
      <c r="D76" s="33" t="s">
        <v>18</v>
      </c>
      <c r="E76" s="34">
        <v>0.35</v>
      </c>
      <c r="F76" s="32" t="str">
        <f t="shared" si="64"/>
        <v>Bajo</v>
      </c>
      <c r="G76" s="35">
        <v>10</v>
      </c>
      <c r="H76" s="32" t="str">
        <f t="shared" si="65"/>
        <v>Muy Alto</v>
      </c>
      <c r="I76" s="32">
        <f t="shared" si="66"/>
        <v>3.5</v>
      </c>
      <c r="J76" s="32" t="e">
        <f>F76&amp;#REF!</f>
        <v>#REF!</v>
      </c>
      <c r="K76" s="32" t="str">
        <f t="shared" si="68"/>
        <v>Alto</v>
      </c>
      <c r="L76" s="32">
        <f t="shared" si="69"/>
        <v>3.5</v>
      </c>
    </row>
    <row r="77" spans="1:12" ht="39.950000000000003" customHeight="1">
      <c r="A77" s="88" t="s">
        <v>195</v>
      </c>
      <c r="B77" s="53"/>
      <c r="C77" s="52" t="s">
        <v>191</v>
      </c>
      <c r="D77" s="59" t="s">
        <v>196</v>
      </c>
      <c r="E77" s="60">
        <v>0.3</v>
      </c>
      <c r="F77" s="52" t="str">
        <f t="shared" si="64"/>
        <v>Bajo</v>
      </c>
      <c r="G77" s="61">
        <v>2</v>
      </c>
      <c r="H77" s="52" t="str">
        <f t="shared" si="65"/>
        <v>Muy Bajo</v>
      </c>
      <c r="I77" s="52">
        <f t="shared" si="66"/>
        <v>0.6</v>
      </c>
      <c r="J77" s="52"/>
      <c r="K77" s="52" t="str">
        <f t="shared" si="68"/>
        <v>Muy Bajo</v>
      </c>
      <c r="L77" s="52">
        <f t="shared" si="69"/>
        <v>0.6</v>
      </c>
    </row>
    <row r="78" spans="1:12" ht="39.950000000000003" customHeight="1">
      <c r="A78" s="88"/>
      <c r="B78" s="53"/>
      <c r="C78" s="52" t="s">
        <v>192</v>
      </c>
      <c r="D78" s="59" t="s">
        <v>197</v>
      </c>
      <c r="E78" s="60">
        <v>0.35</v>
      </c>
      <c r="F78" s="52" t="str">
        <f t="shared" si="64"/>
        <v>Bajo</v>
      </c>
      <c r="G78" s="61">
        <v>6</v>
      </c>
      <c r="H78" s="52" t="str">
        <f t="shared" si="65"/>
        <v>Moderado</v>
      </c>
      <c r="I78" s="52">
        <f t="shared" si="66"/>
        <v>2.0999999999999996</v>
      </c>
      <c r="J78" s="52"/>
      <c r="K78" s="52" t="str">
        <f t="shared" si="68"/>
        <v>Bajo</v>
      </c>
      <c r="L78" s="52">
        <f t="shared" si="69"/>
        <v>2.0999999999999996</v>
      </c>
    </row>
    <row r="79" spans="1:12" ht="39.950000000000003" customHeight="1">
      <c r="A79" s="88"/>
      <c r="B79" s="53"/>
      <c r="C79" s="52" t="s">
        <v>193</v>
      </c>
      <c r="D79" s="59" t="s">
        <v>198</v>
      </c>
      <c r="E79" s="60">
        <v>0.7</v>
      </c>
      <c r="F79" s="52" t="str">
        <f t="shared" si="64"/>
        <v>Alto</v>
      </c>
      <c r="G79" s="61">
        <v>10</v>
      </c>
      <c r="H79" s="52" t="str">
        <f t="shared" si="65"/>
        <v>Muy Alto</v>
      </c>
      <c r="I79" s="52">
        <f t="shared" si="66"/>
        <v>7</v>
      </c>
      <c r="J79" s="52"/>
      <c r="K79" s="52" t="str">
        <f t="shared" si="68"/>
        <v>Muy Alto</v>
      </c>
      <c r="L79" s="52">
        <f t="shared" si="69"/>
        <v>7</v>
      </c>
    </row>
    <row r="80" spans="1:12" ht="39.950000000000003" customHeight="1">
      <c r="A80" s="88"/>
      <c r="B80" s="53"/>
      <c r="C80" s="52" t="s">
        <v>194</v>
      </c>
      <c r="D80" s="59" t="s">
        <v>213</v>
      </c>
      <c r="E80" s="60">
        <v>0.7</v>
      </c>
      <c r="F80" s="52" t="str">
        <f t="shared" si="64"/>
        <v>Alto</v>
      </c>
      <c r="G80" s="61">
        <v>10</v>
      </c>
      <c r="H80" s="52" t="str">
        <f t="shared" si="65"/>
        <v>Muy Alto</v>
      </c>
      <c r="I80" s="52">
        <f t="shared" si="66"/>
        <v>7</v>
      </c>
      <c r="J80" s="52"/>
      <c r="K80" s="52" t="str">
        <f t="shared" si="68"/>
        <v>Muy Alto</v>
      </c>
      <c r="L80" s="52">
        <f t="shared" si="69"/>
        <v>7</v>
      </c>
    </row>
    <row r="81" spans="1:12" ht="39.950000000000003" customHeight="1">
      <c r="A81" s="88"/>
      <c r="B81" s="53"/>
      <c r="C81" s="52" t="s">
        <v>212</v>
      </c>
      <c r="D81" s="59" t="s">
        <v>199</v>
      </c>
      <c r="E81" s="60">
        <v>0.2</v>
      </c>
      <c r="F81" s="52" t="str">
        <f t="shared" ref="F81:F86" si="70">VLOOKUP(E81,Probabilidad,2,TRUE)</f>
        <v>Muy Bajo</v>
      </c>
      <c r="G81" s="61">
        <v>4</v>
      </c>
      <c r="H81" s="52" t="str">
        <f t="shared" si="65"/>
        <v>Bajo</v>
      </c>
      <c r="I81" s="52">
        <f t="shared" ref="I81:I86" si="71">E81*G81</f>
        <v>0.8</v>
      </c>
      <c r="J81" s="52" t="e">
        <f>F81&amp;#REF!</f>
        <v>#REF!</v>
      </c>
      <c r="K81" s="52" t="str">
        <f t="shared" ref="K81:K86" si="72">VLOOKUP(F81&amp;H81,Exposicion,2,FALSE)</f>
        <v>Muy Bajo</v>
      </c>
      <c r="L81" s="52">
        <f t="shared" ref="L81:L87" si="73">E81*G81</f>
        <v>0.8</v>
      </c>
    </row>
    <row r="82" spans="1:12" ht="39.950000000000003" customHeight="1">
      <c r="A82" s="89" t="s">
        <v>214</v>
      </c>
      <c r="B82" s="37"/>
      <c r="C82" s="26" t="s">
        <v>200</v>
      </c>
      <c r="D82" s="62" t="s">
        <v>204</v>
      </c>
      <c r="E82" s="63">
        <v>0.3</v>
      </c>
      <c r="F82" s="26" t="str">
        <f t="shared" si="70"/>
        <v>Bajo</v>
      </c>
      <c r="G82" s="64">
        <v>2</v>
      </c>
      <c r="H82" s="26" t="str">
        <f t="shared" ref="H82:H87" si="74">VLOOKUP(G82,Impacto,2,FALSE)</f>
        <v>Muy Bajo</v>
      </c>
      <c r="I82" s="26">
        <f t="shared" si="71"/>
        <v>0.6</v>
      </c>
      <c r="J82" s="26"/>
      <c r="K82" s="26" t="str">
        <f t="shared" si="72"/>
        <v>Muy Bajo</v>
      </c>
      <c r="L82" s="26">
        <f t="shared" si="73"/>
        <v>0.6</v>
      </c>
    </row>
    <row r="83" spans="1:12" ht="39.950000000000003" customHeight="1">
      <c r="A83" s="89"/>
      <c r="B83" s="37"/>
      <c r="C83" s="26" t="s">
        <v>201</v>
      </c>
      <c r="D83" s="62" t="s">
        <v>205</v>
      </c>
      <c r="E83" s="63">
        <v>0.6</v>
      </c>
      <c r="F83" s="26" t="str">
        <f t="shared" si="70"/>
        <v>Moderado</v>
      </c>
      <c r="G83" s="64">
        <v>8</v>
      </c>
      <c r="H83" s="26" t="str">
        <f t="shared" si="74"/>
        <v>Alto</v>
      </c>
      <c r="I83" s="26">
        <f t="shared" si="71"/>
        <v>4.8</v>
      </c>
      <c r="J83" s="26"/>
      <c r="K83" s="26" t="str">
        <f t="shared" si="72"/>
        <v>Alto</v>
      </c>
      <c r="L83" s="26">
        <f t="shared" si="73"/>
        <v>4.8</v>
      </c>
    </row>
    <row r="84" spans="1:12" ht="39.950000000000003" customHeight="1">
      <c r="A84" s="89"/>
      <c r="B84" s="37"/>
      <c r="C84" s="26" t="s">
        <v>202</v>
      </c>
      <c r="D84" s="62" t="s">
        <v>206</v>
      </c>
      <c r="E84" s="63">
        <v>0.7</v>
      </c>
      <c r="F84" s="26" t="str">
        <f t="shared" si="70"/>
        <v>Alto</v>
      </c>
      <c r="G84" s="64">
        <v>10</v>
      </c>
      <c r="H84" s="26" t="str">
        <f t="shared" si="74"/>
        <v>Muy Alto</v>
      </c>
      <c r="I84" s="26">
        <f t="shared" si="71"/>
        <v>7</v>
      </c>
      <c r="J84" s="26"/>
      <c r="K84" s="26" t="str">
        <f t="shared" si="72"/>
        <v>Muy Alto</v>
      </c>
      <c r="L84" s="26">
        <f t="shared" si="73"/>
        <v>7</v>
      </c>
    </row>
    <row r="85" spans="1:12" ht="39.950000000000003" customHeight="1">
      <c r="A85" s="89"/>
      <c r="B85" s="37"/>
      <c r="C85" s="26" t="s">
        <v>203</v>
      </c>
      <c r="D85" s="62" t="s">
        <v>207</v>
      </c>
      <c r="E85" s="63">
        <v>0.5</v>
      </c>
      <c r="F85" s="26" t="str">
        <f t="shared" si="70"/>
        <v>Moderado</v>
      </c>
      <c r="G85" s="64">
        <v>8</v>
      </c>
      <c r="H85" s="26" t="str">
        <f t="shared" ref="H85:H86" si="75">VLOOKUP(G85,Impacto,2,FALSE)</f>
        <v>Alto</v>
      </c>
      <c r="I85" s="26">
        <f t="shared" si="71"/>
        <v>4</v>
      </c>
      <c r="J85" s="26" t="e">
        <f>F85&amp;#REF!</f>
        <v>#REF!</v>
      </c>
      <c r="K85" s="26" t="str">
        <f t="shared" si="72"/>
        <v>Alto</v>
      </c>
      <c r="L85" s="26">
        <f t="shared" si="73"/>
        <v>4</v>
      </c>
    </row>
    <row r="86" spans="1:12" ht="39.950000000000003" customHeight="1">
      <c r="A86" s="89"/>
      <c r="B86" s="37"/>
      <c r="C86" s="26" t="s">
        <v>208</v>
      </c>
      <c r="D86" s="62" t="s">
        <v>210</v>
      </c>
      <c r="E86" s="63">
        <v>0.7</v>
      </c>
      <c r="F86" s="26" t="str">
        <f t="shared" si="70"/>
        <v>Alto</v>
      </c>
      <c r="G86" s="64">
        <v>10</v>
      </c>
      <c r="H86" s="26" t="str">
        <f t="shared" si="75"/>
        <v>Muy Alto</v>
      </c>
      <c r="I86" s="26">
        <f t="shared" si="71"/>
        <v>7</v>
      </c>
      <c r="J86" s="26"/>
      <c r="K86" s="26" t="str">
        <f t="shared" si="72"/>
        <v>Muy Alto</v>
      </c>
      <c r="L86" s="26">
        <f t="shared" si="73"/>
        <v>7</v>
      </c>
    </row>
    <row r="87" spans="1:12" ht="39.950000000000003" customHeight="1">
      <c r="A87" s="89"/>
      <c r="B87" s="37"/>
      <c r="C87" s="26" t="s">
        <v>209</v>
      </c>
      <c r="D87" s="62" t="s">
        <v>211</v>
      </c>
      <c r="E87" s="63">
        <v>0.2</v>
      </c>
      <c r="F87" s="26" t="str">
        <f t="shared" ref="F87" si="76">VLOOKUP(E87,Probabilidad,2,TRUE)</f>
        <v>Muy Bajo</v>
      </c>
      <c r="G87" s="64">
        <v>4</v>
      </c>
      <c r="H87" s="26" t="str">
        <f t="shared" si="74"/>
        <v>Bajo</v>
      </c>
      <c r="I87" s="26">
        <f t="shared" ref="I87" si="77">E87*G87</f>
        <v>0.8</v>
      </c>
      <c r="J87" s="26" t="e">
        <f>F87&amp;#REF!</f>
        <v>#REF!</v>
      </c>
      <c r="K87" s="26" t="str">
        <f t="shared" ref="K87" si="78">VLOOKUP(F87&amp;H87,Exposicion,2,FALSE)</f>
        <v>Muy Bajo</v>
      </c>
      <c r="L87" s="26">
        <f t="shared" si="73"/>
        <v>0.8</v>
      </c>
    </row>
    <row r="89" spans="1:12" ht="39.950000000000003" customHeight="1">
      <c r="E89" s="68" t="s">
        <v>36</v>
      </c>
      <c r="F89" s="68"/>
      <c r="G89" s="68"/>
    </row>
    <row r="90" spans="1:12" ht="39.950000000000003" customHeight="1">
      <c r="E90" s="11" t="s">
        <v>7</v>
      </c>
      <c r="F90" s="11" t="s">
        <v>37</v>
      </c>
      <c r="G90" s="11" t="s">
        <v>5</v>
      </c>
    </row>
    <row r="91" spans="1:12" ht="39.950000000000003" customHeight="1">
      <c r="E91" s="9" t="s">
        <v>23</v>
      </c>
      <c r="F91" s="9">
        <f>COUNTIF(K2:K81,E91)</f>
        <v>11</v>
      </c>
      <c r="G91" s="13">
        <f>(F91/F96)</f>
        <v>0.13750000000000001</v>
      </c>
    </row>
    <row r="92" spans="1:12" ht="39.950000000000003" customHeight="1">
      <c r="E92" s="10" t="s">
        <v>22</v>
      </c>
      <c r="F92" s="10">
        <f>COUNTIF(K2:K81,E92)</f>
        <v>33</v>
      </c>
      <c r="G92" s="15">
        <f>(F92/F96)</f>
        <v>0.41249999999999998</v>
      </c>
    </row>
    <row r="93" spans="1:12" ht="39.950000000000003" customHeight="1">
      <c r="E93" s="6" t="s">
        <v>19</v>
      </c>
      <c r="F93" s="6">
        <f>COUNTIF(K2:K81,E93)</f>
        <v>20</v>
      </c>
      <c r="G93" s="16">
        <f>(F93/F96)</f>
        <v>0.25</v>
      </c>
    </row>
    <row r="94" spans="1:12" ht="39.950000000000003" customHeight="1">
      <c r="E94" s="7" t="s">
        <v>20</v>
      </c>
      <c r="F94" s="7">
        <f>COUNTIF(K2:K81,E94)</f>
        <v>12</v>
      </c>
      <c r="G94" s="17">
        <f>(F94/F96)</f>
        <v>0.15</v>
      </c>
    </row>
    <row r="95" spans="1:12" ht="39.950000000000003" customHeight="1">
      <c r="E95" s="8" t="s">
        <v>21</v>
      </c>
      <c r="F95" s="8">
        <f>COUNTIF(K2:K81,E95)</f>
        <v>4</v>
      </c>
      <c r="G95" s="18">
        <f>(F95/F96)</f>
        <v>0.05</v>
      </c>
    </row>
    <row r="96" spans="1:12" ht="39.950000000000003" customHeight="1">
      <c r="E96" s="12" t="s">
        <v>38</v>
      </c>
      <c r="F96" s="11">
        <f>SUM(F91:F95)</f>
        <v>80</v>
      </c>
      <c r="G96" s="14">
        <f>SUM(G91:G95)</f>
        <v>1</v>
      </c>
    </row>
  </sheetData>
  <mergeCells count="13">
    <mergeCell ref="A2:A11"/>
    <mergeCell ref="E89:G89"/>
    <mergeCell ref="A37:A53"/>
    <mergeCell ref="A54:A64"/>
    <mergeCell ref="A65:A69"/>
    <mergeCell ref="A12:A15"/>
    <mergeCell ref="A16:A18"/>
    <mergeCell ref="A19:A20"/>
    <mergeCell ref="A21:A25"/>
    <mergeCell ref="A26:A36"/>
    <mergeCell ref="A70:A76"/>
    <mergeCell ref="A77:A81"/>
    <mergeCell ref="A82:A87"/>
  </mergeCells>
  <conditionalFormatting sqref="L88:L1048576 L1">
    <cfRule type="dataBar" priority="27">
      <dataBar>
        <cfvo type="min" val="0"/>
        <cfvo type="max" val="0"/>
        <color rgb="FFD6007B"/>
      </dataBar>
      <extLst>
        <ext xmlns:x14="http://schemas.microsoft.com/office/spreadsheetml/2009/9/main" uri="{B025F937-C7B1-47D3-B67F-A62EFF666E3E}">
          <x14:id>{7E203B8A-4769-4A65-AD5B-4A2D5FD5B579}</x14:id>
        </ext>
      </extLst>
    </cfRule>
    <cfRule type="colorScale" priority="2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L53:L57 L65 L1:L50 L69:L1048576">
    <cfRule type="dataBar" priority="26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{CF39712B-F7CF-4713-AFEB-C4DD006747EA}</x14:id>
        </ext>
      </extLst>
    </cfRule>
  </conditionalFormatting>
  <conditionalFormatting sqref="L64 L36">
    <cfRule type="dataBar" priority="24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{C4DFC4E5-B1CA-4AC3-A143-180C793DF5E9}</x14:id>
        </ext>
      </extLst>
    </cfRule>
  </conditionalFormatting>
  <conditionalFormatting sqref="L58:L59 L30:L31">
    <cfRule type="dataBar" priority="23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{6CB190AE-47A1-4BF4-837C-EB7A4D62728E}</x14:id>
        </ext>
      </extLst>
    </cfRule>
  </conditionalFormatting>
  <conditionalFormatting sqref="L51 L32">
    <cfRule type="dataBar" priority="22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{773B2BA6-DC60-4EAF-B681-30DBA67C0F36}</x14:id>
        </ext>
      </extLst>
    </cfRule>
  </conditionalFormatting>
  <conditionalFormatting sqref="L60 L33">
    <cfRule type="dataBar" priority="21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{51481BBC-9ADF-4495-8747-493A22903378}</x14:id>
        </ext>
      </extLst>
    </cfRule>
  </conditionalFormatting>
  <conditionalFormatting sqref="L61 L34">
    <cfRule type="dataBar" priority="20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{D165EAB0-34F9-4F79-89A6-C1EDA32D8624}</x14:id>
        </ext>
      </extLst>
    </cfRule>
  </conditionalFormatting>
  <conditionalFormatting sqref="L66:L67 L35">
    <cfRule type="dataBar" priority="16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{EBED359E-7666-45F0-9019-FF5EDDED852C}</x14:id>
        </ext>
      </extLst>
    </cfRule>
  </conditionalFormatting>
  <conditionalFormatting sqref="L68">
    <cfRule type="dataBar" priority="15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{98006270-3A58-4AFB-AD5F-811E3D85CBD9}</x14:id>
        </ext>
      </extLst>
    </cfRule>
  </conditionalFormatting>
  <conditionalFormatting sqref="L62">
    <cfRule type="dataBar" priority="14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{4F9F6426-F00A-4A47-A421-1201C266BFD0}</x14:id>
        </ext>
      </extLst>
    </cfRule>
  </conditionalFormatting>
  <conditionalFormatting sqref="L63">
    <cfRule type="dataBar" priority="13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{393FECED-D8E5-49D8-9BD6-E40046DA59E5}</x14:id>
        </ext>
      </extLst>
    </cfRule>
  </conditionalFormatting>
  <conditionalFormatting sqref="L52">
    <cfRule type="dataBar" priority="12">
      <dataBar showValue="0">
        <cfvo type="num" val="0.02"/>
        <cfvo type="num" val="10"/>
        <color rgb="FFD6007B"/>
      </dataBar>
      <extLst>
        <ext xmlns:x14="http://schemas.microsoft.com/office/spreadsheetml/2009/9/main" uri="{B025F937-C7B1-47D3-B67F-A62EFF666E3E}">
          <x14:id>{6D550480-7822-49D0-9546-8963DA2223D5}</x14:id>
        </ext>
      </extLst>
    </cfRule>
  </conditionalFormatting>
  <conditionalFormatting sqref="L2:L36">
    <cfRule type="dataBar" priority="11">
      <dataBar showValue="0">
        <cfvo type="num" val="0.02"/>
        <cfvo type="num" val="10"/>
        <color rgb="FFD6007B"/>
      </dataBar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203B8A-4769-4A65-AD5B-4A2D5FD5B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L52:L1048576 L1</xm:sqref>
        </x14:conditionalFormatting>
        <x14:conditionalFormatting xmlns:xm="http://schemas.microsoft.com/office/excel/2006/main">
          <x14:cfRule type="dataBar" id="{CF39712B-F7CF-4713-AFEB-C4DD006747EA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L1:L25 L28:L32 L40 L44:L1048576</xm:sqref>
        </x14:conditionalFormatting>
        <x14:conditionalFormatting xmlns:xm="http://schemas.microsoft.com/office/excel/2006/main">
          <x14:cfRule type="dataBar" id="{C4DFC4E5-B1CA-4AC3-A143-180C793DF5E9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L39</xm:sqref>
        </x14:conditionalFormatting>
        <x14:conditionalFormatting xmlns:xm="http://schemas.microsoft.com/office/excel/2006/main">
          <x14:cfRule type="dataBar" id="{6CB190AE-47A1-4BF4-837C-EB7A4D62728E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L33:L34</xm:sqref>
        </x14:conditionalFormatting>
        <x14:conditionalFormatting xmlns:xm="http://schemas.microsoft.com/office/excel/2006/main">
          <x14:cfRule type="dataBar" id="{773B2BA6-DC60-4EAF-B681-30DBA67C0F36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51481BBC-9ADF-4495-8747-493A22903378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D165EAB0-34F9-4F79-89A6-C1EDA32D8624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EBED359E-7666-45F0-9019-FF5EDDED852C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L41:L42</xm:sqref>
        </x14:conditionalFormatting>
        <x14:conditionalFormatting xmlns:xm="http://schemas.microsoft.com/office/excel/2006/main">
          <x14:cfRule type="dataBar" id="{98006270-3A58-4AFB-AD5F-811E3D85CBD9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L43</xm:sqref>
        </x14:conditionalFormatting>
        <x14:conditionalFormatting xmlns:xm="http://schemas.microsoft.com/office/excel/2006/main">
          <x14:cfRule type="dataBar" id="{4F9F6426-F00A-4A47-A421-1201C266BFD0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393FECED-D8E5-49D8-9BD6-E40046DA59E5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L38</xm:sqref>
        </x14:conditionalFormatting>
        <x14:conditionalFormatting xmlns:xm="http://schemas.microsoft.com/office/excel/2006/main">
          <x14:cfRule type="dataBar" id="{6D550480-7822-49D0-9546-8963DA2223D5}">
            <x14:dataBar minLength="0" maxLength="100" gradient="0">
              <x14:cfvo type="num">
                <xm:f>0.02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L27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topLeftCell="B1" zoomScale="85" zoomScaleNormal="85" workbookViewId="0">
      <selection activeCell="C3" sqref="C3"/>
    </sheetView>
  </sheetViews>
  <sheetFormatPr baseColWidth="10" defaultRowHeight="15"/>
  <cols>
    <col min="1" max="1" width="15.7109375" hidden="1" customWidth="1"/>
    <col min="2" max="3" width="15.7109375" customWidth="1"/>
  </cols>
  <sheetData>
    <row r="1" spans="1:3" ht="39.950000000000003" customHeight="1">
      <c r="A1" s="90" t="s">
        <v>27</v>
      </c>
      <c r="B1" s="91"/>
      <c r="C1" s="92"/>
    </row>
    <row r="2" spans="1:3" ht="39.950000000000003" customHeight="1">
      <c r="A2" s="2">
        <v>0.01</v>
      </c>
      <c r="B2" s="9" t="s">
        <v>23</v>
      </c>
      <c r="C2" s="2" t="s">
        <v>29</v>
      </c>
    </row>
    <row r="3" spans="1:3" ht="39.950000000000003" customHeight="1">
      <c r="A3" s="2">
        <v>0.21</v>
      </c>
      <c r="B3" s="10" t="s">
        <v>22</v>
      </c>
      <c r="C3" s="2" t="s">
        <v>30</v>
      </c>
    </row>
    <row r="4" spans="1:3" ht="39.950000000000003" customHeight="1">
      <c r="A4" s="2">
        <v>0.41</v>
      </c>
      <c r="B4" s="6" t="s">
        <v>19</v>
      </c>
      <c r="C4" s="2" t="s">
        <v>31</v>
      </c>
    </row>
    <row r="5" spans="1:3" ht="39.950000000000003" customHeight="1">
      <c r="A5" s="2">
        <v>0.61</v>
      </c>
      <c r="B5" s="7" t="s">
        <v>20</v>
      </c>
      <c r="C5" s="2" t="s">
        <v>33</v>
      </c>
    </row>
    <row r="6" spans="1:3" ht="39.950000000000003" customHeight="1">
      <c r="A6" s="2">
        <v>0.81</v>
      </c>
      <c r="B6" s="8" t="s">
        <v>21</v>
      </c>
      <c r="C6" s="2" t="s">
        <v>32</v>
      </c>
    </row>
    <row r="8" spans="1:3" ht="15" customHeight="1"/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zoomScale="85" zoomScaleNormal="85" workbookViewId="0">
      <selection activeCell="F28" sqref="F28"/>
    </sheetView>
  </sheetViews>
  <sheetFormatPr baseColWidth="10" defaultRowHeight="15"/>
  <cols>
    <col min="1" max="2" width="15.7109375" customWidth="1"/>
    <col min="3" max="3" width="11.42578125" customWidth="1"/>
  </cols>
  <sheetData>
    <row r="1" spans="1:2" ht="39.950000000000003" customHeight="1">
      <c r="A1" s="93" t="s">
        <v>28</v>
      </c>
      <c r="B1" s="94"/>
    </row>
    <row r="2" spans="1:2" ht="39.950000000000003" customHeight="1">
      <c r="A2" s="2">
        <v>2</v>
      </c>
      <c r="B2" s="9" t="s">
        <v>23</v>
      </c>
    </row>
    <row r="3" spans="1:2" ht="39.950000000000003" customHeight="1">
      <c r="A3" s="2">
        <v>4</v>
      </c>
      <c r="B3" s="10" t="s">
        <v>22</v>
      </c>
    </row>
    <row r="4" spans="1:2" ht="39.950000000000003" customHeight="1">
      <c r="A4" s="2">
        <v>6</v>
      </c>
      <c r="B4" s="6" t="s">
        <v>19</v>
      </c>
    </row>
    <row r="5" spans="1:2" ht="39.950000000000003" customHeight="1">
      <c r="A5" s="2">
        <v>8</v>
      </c>
      <c r="B5" s="7" t="s">
        <v>20</v>
      </c>
    </row>
    <row r="6" spans="1:2" ht="39.950000000000003" customHeight="1">
      <c r="A6" s="2">
        <v>10</v>
      </c>
      <c r="B6" s="8" t="s">
        <v>21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7"/>
  <sheetViews>
    <sheetView zoomScale="85" zoomScaleNormal="85" workbookViewId="0">
      <selection activeCell="D27" sqref="D27"/>
    </sheetView>
  </sheetViews>
  <sheetFormatPr baseColWidth="10" defaultRowHeight="15"/>
  <cols>
    <col min="1" max="2" width="15.7109375" customWidth="1"/>
    <col min="3" max="3" width="20.7109375" hidden="1" customWidth="1"/>
    <col min="4" max="4" width="15.7109375" customWidth="1"/>
    <col min="5" max="8" width="11.42578125" customWidth="1"/>
  </cols>
  <sheetData>
    <row r="1" spans="1:4" s="5" customFormat="1" ht="30" customHeight="1">
      <c r="A1" s="68" t="s">
        <v>26</v>
      </c>
      <c r="B1" s="68"/>
      <c r="C1" s="68"/>
      <c r="D1" s="68"/>
    </row>
    <row r="2" spans="1:4" ht="30" customHeight="1">
      <c r="A2" s="11" t="s">
        <v>34</v>
      </c>
      <c r="B2" s="11" t="s">
        <v>6</v>
      </c>
      <c r="C2" s="11" t="s">
        <v>35</v>
      </c>
      <c r="D2" s="11" t="s">
        <v>7</v>
      </c>
    </row>
    <row r="3" spans="1:4" ht="30" customHeight="1">
      <c r="A3" s="2" t="s">
        <v>23</v>
      </c>
      <c r="B3" s="2" t="s">
        <v>23</v>
      </c>
      <c r="C3" s="2" t="str">
        <f>A3&amp;B3</f>
        <v>Muy BajoMuy Bajo</v>
      </c>
      <c r="D3" s="9" t="s">
        <v>23</v>
      </c>
    </row>
    <row r="4" spans="1:4" ht="30" customHeight="1">
      <c r="A4" s="2" t="s">
        <v>23</v>
      </c>
      <c r="B4" s="2" t="s">
        <v>22</v>
      </c>
      <c r="C4" s="2" t="str">
        <f t="shared" ref="C4:C27" si="0">A4&amp;B4</f>
        <v>Muy BajoBajo</v>
      </c>
      <c r="D4" s="9" t="s">
        <v>23</v>
      </c>
    </row>
    <row r="5" spans="1:4" ht="30" customHeight="1">
      <c r="A5" s="2" t="s">
        <v>23</v>
      </c>
      <c r="B5" s="2" t="s">
        <v>19</v>
      </c>
      <c r="C5" s="2" t="str">
        <f t="shared" si="0"/>
        <v>Muy BajoModerado</v>
      </c>
      <c r="D5" s="10" t="s">
        <v>22</v>
      </c>
    </row>
    <row r="6" spans="1:4" ht="30" customHeight="1">
      <c r="A6" s="2" t="s">
        <v>23</v>
      </c>
      <c r="B6" s="2" t="s">
        <v>20</v>
      </c>
      <c r="C6" s="2" t="str">
        <f t="shared" si="0"/>
        <v>Muy BajoAlto</v>
      </c>
      <c r="D6" s="10" t="s">
        <v>22</v>
      </c>
    </row>
    <row r="7" spans="1:4" ht="30" customHeight="1">
      <c r="A7" s="2" t="s">
        <v>23</v>
      </c>
      <c r="B7" s="2" t="s">
        <v>21</v>
      </c>
      <c r="C7" s="2" t="str">
        <f t="shared" si="0"/>
        <v>Muy BajoMuy Alto</v>
      </c>
      <c r="D7" s="6" t="s">
        <v>19</v>
      </c>
    </row>
    <row r="8" spans="1:4" ht="30" customHeight="1">
      <c r="A8" s="2" t="s">
        <v>22</v>
      </c>
      <c r="B8" s="2" t="s">
        <v>23</v>
      </c>
      <c r="C8" s="2" t="str">
        <f t="shared" si="0"/>
        <v>BajoMuy Bajo</v>
      </c>
      <c r="D8" s="9" t="s">
        <v>23</v>
      </c>
    </row>
    <row r="9" spans="1:4" ht="30" customHeight="1">
      <c r="A9" s="2" t="s">
        <v>22</v>
      </c>
      <c r="B9" s="2" t="s">
        <v>22</v>
      </c>
      <c r="C9" s="2" t="str">
        <f t="shared" si="0"/>
        <v>BajoBajo</v>
      </c>
      <c r="D9" s="10" t="s">
        <v>22</v>
      </c>
    </row>
    <row r="10" spans="1:4" ht="30" customHeight="1">
      <c r="A10" s="2" t="s">
        <v>22</v>
      </c>
      <c r="B10" s="2" t="s">
        <v>19</v>
      </c>
      <c r="C10" s="2" t="str">
        <f t="shared" si="0"/>
        <v>BajoModerado</v>
      </c>
      <c r="D10" s="10" t="s">
        <v>22</v>
      </c>
    </row>
    <row r="11" spans="1:4" ht="30" customHeight="1">
      <c r="A11" s="2" t="s">
        <v>22</v>
      </c>
      <c r="B11" s="2" t="s">
        <v>20</v>
      </c>
      <c r="C11" s="2" t="str">
        <f t="shared" si="0"/>
        <v>BajoAlto</v>
      </c>
      <c r="D11" s="6" t="s">
        <v>19</v>
      </c>
    </row>
    <row r="12" spans="1:4" ht="30" customHeight="1">
      <c r="A12" s="2" t="s">
        <v>22</v>
      </c>
      <c r="B12" s="2" t="s">
        <v>21</v>
      </c>
      <c r="C12" s="2" t="str">
        <f t="shared" si="0"/>
        <v>BajoMuy Alto</v>
      </c>
      <c r="D12" s="7" t="s">
        <v>20</v>
      </c>
    </row>
    <row r="13" spans="1:4" ht="30" customHeight="1">
      <c r="A13" s="2" t="s">
        <v>19</v>
      </c>
      <c r="B13" s="2" t="s">
        <v>23</v>
      </c>
      <c r="C13" s="2" t="str">
        <f t="shared" si="0"/>
        <v>ModeradoMuy Bajo</v>
      </c>
      <c r="D13" s="10" t="s">
        <v>22</v>
      </c>
    </row>
    <row r="14" spans="1:4" ht="30" customHeight="1">
      <c r="A14" s="2" t="s">
        <v>19</v>
      </c>
      <c r="B14" s="2" t="s">
        <v>22</v>
      </c>
      <c r="C14" s="2" t="str">
        <f t="shared" si="0"/>
        <v>ModeradoBajo</v>
      </c>
      <c r="D14" s="10" t="s">
        <v>22</v>
      </c>
    </row>
    <row r="15" spans="1:4" ht="30" customHeight="1">
      <c r="A15" s="2" t="s">
        <v>19</v>
      </c>
      <c r="B15" s="2" t="s">
        <v>19</v>
      </c>
      <c r="C15" s="2" t="str">
        <f t="shared" si="0"/>
        <v>ModeradoModerado</v>
      </c>
      <c r="D15" s="6" t="s">
        <v>19</v>
      </c>
    </row>
    <row r="16" spans="1:4" ht="30" customHeight="1">
      <c r="A16" s="2" t="s">
        <v>19</v>
      </c>
      <c r="B16" s="2" t="s">
        <v>20</v>
      </c>
      <c r="C16" s="2" t="str">
        <f t="shared" si="0"/>
        <v>ModeradoAlto</v>
      </c>
      <c r="D16" s="7" t="s">
        <v>20</v>
      </c>
    </row>
    <row r="17" spans="1:4" ht="30" customHeight="1">
      <c r="A17" s="2" t="s">
        <v>19</v>
      </c>
      <c r="B17" s="2" t="s">
        <v>21</v>
      </c>
      <c r="C17" s="2" t="str">
        <f t="shared" si="0"/>
        <v>ModeradoMuy Alto</v>
      </c>
      <c r="D17" s="7" t="s">
        <v>20</v>
      </c>
    </row>
    <row r="18" spans="1:4" ht="30" customHeight="1">
      <c r="A18" s="2" t="s">
        <v>20</v>
      </c>
      <c r="B18" s="2" t="s">
        <v>23</v>
      </c>
      <c r="C18" s="2" t="str">
        <f t="shared" si="0"/>
        <v>AltoMuy Bajo</v>
      </c>
      <c r="D18" s="10" t="s">
        <v>22</v>
      </c>
    </row>
    <row r="19" spans="1:4" ht="30" customHeight="1">
      <c r="A19" s="2" t="s">
        <v>20</v>
      </c>
      <c r="B19" s="2" t="s">
        <v>22</v>
      </c>
      <c r="C19" s="2" t="str">
        <f t="shared" si="0"/>
        <v>AltoBajo</v>
      </c>
      <c r="D19" s="6" t="s">
        <v>19</v>
      </c>
    </row>
    <row r="20" spans="1:4" ht="30" customHeight="1">
      <c r="A20" s="2" t="s">
        <v>20</v>
      </c>
      <c r="B20" s="2" t="s">
        <v>19</v>
      </c>
      <c r="C20" s="2" t="str">
        <f t="shared" si="0"/>
        <v>AltoModerado</v>
      </c>
      <c r="D20" s="7" t="s">
        <v>20</v>
      </c>
    </row>
    <row r="21" spans="1:4" ht="30" customHeight="1">
      <c r="A21" s="2" t="s">
        <v>20</v>
      </c>
      <c r="B21" s="2" t="s">
        <v>20</v>
      </c>
      <c r="C21" s="2" t="str">
        <f t="shared" si="0"/>
        <v>AltoAlto</v>
      </c>
      <c r="D21" s="7" t="s">
        <v>20</v>
      </c>
    </row>
    <row r="22" spans="1:4" ht="30" customHeight="1">
      <c r="A22" s="2" t="s">
        <v>20</v>
      </c>
      <c r="B22" s="2" t="s">
        <v>21</v>
      </c>
      <c r="C22" s="2" t="str">
        <f t="shared" si="0"/>
        <v>AltoMuy Alto</v>
      </c>
      <c r="D22" s="8" t="s">
        <v>21</v>
      </c>
    </row>
    <row r="23" spans="1:4" ht="30" customHeight="1">
      <c r="A23" s="2" t="s">
        <v>21</v>
      </c>
      <c r="B23" s="2" t="s">
        <v>23</v>
      </c>
      <c r="C23" s="2" t="str">
        <f t="shared" si="0"/>
        <v>Muy AltoMuy Bajo</v>
      </c>
      <c r="D23" s="6" t="s">
        <v>19</v>
      </c>
    </row>
    <row r="24" spans="1:4" ht="30" customHeight="1">
      <c r="A24" s="2" t="s">
        <v>21</v>
      </c>
      <c r="B24" s="2" t="s">
        <v>22</v>
      </c>
      <c r="C24" s="2" t="str">
        <f t="shared" si="0"/>
        <v>Muy AltoBajo</v>
      </c>
      <c r="D24" s="7" t="s">
        <v>20</v>
      </c>
    </row>
    <row r="25" spans="1:4" ht="30" customHeight="1">
      <c r="A25" s="2" t="s">
        <v>21</v>
      </c>
      <c r="B25" s="2" t="s">
        <v>19</v>
      </c>
      <c r="C25" s="2" t="str">
        <f t="shared" si="0"/>
        <v>Muy AltoModerado</v>
      </c>
      <c r="D25" s="7" t="s">
        <v>20</v>
      </c>
    </row>
    <row r="26" spans="1:4" ht="30" customHeight="1">
      <c r="A26" s="2" t="s">
        <v>21</v>
      </c>
      <c r="B26" s="2" t="s">
        <v>20</v>
      </c>
      <c r="C26" s="2" t="str">
        <f t="shared" si="0"/>
        <v>Muy AltoAlto</v>
      </c>
      <c r="D26" s="8" t="s">
        <v>21</v>
      </c>
    </row>
    <row r="27" spans="1:4" ht="30" customHeight="1">
      <c r="A27" s="2" t="s">
        <v>21</v>
      </c>
      <c r="B27" s="2" t="s">
        <v>21</v>
      </c>
      <c r="C27" s="2" t="str">
        <f t="shared" si="0"/>
        <v>Muy AltoMuy Alto</v>
      </c>
      <c r="D27" s="8" t="s">
        <v>21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05"/>
  <sheetViews>
    <sheetView zoomScale="85" zoomScaleNormal="85" workbookViewId="0">
      <selection activeCell="A13" sqref="A13"/>
    </sheetView>
  </sheetViews>
  <sheetFormatPr baseColWidth="10" defaultRowHeight="15"/>
  <cols>
    <col min="1" max="1" width="47.85546875" style="21" customWidth="1"/>
    <col min="2" max="2" width="46.140625" style="20" customWidth="1"/>
    <col min="3" max="12" width="46.140625" customWidth="1"/>
    <col min="13" max="14" width="9.5703125" customWidth="1"/>
  </cols>
  <sheetData>
    <row r="1" spans="1:2">
      <c r="A1" s="23" t="s">
        <v>92</v>
      </c>
      <c r="B1"/>
    </row>
    <row r="2" spans="1:2">
      <c r="A2" s="22" t="s">
        <v>10</v>
      </c>
      <c r="B2"/>
    </row>
    <row r="3" spans="1:2">
      <c r="A3" s="22" t="s">
        <v>11</v>
      </c>
      <c r="B3"/>
    </row>
    <row r="4" spans="1:2">
      <c r="A4" s="22" t="s">
        <v>94</v>
      </c>
      <c r="B4"/>
    </row>
    <row r="5" spans="1:2">
      <c r="A5" s="22" t="s">
        <v>1</v>
      </c>
      <c r="B5"/>
    </row>
    <row r="6" spans="1:2">
      <c r="A6" s="22" t="s">
        <v>24</v>
      </c>
      <c r="B6"/>
    </row>
    <row r="7" spans="1:2">
      <c r="A7" s="22" t="s">
        <v>9</v>
      </c>
      <c r="B7"/>
    </row>
    <row r="8" spans="1:2">
      <c r="A8" s="22" t="s">
        <v>96</v>
      </c>
      <c r="B8"/>
    </row>
    <row r="9" spans="1:2">
      <c r="A9" s="22" t="s">
        <v>99</v>
      </c>
      <c r="B9"/>
    </row>
    <row r="10" spans="1:2">
      <c r="A10" s="22" t="s">
        <v>25</v>
      </c>
      <c r="B10"/>
    </row>
    <row r="11" spans="1:2">
      <c r="A11" s="22" t="s">
        <v>103</v>
      </c>
      <c r="B11"/>
    </row>
    <row r="12" spans="1:2">
      <c r="A12" s="22" t="s">
        <v>104</v>
      </c>
      <c r="B12"/>
    </row>
    <row r="13" spans="1:2">
      <c r="A13" s="22" t="s">
        <v>106</v>
      </c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Riegos</vt:lpstr>
      <vt:lpstr>Niveles de Probabilidad</vt:lpstr>
      <vt:lpstr>Niveles de Impacto</vt:lpstr>
      <vt:lpstr>Niveles de Exposición</vt:lpstr>
      <vt:lpstr>Segmentación de Riesgos</vt:lpstr>
      <vt:lpstr>Exposicion</vt:lpstr>
      <vt:lpstr>Impacto</vt:lpstr>
      <vt:lpstr>Probabilidad</vt:lpstr>
      <vt:lpstr>Riesgos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Losso</dc:creator>
  <cp:lastModifiedBy>Javier Ramírez</cp:lastModifiedBy>
  <dcterms:created xsi:type="dcterms:W3CDTF">2011-04-26T21:26:54Z</dcterms:created>
  <dcterms:modified xsi:type="dcterms:W3CDTF">2011-09-01T03:33:22Z</dcterms:modified>
</cp:coreProperties>
</file>