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A:\homefolder\desktop\Insurance-Data-Science\"/>
    </mc:Choice>
  </mc:AlternateContent>
  <xr:revisionPtr revIDLastSave="0" documentId="13_ncr:1_{98C55C18-CE95-4ED3-BFDE-0052013AADD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mon Claims" sheetId="2" r:id="rId1"/>
    <sheet name="Complete Model" sheetId="3" r:id="rId2"/>
  </sheets>
  <definedNames>
    <definedName name="ExternalData_1" localSheetId="0" hidden="1">'Common Claims'!$A$1:$G$35</definedName>
    <definedName name="ExternalData_1" localSheetId="1" hidden="1">'Complete Model'!$A$1:$C$35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3" l="1"/>
  <c r="O26" i="3"/>
  <c r="O25" i="3"/>
  <c r="O24" i="3"/>
  <c r="O23" i="3"/>
  <c r="O22" i="3"/>
  <c r="O21" i="3"/>
  <c r="O17" i="3"/>
  <c r="O16" i="3"/>
  <c r="O15" i="3"/>
  <c r="O14" i="3"/>
  <c r="O13" i="3"/>
  <c r="O12" i="3"/>
  <c r="O11" i="3"/>
  <c r="O20" i="3"/>
  <c r="O10" i="3"/>
  <c r="F3" i="3"/>
  <c r="G3" i="3" s="1"/>
  <c r="F4" i="3"/>
  <c r="G4" i="3" s="1"/>
  <c r="F5" i="3"/>
  <c r="G5" i="3" s="1"/>
  <c r="F6" i="3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2" i="3"/>
  <c r="G2" i="3" s="1"/>
  <c r="G6" i="3"/>
  <c r="H4" i="3" l="1"/>
  <c r="H8" i="3"/>
  <c r="H15" i="3"/>
  <c r="H22" i="3"/>
  <c r="H29" i="3"/>
  <c r="H16" i="3"/>
  <c r="H30" i="3"/>
  <c r="H17" i="3"/>
  <c r="H32" i="3"/>
  <c r="H11" i="3"/>
  <c r="H26" i="3"/>
  <c r="H33" i="3"/>
  <c r="H18" i="3"/>
  <c r="H2" i="3"/>
  <c r="H12" i="3"/>
  <c r="H20" i="3"/>
  <c r="H27" i="3"/>
  <c r="H34" i="3"/>
  <c r="H5" i="3"/>
  <c r="H14" i="3"/>
  <c r="H21" i="3"/>
  <c r="H28" i="3"/>
  <c r="H35" i="3"/>
  <c r="H9" i="3"/>
  <c r="H23" i="3"/>
  <c r="H10" i="3"/>
  <c r="H24" i="3"/>
  <c r="H31" i="3"/>
  <c r="H25" i="3"/>
  <c r="H19" i="3"/>
  <c r="H13" i="3"/>
  <c r="H7" i="3"/>
  <c r="H3" i="3"/>
  <c r="H6" i="3"/>
  <c r="O13" i="2"/>
  <c r="O23" i="2"/>
  <c r="O22" i="2"/>
  <c r="O21" i="2"/>
  <c r="O20" i="2"/>
  <c r="O19" i="2"/>
  <c r="O18" i="2"/>
  <c r="O17" i="2"/>
  <c r="O12" i="2"/>
  <c r="O11" i="2"/>
  <c r="O8" i="2"/>
  <c r="O7" i="2"/>
  <c r="O16" i="2"/>
  <c r="O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B7730C-35B1-47E1-BC78-4769D1135C84}" keepAlive="1" name="Query - part2-ex3-pricing_structure" description="Connection to the 'part2-ex3-pricing_structure' query in the workbook." type="5" refreshedVersion="8" background="1" saveData="1">
    <dbPr connection="Provider=Microsoft.Mashup.OleDb.1;Data Source=$Workbook$;Location=part2-ex3-pricing_structure;Extended Properties=&quot;&quot;" command="SELECT * FROM [part2-ex3-pricing_structure]"/>
  </connection>
  <connection id="2" xr16:uid="{704F3538-4953-47ED-9BBA-1AADF676E6E8}" keepAlive="1" name="Query - part2-ex3-pricing_structure (2)" description="Connection to the 'part2-ex3-pricing_structure (2)' query in the workbook." type="5" refreshedVersion="8" background="1" saveData="1">
    <dbPr connection="Provider=Microsoft.Mashup.OleDb.1;Data Source=$Workbook$;Location=&quot;part2-ex3-pricing_structure (2)&quot;;Extended Properties=&quot;&quot;" command="SELECT * FROM [part2-ex3-pricing_structure (2)]"/>
  </connection>
</connections>
</file>

<file path=xl/sharedStrings.xml><?xml version="1.0" encoding="utf-8"?>
<sst xmlns="http://schemas.openxmlformats.org/spreadsheetml/2006/main" count="129" uniqueCount="53">
  <si>
    <t>beta_N</t>
  </si>
  <si>
    <t>beta_Y</t>
  </si>
  <si>
    <t>E(N)</t>
  </si>
  <si>
    <t>E(Y)</t>
  </si>
  <si>
    <t>Pure Premium</t>
  </si>
  <si>
    <t>Tariff</t>
  </si>
  <si>
    <t>Standard Insured</t>
  </si>
  <si>
    <t>Zone D</t>
  </si>
  <si>
    <t>Zone E</t>
  </si>
  <si>
    <t>Zone F</t>
  </si>
  <si>
    <t>Zone A &amp; B</t>
  </si>
  <si>
    <t>Brand 2</t>
  </si>
  <si>
    <t>Brand 6</t>
  </si>
  <si>
    <t>Brand 12</t>
  </si>
  <si>
    <t>Brand 14</t>
  </si>
  <si>
    <t>Brand 10 &amp; 11 &amp; 13</t>
  </si>
  <si>
    <t>Brand 3 &amp; 5</t>
  </si>
  <si>
    <t>Fuel E</t>
  </si>
  <si>
    <t>Age 31-41</t>
  </si>
  <si>
    <t>Age 41-51</t>
  </si>
  <si>
    <t>Age 51-61</t>
  </si>
  <si>
    <t>Age 61-71</t>
  </si>
  <si>
    <t>Age 71-81</t>
  </si>
  <si>
    <t>Age 81-101</t>
  </si>
  <si>
    <t>Age 25-31</t>
  </si>
  <si>
    <t>Vehicle Age 4-11</t>
  </si>
  <si>
    <t>Vehicle Age 11-16</t>
  </si>
  <si>
    <t>Vehicle Age 16-20</t>
  </si>
  <si>
    <t>Vehicle Age 20-101</t>
  </si>
  <si>
    <t>Power 5</t>
  </si>
  <si>
    <t>Power 6</t>
  </si>
  <si>
    <t>Power 7</t>
  </si>
  <si>
    <t>Power 8</t>
  </si>
  <si>
    <t>Power 9</t>
  </si>
  <si>
    <t>Power 10</t>
  </si>
  <si>
    <t>Power 11</t>
  </si>
  <si>
    <t>Power 12</t>
  </si>
  <si>
    <t>Power 13</t>
  </si>
  <si>
    <t>Power 14</t>
  </si>
  <si>
    <t>Power 15</t>
  </si>
  <si>
    <t>Risk Profile</t>
  </si>
  <si>
    <t>Fuel D</t>
  </si>
  <si>
    <t>Age 18-25</t>
  </si>
  <si>
    <t>Zone C</t>
  </si>
  <si>
    <t>Brands 1, 4, 7, 8, 9</t>
  </si>
  <si>
    <t>Vehicle Age 0-4</t>
  </si>
  <si>
    <t>Power 4</t>
  </si>
  <si>
    <t>Standard Insured Risk Profile</t>
  </si>
  <si>
    <t>E(Y | Y &lt;= 5060)</t>
  </si>
  <si>
    <t>E(Y | Y &gt; 5060)</t>
  </si>
  <si>
    <t>P(Y &gt; 5060)</t>
  </si>
  <si>
    <t>Highest Risk Profile Base Premium</t>
  </si>
  <si>
    <t>Lowest Risk Profile Base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</si>
</sst>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4" tint="0.499984740745262"/>
      </top>
      <bottom style="medium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6" applyNumberFormat="0" applyAlignment="0" applyProtection="0"/>
  </cellStyleXfs>
  <cellXfs count="29">
    <xf numFmtId="0" fontId="0" fillId="0" borderId="0" xfId="0"/>
    <xf numFmtId="0" fontId="2" fillId="0" borderId="1" xfId="1" applyNumberFormat="1"/>
    <xf numFmtId="0" fontId="2" fillId="0" borderId="1" xfId="1"/>
    <xf numFmtId="0" fontId="3" fillId="2" borderId="0" xfId="2"/>
    <xf numFmtId="0" fontId="1" fillId="5" borderId="0" xfId="5"/>
    <xf numFmtId="0" fontId="3" fillId="3" borderId="0" xfId="3"/>
    <xf numFmtId="0" fontId="3" fillId="4" borderId="0" xfId="4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7" borderId="0" xfId="7"/>
    <xf numFmtId="0" fontId="1" fillId="6" borderId="0" xfId="6"/>
    <xf numFmtId="0" fontId="0" fillId="0" borderId="0" xfId="0" applyBorder="1"/>
    <xf numFmtId="0" fontId="2" fillId="0" borderId="1" xfId="1" applyNumberFormat="1" applyBorder="1"/>
    <xf numFmtId="0" fontId="2" fillId="0" borderId="1" xfId="1" applyBorder="1"/>
    <xf numFmtId="0" fontId="2" fillId="0" borderId="3" xfId="1" applyBorder="1"/>
    <xf numFmtId="0" fontId="2" fillId="0" borderId="4" xfId="1" applyBorder="1"/>
    <xf numFmtId="0" fontId="0" fillId="0" borderId="3" xfId="0" applyFont="1" applyBorder="1"/>
    <xf numFmtId="0" fontId="0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6" fillId="8" borderId="6" xfId="8" applyFont="1"/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8" borderId="10" xfId="8" applyFont="1" applyBorder="1"/>
    <xf numFmtId="0" fontId="6" fillId="8" borderId="9" xfId="8" applyFont="1" applyBorder="1"/>
    <xf numFmtId="0" fontId="6" fillId="8" borderId="11" xfId="8" applyFont="1" applyBorder="1"/>
    <xf numFmtId="0" fontId="2" fillId="0" borderId="12" xfId="1" applyBorder="1"/>
  </cellXfs>
  <cellStyles count="9">
    <cellStyle name="20% - Accent6" xfId="6" builtinId="50"/>
    <cellStyle name="60% - Accent5" xfId="5" builtinId="48"/>
    <cellStyle name="60% - Accent6" xfId="7" builtinId="52"/>
    <cellStyle name="Accent1" xfId="2" builtinId="29"/>
    <cellStyle name="Accent2" xfId="3" builtinId="33"/>
    <cellStyle name="Accent4" xfId="4" builtinId="41"/>
    <cellStyle name="Heading 2" xfId="1" builtinId="17"/>
    <cellStyle name="Normal" xfId="0" builtinId="0"/>
    <cellStyle name="Output" xfId="8" builtinId="21"/>
  </cellStyles>
  <dxfs count="6"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</dxf>
    <dxf>
      <border outline="0">
        <left style="thin">
          <color rgb="FF3F3F3F"/>
        </left>
      </border>
    </dxf>
    <dxf>
      <border outline="0">
        <right style="thin">
          <color rgb="FF3F3F3F"/>
        </right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672123-C50E-419E-B8B6-958EB806016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beta_N" tableColumnId="2"/>
      <queryTableField id="3" name="beta_Y" tableColumnId="3"/>
      <queryTableField id="4" name="E(N)" tableColumnId="4"/>
      <queryTableField id="5" name="E(Y)" tableColumnId="5"/>
      <queryTableField id="6" name="Pure Premium" tableColumnId="6"/>
      <queryTableField id="7" name="Tariff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46FA9E1-8DB3-4B26-BE1A-4AB3A825973D}" autoFormatId="16" applyNumberFormats="0" applyBorderFormats="0" applyFontFormats="0" applyPatternFormats="0" applyAlignmentFormats="0" applyWidthHeightFormats="0">
  <queryTableRefresh nextId="13" unboundColumnsRight="5">
    <queryTableFields count="8">
      <queryTableField id="1" name="Column1" tableColumnId="1"/>
      <queryTableField id="4" name="E(N)" tableColumnId="4"/>
      <queryTableField id="5" name="E(Y)" tableColumnId="5"/>
      <queryTableField id="8" dataBound="0" tableColumnId="2"/>
      <queryTableField id="9" dataBound="0" tableColumnId="3"/>
      <queryTableField id="10" dataBound="0" tableColumnId="6"/>
      <queryTableField id="11" dataBound="0" tableColumnId="7"/>
      <queryTableField id="12" dataBound="0" tableColumnId="8"/>
    </queryTableFields>
    <queryTableDeletedFields count="4">
      <deletedField name="beta_N"/>
      <deletedField name="beta_Y"/>
      <deletedField name="Pure Premium"/>
      <deletedField name="Tarif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855E0-3CAA-448D-B4E4-82CE22C8E20D}" name="part2_ex3_pricing_structure" displayName="part2_ex3_pricing_structure" ref="A1:G35" tableType="queryTable" totalsRowShown="0">
  <autoFilter ref="A1:G35" xr:uid="{4FA855E0-3CAA-448D-B4E4-82CE22C8E20D}"/>
  <tableColumns count="7">
    <tableColumn id="1" xr3:uid="{28FD8CEC-39E7-4659-B9C3-B7EEF5A7E37B}" uniqueName="1" name="Risk Profile" queryTableFieldId="1" dataDxfId="5"/>
    <tableColumn id="2" xr3:uid="{20DE9192-D75B-48C8-B58D-182916CA21DA}" uniqueName="2" name="beta_N" queryTableFieldId="2"/>
    <tableColumn id="3" xr3:uid="{259F8E17-97E1-40DD-95EB-1FC244FB0BE6}" uniqueName="3" name="beta_Y" queryTableFieldId="3"/>
    <tableColumn id="4" xr3:uid="{F6191DEE-45A1-4270-92A8-5B2FC2217FB6}" uniqueName="4" name="E(N)" queryTableFieldId="4"/>
    <tableColumn id="5" xr3:uid="{E084A1A5-0F53-488D-BC6C-2F2911667C0E}" uniqueName="5" name="E(Y)" queryTableFieldId="5"/>
    <tableColumn id="6" xr3:uid="{81A4AF07-8D50-4AD0-85EE-1C48586484B9}" uniqueName="6" name="Pure Premium" queryTableFieldId="6"/>
    <tableColumn id="7" xr3:uid="{49DF86CE-A49C-4857-A8AE-88AA47297950}" uniqueName="7" name="Tariff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F0DAE8-F25F-4B36-BE00-1FBB121D2E10}" name="part2_ex3_pricing_structure3" displayName="part2_ex3_pricing_structure3" ref="A1:H35" tableType="queryTable" totalsRowShown="0">
  <autoFilter ref="A1:H35" xr:uid="{5CF0DAE8-F25F-4B36-BE00-1FBB121D2E10}"/>
  <tableColumns count="8">
    <tableColumn id="1" xr3:uid="{5D123CBB-C7FA-427C-AADA-602861ACCDFD}" uniqueName="1" name="Risk Profile" queryTableFieldId="1" dataDxfId="4"/>
    <tableColumn id="4" xr3:uid="{3F44DD62-0EB1-47C4-ACEF-FBF67C9BCAD9}" uniqueName="4" name="E(N)" queryTableFieldId="4"/>
    <tableColumn id="5" xr3:uid="{40604483-A076-496E-8983-8791E48860D5}" uniqueName="5" name="E(Y | Y &lt;= 5060)" queryTableFieldId="5" dataDxfId="2"/>
    <tableColumn id="2" xr3:uid="{000F8FC1-FC6A-4795-A8C7-8F166DC3E385}" uniqueName="2" name="E(Y | Y &gt; 5060)" queryTableFieldId="8" dataDxfId="0"/>
    <tableColumn id="3" xr3:uid="{A5C07992-DC87-431E-92B3-654A96BBAFA9}" uniqueName="3" name="P(Y &gt; 5060)" queryTableFieldId="9" dataDxfId="1"/>
    <tableColumn id="6" xr3:uid="{F8449475-A2F7-4988-A09F-E0C2EACB0494}" uniqueName="6" name="E(Y)" queryTableFieldId="10">
      <calculatedColumnFormula>part2_ex3_pricing_structure3[[#This Row],[P(Y &gt; 5060)]]*part2_ex3_pricing_structure3[[#This Row],[E(Y | Y &gt; 5060)]]+part2_ex3_pricing_structure3[[#This Row],[E(Y | Y &lt;= 5060)]]*(1-part2_ex3_pricing_structure3[[#This Row],[P(Y &gt; 5060)]])</calculatedColumnFormula>
    </tableColumn>
    <tableColumn id="7" xr3:uid="{60D8EDED-E6D5-4A46-8C4A-E1007E48718D}" uniqueName="7" name="Pure Premium" queryTableFieldId="11">
      <calculatedColumnFormula>part2_ex3_pricing_structure3[[#This Row],[E(N)]]*part2_ex3_pricing_structure3[[#This Row],[E(Y)]]</calculatedColumnFormula>
    </tableColumn>
    <tableColumn id="8" xr3:uid="{C7D60356-7127-46E4-93B0-5FE87D9ABA02}" uniqueName="8" name="Tariff" queryTableFieldId="12" dataDxfId="3">
      <calculatedColumnFormula>part2_ex3_pricing_structure3[[#This Row],[Pure Premium]]/$G$2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DCF3-EE20-4D46-B7ED-CCCA21EFD71B}">
  <dimension ref="A1:O35"/>
  <sheetViews>
    <sheetView workbookViewId="0">
      <selection activeCell="K20" sqref="K20"/>
    </sheetView>
  </sheetViews>
  <sheetFormatPr defaultRowHeight="15" x14ac:dyDescent="0.25"/>
  <cols>
    <col min="1" max="1" width="18" bestFit="1" customWidth="1"/>
    <col min="2" max="3" width="12.7109375" bestFit="1" customWidth="1"/>
    <col min="4" max="5" width="12" bestFit="1" customWidth="1"/>
    <col min="6" max="6" width="16.140625" bestFit="1" customWidth="1"/>
    <col min="7" max="7" width="12" bestFit="1" customWidth="1"/>
    <col min="10" max="10" width="27" bestFit="1" customWidth="1"/>
    <col min="14" max="14" width="32" bestFit="1" customWidth="1"/>
  </cols>
  <sheetData>
    <row r="1" spans="1:15" x14ac:dyDescent="0.2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ht="18" thickBot="1" x14ac:dyDescent="0.35">
      <c r="A2" s="1" t="s">
        <v>6</v>
      </c>
      <c r="B2" s="2">
        <v>-1.67938083008443</v>
      </c>
      <c r="C2" s="2">
        <v>7.2777048039724503</v>
      </c>
      <c r="D2" s="2">
        <v>0.18648940893101781</v>
      </c>
      <c r="E2" s="2">
        <v>1447.6615420888106</v>
      </c>
      <c r="F2" s="2">
        <v>269.97354531630805</v>
      </c>
      <c r="G2" s="2">
        <v>269.97354531630805</v>
      </c>
      <c r="J2" s="11" t="s">
        <v>47</v>
      </c>
    </row>
    <row r="3" spans="1:15" ht="15.75" thickTop="1" x14ac:dyDescent="0.25">
      <c r="A3" s="7" t="s">
        <v>7</v>
      </c>
      <c r="B3" s="7">
        <v>0.233977207300399</v>
      </c>
      <c r="C3" s="7">
        <v>0</v>
      </c>
      <c r="D3" s="7">
        <v>0.23565094326839237</v>
      </c>
      <c r="E3" s="7">
        <v>1447.6615420888106</v>
      </c>
      <c r="F3" s="7">
        <v>341.14280792660372</v>
      </c>
      <c r="G3" s="7">
        <v>1.2636156906666982</v>
      </c>
      <c r="J3" s="12" t="s">
        <v>43</v>
      </c>
    </row>
    <row r="4" spans="1:15" x14ac:dyDescent="0.25">
      <c r="A4" t="s">
        <v>8</v>
      </c>
      <c r="B4">
        <v>0.40675554795344399</v>
      </c>
      <c r="C4">
        <v>0</v>
      </c>
      <c r="D4">
        <v>0.28009532645427332</v>
      </c>
      <c r="E4">
        <v>1447.6615420888106</v>
      </c>
      <c r="F4">
        <v>405.48323222666215</v>
      </c>
      <c r="G4">
        <v>1.5019369092315598</v>
      </c>
      <c r="J4" s="12" t="s">
        <v>44</v>
      </c>
    </row>
    <row r="5" spans="1:15" x14ac:dyDescent="0.25">
      <c r="A5" t="s">
        <v>9</v>
      </c>
      <c r="B5">
        <v>0.41533622148715299</v>
      </c>
      <c r="C5">
        <v>0</v>
      </c>
      <c r="D5">
        <v>0.28250907398876451</v>
      </c>
      <c r="E5">
        <v>1447.6615420888106</v>
      </c>
      <c r="F5">
        <v>408.97752170465674</v>
      </c>
      <c r="G5">
        <v>1.5148799902801142</v>
      </c>
      <c r="J5" s="12" t="s">
        <v>41</v>
      </c>
    </row>
    <row r="6" spans="1:15" ht="15.75" thickBot="1" x14ac:dyDescent="0.3">
      <c r="A6" s="8" t="s">
        <v>10</v>
      </c>
      <c r="B6" s="8">
        <v>-0.16554756283758201</v>
      </c>
      <c r="C6" s="8">
        <v>0</v>
      </c>
      <c r="D6" s="8">
        <v>0.15803663702627774</v>
      </c>
      <c r="E6" s="8">
        <v>1447.6615420888106</v>
      </c>
      <c r="F6" s="8">
        <v>228.78356166399087</v>
      </c>
      <c r="G6" s="8">
        <v>0.84742955609203141</v>
      </c>
      <c r="J6" s="12" t="s">
        <v>42</v>
      </c>
      <c r="N6" s="5" t="s">
        <v>51</v>
      </c>
      <c r="O6" s="5">
        <f>G2</f>
        <v>269.97354531630805</v>
      </c>
    </row>
    <row r="7" spans="1:15" x14ac:dyDescent="0.25">
      <c r="A7" s="9" t="s">
        <v>11</v>
      </c>
      <c r="B7" s="9">
        <v>5.5324662408926799E-2</v>
      </c>
      <c r="C7" s="9">
        <v>4.34946992196691E-2</v>
      </c>
      <c r="D7" s="9">
        <v>0.19709761454229824</v>
      </c>
      <c r="E7" s="9">
        <v>1512.0165511269809</v>
      </c>
      <c r="F7" s="9">
        <v>298.01485537560086</v>
      </c>
      <c r="G7" s="9">
        <v>1.1038668808324863</v>
      </c>
      <c r="J7" s="12" t="s">
        <v>45</v>
      </c>
      <c r="N7" s="6" t="s">
        <v>9</v>
      </c>
      <c r="O7" s="6">
        <f>G5</f>
        <v>1.5148799902801142</v>
      </c>
    </row>
    <row r="8" spans="1:15" x14ac:dyDescent="0.25">
      <c r="A8" t="s">
        <v>12</v>
      </c>
      <c r="B8">
        <v>-0.11715936372916</v>
      </c>
      <c r="C8">
        <v>-7.1770064241711798E-2</v>
      </c>
      <c r="D8">
        <v>0.16587178081485887</v>
      </c>
      <c r="E8">
        <v>1347.4035722372469</v>
      </c>
      <c r="F8">
        <v>223.49623000329447</v>
      </c>
      <c r="G8">
        <v>0.82784492732960357</v>
      </c>
      <c r="J8" s="12" t="s">
        <v>46</v>
      </c>
      <c r="N8" s="6" t="s">
        <v>15</v>
      </c>
      <c r="O8" s="6">
        <f>G11</f>
        <v>1.3347899426306797</v>
      </c>
    </row>
    <row r="9" spans="1:15" x14ac:dyDescent="0.25">
      <c r="A9" t="s">
        <v>13</v>
      </c>
      <c r="B9">
        <v>-0.133240574896139</v>
      </c>
      <c r="C9">
        <v>0.12786210171169199</v>
      </c>
      <c r="D9">
        <v>0.1632256948386939</v>
      </c>
      <c r="E9">
        <v>1645.1171980619731</v>
      </c>
      <c r="F9">
        <v>268.52539774475076</v>
      </c>
      <c r="G9">
        <v>0.99463596490589257</v>
      </c>
      <c r="N9" s="6" t="s">
        <v>41</v>
      </c>
      <c r="O9" s="6">
        <v>1</v>
      </c>
    </row>
    <row r="10" spans="1:15" x14ac:dyDescent="0.25">
      <c r="A10" t="s">
        <v>14</v>
      </c>
      <c r="B10">
        <v>-0.21362289493174799</v>
      </c>
      <c r="C10">
        <v>-0.146287624797524</v>
      </c>
      <c r="D10">
        <v>0.15061871149550593</v>
      </c>
      <c r="E10">
        <v>1250.6481040557182</v>
      </c>
      <c r="F10">
        <v>188.37100596716971</v>
      </c>
      <c r="G10">
        <v>0.69773875713070077</v>
      </c>
      <c r="N10" s="6" t="s">
        <v>42</v>
      </c>
      <c r="O10" s="6">
        <v>1</v>
      </c>
    </row>
    <row r="11" spans="1:15" x14ac:dyDescent="0.25">
      <c r="A11" t="s">
        <v>15</v>
      </c>
      <c r="B11">
        <v>0.26427885901887299</v>
      </c>
      <c r="C11">
        <v>2.44950741090455E-2</v>
      </c>
      <c r="D11">
        <v>0.24290084332802728</v>
      </c>
      <c r="E11">
        <v>1483.5599915061136</v>
      </c>
      <c r="F11">
        <v>360.35797306455601</v>
      </c>
      <c r="G11">
        <v>1.3347899426306797</v>
      </c>
      <c r="N11" s="6" t="s">
        <v>25</v>
      </c>
      <c r="O11" s="6">
        <f>G21</f>
        <v>1.170749801878388</v>
      </c>
    </row>
    <row r="12" spans="1:15" ht="15.75" thickBot="1" x14ac:dyDescent="0.3">
      <c r="A12" s="8" t="s">
        <v>16</v>
      </c>
      <c r="B12" s="8">
        <v>0.16295669697430001</v>
      </c>
      <c r="C12" s="8">
        <v>-4.2941897139256599E-2</v>
      </c>
      <c r="D12" s="8">
        <v>0.21949537153061305</v>
      </c>
      <c r="E12" s="8">
        <v>1386.8120555357598</v>
      </c>
      <c r="F12" s="8">
        <v>304.39882737295477</v>
      </c>
      <c r="G12" s="8">
        <v>1.1275135384702719</v>
      </c>
      <c r="N12" s="6" t="s">
        <v>37</v>
      </c>
      <c r="O12" s="6">
        <f>G33</f>
        <v>1.0994357083645019</v>
      </c>
    </row>
    <row r="13" spans="1:15" ht="15.75" thickBot="1" x14ac:dyDescent="0.3">
      <c r="A13" s="10" t="s">
        <v>17</v>
      </c>
      <c r="B13" s="10">
        <v>-0.16885304448785701</v>
      </c>
      <c r="C13" s="10">
        <v>0</v>
      </c>
      <c r="D13" s="10">
        <v>0.15751511224267467</v>
      </c>
      <c r="E13" s="10">
        <v>1447.6615420888106</v>
      </c>
      <c r="F13" s="10">
        <v>228.0285702915225</v>
      </c>
      <c r="G13" s="10">
        <v>0.84463301774386179</v>
      </c>
      <c r="N13" s="5" t="s">
        <v>4</v>
      </c>
      <c r="O13" s="5">
        <f>PRODUCT(O6:O12)</f>
        <v>702.66172212273648</v>
      </c>
    </row>
    <row r="14" spans="1:15" x14ac:dyDescent="0.25">
      <c r="A14" s="9" t="s">
        <v>18</v>
      </c>
      <c r="B14" s="9">
        <v>-0.681240398889289</v>
      </c>
      <c r="C14" s="9">
        <v>-0.21035949160196901</v>
      </c>
      <c r="D14" s="9">
        <v>9.4361584833758491E-2</v>
      </c>
      <c r="E14" s="9">
        <v>1173.0298693203379</v>
      </c>
      <c r="F14" s="9">
        <v>110.6889575264037</v>
      </c>
      <c r="G14" s="9">
        <v>0.40999927380557832</v>
      </c>
    </row>
    <row r="15" spans="1:15" x14ac:dyDescent="0.25">
      <c r="A15" t="s">
        <v>19</v>
      </c>
      <c r="B15">
        <v>-0.67231526499017702</v>
      </c>
      <c r="C15">
        <v>-0.16601480137750599</v>
      </c>
      <c r="D15">
        <v>9.5207544147795198E-2</v>
      </c>
      <c r="E15">
        <v>1226.218107755707</v>
      </c>
      <c r="F15">
        <v>116.74521462897737</v>
      </c>
      <c r="G15">
        <v>0.43243205363768372</v>
      </c>
    </row>
    <row r="16" spans="1:15" x14ac:dyDescent="0.25">
      <c r="A16" t="s">
        <v>20</v>
      </c>
      <c r="B16">
        <v>-0.79561489778935002</v>
      </c>
      <c r="C16">
        <v>-0.14805339881719401</v>
      </c>
      <c r="D16">
        <v>8.416334981299585E-2</v>
      </c>
      <c r="E16">
        <v>1248.4416907127975</v>
      </c>
      <c r="F16">
        <v>105.07303473658915</v>
      </c>
      <c r="G16">
        <v>0.38919752160709986</v>
      </c>
      <c r="N16" s="3" t="s">
        <v>52</v>
      </c>
      <c r="O16" s="3">
        <f>G2</f>
        <v>269.97354531630805</v>
      </c>
    </row>
    <row r="17" spans="1:15" x14ac:dyDescent="0.25">
      <c r="A17" t="s">
        <v>21</v>
      </c>
      <c r="B17">
        <v>-0.79354246728168998</v>
      </c>
      <c r="C17">
        <v>-0.24704645153386401</v>
      </c>
      <c r="D17">
        <v>8.4337953371152435E-2</v>
      </c>
      <c r="E17">
        <v>1130.7748135414311</v>
      </c>
      <c r="F17">
        <v>95.367233497730808</v>
      </c>
      <c r="G17">
        <v>0.35324658712762419</v>
      </c>
      <c r="N17" s="4" t="s">
        <v>10</v>
      </c>
      <c r="O17" s="4">
        <f>G6</f>
        <v>0.84742955609203141</v>
      </c>
    </row>
    <row r="18" spans="1:15" x14ac:dyDescent="0.25">
      <c r="A18" t="s">
        <v>22</v>
      </c>
      <c r="B18">
        <v>-0.85028883984426595</v>
      </c>
      <c r="C18">
        <v>-1.1402594411742101E-2</v>
      </c>
      <c r="D18">
        <v>7.9685338402342418E-2</v>
      </c>
      <c r="E18">
        <v>1431.2481998581209</v>
      </c>
      <c r="F18">
        <v>114.04949714343778</v>
      </c>
      <c r="G18">
        <v>0.42244693645747555</v>
      </c>
      <c r="N18" s="4" t="s">
        <v>14</v>
      </c>
      <c r="O18" s="4">
        <f>G10</f>
        <v>0.69773875713070077</v>
      </c>
    </row>
    <row r="19" spans="1:15" x14ac:dyDescent="0.25">
      <c r="A19" t="s">
        <v>23</v>
      </c>
      <c r="B19">
        <v>-1.05206750310166</v>
      </c>
      <c r="C19">
        <v>-0.31550885974395898</v>
      </c>
      <c r="D19">
        <v>6.5124898777757539E-2</v>
      </c>
      <c r="E19">
        <v>1055.9498200324588</v>
      </c>
      <c r="F19">
        <v>68.768625144005171</v>
      </c>
      <c r="G19">
        <v>0.25472356953876374</v>
      </c>
      <c r="N19" s="4" t="s">
        <v>17</v>
      </c>
      <c r="O19" s="4">
        <f>G13</f>
        <v>0.84463301774386179</v>
      </c>
    </row>
    <row r="20" spans="1:15" ht="15.75" thickBot="1" x14ac:dyDescent="0.3">
      <c r="A20" s="8" t="s">
        <v>24</v>
      </c>
      <c r="B20" s="8">
        <v>-0.57661273127789603</v>
      </c>
      <c r="C20" s="8">
        <v>-0.26718420114840902</v>
      </c>
      <c r="D20" s="8">
        <v>0.10476939718186402</v>
      </c>
      <c r="E20" s="8">
        <v>1108.2313030923731</v>
      </c>
      <c r="F20" s="8">
        <v>116.10872556305956</v>
      </c>
      <c r="G20" s="8">
        <v>0.43007445572870318</v>
      </c>
      <c r="N20" s="4" t="s">
        <v>23</v>
      </c>
      <c r="O20" s="4">
        <f>G19</f>
        <v>0.25472356953876374</v>
      </c>
    </row>
    <row r="21" spans="1:15" x14ac:dyDescent="0.25">
      <c r="A21" s="9" t="s">
        <v>25</v>
      </c>
      <c r="B21" s="9">
        <v>0.10430700997115</v>
      </c>
      <c r="C21" s="9">
        <v>5.33373898841168E-2</v>
      </c>
      <c r="D21" s="9">
        <v>0.20699227192418446</v>
      </c>
      <c r="E21" s="9">
        <v>1526.9723442005693</v>
      </c>
      <c r="F21" s="9">
        <v>316.07147469147361</v>
      </c>
      <c r="G21" s="9">
        <v>1.170749801878388</v>
      </c>
      <c r="N21" s="4" t="s">
        <v>28</v>
      </c>
      <c r="O21" s="4">
        <f>G24</f>
        <v>0.74295420238113985</v>
      </c>
    </row>
    <row r="22" spans="1:15" x14ac:dyDescent="0.25">
      <c r="A22" t="s">
        <v>26</v>
      </c>
      <c r="B22">
        <v>2.6034494212972301E-2</v>
      </c>
      <c r="C22">
        <v>-4.8084433565169999E-3</v>
      </c>
      <c r="D22">
        <v>0.1914083192079675</v>
      </c>
      <c r="E22">
        <v>1440.7172525556819</v>
      </c>
      <c r="F22">
        <v>275.76526776560388</v>
      </c>
      <c r="G22">
        <v>1.0214529258506055</v>
      </c>
      <c r="N22" s="4" t="s">
        <v>33</v>
      </c>
      <c r="O22" s="4">
        <f>G29</f>
        <v>0.75863038853622256</v>
      </c>
    </row>
    <row r="23" spans="1:15" x14ac:dyDescent="0.25">
      <c r="A23" t="s">
        <v>27</v>
      </c>
      <c r="B23">
        <v>-0.219156963202812</v>
      </c>
      <c r="C23">
        <v>0.23134545777618901</v>
      </c>
      <c r="D23">
        <v>0.14978747943211959</v>
      </c>
      <c r="E23">
        <v>1824.4799413239773</v>
      </c>
      <c r="F23">
        <v>273.28425168538001</v>
      </c>
      <c r="G23">
        <v>1.012263076981091</v>
      </c>
      <c r="N23" s="3" t="s">
        <v>4</v>
      </c>
      <c r="O23" s="3">
        <f>PRODUCT(O16:O22)</f>
        <v>19.357404682674225</v>
      </c>
    </row>
    <row r="24" spans="1:15" ht="15.75" thickBot="1" x14ac:dyDescent="0.3">
      <c r="A24" s="8" t="s">
        <v>28</v>
      </c>
      <c r="B24" s="8">
        <v>-0.123212898053363</v>
      </c>
      <c r="C24" s="8">
        <v>-0.17390797689792301</v>
      </c>
      <c r="D24" s="8">
        <v>0.1648707033816425</v>
      </c>
      <c r="E24" s="8">
        <v>1216.5774507565998</v>
      </c>
      <c r="F24" s="8">
        <v>200.57798002448615</v>
      </c>
      <c r="G24" s="8">
        <v>0.74295420238113985</v>
      </c>
    </row>
    <row r="25" spans="1:15" x14ac:dyDescent="0.25">
      <c r="A25" t="s">
        <v>29</v>
      </c>
      <c r="B25">
        <v>0</v>
      </c>
      <c r="C25">
        <v>-7.5188988746021201E-2</v>
      </c>
      <c r="D25">
        <v>0.18648940893101781</v>
      </c>
      <c r="E25">
        <v>1342.8047671103359</v>
      </c>
      <c r="F25">
        <v>250.41886732815956</v>
      </c>
      <c r="G25">
        <v>0.92756816981738821</v>
      </c>
    </row>
    <row r="26" spans="1:15" x14ac:dyDescent="0.25">
      <c r="A26" t="s">
        <v>30</v>
      </c>
      <c r="B26">
        <v>0</v>
      </c>
      <c r="C26">
        <v>-0.141010225189939</v>
      </c>
      <c r="D26">
        <v>0.18648940893101781</v>
      </c>
      <c r="E26">
        <v>1257.2657204133736</v>
      </c>
      <c r="F26">
        <v>234.46674106912033</v>
      </c>
      <c r="G26">
        <v>0.8684804312748976</v>
      </c>
    </row>
    <row r="27" spans="1:15" x14ac:dyDescent="0.25">
      <c r="A27" t="s">
        <v>31</v>
      </c>
      <c r="B27">
        <v>0</v>
      </c>
      <c r="C27">
        <v>-0.102385512181075</v>
      </c>
      <c r="D27">
        <v>0.18648940893101781</v>
      </c>
      <c r="E27">
        <v>1306.7772776433842</v>
      </c>
      <c r="F27">
        <v>243.70012211219927</v>
      </c>
      <c r="G27">
        <v>0.90268148987217933</v>
      </c>
    </row>
    <row r="28" spans="1:15" x14ac:dyDescent="0.25">
      <c r="A28" t="s">
        <v>32</v>
      </c>
      <c r="B28">
        <v>0</v>
      </c>
      <c r="C28">
        <v>-5.0447158536799701E-2</v>
      </c>
      <c r="D28">
        <v>0.18648940893101781</v>
      </c>
      <c r="E28">
        <v>1376.4426298497165</v>
      </c>
      <c r="F28">
        <v>256.69197246812934</v>
      </c>
      <c r="G28">
        <v>0.95080416922844169</v>
      </c>
    </row>
    <row r="29" spans="1:15" x14ac:dyDescent="0.25">
      <c r="A29" t="s">
        <v>33</v>
      </c>
      <c r="B29">
        <v>0</v>
      </c>
      <c r="C29">
        <v>-0.27624059182122701</v>
      </c>
      <c r="D29">
        <v>0.18648940893101781</v>
      </c>
      <c r="E29">
        <v>1098.2400381437815</v>
      </c>
      <c r="F29">
        <v>204.81013557781228</v>
      </c>
      <c r="G29">
        <v>0.75863038853622256</v>
      </c>
    </row>
    <row r="30" spans="1:15" x14ac:dyDescent="0.25">
      <c r="A30" t="s">
        <v>34</v>
      </c>
      <c r="B30">
        <v>0</v>
      </c>
      <c r="C30">
        <v>-8.3611171162136497E-2</v>
      </c>
      <c r="D30">
        <v>0.18648940893101781</v>
      </c>
      <c r="E30">
        <v>1331.5429116827152</v>
      </c>
      <c r="F30">
        <v>248.31865056599599</v>
      </c>
      <c r="G30">
        <v>0.91978882699436115</v>
      </c>
    </row>
    <row r="31" spans="1:15" x14ac:dyDescent="0.25">
      <c r="A31" t="s">
        <v>35</v>
      </c>
      <c r="B31">
        <v>0</v>
      </c>
      <c r="C31">
        <v>-0.110995542832765</v>
      </c>
      <c r="D31">
        <v>0.18648940893101781</v>
      </c>
      <c r="E31">
        <v>1295.5741839275654</v>
      </c>
      <c r="F31">
        <v>241.61086378693744</v>
      </c>
      <c r="G31">
        <v>0.89494273782958944</v>
      </c>
    </row>
    <row r="32" spans="1:15" x14ac:dyDescent="0.25">
      <c r="A32" t="s">
        <v>36</v>
      </c>
      <c r="B32">
        <v>0</v>
      </c>
      <c r="C32">
        <v>-0.231768403394948</v>
      </c>
      <c r="D32">
        <v>0.18648940893101781</v>
      </c>
      <c r="E32">
        <v>1148.1834922681087</v>
      </c>
      <c r="F32">
        <v>214.12406081743146</v>
      </c>
      <c r="G32">
        <v>0.79312978820409286</v>
      </c>
    </row>
    <row r="33" spans="1:7" x14ac:dyDescent="0.25">
      <c r="A33" t="s">
        <v>37</v>
      </c>
      <c r="B33">
        <v>0</v>
      </c>
      <c r="C33">
        <v>9.4797055782800899E-2</v>
      </c>
      <c r="D33">
        <v>0.18648940893101781</v>
      </c>
      <c r="E33">
        <v>1591.6107929984587</v>
      </c>
      <c r="F33">
        <v>296.81855603451112</v>
      </c>
      <c r="G33">
        <v>1.0994357083645019</v>
      </c>
    </row>
    <row r="34" spans="1:7" x14ac:dyDescent="0.25">
      <c r="A34" t="s">
        <v>38</v>
      </c>
      <c r="B34">
        <v>0</v>
      </c>
      <c r="C34">
        <v>-7.1833460843916799E-2</v>
      </c>
      <c r="D34">
        <v>0.18648940893101781</v>
      </c>
      <c r="E34">
        <v>1347.318154136605</v>
      </c>
      <c r="F34">
        <v>251.26056620696542</v>
      </c>
      <c r="G34">
        <v>0.93068587854629237</v>
      </c>
    </row>
    <row r="35" spans="1:7" x14ac:dyDescent="0.25">
      <c r="A35" t="s">
        <v>39</v>
      </c>
      <c r="B35">
        <v>0</v>
      </c>
      <c r="C35">
        <v>-0.17256734422917899</v>
      </c>
      <c r="D35">
        <v>0.18648940893101781</v>
      </c>
      <c r="E35">
        <v>1218.2095279947291</v>
      </c>
      <c r="F35">
        <v>227.18317482987123</v>
      </c>
      <c r="G35">
        <v>0.84150161662579759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6E02-F820-493B-B8B2-9A4037921799}">
  <dimension ref="A1:O36"/>
  <sheetViews>
    <sheetView tabSelected="1" workbookViewId="0">
      <selection activeCell="O28" sqref="O28"/>
    </sheetView>
  </sheetViews>
  <sheetFormatPr defaultRowHeight="15" x14ac:dyDescent="0.25"/>
  <cols>
    <col min="1" max="1" width="18.85546875" bestFit="1" customWidth="1"/>
    <col min="2" max="2" width="19.140625" customWidth="1"/>
    <col min="3" max="3" width="19.7109375" customWidth="1"/>
    <col min="4" max="4" width="15.85546875" bestFit="1" customWidth="1"/>
    <col min="5" max="5" width="12.85546875" bestFit="1" customWidth="1"/>
    <col min="6" max="6" width="13.140625" customWidth="1"/>
    <col min="7" max="7" width="16.140625" bestFit="1" customWidth="1"/>
    <col min="8" max="8" width="15.5703125" bestFit="1" customWidth="1"/>
    <col min="11" max="11" width="27" bestFit="1" customWidth="1"/>
    <col min="14" max="14" width="32" bestFit="1" customWidth="1"/>
  </cols>
  <sheetData>
    <row r="1" spans="1:15" x14ac:dyDescent="0.25">
      <c r="A1" t="s">
        <v>40</v>
      </c>
      <c r="B1" t="s">
        <v>2</v>
      </c>
      <c r="C1" t="s">
        <v>48</v>
      </c>
      <c r="D1" t="s">
        <v>49</v>
      </c>
      <c r="E1" t="s">
        <v>50</v>
      </c>
      <c r="F1" t="s">
        <v>3</v>
      </c>
      <c r="G1" t="s">
        <v>4</v>
      </c>
      <c r="H1" t="s">
        <v>5</v>
      </c>
    </row>
    <row r="2" spans="1:15" ht="18" thickBot="1" x14ac:dyDescent="0.35">
      <c r="A2" s="14" t="s">
        <v>6</v>
      </c>
      <c r="B2" s="15">
        <v>0.18648940893101781</v>
      </c>
      <c r="C2" s="15">
        <v>1447.6615420888106</v>
      </c>
      <c r="D2" s="22">
        <v>13995.5604800335</v>
      </c>
      <c r="E2" s="15">
        <v>5.0362810000000001E-2</v>
      </c>
      <c r="F2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2079.6089921997209</v>
      </c>
      <c r="G2" s="15">
        <f>part2_ex3_pricing_structure3[[#This Row],[E(N)]]*part2_ex3_pricing_structure3[[#This Row],[E(Y)]]</f>
        <v>387.82505176295558</v>
      </c>
      <c r="H2" s="15">
        <f>part2_ex3_pricing_structure3[[#This Row],[Pure Premium]]</f>
        <v>387.82505176295558</v>
      </c>
    </row>
    <row r="3" spans="1:15" ht="18.75" thickTop="1" thickBot="1" x14ac:dyDescent="0.35">
      <c r="A3" s="7" t="s">
        <v>7</v>
      </c>
      <c r="B3" s="7">
        <v>0.23565094326839237</v>
      </c>
      <c r="C3" s="7">
        <v>1447.6615420888106</v>
      </c>
      <c r="D3" s="22">
        <v>13995.5604800335</v>
      </c>
      <c r="E3" s="20">
        <v>0.10852879999999999</v>
      </c>
      <c r="F3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2809.4699563452223</v>
      </c>
      <c r="G3" s="15">
        <f>part2_ex3_pricing_structure3[[#This Row],[E(N)]]*part2_ex3_pricing_structure3[[#This Row],[E(Y)]]</f>
        <v>662.05424529696074</v>
      </c>
      <c r="H3" s="13">
        <f>part2_ex3_pricing_structure3[[#This Row],[Pure Premium]]/$G$2</f>
        <v>1.7070950994202874</v>
      </c>
    </row>
    <row r="4" spans="1:15" ht="18.75" thickTop="1" thickBot="1" x14ac:dyDescent="0.35">
      <c r="A4" s="13" t="s">
        <v>8</v>
      </c>
      <c r="B4" s="13">
        <v>0.28009532645427332</v>
      </c>
      <c r="C4" s="13">
        <v>1447.6615420888106</v>
      </c>
      <c r="D4" s="22">
        <v>13995.5604800335</v>
      </c>
      <c r="E4" s="20">
        <v>9.3307920000000003E-2</v>
      </c>
      <c r="F4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2618.4798923586386</v>
      </c>
      <c r="G4" s="15">
        <f>part2_ex3_pricing_structure3[[#This Row],[E(N)]]*part2_ex3_pricing_structure3[[#This Row],[E(Y)]]</f>
        <v>733.42398026414332</v>
      </c>
      <c r="H4" s="13">
        <f>part2_ex3_pricing_structure3[[#This Row],[Pure Premium]]/$G$2</f>
        <v>1.8911206919980583</v>
      </c>
      <c r="K4" s="11" t="s">
        <v>47</v>
      </c>
    </row>
    <row r="5" spans="1:15" ht="18.75" thickTop="1" thickBot="1" x14ac:dyDescent="0.35">
      <c r="A5" s="13" t="s">
        <v>9</v>
      </c>
      <c r="B5" s="13">
        <v>0.28250907398876451</v>
      </c>
      <c r="C5" s="13">
        <v>1447.6615420888106</v>
      </c>
      <c r="D5" s="22">
        <v>13995.5604800335</v>
      </c>
      <c r="E5" s="20">
        <v>8.4017350000000005E-2</v>
      </c>
      <c r="F5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2501.902758922738</v>
      </c>
      <c r="G5" s="15">
        <f>part2_ex3_pricing_structure3[[#This Row],[E(N)]]*part2_ex3_pricing_structure3[[#This Row],[E(Y)]]</f>
        <v>706.81023163319787</v>
      </c>
      <c r="H5" s="13">
        <f>part2_ex3_pricing_structure3[[#This Row],[Pure Premium]]/$G$2</f>
        <v>1.8224976143759035</v>
      </c>
      <c r="K5" s="12" t="s">
        <v>43</v>
      </c>
    </row>
    <row r="6" spans="1:15" ht="18.75" thickTop="1" thickBot="1" x14ac:dyDescent="0.35">
      <c r="A6" s="8" t="s">
        <v>10</v>
      </c>
      <c r="B6" s="8">
        <v>0.15803663702627774</v>
      </c>
      <c r="C6" s="8">
        <v>1447.6615420888106</v>
      </c>
      <c r="D6" s="26">
        <v>13995.5604800335</v>
      </c>
      <c r="E6" s="21">
        <v>6.3916550000000003E-2</v>
      </c>
      <c r="F6" s="16">
        <f>part2_ex3_pricing_structure3[[#This Row],[P(Y &gt; 5060)]]*part2_ex3_pricing_structure3[[#This Row],[E(Y | Y &gt; 5060)]]+part2_ex3_pricing_structure3[[#This Row],[E(Y | Y &lt;= 5060)]]*(1-part2_ex3_pricing_structure3[[#This Row],[P(Y &gt; 5060)]])</f>
        <v>2249.6799519508995</v>
      </c>
      <c r="G6" s="16">
        <f>part2_ex3_pricing_structure3[[#This Row],[E(N)]]*part2_ex3_pricing_structure3[[#This Row],[E(Y)]]</f>
        <v>355.53185399175823</v>
      </c>
      <c r="H6" s="8">
        <f>part2_ex3_pricing_structure3[[#This Row],[Pure Premium]]/$G$2</f>
        <v>0.91673256375677492</v>
      </c>
      <c r="K6" s="12" t="s">
        <v>44</v>
      </c>
    </row>
    <row r="7" spans="1:15" ht="18" thickBot="1" x14ac:dyDescent="0.35">
      <c r="A7" s="9" t="s">
        <v>11</v>
      </c>
      <c r="B7" s="9">
        <v>0.19709761454229824</v>
      </c>
      <c r="C7" s="9">
        <v>1512.0165511269809</v>
      </c>
      <c r="D7" s="25">
        <v>13995.5604800335</v>
      </c>
      <c r="E7" s="20">
        <v>6.8900520000000007E-2</v>
      </c>
      <c r="F7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2372.1392192714829</v>
      </c>
      <c r="G7" s="15">
        <f>part2_ex3_pricing_structure3[[#This Row],[E(N)]]*part2_ex3_pricing_structure3[[#This Row],[E(Y)]]</f>
        <v>467.54298148063901</v>
      </c>
      <c r="H7" s="13">
        <f>part2_ex3_pricing_structure3[[#This Row],[Pure Premium]]/$G$2</f>
        <v>1.205551264301534</v>
      </c>
      <c r="K7" s="12" t="s">
        <v>41</v>
      </c>
    </row>
    <row r="8" spans="1:15" ht="18.75" thickTop="1" thickBot="1" x14ac:dyDescent="0.35">
      <c r="A8" s="13" t="s">
        <v>12</v>
      </c>
      <c r="B8" s="13">
        <v>0.16587178081485887</v>
      </c>
      <c r="C8" s="13">
        <v>1347.4035722372469</v>
      </c>
      <c r="D8" s="22">
        <v>13995.5604800335</v>
      </c>
      <c r="E8" s="20">
        <v>7.2428779999999998E-2</v>
      </c>
      <c r="F8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2263.4941463175019</v>
      </c>
      <c r="G8" s="15">
        <f>part2_ex3_pricing_structure3[[#This Row],[E(N)]]*part2_ex3_pricing_structure3[[#This Row],[E(Y)]]</f>
        <v>375.44980491369279</v>
      </c>
      <c r="H8" s="13">
        <f>part2_ex3_pricing_structure3[[#This Row],[Pure Premium]]/$G$2</f>
        <v>0.96809064604514838</v>
      </c>
      <c r="K8" s="12" t="s">
        <v>42</v>
      </c>
    </row>
    <row r="9" spans="1:15" ht="18.75" thickTop="1" thickBot="1" x14ac:dyDescent="0.35">
      <c r="A9" s="13" t="s">
        <v>13</v>
      </c>
      <c r="B9" s="13">
        <v>0.1632256948386939</v>
      </c>
      <c r="C9" s="13">
        <v>1645.1171980619731</v>
      </c>
      <c r="D9" s="22">
        <v>13995.5604800335</v>
      </c>
      <c r="E9" s="20">
        <v>0.15142140000000001</v>
      </c>
      <c r="F9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3515.2386104386965</v>
      </c>
      <c r="G9" s="15">
        <f>part2_ex3_pricing_structure3[[#This Row],[E(N)]]*part2_ex3_pricing_structure3[[#This Row],[E(Y)]]</f>
        <v>573.77726471266101</v>
      </c>
      <c r="H9" s="13">
        <f>part2_ex3_pricing_structure3[[#This Row],[Pure Premium]]/$G$2</f>
        <v>1.479474474648848</v>
      </c>
      <c r="K9" s="12" t="s">
        <v>45</v>
      </c>
    </row>
    <row r="10" spans="1:15" ht="18.75" thickTop="1" thickBot="1" x14ac:dyDescent="0.35">
      <c r="A10" s="13" t="s">
        <v>14</v>
      </c>
      <c r="B10" s="13">
        <v>0.15061871149550593</v>
      </c>
      <c r="C10" s="13">
        <v>1250.6481040557182</v>
      </c>
      <c r="D10" s="22">
        <v>13995.5604800335</v>
      </c>
      <c r="E10" s="20">
        <v>0.24757989999999999</v>
      </c>
      <c r="F10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4406.0322356090601</v>
      </c>
      <c r="G10" s="15">
        <f>part2_ex3_pricing_structure3[[#This Row],[E(N)]]*part2_ex3_pricing_structure3[[#This Row],[E(Y)]]</f>
        <v>663.63089813509998</v>
      </c>
      <c r="H10" s="13">
        <f>part2_ex3_pricing_structure3[[#This Row],[Pure Premium]]/$G$2</f>
        <v>1.7111604707287476</v>
      </c>
      <c r="K10" s="12" t="s">
        <v>46</v>
      </c>
      <c r="N10" s="5" t="s">
        <v>51</v>
      </c>
      <c r="O10" s="5">
        <f>H2</f>
        <v>387.82505176295558</v>
      </c>
    </row>
    <row r="11" spans="1:15" ht="18.75" thickTop="1" thickBot="1" x14ac:dyDescent="0.35">
      <c r="A11" s="13" t="s">
        <v>15</v>
      </c>
      <c r="B11" s="13">
        <v>0.24290084332802728</v>
      </c>
      <c r="C11" s="13">
        <v>1483.5599915061136</v>
      </c>
      <c r="D11" s="22">
        <v>13995.5604800335</v>
      </c>
      <c r="E11" s="20">
        <v>9.8543199999999997E-2</v>
      </c>
      <c r="F11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2716.5325580471654</v>
      </c>
      <c r="G11" s="15">
        <f>part2_ex3_pricing_structure3[[#This Row],[E(N)]]*part2_ex3_pricing_structure3[[#This Row],[E(Y)]]</f>
        <v>659.84804927769972</v>
      </c>
      <c r="H11" s="13">
        <f>part2_ex3_pricing_structure3[[#This Row],[Pure Premium]]/$G$2</f>
        <v>1.7014064622132987</v>
      </c>
      <c r="N11" s="6" t="s">
        <v>8</v>
      </c>
      <c r="O11" s="6">
        <f>H4</f>
        <v>1.8911206919980583</v>
      </c>
    </row>
    <row r="12" spans="1:15" ht="18.75" thickTop="1" thickBot="1" x14ac:dyDescent="0.35">
      <c r="A12" s="8" t="s">
        <v>16</v>
      </c>
      <c r="B12" s="8">
        <v>0.21949537153061305</v>
      </c>
      <c r="C12" s="8">
        <v>1386.8120555357598</v>
      </c>
      <c r="D12" s="26">
        <v>13995.5604800335</v>
      </c>
      <c r="E12" s="23">
        <v>6.4885880000000007E-2</v>
      </c>
      <c r="F12" s="28">
        <f>part2_ex3_pricing_structure3[[#This Row],[P(Y &gt; 5060)]]*part2_ex3_pricing_structure3[[#This Row],[E(Y | Y &gt; 5060)]]+part2_ex3_pricing_structure3[[#This Row],[E(Y | Y &lt;= 5060)]]*(1-part2_ex3_pricing_structure3[[#This Row],[P(Y &gt; 5060)]])</f>
        <v>2204.9417927579093</v>
      </c>
      <c r="G12" s="16">
        <f>part2_ex3_pricing_structure3[[#This Row],[E(N)]]*part2_ex3_pricing_structure3[[#This Row],[E(Y)]]</f>
        <v>483.9745180047733</v>
      </c>
      <c r="H12" s="8">
        <f>part2_ex3_pricing_structure3[[#This Row],[Pure Premium]]/$G$2</f>
        <v>1.2479196890575952</v>
      </c>
      <c r="N12" s="6" t="s">
        <v>14</v>
      </c>
      <c r="O12" s="6">
        <f>H10</f>
        <v>1.7111604707287476</v>
      </c>
    </row>
    <row r="13" spans="1:15" ht="18" thickBot="1" x14ac:dyDescent="0.35">
      <c r="A13" s="8" t="s">
        <v>17</v>
      </c>
      <c r="B13" s="8">
        <v>0.15751511224267467</v>
      </c>
      <c r="C13" s="10">
        <v>1447.6615420888106</v>
      </c>
      <c r="D13" s="27">
        <v>13995.5604800335</v>
      </c>
      <c r="E13" s="24">
        <v>3.3959580000000003E-2</v>
      </c>
      <c r="F13" s="16">
        <f>part2_ex3_pricing_structure3[[#This Row],[P(Y &gt; 5060)]]*part2_ex3_pricing_structure3[[#This Row],[E(Y | Y &gt; 5060)]]+part2_ex3_pricing_structure3[[#This Row],[E(Y | Y &lt;= 5060)]]*(1-part2_ex3_pricing_structure3[[#This Row],[P(Y &gt; 5060)]])</f>
        <v>1873.7829199038583</v>
      </c>
      <c r="G13" s="17">
        <f>part2_ex3_pricing_structure3[[#This Row],[E(N)]]*part2_ex3_pricing_structure3[[#This Row],[E(Y)]]</f>
        <v>295.14912694706294</v>
      </c>
      <c r="H13" s="10">
        <f>part2_ex3_pricing_structure3[[#This Row],[Pure Premium]]/$G$2</f>
        <v>0.761036775745633</v>
      </c>
      <c r="N13" s="6" t="s">
        <v>41</v>
      </c>
      <c r="O13" s="6">
        <f>1</f>
        <v>1</v>
      </c>
    </row>
    <row r="14" spans="1:15" ht="18" thickBot="1" x14ac:dyDescent="0.35">
      <c r="A14" s="9" t="s">
        <v>18</v>
      </c>
      <c r="B14" s="9">
        <v>9.4361584833758491E-2</v>
      </c>
      <c r="C14" s="13">
        <v>1173.0298693203379</v>
      </c>
      <c r="D14" s="25">
        <v>13995.5604800335</v>
      </c>
      <c r="E14" s="20">
        <v>4.0635650000000002E-2</v>
      </c>
      <c r="F14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1694.0817353315642</v>
      </c>
      <c r="G14" s="2">
        <f>part2_ex3_pricing_structure3[[#This Row],[E(N)]]*part2_ex3_pricing_structure3[[#This Row],[E(Y)]]</f>
        <v>159.8562373838102</v>
      </c>
      <c r="H14">
        <f>part2_ex3_pricing_structure3[[#This Row],[Pure Premium]]/$G$2</f>
        <v>0.41218646566833106</v>
      </c>
      <c r="N14" s="6" t="s">
        <v>42</v>
      </c>
      <c r="O14" s="6">
        <f>1</f>
        <v>1</v>
      </c>
    </row>
    <row r="15" spans="1:15" ht="18.75" thickTop="1" thickBot="1" x14ac:dyDescent="0.35">
      <c r="A15" t="s">
        <v>19</v>
      </c>
      <c r="B15">
        <v>9.5207544147795198E-2</v>
      </c>
      <c r="C15">
        <v>1226.218107755707</v>
      </c>
      <c r="D15" s="22">
        <v>13995.5604800335</v>
      </c>
      <c r="E15" s="20">
        <v>4.5855989999999999E-2</v>
      </c>
      <c r="F15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1811.7689438854536</v>
      </c>
      <c r="G15" s="2">
        <f>part2_ex3_pricing_structure3[[#This Row],[E(N)]]*part2_ex3_pricing_structure3[[#This Row],[E(Y)]]</f>
        <v>172.4940717105786</v>
      </c>
      <c r="H15">
        <f>part2_ex3_pricing_structure3[[#This Row],[Pure Premium]]/$G$2</f>
        <v>0.44477289676482668</v>
      </c>
      <c r="N15" s="6" t="s">
        <v>25</v>
      </c>
      <c r="O15" s="6">
        <f>H21</f>
        <v>1.1199901820475193</v>
      </c>
    </row>
    <row r="16" spans="1:15" ht="18.75" thickTop="1" thickBot="1" x14ac:dyDescent="0.35">
      <c r="A16" t="s">
        <v>20</v>
      </c>
      <c r="B16">
        <v>8.416334981299585E-2</v>
      </c>
      <c r="C16">
        <v>1248.4416907127975</v>
      </c>
      <c r="D16" s="22">
        <v>13995.5604800335</v>
      </c>
      <c r="E16" s="20">
        <v>4.3367910000000003E-2</v>
      </c>
      <c r="F16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1801.2575911273666</v>
      </c>
      <c r="G16" s="2">
        <f>part2_ex3_pricing_structure3[[#This Row],[E(N)]]*part2_ex3_pricing_structure3[[#This Row],[E(Y)]]</f>
        <v>151.59987274536681</v>
      </c>
      <c r="H16">
        <f>part2_ex3_pricing_structure3[[#This Row],[Pure Premium]]/$G$2</f>
        <v>0.39089757625566413</v>
      </c>
      <c r="N16" s="6" t="s">
        <v>39</v>
      </c>
      <c r="O16" s="6">
        <f>H35</f>
        <v>1.6228334259276409</v>
      </c>
    </row>
    <row r="17" spans="1:15" ht="18.75" thickTop="1" thickBot="1" x14ac:dyDescent="0.35">
      <c r="A17" t="s">
        <v>21</v>
      </c>
      <c r="B17">
        <v>8.4337953371152435E-2</v>
      </c>
      <c r="C17">
        <v>1130.7748135414311</v>
      </c>
      <c r="D17" s="22">
        <v>13995.5604800335</v>
      </c>
      <c r="E17" s="20">
        <v>1.286326E-2</v>
      </c>
      <c r="F17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1296.2578964137917</v>
      </c>
      <c r="G17" s="2">
        <f>part2_ex3_pricing_structure3[[#This Row],[E(N)]]*part2_ex3_pricing_structure3[[#This Row],[E(Y)]]</f>
        <v>109.32373802473451</v>
      </c>
      <c r="H17">
        <f>part2_ex3_pricing_structure3[[#This Row],[Pure Premium]]/$G$2</f>
        <v>0.28188931459630101</v>
      </c>
      <c r="N17" s="5" t="s">
        <v>4</v>
      </c>
      <c r="O17" s="5">
        <f>PRODUCT(O10:O16)</f>
        <v>2281.0457971652231</v>
      </c>
    </row>
    <row r="18" spans="1:15" ht="18.75" thickTop="1" thickBot="1" x14ac:dyDescent="0.35">
      <c r="A18" t="s">
        <v>22</v>
      </c>
      <c r="B18">
        <v>7.9685338402342418E-2</v>
      </c>
      <c r="C18">
        <v>1431.2481998581209</v>
      </c>
      <c r="D18" s="22">
        <v>13995.5604800335</v>
      </c>
      <c r="E18" s="20">
        <v>4.1048679999999997E-2</v>
      </c>
      <c r="F18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1946.9966340671103</v>
      </c>
      <c r="G18" s="2">
        <f>part2_ex3_pricing_structure3[[#This Row],[E(N)]]*part2_ex3_pricing_structure3[[#This Row],[E(Y)]]</f>
        <v>155.14708565385934</v>
      </c>
      <c r="H18">
        <f>part2_ex3_pricing_structure3[[#This Row],[Pure Premium]]/$G$2</f>
        <v>0.40004400166672971</v>
      </c>
    </row>
    <row r="19" spans="1:15" ht="18.75" thickTop="1" thickBot="1" x14ac:dyDescent="0.35">
      <c r="A19" t="s">
        <v>23</v>
      </c>
      <c r="B19">
        <v>6.5124898777757539E-2</v>
      </c>
      <c r="C19">
        <v>1055.9498200324588</v>
      </c>
      <c r="D19" s="22">
        <v>13995.5604800335</v>
      </c>
      <c r="E19" s="20">
        <v>9.0127689999999996E-2</v>
      </c>
      <c r="F19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2222.1670383177279</v>
      </c>
      <c r="G19" s="2">
        <f>part2_ex3_pricing_structure3[[#This Row],[E(N)]]*part2_ex3_pricing_structure3[[#This Row],[E(Y)]]</f>
        <v>144.71840343771129</v>
      </c>
      <c r="H19">
        <f>part2_ex3_pricing_structure3[[#This Row],[Pure Premium]]/$G$2</f>
        <v>0.37315383000623004</v>
      </c>
    </row>
    <row r="20" spans="1:15" ht="18.75" thickTop="1" thickBot="1" x14ac:dyDescent="0.35">
      <c r="A20" s="8" t="s">
        <v>24</v>
      </c>
      <c r="B20" s="8">
        <v>0.10476939718186402</v>
      </c>
      <c r="C20" s="8">
        <v>1108.2313030923731</v>
      </c>
      <c r="D20" s="26">
        <v>13995.5604800335</v>
      </c>
      <c r="E20" s="21">
        <v>3.129096E-2</v>
      </c>
      <c r="F20" s="16">
        <f>part2_ex3_pricing_structure3[[#This Row],[P(Y &gt; 5060)]]*part2_ex3_pricing_structure3[[#This Row],[E(Y | Y &gt; 5060)]]+part2_ex3_pricing_structure3[[#This Row],[E(Y | Y &lt;= 5060)]]*(1-part2_ex3_pricing_structure3[[#This Row],[P(Y &gt; 5060)]])</f>
        <v>1511.4882048748709</v>
      </c>
      <c r="G20" s="16">
        <f>part2_ex3_pricing_structure3[[#This Row],[E(N)]]*part2_ex3_pricing_structure3[[#This Row],[E(Y)]]</f>
        <v>158.35770807223801</v>
      </c>
      <c r="H20" s="8">
        <f>part2_ex3_pricing_structure3[[#This Row],[Pure Premium]]/$G$2</f>
        <v>0.40832253448399869</v>
      </c>
      <c r="N20" s="3" t="s">
        <v>52</v>
      </c>
      <c r="O20" s="3">
        <f>H2</f>
        <v>387.82505176295558</v>
      </c>
    </row>
    <row r="21" spans="1:15" ht="18" thickBot="1" x14ac:dyDescent="0.35">
      <c r="A21" s="9" t="s">
        <v>25</v>
      </c>
      <c r="B21" s="9">
        <v>0.20699227192418446</v>
      </c>
      <c r="C21" s="13">
        <v>1526.9723442005693</v>
      </c>
      <c r="D21" s="25">
        <v>13995.5604800335</v>
      </c>
      <c r="E21" s="20">
        <v>4.5832350000000001E-2</v>
      </c>
      <c r="F21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2098.4370396479117</v>
      </c>
      <c r="G21" s="2">
        <f>part2_ex3_pricing_structure3[[#This Row],[E(N)]]*part2_ex3_pricing_structure3[[#This Row],[E(Y)]]</f>
        <v>434.36025032658119</v>
      </c>
      <c r="H21">
        <f>part2_ex3_pricing_structure3[[#This Row],[Pure Premium]]/$G$2</f>
        <v>1.1199901820475193</v>
      </c>
      <c r="N21" s="4" t="s">
        <v>10</v>
      </c>
      <c r="O21" s="4">
        <f>H6</f>
        <v>0.91673256375677492</v>
      </c>
    </row>
    <row r="22" spans="1:15" ht="18.75" thickTop="1" thickBot="1" x14ac:dyDescent="0.35">
      <c r="A22" t="s">
        <v>26</v>
      </c>
      <c r="B22">
        <v>0.1914083192079675</v>
      </c>
      <c r="C22">
        <v>1440.7172525556819</v>
      </c>
      <c r="D22" s="22">
        <v>13995.5604800335</v>
      </c>
      <c r="E22" s="20">
        <v>3.9537469999999998E-2</v>
      </c>
      <c r="F22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1937.1039900167893</v>
      </c>
      <c r="G22" s="2">
        <f>part2_ex3_pricing_structure3[[#This Row],[E(N)]]*part2_ex3_pricing_structure3[[#This Row],[E(Y)]]</f>
        <v>370.77781886016112</v>
      </c>
      <c r="H22">
        <f>part2_ex3_pricing_structure3[[#This Row],[Pure Premium]]/$G$2</f>
        <v>0.95604401307934594</v>
      </c>
      <c r="N22" s="4" t="s">
        <v>12</v>
      </c>
      <c r="O22" s="4">
        <f>H8</f>
        <v>0.96809064604514838</v>
      </c>
    </row>
    <row r="23" spans="1:15" ht="18.75" thickTop="1" thickBot="1" x14ac:dyDescent="0.35">
      <c r="A23" t="s">
        <v>27</v>
      </c>
      <c r="B23">
        <v>0.14978747943211959</v>
      </c>
      <c r="C23">
        <v>1824.4799413239773</v>
      </c>
      <c r="D23" s="22">
        <v>13995.5604800335</v>
      </c>
      <c r="E23" s="20">
        <v>2.7530530000000001E-2</v>
      </c>
      <c r="F23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2159.5562392273359</v>
      </c>
      <c r="G23" s="2">
        <f>part2_ex3_pricing_structure3[[#This Row],[E(N)]]*part2_ex3_pricing_structure3[[#This Row],[E(Y)]]</f>
        <v>323.47448576577011</v>
      </c>
      <c r="H23">
        <f>part2_ex3_pricing_structure3[[#This Row],[Pure Premium]]/$G$2</f>
        <v>0.83407320980255428</v>
      </c>
      <c r="N23" s="4" t="s">
        <v>17</v>
      </c>
      <c r="O23" s="4">
        <f>H13</f>
        <v>0.761036775745633</v>
      </c>
    </row>
    <row r="24" spans="1:15" ht="18.75" thickTop="1" thickBot="1" x14ac:dyDescent="0.35">
      <c r="A24" s="8" t="s">
        <v>28</v>
      </c>
      <c r="B24" s="8">
        <v>0.1648707033816425</v>
      </c>
      <c r="C24" s="8">
        <v>1216.5774507565998</v>
      </c>
      <c r="D24" s="26">
        <v>13995.5604800335</v>
      </c>
      <c r="E24" s="18">
        <v>0</v>
      </c>
      <c r="F24" s="16">
        <f>part2_ex3_pricing_structure3[[#This Row],[P(Y &gt; 5060)]]*part2_ex3_pricing_structure3[[#This Row],[E(Y | Y &gt; 5060)]]+part2_ex3_pricing_structure3[[#This Row],[E(Y | Y &lt;= 5060)]]*(1-part2_ex3_pricing_structure3[[#This Row],[P(Y &gt; 5060)]])</f>
        <v>1216.5774507565998</v>
      </c>
      <c r="G24" s="16">
        <f>part2_ex3_pricing_structure3[[#This Row],[E(N)]]*part2_ex3_pricing_structure3[[#This Row],[E(Y)]]</f>
        <v>200.57798002448615</v>
      </c>
      <c r="H24" s="8">
        <f>part2_ex3_pricing_structure3[[#This Row],[Pure Premium]]/$G$2</f>
        <v>0.51718675498838684</v>
      </c>
      <c r="N24" s="4" t="s">
        <v>21</v>
      </c>
      <c r="O24" s="4">
        <f>H17</f>
        <v>0.28188931459630101</v>
      </c>
    </row>
    <row r="25" spans="1:15" ht="18" thickBot="1" x14ac:dyDescent="0.35">
      <c r="A25" t="s">
        <v>29</v>
      </c>
      <c r="B25">
        <v>0.18648940893101781</v>
      </c>
      <c r="C25">
        <v>1342.8047671103359</v>
      </c>
      <c r="D25" s="25">
        <v>13995.5604800335</v>
      </c>
      <c r="E25" s="20">
        <v>5.4009219999999997E-2</v>
      </c>
      <c r="F25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2026.1702340158599</v>
      </c>
      <c r="G25" s="2">
        <f>part2_ex3_pricing_structure3[[#This Row],[E(N)]]*part2_ex3_pricing_structure3[[#This Row],[E(Y)]]</f>
        <v>377.85928933523974</v>
      </c>
      <c r="H25">
        <f>part2_ex3_pricing_structure3[[#This Row],[Pure Premium]]/$G$2</f>
        <v>0.97430345878273206</v>
      </c>
      <c r="N25" s="4" t="s">
        <v>28</v>
      </c>
      <c r="O25" s="4">
        <f>H24</f>
        <v>0.51718675498838684</v>
      </c>
    </row>
    <row r="26" spans="1:15" ht="18.75" thickTop="1" thickBot="1" x14ac:dyDescent="0.35">
      <c r="A26" t="s">
        <v>30</v>
      </c>
      <c r="B26">
        <v>0.18648940893101781</v>
      </c>
      <c r="C26">
        <v>1257.2657204133736</v>
      </c>
      <c r="D26" s="22">
        <v>13995.5604800335</v>
      </c>
      <c r="E26" s="20">
        <v>4.7092179999999997E-2</v>
      </c>
      <c r="F26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1857.1397901264613</v>
      </c>
      <c r="G26" s="2">
        <f>part2_ex3_pricing_structure3[[#This Row],[E(N)]]*part2_ex3_pricing_structure3[[#This Row],[E(Y)]]</f>
        <v>346.33690176295823</v>
      </c>
      <c r="H26">
        <f>part2_ex3_pricing_structure3[[#This Row],[Pure Premium]]/$G$2</f>
        <v>0.89302354293152908</v>
      </c>
      <c r="N26" s="4" t="s">
        <v>38</v>
      </c>
      <c r="O26" s="4">
        <f>H34</f>
        <v>0.64787090226584843</v>
      </c>
    </row>
    <row r="27" spans="1:15" ht="18.75" thickTop="1" thickBot="1" x14ac:dyDescent="0.35">
      <c r="A27" t="s">
        <v>31</v>
      </c>
      <c r="B27">
        <v>0.18648940893101781</v>
      </c>
      <c r="C27">
        <v>1306.7772776433842</v>
      </c>
      <c r="D27" s="22">
        <v>13995.5604800335</v>
      </c>
      <c r="E27" s="20">
        <v>4.0381100000000003E-2</v>
      </c>
      <c r="F27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1819.1643010174196</v>
      </c>
      <c r="G27" s="2">
        <f>part2_ex3_pricing_structure3[[#This Row],[E(N)]]*part2_ex3_pricing_structure3[[#This Row],[E(Y)]]</f>
        <v>339.25487524514676</v>
      </c>
      <c r="H27">
        <f>part2_ex3_pricing_structure3[[#This Row],[Pure Premium]]/$G$2</f>
        <v>0.87476266348184328</v>
      </c>
      <c r="N27" s="3" t="s">
        <v>4</v>
      </c>
      <c r="O27" s="3">
        <f>PRODUCT(O20:O26)</f>
        <v>24.740852951352544</v>
      </c>
    </row>
    <row r="28" spans="1:15" ht="18.75" thickTop="1" thickBot="1" x14ac:dyDescent="0.35">
      <c r="A28" t="s">
        <v>32</v>
      </c>
      <c r="B28">
        <v>0.18648940893101781</v>
      </c>
      <c r="C28">
        <v>1376.4426298497165</v>
      </c>
      <c r="D28" s="22">
        <v>13995.5604800335</v>
      </c>
      <c r="E28" s="20">
        <v>3.8200619999999998E-2</v>
      </c>
      <c r="F28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1858.5007555798038</v>
      </c>
      <c r="G28" s="2">
        <f>part2_ex3_pricing_structure3[[#This Row],[E(N)]]*part2_ex3_pricing_structure3[[#This Row],[E(Y)]]</f>
        <v>346.59070740592762</v>
      </c>
      <c r="H28">
        <f>part2_ex3_pricing_structure3[[#This Row],[Pure Premium]]/$G$2</f>
        <v>0.89367797626897238</v>
      </c>
    </row>
    <row r="29" spans="1:15" ht="18.75" thickTop="1" thickBot="1" x14ac:dyDescent="0.35">
      <c r="A29" t="s">
        <v>33</v>
      </c>
      <c r="B29">
        <v>0.18648940893101781</v>
      </c>
      <c r="C29">
        <v>1098.2400381437815</v>
      </c>
      <c r="D29" s="22">
        <v>13995.5604800335</v>
      </c>
      <c r="E29" s="20">
        <v>7.7560790000000004E-2</v>
      </c>
      <c r="F29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2098.5664004998971</v>
      </c>
      <c r="G29" s="2">
        <f>part2_ex3_pricing_structure3[[#This Row],[E(N)]]*part2_ex3_pricing_structure3[[#This Row],[E(Y)]]</f>
        <v>391.3604076317194</v>
      </c>
      <c r="H29">
        <f>part2_ex3_pricing_structure3[[#This Row],[Pure Premium]]/$G$2</f>
        <v>1.0091158522449568</v>
      </c>
    </row>
    <row r="30" spans="1:15" ht="18.75" thickTop="1" thickBot="1" x14ac:dyDescent="0.35">
      <c r="A30" t="s">
        <v>34</v>
      </c>
      <c r="B30">
        <v>0.18648940893101781</v>
      </c>
      <c r="C30">
        <v>1331.5429116827152</v>
      </c>
      <c r="D30" s="22">
        <v>13995.5604800335</v>
      </c>
      <c r="E30" s="20">
        <v>2.3955379999999998E-2</v>
      </c>
      <c r="F30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1634.9142648592342</v>
      </c>
      <c r="G30" s="2">
        <f>part2_ex3_pricing_structure3[[#This Row],[E(N)]]*part2_ex3_pricing_structure3[[#This Row],[E(Y)]]</f>
        <v>304.89419490648811</v>
      </c>
      <c r="H30">
        <f>part2_ex3_pricing_structure3[[#This Row],[Pure Premium]]/$G$2</f>
        <v>0.78616426020061225</v>
      </c>
    </row>
    <row r="31" spans="1:15" ht="18.75" thickTop="1" thickBot="1" x14ac:dyDescent="0.35">
      <c r="A31" t="s">
        <v>35</v>
      </c>
      <c r="B31">
        <v>0.18648940893101781</v>
      </c>
      <c r="C31">
        <v>1295.5741839275654</v>
      </c>
      <c r="D31" s="22">
        <v>13995.5604800335</v>
      </c>
      <c r="E31" s="20">
        <v>1.4261329999999999E-2</v>
      </c>
      <c r="F31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1476.6928794918099</v>
      </c>
      <c r="G31" s="2">
        <f>part2_ex3_pricing_structure3[[#This Row],[E(N)]]*part2_ex3_pricing_structure3[[#This Row],[E(Y)]]</f>
        <v>275.38758226907032</v>
      </c>
      <c r="H31">
        <f>part2_ex3_pricing_structure3[[#This Row],[Pure Premium]]/$G$2</f>
        <v>0.71008198417618285</v>
      </c>
    </row>
    <row r="32" spans="1:15" ht="18.75" thickTop="1" thickBot="1" x14ac:dyDescent="0.35">
      <c r="A32" t="s">
        <v>36</v>
      </c>
      <c r="B32">
        <v>0.18648940893101781</v>
      </c>
      <c r="C32">
        <v>1148.1834922681087</v>
      </c>
      <c r="D32" s="22">
        <v>13995.5604800335</v>
      </c>
      <c r="E32" s="20">
        <v>2.6512239999999999E-2</v>
      </c>
      <c r="F32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1488.7962343382219</v>
      </c>
      <c r="G32" s="2">
        <f>part2_ex3_pricing_structure3[[#This Row],[E(N)]]*part2_ex3_pricing_structure3[[#This Row],[E(Y)]]</f>
        <v>277.64472976046011</v>
      </c>
      <c r="H32">
        <f>part2_ex3_pricing_structure3[[#This Row],[Pure Premium]]/$G$2</f>
        <v>0.71590199884808026</v>
      </c>
    </row>
    <row r="33" spans="1:8" ht="18.75" thickTop="1" thickBot="1" x14ac:dyDescent="0.35">
      <c r="A33" t="s">
        <v>37</v>
      </c>
      <c r="B33">
        <v>0.18648940893101781</v>
      </c>
      <c r="C33">
        <v>1591.6107929984587</v>
      </c>
      <c r="D33" s="22">
        <v>13995.5604800335</v>
      </c>
      <c r="E33" s="19">
        <v>0</v>
      </c>
      <c r="F33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1591.6107929984587</v>
      </c>
      <c r="G33" s="2">
        <f>part2_ex3_pricing_structure3[[#This Row],[E(N)]]*part2_ex3_pricing_structure3[[#This Row],[E(Y)]]</f>
        <v>296.81855603451112</v>
      </c>
      <c r="H33">
        <f>part2_ex3_pricing_structure3[[#This Row],[Pure Premium]]/$G$2</f>
        <v>0.7653413689632691</v>
      </c>
    </row>
    <row r="34" spans="1:8" ht="18.75" thickTop="1" thickBot="1" x14ac:dyDescent="0.35">
      <c r="A34" t="s">
        <v>38</v>
      </c>
      <c r="B34">
        <v>0.18648940893101781</v>
      </c>
      <c r="C34">
        <v>1347.318154136605</v>
      </c>
      <c r="D34" s="22">
        <v>13995.5604800335</v>
      </c>
      <c r="E34" s="19">
        <v>0</v>
      </c>
      <c r="F34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1347.318154136605</v>
      </c>
      <c r="G34" s="2">
        <f>part2_ex3_pricing_structure3[[#This Row],[E(N)]]*part2_ex3_pricing_structure3[[#This Row],[E(Y)]]</f>
        <v>251.26056620696542</v>
      </c>
      <c r="H34">
        <f>part2_ex3_pricing_structure3[[#This Row],[Pure Premium]]/$G$2</f>
        <v>0.64787090226584843</v>
      </c>
    </row>
    <row r="35" spans="1:8" ht="18.75" thickTop="1" thickBot="1" x14ac:dyDescent="0.35">
      <c r="A35" t="s">
        <v>39</v>
      </c>
      <c r="B35">
        <v>0.18648940893101781</v>
      </c>
      <c r="C35">
        <v>1218.2095279947291</v>
      </c>
      <c r="D35" s="22">
        <v>13995.5604800335</v>
      </c>
      <c r="E35" s="20">
        <v>0.16878689999999999</v>
      </c>
      <c r="F35" s="15">
        <f>part2_ex3_pricing_structure3[[#This Row],[P(Y &gt; 5060)]]*part2_ex3_pricing_structure3[[#This Row],[E(Y | Y &gt; 5060)]]+part2_ex3_pricing_structure3[[#This Row],[E(Y | Y &lt;= 5060)]]*(1-part2_ex3_pricing_structure3[[#This Row],[P(Y &gt; 5060)]])</f>
        <v>3374.8589854014017</v>
      </c>
      <c r="G35" s="2">
        <f>part2_ex3_pricing_structure3[[#This Row],[E(N)]]*part2_ex3_pricing_structure3[[#This Row],[E(Y)]]</f>
        <v>629.37545741304189</v>
      </c>
      <c r="H35">
        <f>part2_ex3_pricing_structure3[[#This Row],[Pure Premium]]/$G$2</f>
        <v>1.6228334259276409</v>
      </c>
    </row>
    <row r="36" spans="1:8" ht="15.75" thickTop="1" x14ac:dyDescent="0.25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3 a P d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3 a P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j 3 V j a / 2 v Y W g E A A L k E A A A T A B w A R m 9 y b X V s Y X M v U 2 V j d G l v b j E u b S C i G A A o o B Q A A A A A A A A A A A A A A A A A A A A A A A A A A A D t k s 9 q A j E Q x u + C 7 x D i Z R e y g p Z S a N m D q K W 9 i G W 9 i F s k Z k c N z R 9 J J q K I 7 9 6 I F k t Z i g 9 g L s l 8 v 2 R m v j A e B E p r S H H e O y / N R r P h 1 9 x B R V p 0 w x 1 2 M 9 g 9 Z B s n h T S r u U c X B A Y H l O R E A T Y b J K 7 C B i c g K n 2 / b Q + s C B o M J q 9 S Q b t v D c b A J 7 T 3 X K 6 t h q V V F b i y A v + F d l O + G x 8 c N w K y A U e e F U J C D E o b s P y n e l v 4 L U 3 Z b A B K a o n g c s o o I 3 2 r g j Y + f 2 J k a I S t 4 p u 8 0 3 3 s M v I R L E K B e w X 5 9 d g e W Q O f K T u b a N G x s z q y i r w B j z 3 6 k 8 c J X 8 S L F 3 L R k 7 N f R m Y X v a d U I b j i z u e x w 9 8 p + 2 t u V j H j Z L + B a 7 p J d O y X 1 u l z w y f o k 5 r 6 7 H C g 0 R Z G T h B 2 e G T k Q B e A f D 7 6 k U 3 Q C 3 B X M K 0 B w 2 S U 1 s r T O n k c / 5 e M H W g Z d A 2 e c C e X y z / g m D Y b 0 t S a v n m i S N J N 7 1 N 1 n 6 r b p u o b U E s B A i 0 A F A A C A A g A 3 a P d W E U A 6 P u k A A A A 9 g A A A B I A A A A A A A A A A A A A A A A A A A A A A E N v b m Z p Z y 9 Q Y W N r Y W d l L n h t b F B L A Q I t A B Q A A g A I A N 2 j 3 V g P y u m r p A A A A O k A A A A T A A A A A A A A A A A A A A A A A P A A A A B b Q 2 9 u d G V u d F 9 U e X B l c 1 0 u e G 1 s U E s B A i 0 A F A A C A A g A 3 a P d W N r / a 9 h a A Q A A u Q Q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k A A A A A A A B +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y L W V 4 M y 1 w c m l j a W 5 n X 3 N 0 c n V j d H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z Z D Y 4 N z M x L W Y 3 Y z Q t N D A 1 N C 1 h N m N j L T U 4 N 2 Y w Y 2 Y w N j h i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0 M l 9 l e D N f c H J p Y 2 l u Z 1 9 z d H J 1 Y 3 R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l U M T c 6 N D k 6 M z g u N z Y 0 O T U y N V o i I C 8 + P E V u d H J 5 I F R 5 c G U 9 I k Z p b G x D b 2 x 1 b W 5 U e X B l c y I g V m F s d W U 9 I n N C Z 1 V G Q l F V R k J R P T 0 i I C 8 + P E V u d H J 5 I F R 5 c G U 9 I k Z p b G x D b 2 x 1 b W 5 O Y W 1 l c y I g V m F s d W U 9 I n N b J n F 1 b 3 Q 7 Q 2 9 s d W 1 u M S Z x d W 9 0 O y w m c X V v d D t i Z X R h X 0 4 m c X V v d D s s J n F 1 b 3 Q 7 Y m V 0 Y V 9 Z J n F 1 b 3 Q 7 L C Z x d W 9 0 O 0 U o T i k m c X V v d D s s J n F 1 b 3 Q 7 R S h Z K S Z x d W 9 0 O y w m c X V v d D t Q d X J l I F B y Z W 1 p d W 0 m c X V v d D s s J n F 1 b 3 Q 7 V G F y a W Z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D I t Z X g z L X B y a W N p b m d f c 3 R y d W N 0 d X J l L 0 F 1 d G 9 S Z W 1 v d m V k Q 2 9 s d W 1 u c z E u e 0 N v b H V t b j E s M H 0 m c X V v d D s s J n F 1 b 3 Q 7 U 2 V j d G l v b j E v c G F y d D I t Z X g z L X B y a W N p b m d f c 3 R y d W N 0 d X J l L 0 F 1 d G 9 S Z W 1 v d m V k Q 2 9 s d W 1 u c z E u e 2 J l d G F f T i w x f S Z x d W 9 0 O y w m c X V v d D t T Z W N 0 a W 9 u M S 9 w Y X J 0 M i 1 l e D M t c H J p Y 2 l u Z 1 9 z d H J 1 Y 3 R 1 c m U v Q X V 0 b 1 J l b W 9 2 Z W R D b 2 x 1 b W 5 z M S 5 7 Y m V 0 Y V 9 Z L D J 9 J n F 1 b 3 Q 7 L C Z x d W 9 0 O 1 N l Y 3 R p b 2 4 x L 3 B h c n Q y L W V 4 M y 1 w c m l j a W 5 n X 3 N 0 c n V j d H V y Z S 9 B d X R v U m V t b 3 Z l Z E N v b H V t b n M x L n t F K E 4 p L D N 9 J n F 1 b 3 Q 7 L C Z x d W 9 0 O 1 N l Y 3 R p b 2 4 x L 3 B h c n Q y L W V 4 M y 1 w c m l j a W 5 n X 3 N 0 c n V j d H V y Z S 9 B d X R v U m V t b 3 Z l Z E N v b H V t b n M x L n t F K F k p L D R 9 J n F 1 b 3 Q 7 L C Z x d W 9 0 O 1 N l Y 3 R p b 2 4 x L 3 B h c n Q y L W V 4 M y 1 w c m l j a W 5 n X 3 N 0 c n V j d H V y Z S 9 B d X R v U m V t b 3 Z l Z E N v b H V t b n M x L n t Q d X J l I F B y Z W 1 p d W 0 s N X 0 m c X V v d D s s J n F 1 b 3 Q 7 U 2 V j d G l v b j E v c G F y d D I t Z X g z L X B y a W N p b m d f c 3 R y d W N 0 d X J l L 0 F 1 d G 9 S Z W 1 v d m V k Q 2 9 s d W 1 u c z E u e 1 R h c m l m Z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Y X J 0 M i 1 l e D M t c H J p Y 2 l u Z 1 9 z d H J 1 Y 3 R 1 c m U v Q X V 0 b 1 J l b W 9 2 Z W R D b 2 x 1 b W 5 z M S 5 7 Q 2 9 s d W 1 u M S w w f S Z x d W 9 0 O y w m c X V v d D t T Z W N 0 a W 9 u M S 9 w Y X J 0 M i 1 l e D M t c H J p Y 2 l u Z 1 9 z d H J 1 Y 3 R 1 c m U v Q X V 0 b 1 J l b W 9 2 Z W R D b 2 x 1 b W 5 z M S 5 7 Y m V 0 Y V 9 O L D F 9 J n F 1 b 3 Q 7 L C Z x d W 9 0 O 1 N l Y 3 R p b 2 4 x L 3 B h c n Q y L W V 4 M y 1 w c m l j a W 5 n X 3 N 0 c n V j d H V y Z S 9 B d X R v U m V t b 3 Z l Z E N v b H V t b n M x L n t i Z X R h X 1 k s M n 0 m c X V v d D s s J n F 1 b 3 Q 7 U 2 V j d G l v b j E v c G F y d D I t Z X g z L X B y a W N p b m d f c 3 R y d W N 0 d X J l L 0 F 1 d G 9 S Z W 1 v d m V k Q 2 9 s d W 1 u c z E u e 0 U o T i k s M 3 0 m c X V v d D s s J n F 1 b 3 Q 7 U 2 V j d G l v b j E v c G F y d D I t Z X g z L X B y a W N p b m d f c 3 R y d W N 0 d X J l L 0 F 1 d G 9 S Z W 1 v d m V k Q 2 9 s d W 1 u c z E u e 0 U o W S k s N H 0 m c X V v d D s s J n F 1 b 3 Q 7 U 2 V j d G l v b j E v c G F y d D I t Z X g z L X B y a W N p b m d f c 3 R y d W N 0 d X J l L 0 F 1 d G 9 S Z W 1 v d m V k Q 2 9 s d W 1 u c z E u e 1 B 1 c m U g U H J l b W l 1 b S w 1 f S Z x d W 9 0 O y w m c X V v d D t T Z W N 0 a W 9 u M S 9 w Y X J 0 M i 1 l e D M t c H J p Y 2 l u Z 1 9 z d H J 1 Y 3 R 1 c m U v Q X V 0 b 1 J l b W 9 2 Z W R D b 2 x 1 b W 5 z M S 5 7 V G F y a W Z m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0 M i 1 l e D M t c H J p Y 2 l u Z 1 9 z d H J 1 Y 3 R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D I t Z X g z L X B y a W N p b m d f c 3 R y d W N 0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y L W V 4 M y 1 w c m l j a W 5 n X 3 N 0 c n V j d H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y L W V 4 M y 1 w c m l j a W 5 n X 3 N 0 c n V j d H V y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Z D c z M z Q 1 L W I 3 Z m U t N G Q 3 N i 0 4 Y j F m L W E y N j M x Z T I 2 O D I 4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0 M l 9 l e D N f c H J p Y 2 l u Z 1 9 z d H J 1 Y 3 R 1 c m U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l U M T c 6 N D k 6 M z g u N z Y 0 O T U y N V o i I C 8 + P E V u d H J 5 I F R 5 c G U 9 I k Z p b G x D b 2 x 1 b W 5 U e X B l c y I g V m F s d W U 9 I n N C Z 1 V G Q l F V R k J R P T 0 i I C 8 + P E V u d H J 5 I F R 5 c G U 9 I k Z p b G x D b 2 x 1 b W 5 O Y W 1 l c y I g V m F s d W U 9 I n N b J n F 1 b 3 Q 7 Q 2 9 s d W 1 u M S Z x d W 9 0 O y w m c X V v d D t i Z X R h X 0 4 m c X V v d D s s J n F 1 b 3 Q 7 Y m V 0 Y V 9 Z J n F 1 b 3 Q 7 L C Z x d W 9 0 O 0 U o T i k m c X V v d D s s J n F 1 b 3 Q 7 R S h Z K S Z x d W 9 0 O y w m c X V v d D t Q d X J l I F B y Z W 1 p d W 0 m c X V v d D s s J n F 1 b 3 Q 7 V G F y a W Z m J n F 1 b 3 Q 7 X S I g L z 4 8 R W 5 0 c n k g V H l w Z T 0 i R m l s b F N 0 Y X R 1 c y I g V m F s d W U 9 I n N D b 2 1 w b G V 0 Z S I g L z 4 8 R W 5 0 c n k g V H l w Z T 0 i R m l s b E N v d W 5 0 I i B W Y W x 1 Z T 0 i b D M 0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M i 1 l e D M t c H J p Y 2 l u Z 1 9 z d H J 1 Y 3 R 1 c m U v Q X V 0 b 1 J l b W 9 2 Z W R D b 2 x 1 b W 5 z M S 5 7 Q 2 9 s d W 1 u M S w w f S Z x d W 9 0 O y w m c X V v d D t T Z W N 0 a W 9 u M S 9 w Y X J 0 M i 1 l e D M t c H J p Y 2 l u Z 1 9 z d H J 1 Y 3 R 1 c m U v Q X V 0 b 1 J l b W 9 2 Z W R D b 2 x 1 b W 5 z M S 5 7 Y m V 0 Y V 9 O L D F 9 J n F 1 b 3 Q 7 L C Z x d W 9 0 O 1 N l Y 3 R p b 2 4 x L 3 B h c n Q y L W V 4 M y 1 w c m l j a W 5 n X 3 N 0 c n V j d H V y Z S 9 B d X R v U m V t b 3 Z l Z E N v b H V t b n M x L n t i Z X R h X 1 k s M n 0 m c X V v d D s s J n F 1 b 3 Q 7 U 2 V j d G l v b j E v c G F y d D I t Z X g z L X B y a W N p b m d f c 3 R y d W N 0 d X J l L 0 F 1 d G 9 S Z W 1 v d m V k Q 2 9 s d W 1 u c z E u e 0 U o T i k s M 3 0 m c X V v d D s s J n F 1 b 3 Q 7 U 2 V j d G l v b j E v c G F y d D I t Z X g z L X B y a W N p b m d f c 3 R y d W N 0 d X J l L 0 F 1 d G 9 S Z W 1 v d m V k Q 2 9 s d W 1 u c z E u e 0 U o W S k s N H 0 m c X V v d D s s J n F 1 b 3 Q 7 U 2 V j d G l v b j E v c G F y d D I t Z X g z L X B y a W N p b m d f c 3 R y d W N 0 d X J l L 0 F 1 d G 9 S Z W 1 v d m V k Q 2 9 s d W 1 u c z E u e 1 B 1 c m U g U H J l b W l 1 b S w 1 f S Z x d W 9 0 O y w m c X V v d D t T Z W N 0 a W 9 u M S 9 w Y X J 0 M i 1 l e D M t c H J p Y 2 l u Z 1 9 z d H J 1 Y 3 R 1 c m U v Q X V 0 b 1 J l b W 9 2 Z W R D b 2 x 1 b W 5 z M S 5 7 V G F y a W Z m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c n Q y L W V 4 M y 1 w c m l j a W 5 n X 3 N 0 c n V j d H V y Z S 9 B d X R v U m V t b 3 Z l Z E N v b H V t b n M x L n t D b 2 x 1 b W 4 x L D B 9 J n F 1 b 3 Q 7 L C Z x d W 9 0 O 1 N l Y 3 R p b 2 4 x L 3 B h c n Q y L W V 4 M y 1 w c m l j a W 5 n X 3 N 0 c n V j d H V y Z S 9 B d X R v U m V t b 3 Z l Z E N v b H V t b n M x L n t i Z X R h X 0 4 s M X 0 m c X V v d D s s J n F 1 b 3 Q 7 U 2 V j d G l v b j E v c G F y d D I t Z X g z L X B y a W N p b m d f c 3 R y d W N 0 d X J l L 0 F 1 d G 9 S Z W 1 v d m V k Q 2 9 s d W 1 u c z E u e 2 J l d G F f W S w y f S Z x d W 9 0 O y w m c X V v d D t T Z W N 0 a W 9 u M S 9 w Y X J 0 M i 1 l e D M t c H J p Y 2 l u Z 1 9 z d H J 1 Y 3 R 1 c m U v Q X V 0 b 1 J l b W 9 2 Z W R D b 2 x 1 b W 5 z M S 5 7 R S h O K S w z f S Z x d W 9 0 O y w m c X V v d D t T Z W N 0 a W 9 u M S 9 w Y X J 0 M i 1 l e D M t c H J p Y 2 l u Z 1 9 z d H J 1 Y 3 R 1 c m U v Q X V 0 b 1 J l b W 9 2 Z W R D b 2 x 1 b W 5 z M S 5 7 R S h Z K S w 0 f S Z x d W 9 0 O y w m c X V v d D t T Z W N 0 a W 9 u M S 9 w Y X J 0 M i 1 l e D M t c H J p Y 2 l u Z 1 9 z d H J 1 Y 3 R 1 c m U v Q X V 0 b 1 J l b W 9 2 Z W R D b 2 x 1 b W 5 z M S 5 7 U H V y Z S B Q c m V t a X V t L D V 9 J n F 1 b 3 Q 7 L C Z x d W 9 0 O 1 N l Y 3 R p b 2 4 x L 3 B h c n Q y L W V 4 M y 1 w c m l j a W 5 n X 3 N 0 c n V j d H V y Z S 9 B d X R v U m V t b 3 Z l Z E N v b H V t b n M x L n t U Y X J p Z m Y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n Q y L W V 4 M y 1 w c m l j a W 5 n X 3 N 0 c n V j d H V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M i 1 l e D M t c H J p Y 2 l u Z 1 9 z d H J 1 Y 3 R 1 c m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D I t Z X g z L X B y a W N p b m d f c 3 R y d W N 0 d X J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a h r B o s V L B F p h X p o I E D s Z I A A A A A A g A A A A A A E G Y A A A A B A A A g A A A A n k / + u x d s h h Z 3 A Y / 0 4 D 3 c N e w x d + 2 a 7 U Y j 6 2 V E A 6 w M H F k A A A A A D o A A A A A C A A A g A A A A B K 8 q F + H n P 0 Q a Y 7 7 3 0 t i y 9 E S A U q S e P X E x x j U v / h a R + u h Q A A A A z r j d W m o 9 e O C C d L 1 u r N C e W D u t u a E L w f 0 k p U b r 9 R R w 7 x i a 2 j s M B V u s W S 3 2 B P y m M 8 K q 7 F 3 v Y j c K k b q D N a 9 / b Q D Y n 6 O H D 8 7 e r p S t N e i d O K N 2 6 V R A A A A A I E p B Q w t / a / D 2 v 7 O 4 t h m B l M r x v k E R R 7 9 W D F q S y W A w B 6 m k o D H a 0 C O H 6 + x P 3 T 5 e 4 C Q / L 9 z 5 z J E V e I 6 2 Q 0 n G 6 R l u u Q = = < / D a t a M a s h u p > 
</file>

<file path=customXml/itemProps1.xml><?xml version="1.0" encoding="utf-8"?>
<ds:datastoreItem xmlns:ds="http://schemas.openxmlformats.org/officeDocument/2006/customXml" ds:itemID="{D17C513A-6EB8-4A3C-8BAC-E24807BADB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 Claims</vt:lpstr>
      <vt:lpstr>Complete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Ribeiro</dc:creator>
  <cp:lastModifiedBy>Luis Filipe Castro Barreto Ribeiro</cp:lastModifiedBy>
  <dcterms:created xsi:type="dcterms:W3CDTF">2015-06-05T18:17:20Z</dcterms:created>
  <dcterms:modified xsi:type="dcterms:W3CDTF">2024-06-29T20:27:06Z</dcterms:modified>
</cp:coreProperties>
</file>