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/Luis/developer/kaggle/fgvcx_flower_comp/report/"/>
    </mc:Choice>
  </mc:AlternateContent>
  <xr:revisionPtr revIDLastSave="0" documentId="13_ncr:1_{67DCBEA3-FFA7-B64C-82DA-E9339E6CB628}" xr6:coauthVersionLast="36" xr6:coauthVersionMax="36" xr10:uidLastSave="{00000000-0000-0000-0000-000000000000}"/>
  <bookViews>
    <workbookView xWindow="640" yWindow="460" windowWidth="36520" windowHeight="20380" activeTab="2" xr2:uid="{65F91658-9939-2445-8082-64B692E25E80}"/>
  </bookViews>
  <sheets>
    <sheet name="mobilenet" sheetId="1" r:id="rId1"/>
    <sheet name="SGD" sheetId="3" r:id="rId2"/>
    <sheet name="rmsprop" sheetId="4" r:id="rId3"/>
    <sheet name="default params" sheetId="5" r:id="rId4"/>
    <sheet name="inceptionresnet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D18" i="3"/>
  <c r="E18" i="3" s="1"/>
  <c r="D19" i="3"/>
  <c r="E19" i="3" s="1"/>
  <c r="D20" i="3"/>
  <c r="E20" i="3" s="1"/>
  <c r="D21" i="3"/>
  <c r="E21" i="3" s="1"/>
  <c r="D22" i="3"/>
  <c r="E22" i="3" s="1"/>
  <c r="D17" i="3"/>
  <c r="E17" i="3" s="1"/>
  <c r="L18" i="3"/>
  <c r="L19" i="3"/>
  <c r="L20" i="3"/>
  <c r="L21" i="3"/>
  <c r="L22" i="3"/>
  <c r="L17" i="3"/>
  <c r="L7" i="3"/>
  <c r="L8" i="3"/>
  <c r="L9" i="3"/>
  <c r="L10" i="3"/>
  <c r="L6" i="3" l="1"/>
  <c r="D10" i="3"/>
  <c r="E10" i="3" s="1"/>
  <c r="L5" i="3"/>
  <c r="D6" i="3"/>
  <c r="E6" i="3" s="1"/>
  <c r="D7" i="3"/>
  <c r="E7" i="3" s="1"/>
  <c r="D8" i="3"/>
  <c r="E8" i="3" s="1"/>
  <c r="D9" i="3"/>
  <c r="E9" i="3" s="1"/>
  <c r="D5" i="3"/>
  <c r="E5" i="3" s="1"/>
  <c r="I37" i="1"/>
  <c r="J36" i="1" l="1"/>
  <c r="F35" i="1"/>
  <c r="J35" i="1"/>
  <c r="J34" i="1"/>
  <c r="J33" i="1"/>
  <c r="J32" i="1"/>
  <c r="J31" i="1"/>
  <c r="I36" i="1"/>
  <c r="I35" i="1"/>
  <c r="I34" i="1"/>
  <c r="E8" i="2"/>
  <c r="E10" i="2"/>
  <c r="E9" i="2"/>
  <c r="E6" i="2"/>
  <c r="R36" i="2"/>
  <c r="Q36" i="2"/>
  <c r="R35" i="2"/>
  <c r="Q35" i="2"/>
  <c r="G35" i="2"/>
  <c r="R34" i="2"/>
  <c r="Q34" i="2"/>
  <c r="R33" i="2"/>
  <c r="Q33" i="2"/>
  <c r="E33" i="2"/>
  <c r="R32" i="2"/>
  <c r="Q32" i="2"/>
  <c r="E32" i="2"/>
  <c r="R31" i="2"/>
  <c r="Q31" i="2"/>
  <c r="E31" i="2"/>
  <c r="G10" i="2"/>
  <c r="I33" i="1"/>
  <c r="I32" i="1"/>
  <c r="I17" i="1"/>
  <c r="I18" i="1"/>
  <c r="I19" i="1"/>
  <c r="I20" i="1"/>
  <c r="I21" i="1"/>
  <c r="I22" i="1"/>
  <c r="J22" i="1"/>
  <c r="J21" i="1"/>
  <c r="J20" i="1"/>
  <c r="J19" i="1"/>
  <c r="J18" i="1"/>
  <c r="J17" i="1"/>
  <c r="I31" i="1"/>
  <c r="F11" i="1"/>
  <c r="F10" i="1"/>
  <c r="F9" i="1"/>
  <c r="F8" i="1"/>
  <c r="F7" i="1"/>
  <c r="F6" i="1"/>
  <c r="E11" i="1"/>
  <c r="E10" i="1"/>
  <c r="E9" i="1"/>
  <c r="E8" i="1"/>
  <c r="E7" i="1"/>
  <c r="E6" i="1"/>
  <c r="K35" i="1" l="1"/>
  <c r="G10" i="1"/>
</calcChain>
</file>

<file path=xl/sharedStrings.xml><?xml version="1.0" encoding="utf-8"?>
<sst xmlns="http://schemas.openxmlformats.org/spreadsheetml/2006/main" count="537" uniqueCount="309">
  <si>
    <t>time</t>
  </si>
  <si>
    <t>val accuracy</t>
  </si>
  <si>
    <t xml:space="preserve">red: </t>
  </si>
  <si>
    <t>&lt;0.4</t>
  </si>
  <si>
    <t>yellow</t>
  </si>
  <si>
    <t>&lt;0.6</t>
  </si>
  <si>
    <t>blue</t>
  </si>
  <si>
    <t>green</t>
  </si>
  <si>
    <t>&lt;0.7</t>
  </si>
  <si>
    <t>&gt;0.7</t>
  </si>
  <si>
    <t>resnet</t>
  </si>
  <si>
    <t>mobilenet</t>
  </si>
  <si>
    <t>vgg19</t>
  </si>
  <si>
    <t>SGD</t>
  </si>
  <si>
    <t>independent</t>
  </si>
  <si>
    <t>sequential</t>
  </si>
  <si>
    <t>acc</t>
  </si>
  <si>
    <t>time to reach &gt;0.75 is about the same sequentially multiple batches as doing straight 32</t>
  </si>
  <si>
    <t>is it worth going to 16?</t>
  </si>
  <si>
    <t>RMSProp</t>
  </si>
  <si>
    <t>bsize</t>
  </si>
  <si>
    <t>accuracy</t>
  </si>
  <si>
    <t>rmsprop</t>
  </si>
  <si>
    <t>inception_resnet</t>
  </si>
  <si>
    <t># epochs</t>
  </si>
  <si>
    <t>time/epoch</t>
  </si>
  <si>
    <t>val_acc</t>
  </si>
  <si>
    <t>loss</t>
  </si>
  <si>
    <t>batch_size</t>
  </si>
  <si>
    <t>OOM</t>
  </si>
  <si>
    <t>Hyperparameter search</t>
  </si>
  <si>
    <t>(0.1, 0.5, True, 0.001),</t>
  </si>
  <si>
    <t xml:space="preserve"> (0.1, 0.5, True, 0.01),</t>
  </si>
  <si>
    <t xml:space="preserve"> (0.1, 0.5, True, 0.1),</t>
  </si>
  <si>
    <t xml:space="preserve"> (0.1, 0.5, True, 0.2),</t>
  </si>
  <si>
    <t xml:space="preserve"> (0.1, 0.5, False, 0.001),</t>
  </si>
  <si>
    <t xml:space="preserve"> (0.1, 0.5, False, 0.01),</t>
  </si>
  <si>
    <t xml:space="preserve"> (0.1, 0.5, False, 0.1),</t>
  </si>
  <si>
    <t xml:space="preserve"> (0.1, 0.5, False, 0.2),</t>
  </si>
  <si>
    <t xml:space="preserve"> (0.1, 0.75, True, 0.001),</t>
  </si>
  <si>
    <t xml:space="preserve"> (0.1, 0.75, True, 0.01),</t>
  </si>
  <si>
    <t xml:space="preserve"> (0.1, 0.75, True, 0.1),</t>
  </si>
  <si>
    <t xml:space="preserve"> (0.1, 0.75, True, 0.2),</t>
  </si>
  <si>
    <t xml:space="preserve"> (0.1, 0.75, False, 0.001),</t>
  </si>
  <si>
    <t xml:space="preserve"> (0.1, 0.75, False, 0.01),</t>
  </si>
  <si>
    <t xml:space="preserve"> (0.1, 0.75, False, 0.1),</t>
  </si>
  <si>
    <t xml:space="preserve"> (0.1, 0.75, False, 0.2),</t>
  </si>
  <si>
    <t xml:space="preserve"> (0.1, 0.9, True, 0.001),</t>
  </si>
  <si>
    <t xml:space="preserve"> (0.1, 0.9, True, 0.01),</t>
  </si>
  <si>
    <t xml:space="preserve"> (0.1, 0.9, True, 0.1),</t>
  </si>
  <si>
    <t xml:space="preserve"> (0.1, 0.9, True, 0.2),</t>
  </si>
  <si>
    <t xml:space="preserve"> (0.1, 0.9, False, 0.001),</t>
  </si>
  <si>
    <t xml:space="preserve"> (0.1, 0.9, False, 0.01),</t>
  </si>
  <si>
    <t xml:space="preserve"> (0.1, 0.9, False, 0.1),</t>
  </si>
  <si>
    <t xml:space="preserve"> (0.1, 0.9, False, 0.2),</t>
  </si>
  <si>
    <t xml:space="preserve"> (0.01, 0.5, True, 0.001),</t>
  </si>
  <si>
    <t xml:space="preserve"> (0.01, 0.5, True, 0.01),</t>
  </si>
  <si>
    <t xml:space="preserve"> (0.01, 0.5, True, 0.1),</t>
  </si>
  <si>
    <t xml:space="preserve"> (0.01, 0.5, True, 0.2),</t>
  </si>
  <si>
    <t xml:space="preserve"> (0.01, 0.5, False, 0.001),</t>
  </si>
  <si>
    <t xml:space="preserve"> (0.01, 0.5, False, 0.01),</t>
  </si>
  <si>
    <t xml:space="preserve"> (0.01, 0.5, False, 0.1),</t>
  </si>
  <si>
    <t xml:space="preserve"> (0.01, 0.5, False, 0.2),</t>
  </si>
  <si>
    <t xml:space="preserve"> (0.01, 0.75, True, 0.001),</t>
  </si>
  <si>
    <t xml:space="preserve"> (0.01, 0.75, True, 0.01),</t>
  </si>
  <si>
    <t xml:space="preserve"> (0.01, 0.75, True, 0.1),</t>
  </si>
  <si>
    <t xml:space="preserve"> (0.01, 0.75, True, 0.2),</t>
  </si>
  <si>
    <t xml:space="preserve"> (0.01, 0.75, False, 0.001),</t>
  </si>
  <si>
    <t xml:space="preserve"> (0.01, 0.75, False, 0.01),</t>
  </si>
  <si>
    <t xml:space="preserve"> (0.01, 0.75, False, 0.1),</t>
  </si>
  <si>
    <t xml:space="preserve"> (0.01, 0.75, False, 0.2),</t>
  </si>
  <si>
    <t xml:space="preserve"> (0.01, 0.9, True, 0.001),</t>
  </si>
  <si>
    <t xml:space="preserve"> (0.01, 0.9, True, 0.01),</t>
  </si>
  <si>
    <t xml:space="preserve"> (0.01, 0.9, True, 0.1),</t>
  </si>
  <si>
    <t xml:space="preserve"> (0.01, 0.9, True, 0.2),</t>
  </si>
  <si>
    <t xml:space="preserve"> (0.01, 0.9, False, 0.001),</t>
  </si>
  <si>
    <t xml:space="preserve"> (0.01, 0.9, False, 0.01),</t>
  </si>
  <si>
    <t xml:space="preserve"> (0.01, 0.9, False, 0.1),</t>
  </si>
  <si>
    <t xml:space="preserve"> (0.01, 0.9, False, 0.2),</t>
  </si>
  <si>
    <t xml:space="preserve"> (0.001, 0.5, True, 0.001),</t>
  </si>
  <si>
    <t xml:space="preserve"> (0.001, 0.5, True, 0.01),</t>
  </si>
  <si>
    <t xml:space="preserve"> (0.001, 0.5, True, 0.1),</t>
  </si>
  <si>
    <t xml:space="preserve"> (0.001, 0.5, True, 0.2),</t>
  </si>
  <si>
    <t xml:space="preserve"> (0.001, 0.5, False, 0.001),</t>
  </si>
  <si>
    <t xml:space="preserve"> (0.001, 0.5, False, 0.01),</t>
  </si>
  <si>
    <t xml:space="preserve"> (0.001, 0.5, False, 0.1),</t>
  </si>
  <si>
    <t xml:space="preserve"> (0.001, 0.5, False, 0.2),</t>
  </si>
  <si>
    <t xml:space="preserve"> (0.001, 0.75, True, 0.001),</t>
  </si>
  <si>
    <t xml:space="preserve"> (0.001, 0.75, True, 0.01),</t>
  </si>
  <si>
    <t xml:space="preserve"> (0.001, 0.75, True, 0.1),</t>
  </si>
  <si>
    <t xml:space="preserve"> (0.001, 0.75, True, 0.2),</t>
  </si>
  <si>
    <t xml:space="preserve"> (0.001, 0.75, False, 0.001),</t>
  </si>
  <si>
    <t xml:space="preserve"> (0.001, 0.75, False, 0.01),</t>
  </si>
  <si>
    <t xml:space="preserve"> (0.001, 0.75, False, 0.1),</t>
  </si>
  <si>
    <t xml:space="preserve"> (0.001, 0.75, False, 0.2),</t>
  </si>
  <si>
    <t xml:space="preserve"> (0.001, 0.9, True, 0.001),</t>
  </si>
  <si>
    <t xml:space="preserve"> (0.001, 0.9, True, 0.01),</t>
  </si>
  <si>
    <t xml:space="preserve"> (0.001, 0.9, True, 0.1),</t>
  </si>
  <si>
    <t xml:space="preserve"> (0.001, 0.9, True, 0.2),</t>
  </si>
  <si>
    <t xml:space="preserve"> (0.001, 0.9, False, 0.001),</t>
  </si>
  <si>
    <t xml:space="preserve"> (0.001, 0.9, False, 0.01),</t>
  </si>
  <si>
    <t xml:space="preserve"> (0.001, 0.9, False, 0.1),</t>
  </si>
  <si>
    <t xml:space="preserve"> (0.001, 0.9, False, 0.2)</t>
  </si>
  <si>
    <t>VGG19</t>
  </si>
  <si>
    <t>inception_resnet_v2</t>
  </si>
  <si>
    <t>mobilenet_v2</t>
  </si>
  <si>
    <t>lr 0.1</t>
  </si>
  <si>
    <t>lr 0.01</t>
  </si>
  <si>
    <t>lr 0.001</t>
  </si>
  <si>
    <t>momentum = 0.5</t>
  </si>
  <si>
    <t>momentum = 0.75</t>
  </si>
  <si>
    <t>momentum = 0.9</t>
  </si>
  <si>
    <t>Best parameters, yielding a model with val_acc of 0.8</t>
  </si>
  <si>
    <t>choices = np.array([ 11, 122,  37,  32,  70, 113,  77, 116, 134,  74, 143,  66,  41,</t>
  </si>
  <si>
    <t xml:space="preserve">        81, 102,  97,  62,  49,  51,  80,  36,  91,  65,  98,  76, 135,</t>
  </si>
  <si>
    <t xml:space="preserve">        40,  45])</t>
  </si>
  <si>
    <t>[(0.1, 0.5, None, 0.001),</t>
  </si>
  <si>
    <t xml:space="preserve"> (0.1, 0.5, None, 0.01),</t>
  </si>
  <si>
    <t xml:space="preserve"> (0.1, 0.5, None, 0.1),</t>
  </si>
  <si>
    <t xml:space="preserve"> (0.1, 0.5, None, 0.2),</t>
  </si>
  <si>
    <t xml:space="preserve"> (0.1, 0.5, 1e-06, 0.001),</t>
  </si>
  <si>
    <t xml:space="preserve"> (0.1, 0.5, 1e-06, 0.01),</t>
  </si>
  <si>
    <t xml:space="preserve"> (0.1, 0.5, 1e-06, 0.1),</t>
  </si>
  <si>
    <t xml:space="preserve"> (0.1, 0.5, 1e-06, 0.2),</t>
  </si>
  <si>
    <t xml:space="preserve"> (0.1, 0.5, 0.0001, 0.001),</t>
  </si>
  <si>
    <t xml:space="preserve"> (0.1, 0.5, 0.0001, 0.01),</t>
  </si>
  <si>
    <t xml:space="preserve"> (0.1, 0.5, 0.0001, 0.1),</t>
  </si>
  <si>
    <t xml:space="preserve"> (0.1, 0.5, 0.0001, 0.2),</t>
  </si>
  <si>
    <t xml:space="preserve"> (0.1, 0.5, 0.01, 0.001),</t>
  </si>
  <si>
    <t xml:space="preserve"> (0.1, 0.5, 0.01, 0.01),</t>
  </si>
  <si>
    <t xml:space="preserve"> (0.1, 0.5, 0.01, 0.1),</t>
  </si>
  <si>
    <t xml:space="preserve"> (0.1, 0.5, 0.01, 0.2),</t>
  </si>
  <si>
    <t xml:space="preserve"> (0.1, 0.75, None, 0.001),</t>
  </si>
  <si>
    <t xml:space="preserve"> (0.1, 0.75, None, 0.01),</t>
  </si>
  <si>
    <t xml:space="preserve"> (0.1, 0.75, None, 0.1),</t>
  </si>
  <si>
    <t xml:space="preserve"> (0.1, 0.75, None, 0.2),</t>
  </si>
  <si>
    <t xml:space="preserve"> (0.1, 0.75, 1e-06, 0.001),</t>
  </si>
  <si>
    <t xml:space="preserve"> (0.1, 0.75, 1e-06, 0.01),</t>
  </si>
  <si>
    <t xml:space="preserve"> (0.1, 0.75, 1e-06, 0.1),</t>
  </si>
  <si>
    <t xml:space="preserve"> (0.1, 0.75, 1e-06, 0.2),</t>
  </si>
  <si>
    <t xml:space="preserve"> (0.1, 0.75, 0.0001, 0.001),</t>
  </si>
  <si>
    <t xml:space="preserve"> (0.1, 0.75, 0.0001, 0.01),</t>
  </si>
  <si>
    <t xml:space="preserve"> (0.1, 0.75, 0.0001, 0.1),</t>
  </si>
  <si>
    <t xml:space="preserve"> (0.1, 0.75, 0.0001, 0.2),</t>
  </si>
  <si>
    <t xml:space="preserve"> (0.1, 0.75, 0.01, 0.001),</t>
  </si>
  <si>
    <t xml:space="preserve"> (0.1, 0.75, 0.01, 0.01),</t>
  </si>
  <si>
    <t xml:space="preserve"> (0.1, 0.75, 0.01, 0.1),</t>
  </si>
  <si>
    <t xml:space="preserve"> (0.1, 0.75, 0.01, 0.2),</t>
  </si>
  <si>
    <t xml:space="preserve"> (0.1, 0.9, None, 0.001),</t>
  </si>
  <si>
    <t xml:space="preserve"> (0.1, 0.9, None, 0.01),</t>
  </si>
  <si>
    <t xml:space="preserve"> (0.1, 0.9, None, 0.1),</t>
  </si>
  <si>
    <t xml:space="preserve"> (0.1, 0.9, None, 0.2),</t>
  </si>
  <si>
    <t xml:space="preserve"> (0.1, 0.9, 1e-06, 0.001),</t>
  </si>
  <si>
    <t xml:space="preserve"> (0.1, 0.9, 1e-06, 0.01),</t>
  </si>
  <si>
    <t xml:space="preserve"> (0.1, 0.9, 1e-06, 0.1),</t>
  </si>
  <si>
    <t xml:space="preserve"> (0.1, 0.9, 1e-06, 0.2),</t>
  </si>
  <si>
    <t xml:space="preserve"> (0.1, 0.9, 0.0001, 0.001),</t>
  </si>
  <si>
    <t xml:space="preserve"> (0.1, 0.9, 0.0001, 0.01),</t>
  </si>
  <si>
    <t xml:space="preserve"> (0.1, 0.9, 0.0001, 0.1),</t>
  </si>
  <si>
    <t xml:space="preserve"> (0.1, 0.9, 0.0001, 0.2),</t>
  </si>
  <si>
    <t xml:space="preserve"> (0.1, 0.9, 0.01, 0.001),</t>
  </si>
  <si>
    <t xml:space="preserve"> (0.1, 0.9, 0.01, 0.01),</t>
  </si>
  <si>
    <t xml:space="preserve"> (0.1, 0.9, 0.01, 0.1),</t>
  </si>
  <si>
    <t xml:space="preserve"> (0.1, 0.9, 0.01, 0.2),</t>
  </si>
  <si>
    <t xml:space="preserve"> (0.01, 0.5, None, 0.001),</t>
  </si>
  <si>
    <t xml:space="preserve"> (0.01, 0.5, None, 0.01),</t>
  </si>
  <si>
    <t xml:space="preserve"> (0.01, 0.5, None, 0.1),</t>
  </si>
  <si>
    <t xml:space="preserve"> (0.01, 0.5, None, 0.2),</t>
  </si>
  <si>
    <t xml:space="preserve"> (0.01, 0.5, 1e-06, 0.001),</t>
  </si>
  <si>
    <t xml:space="preserve"> (0.01, 0.5, 1e-06, 0.01),</t>
  </si>
  <si>
    <t xml:space="preserve"> (0.01, 0.5, 1e-06, 0.1),</t>
  </si>
  <si>
    <t xml:space="preserve"> (0.01, 0.5, 1e-06, 0.2),</t>
  </si>
  <si>
    <t xml:space="preserve"> (0.01, 0.5, 0.0001, 0.001),</t>
  </si>
  <si>
    <t xml:space="preserve"> (0.01, 0.5, 0.0001, 0.01),</t>
  </si>
  <si>
    <t xml:space="preserve"> (0.01, 0.5, 0.0001, 0.1),</t>
  </si>
  <si>
    <t xml:space="preserve"> (0.01, 0.5, 0.0001, 0.2),</t>
  </si>
  <si>
    <t xml:space="preserve"> (0.01, 0.5, 0.01, 0.001),</t>
  </si>
  <si>
    <t xml:space="preserve"> (0.01, 0.5, 0.01, 0.01),</t>
  </si>
  <si>
    <t xml:space="preserve"> (0.01, 0.5, 0.01, 0.1),</t>
  </si>
  <si>
    <t xml:space="preserve"> (0.01, 0.5, 0.01, 0.2),</t>
  </si>
  <si>
    <t xml:space="preserve"> (0.01, 0.75, None, 0.001),</t>
  </si>
  <si>
    <t xml:space="preserve"> (0.01, 0.75, None, 0.01),</t>
  </si>
  <si>
    <t xml:space="preserve"> (0.01, 0.75, None, 0.1),</t>
  </si>
  <si>
    <t xml:space="preserve"> (0.01, 0.75, None, 0.2),</t>
  </si>
  <si>
    <t xml:space="preserve"> (0.01, 0.75, 1e-06, 0.001),</t>
  </si>
  <si>
    <t xml:space="preserve"> (0.01, 0.75, 1e-06, 0.01),</t>
  </si>
  <si>
    <t xml:space="preserve"> (0.01, 0.75, 1e-06, 0.1),</t>
  </si>
  <si>
    <t xml:space="preserve"> (0.01, 0.75, 1e-06, 0.2),</t>
  </si>
  <si>
    <t xml:space="preserve"> (0.01, 0.75, 0.0001, 0.001),</t>
  </si>
  <si>
    <t xml:space="preserve"> (0.01, 0.75, 0.0001, 0.01),</t>
  </si>
  <si>
    <t xml:space="preserve"> (0.01, 0.75, 0.0001, 0.1),</t>
  </si>
  <si>
    <t xml:space="preserve"> (0.01, 0.75, 0.0001, 0.2),</t>
  </si>
  <si>
    <t xml:space="preserve"> (0.01, 0.75, 0.01, 0.001),</t>
  </si>
  <si>
    <t xml:space="preserve"> (0.01, 0.75, 0.01, 0.01),</t>
  </si>
  <si>
    <t xml:space="preserve"> (0.01, 0.75, 0.01, 0.1),</t>
  </si>
  <si>
    <t xml:space="preserve"> (0.01, 0.75, 0.01, 0.2),</t>
  </si>
  <si>
    <t xml:space="preserve"> (0.01, 0.9, None, 0.001),</t>
  </si>
  <si>
    <t xml:space="preserve"> (0.01, 0.9, None, 0.01),</t>
  </si>
  <si>
    <t xml:space="preserve"> (0.01, 0.9, None, 0.1),</t>
  </si>
  <si>
    <t xml:space="preserve"> (0.01, 0.9, None, 0.2),</t>
  </si>
  <si>
    <t xml:space="preserve"> (0.01, 0.9, 1e-06, 0.001),</t>
  </si>
  <si>
    <t xml:space="preserve"> (0.01, 0.9, 1e-06, 0.01),</t>
  </si>
  <si>
    <t xml:space="preserve"> (0.01, 0.9, 1e-06, 0.1),</t>
  </si>
  <si>
    <t xml:space="preserve"> (0.01, 0.9, 1e-06, 0.2),</t>
  </si>
  <si>
    <t xml:space="preserve"> (0.01, 0.9, 0.0001, 0.001),</t>
  </si>
  <si>
    <t xml:space="preserve"> (0.01, 0.9, 0.0001, 0.01),</t>
  </si>
  <si>
    <t xml:space="preserve"> (0.01, 0.9, 0.0001, 0.1),</t>
  </si>
  <si>
    <t xml:space="preserve"> (0.01, 0.9, 0.0001, 0.2),</t>
  </si>
  <si>
    <t xml:space="preserve"> (0.01, 0.9, 0.01, 0.001),</t>
  </si>
  <si>
    <t xml:space="preserve"> (0.01, 0.9, 0.01, 0.01),</t>
  </si>
  <si>
    <t xml:space="preserve"> (0.01, 0.9, 0.01, 0.1),</t>
  </si>
  <si>
    <t xml:space="preserve"> (0.01, 0.9, 0.01, 0.2),</t>
  </si>
  <si>
    <t xml:space="preserve"> (0.001, 0.5, None, 0.001),</t>
  </si>
  <si>
    <t xml:space="preserve"> (0.001, 0.5, None, 0.01),</t>
  </si>
  <si>
    <t xml:space="preserve"> (0.001, 0.5, None, 0.1),</t>
  </si>
  <si>
    <t xml:space="preserve"> (0.001, 0.5, None, 0.2),</t>
  </si>
  <si>
    <t xml:space="preserve"> (0.001, 0.5, 1e-06, 0.001),</t>
  </si>
  <si>
    <t xml:space="preserve"> (0.001, 0.5, 1e-06, 0.01),</t>
  </si>
  <si>
    <t xml:space="preserve"> (0.001, 0.5, 1e-06, 0.1),</t>
  </si>
  <si>
    <t xml:space="preserve"> (0.001, 0.5, 1e-06, 0.2),</t>
  </si>
  <si>
    <t xml:space="preserve"> (0.001, 0.5, 0.0001, 0.001),</t>
  </si>
  <si>
    <t xml:space="preserve"> (0.001, 0.5, 0.0001, 0.01),</t>
  </si>
  <si>
    <t xml:space="preserve"> (0.001, 0.5, 0.0001, 0.1),</t>
  </si>
  <si>
    <t xml:space="preserve"> (0.001, 0.5, 0.0001, 0.2),</t>
  </si>
  <si>
    <t xml:space="preserve"> (0.001, 0.5, 0.01, 0.001),</t>
  </si>
  <si>
    <t xml:space="preserve"> (0.001, 0.5, 0.01, 0.01),</t>
  </si>
  <si>
    <t xml:space="preserve"> (0.001, 0.5, 0.01, 0.1),</t>
  </si>
  <si>
    <t xml:space="preserve"> (0.001, 0.5, 0.01, 0.2),</t>
  </si>
  <si>
    <t xml:space="preserve"> (0.001, 0.75, None, 0.001),</t>
  </si>
  <si>
    <t xml:space="preserve"> (0.001, 0.75, None, 0.01),</t>
  </si>
  <si>
    <t xml:space="preserve"> (0.001, 0.75, None, 0.1),</t>
  </si>
  <si>
    <t xml:space="preserve"> (0.001, 0.75, None, 0.2),</t>
  </si>
  <si>
    <t xml:space="preserve"> (0.001, 0.75, 1e-06, 0.001),</t>
  </si>
  <si>
    <t xml:space="preserve"> (0.001, 0.75, 1e-06, 0.01),</t>
  </si>
  <si>
    <t xml:space="preserve"> (0.001, 0.75, 1e-06, 0.1),</t>
  </si>
  <si>
    <t xml:space="preserve"> (0.001, 0.75, 1e-06, 0.2),</t>
  </si>
  <si>
    <t xml:space="preserve"> (0.001, 0.75, 0.0001, 0.001),</t>
  </si>
  <si>
    <t xml:space="preserve"> (0.001, 0.75, 0.0001, 0.01),</t>
  </si>
  <si>
    <t xml:space="preserve"> (0.001, 0.75, 0.0001, 0.1),</t>
  </si>
  <si>
    <t xml:space="preserve"> (0.001, 0.75, 0.0001, 0.2),</t>
  </si>
  <si>
    <t xml:space="preserve"> (0.001, 0.75, 0.01, 0.001),</t>
  </si>
  <si>
    <t xml:space="preserve"> (0.001, 0.75, 0.01, 0.01),</t>
  </si>
  <si>
    <t xml:space="preserve"> (0.001, 0.75, 0.01, 0.1),</t>
  </si>
  <si>
    <t xml:space="preserve"> (0.001, 0.75, 0.01, 0.2),</t>
  </si>
  <si>
    <t xml:space="preserve"> (0.001, 0.9, None, 0.001),</t>
  </si>
  <si>
    <t xml:space="preserve"> (0.001, 0.9, None, 0.01),</t>
  </si>
  <si>
    <t xml:space="preserve"> (0.001, 0.9, None, 0.1),</t>
  </si>
  <si>
    <t xml:space="preserve"> (0.001, 0.9, None, 0.2),</t>
  </si>
  <si>
    <t xml:space="preserve"> (0.001, 0.9, 1e-06, 0.001),</t>
  </si>
  <si>
    <t xml:space="preserve"> (0.001, 0.9, 1e-06, 0.01),</t>
  </si>
  <si>
    <t xml:space="preserve"> (0.001, 0.9, 1e-06, 0.1),</t>
  </si>
  <si>
    <t xml:space="preserve"> (0.001, 0.9, 1e-06, 0.2),</t>
  </si>
  <si>
    <t xml:space="preserve"> (0.001, 0.9, 0.0001, 0.001),</t>
  </si>
  <si>
    <t xml:space="preserve"> (0.001, 0.9, 0.0001, 0.01),</t>
  </si>
  <si>
    <t xml:space="preserve"> (0.001, 0.9, 0.0001, 0.1),</t>
  </si>
  <si>
    <t xml:space="preserve"> (0.001, 0.9, 0.0001, 0.2),</t>
  </si>
  <si>
    <t xml:space="preserve"> (0.001, 0.9, 0.01, 0.001),</t>
  </si>
  <si>
    <t xml:space="preserve"> (0.001, 0.9, 0.01, 0.01),</t>
  </si>
  <si>
    <t xml:space="preserve"> (0.001, 0.9, 0.01, 0.1),</t>
  </si>
  <si>
    <t xml:space="preserve"> (0.001, 0.9, 0.01, 0.2)]</t>
  </si>
  <si>
    <t>grid:</t>
  </si>
  <si>
    <t>[11, 32, 36, 37, 40, 41, 45, 49, 51, 62, 65, 66, 70, 74, 76, 77, 80, 81, 91, 97, 98, 102, 113, 116, 122, 134, 135, 143]</t>
  </si>
  <si>
    <t>len = 144</t>
  </si>
  <si>
    <t>(0.1, 0.5, 0.0001, 0.2)</t>
  </si>
  <si>
    <t>(0.001, 0.75, 0.0001, 0.1)</t>
  </si>
  <si>
    <t>(0.1, 0.9, 1e-06, 0.01)</t>
  </si>
  <si>
    <t>(0.1, 0.9, None, 0.001)</t>
  </si>
  <si>
    <t>(0.01, 0.75, 1e-6, 0.1)</t>
  </si>
  <si>
    <t>(0.001, 0.75, None, 0.01)</t>
  </si>
  <si>
    <t>13s per epoch</t>
  </si>
  <si>
    <t>same as SGD</t>
  </si>
  <si>
    <t>(0.001, 0.75, False, 0.001)</t>
  </si>
  <si>
    <t>(0.01, 0.75, 0.0001, 0.1)</t>
  </si>
  <si>
    <t>(0.001, 0.9, 1e-06, 0.1)</t>
  </si>
  <si>
    <t>(0.001, 0.75, 1e-06, 0.001)</t>
  </si>
  <si>
    <t>(0.01, 0.75, 0.01, 0.01)</t>
  </si>
  <si>
    <t>(0.001, 0.9, 0.01, 0.2)</t>
  </si>
  <si>
    <t>(0.01, 0.9, None, 0.001)</t>
  </si>
  <si>
    <t>(0.01, 0.5, None, 0.2)</t>
  </si>
  <si>
    <t>(0.01, 0.5, None, 0.01)</t>
  </si>
  <si>
    <t>(0.01, 0.5, 0.01, 0.1)</t>
  </si>
  <si>
    <t>(0.001, 0.5, None, 0.01)</t>
  </si>
  <si>
    <t>(0.001, 0.5, 1e-06, 0.1)</t>
  </si>
  <si>
    <t>(0.01, 0.9, None, 0.01)</t>
  </si>
  <si>
    <t>(0.1, 0.9, 0.0001, 0.01)</t>
  </si>
  <si>
    <t>(0.01, 0.75, None, 0.1)</t>
  </si>
  <si>
    <t>resnect_inception_v2</t>
  </si>
  <si>
    <t>(0.1, 0.9, 0.0001, 0.001)</t>
  </si>
  <si>
    <t>(0.1, 0.9, 0.01, 0.01)</t>
  </si>
  <si>
    <t>(0.01, 0.75, None, 0.01)</t>
  </si>
  <si>
    <t>(0.01, 0.75, 0.01, 0.001)</t>
  </si>
  <si>
    <t>(0.01, 0.9, 0.0001, 0.2)</t>
  </si>
  <si>
    <t>(0.001, 0.5, None, 0.1)</t>
  </si>
  <si>
    <t>Adagrad</t>
  </si>
  <si>
    <t>vgg16</t>
  </si>
  <si>
    <t>lr=0.01, epsilon=None, decay=0.0</t>
  </si>
  <si>
    <t>Adadelta</t>
  </si>
  <si>
    <t>lr=0.01, rho=0.95, epsilon=None, decay=0.0</t>
  </si>
  <si>
    <t>Adam</t>
  </si>
  <si>
    <t>Adamax</t>
  </si>
  <si>
    <t>lr=0.001, rho=0.9, epsilon=None, decay=0.0</t>
  </si>
  <si>
    <t>Nadam</t>
  </si>
  <si>
    <t>lr=0.001, beta_1=0.9, beta_2=0.999, epsilon=None, decay=0.0, amsgrad=False/True</t>
  </si>
  <si>
    <t>0.88/0.87</t>
  </si>
  <si>
    <t>0.85/0.85</t>
  </si>
  <si>
    <t>0.74/0.80</t>
  </si>
  <si>
    <t>0.83/0.83</t>
  </si>
  <si>
    <t>params(lr, rho, epsilon, decay)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</si>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</sst>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00"/>
      <name val="Courier New"/>
      <family val="1"/>
    </font>
    <font>
      <b/>
      <sz val="12"/>
      <color rgb="FFFF0000"/>
      <name val="Calibri"/>
      <family val="2"/>
      <scheme val="minor"/>
    </font>
    <font>
      <b/>
      <sz val="14"/>
      <color rgb="FFFF0000"/>
      <name val="Courier New"/>
      <family val="1"/>
    </font>
    <font>
      <sz val="14"/>
      <color rgb="FFFF0000"/>
      <name val="Courier New"/>
      <family val="1"/>
    </font>
    <font>
      <sz val="14"/>
      <color theme="1"/>
      <name val="Courier New"/>
      <family val="1"/>
    </font>
    <font>
      <b/>
      <sz val="14"/>
      <color theme="1"/>
      <name val="Courier New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ourier New"/>
      <family val="1"/>
    </font>
    <font>
      <sz val="14"/>
      <name val="Courier New"/>
      <family val="1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5" borderId="0" xfId="0" applyFont="1" applyFill="1"/>
    <xf numFmtId="0" fontId="0" fillId="3" borderId="0" xfId="0" applyFill="1"/>
    <xf numFmtId="0" fontId="14" fillId="6" borderId="0" xfId="0" applyFont="1" applyFill="1"/>
    <xf numFmtId="0" fontId="14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Training time</a:t>
            </a:r>
            <a:r>
              <a:rPr lang="en-US" b="1" baseline="0"/>
              <a:t> vs batch size (</a:t>
            </a:r>
            <a:r>
              <a:rPr lang="en-US" sz="1400" b="1" i="0" u="none" strike="noStrike" baseline="0">
                <a:effectLst/>
              </a:rPr>
              <a:t>SGD)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mobilenet!$I$16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mobilenet!$H$17:$H$22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mobilenet!$I$17:$I$22</c:f>
              <c:numCache>
                <c:formatCode>General</c:formatCode>
                <c:ptCount val="6"/>
                <c:pt idx="0">
                  <c:v>78</c:v>
                </c:pt>
                <c:pt idx="1">
                  <c:v>72</c:v>
                </c:pt>
                <c:pt idx="2">
                  <c:v>528</c:v>
                </c:pt>
                <c:pt idx="3">
                  <c:v>1029</c:v>
                </c:pt>
                <c:pt idx="4">
                  <c:v>1470</c:v>
                </c:pt>
                <c:pt idx="5">
                  <c:v>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8-354E-8FA0-0514D1C6EBF2}"/>
            </c:ext>
          </c:extLst>
        </c:ser>
        <c:ser>
          <c:idx val="1"/>
          <c:order val="1"/>
          <c:tx>
            <c:strRef>
              <c:f>mobilenet!$J$16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mobilenet!$H$17:$H$22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mobilenet!$J$17:$J$22</c:f>
              <c:numCache>
                <c:formatCode>General</c:formatCode>
                <c:ptCount val="6"/>
                <c:pt idx="0">
                  <c:v>84</c:v>
                </c:pt>
                <c:pt idx="1">
                  <c:v>72</c:v>
                </c:pt>
                <c:pt idx="2">
                  <c:v>312</c:v>
                </c:pt>
                <c:pt idx="3">
                  <c:v>637</c:v>
                </c:pt>
                <c:pt idx="4">
                  <c:v>686</c:v>
                </c:pt>
                <c:pt idx="5">
                  <c:v>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8-354E-8FA0-0514D1C6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70815"/>
        <c:axId val="193590463"/>
      </c:barChart>
      <c:catAx>
        <c:axId val="19357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0463"/>
        <c:crosses val="autoZero"/>
        <c:auto val="1"/>
        <c:lblAlgn val="ctr"/>
        <c:lblOffset val="100"/>
        <c:noMultiLvlLbl val="0"/>
      </c:catAx>
      <c:valAx>
        <c:axId val="1935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 Accuracy vs batch size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mobilenet!$E$16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mobilenet!$D$17:$D$22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mobilenet!$E$17:$E$22</c:f>
              <c:numCache>
                <c:formatCode>General</c:formatCode>
                <c:ptCount val="6"/>
                <c:pt idx="0">
                  <c:v>0.45</c:v>
                </c:pt>
                <c:pt idx="1">
                  <c:v>0.36</c:v>
                </c:pt>
                <c:pt idx="2">
                  <c:v>0.71</c:v>
                </c:pt>
                <c:pt idx="3">
                  <c:v>0.69</c:v>
                </c:pt>
                <c:pt idx="4">
                  <c:v>0.72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C-414B-A7D6-F49D9A774905}"/>
            </c:ext>
          </c:extLst>
        </c:ser>
        <c:ser>
          <c:idx val="1"/>
          <c:order val="1"/>
          <c:tx>
            <c:strRef>
              <c:f>mobilenet!$F$16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mobilenet!$D$17:$D$22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mobilenet!$F$17:$F$22</c:f>
              <c:numCache>
                <c:formatCode>General</c:formatCode>
                <c:ptCount val="6"/>
                <c:pt idx="0">
                  <c:v>0.41</c:v>
                </c:pt>
                <c:pt idx="1">
                  <c:v>0.59</c:v>
                </c:pt>
                <c:pt idx="2">
                  <c:v>0.67</c:v>
                </c:pt>
                <c:pt idx="3">
                  <c:v>0.75</c:v>
                </c:pt>
                <c:pt idx="4">
                  <c:v>0.78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C-414B-A7D6-F49D9A77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65535"/>
        <c:axId val="199269455"/>
      </c:barChart>
      <c:catAx>
        <c:axId val="19926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9455"/>
        <c:crosses val="autoZero"/>
        <c:auto val="1"/>
        <c:lblAlgn val="ctr"/>
        <c:lblOffset val="100"/>
        <c:noMultiLvlLbl val="0"/>
      </c:catAx>
      <c:valAx>
        <c:axId val="1992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Val Accuracy vs batch size (</a:t>
            </a:r>
            <a:r>
              <a:rPr lang="en-US" sz="1400" b="1" i="0" u="none" strike="noStrike" baseline="0">
                <a:effectLst/>
              </a:rPr>
              <a:t>SGD</a:t>
            </a:r>
            <a:r>
              <a:rPr lang="en-US" sz="1400" b="1" i="0" u="none" strike="noStrike" baseline="0"/>
              <a:t>)</a:t>
            </a:r>
            <a:endParaRPr lang="en-US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mobilenet!$E$16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mobilenet!$D$17:$D$22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mobilenet!$E$17:$E$22</c:f>
              <c:numCache>
                <c:formatCode>General</c:formatCode>
                <c:ptCount val="6"/>
                <c:pt idx="0">
                  <c:v>0.45</c:v>
                </c:pt>
                <c:pt idx="1">
                  <c:v>0.36</c:v>
                </c:pt>
                <c:pt idx="2">
                  <c:v>0.71</c:v>
                </c:pt>
                <c:pt idx="3">
                  <c:v>0.69</c:v>
                </c:pt>
                <c:pt idx="4">
                  <c:v>0.72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F-6E48-B268-C1D46B9CDF31}"/>
            </c:ext>
          </c:extLst>
        </c:ser>
        <c:ser>
          <c:idx val="1"/>
          <c:order val="1"/>
          <c:tx>
            <c:strRef>
              <c:f>mobilenet!$F$16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mobilenet!$D$17:$D$22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mobilenet!$F$17:$F$22</c:f>
              <c:numCache>
                <c:formatCode>General</c:formatCode>
                <c:ptCount val="6"/>
                <c:pt idx="0">
                  <c:v>0.41</c:v>
                </c:pt>
                <c:pt idx="1">
                  <c:v>0.59</c:v>
                </c:pt>
                <c:pt idx="2">
                  <c:v>0.67</c:v>
                </c:pt>
                <c:pt idx="3">
                  <c:v>0.75</c:v>
                </c:pt>
                <c:pt idx="4">
                  <c:v>0.78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F-6E48-B268-C1D46B9C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65535"/>
        <c:axId val="199269455"/>
      </c:barChart>
      <c:catAx>
        <c:axId val="19926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9455"/>
        <c:crosses val="autoZero"/>
        <c:auto val="1"/>
        <c:lblAlgn val="ctr"/>
        <c:lblOffset val="100"/>
        <c:noMultiLvlLbl val="0"/>
      </c:catAx>
      <c:valAx>
        <c:axId val="1992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Training time</a:t>
            </a:r>
            <a:r>
              <a:rPr lang="en-US" b="1" baseline="0"/>
              <a:t> vs batch size (</a:t>
            </a:r>
            <a:r>
              <a:rPr lang="en-US" sz="1400" b="1" i="0" u="none" strike="noStrike" baseline="0">
                <a:effectLst/>
              </a:rPr>
              <a:t>RMSProp)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mobilenet!$I$16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mobilenet!$H$31:$H$36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mobilenet!$I$31:$I$36</c:f>
              <c:numCache>
                <c:formatCode>General</c:formatCode>
                <c:ptCount val="6"/>
                <c:pt idx="0">
                  <c:v>36</c:v>
                </c:pt>
                <c:pt idx="1">
                  <c:v>96</c:v>
                </c:pt>
                <c:pt idx="2">
                  <c:v>1029</c:v>
                </c:pt>
                <c:pt idx="3">
                  <c:v>600</c:v>
                </c:pt>
                <c:pt idx="4">
                  <c:v>1358</c:v>
                </c:pt>
                <c:pt idx="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714B-A622-5309B3CA254C}"/>
            </c:ext>
          </c:extLst>
        </c:ser>
        <c:ser>
          <c:idx val="1"/>
          <c:order val="1"/>
          <c:tx>
            <c:strRef>
              <c:f>mobilenet!$J$16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mobilenet!$H$31:$H$36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mobilenet!$J$31:$J$36</c:f>
              <c:numCache>
                <c:formatCode>General</c:formatCode>
                <c:ptCount val="6"/>
                <c:pt idx="0">
                  <c:v>54</c:v>
                </c:pt>
                <c:pt idx="1">
                  <c:v>108</c:v>
                </c:pt>
                <c:pt idx="2">
                  <c:v>140</c:v>
                </c:pt>
                <c:pt idx="3">
                  <c:v>288</c:v>
                </c:pt>
                <c:pt idx="4">
                  <c:v>600</c:v>
                </c:pt>
                <c:pt idx="5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0-714B-A622-5309B3CA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70815"/>
        <c:axId val="193590463"/>
      </c:barChart>
      <c:catAx>
        <c:axId val="19357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0463"/>
        <c:crosses val="autoZero"/>
        <c:auto val="1"/>
        <c:lblAlgn val="ctr"/>
        <c:lblOffset val="100"/>
        <c:noMultiLvlLbl val="0"/>
      </c:catAx>
      <c:valAx>
        <c:axId val="1935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Val Accuracy vs batch size (</a:t>
            </a:r>
            <a:r>
              <a:rPr lang="en-US" sz="1400" b="1" i="0" u="none" strike="noStrike" baseline="0">
                <a:effectLst/>
              </a:rPr>
              <a:t>RMSProp)</a:t>
            </a:r>
            <a:endParaRPr lang="en-US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mobilenet!$E$16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mobilenet!$D$31:$D$36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mobilenet!$E$31:$E$36</c:f>
              <c:numCache>
                <c:formatCode>General</c:formatCode>
                <c:ptCount val="6"/>
                <c:pt idx="0">
                  <c:v>0.48</c:v>
                </c:pt>
                <c:pt idx="1">
                  <c:v>0.52</c:v>
                </c:pt>
                <c:pt idx="2">
                  <c:v>0.75290000000000001</c:v>
                </c:pt>
                <c:pt idx="3">
                  <c:v>0.75</c:v>
                </c:pt>
                <c:pt idx="4">
                  <c:v>0.73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B-3249-8BE3-82A869F7B2AE}"/>
            </c:ext>
          </c:extLst>
        </c:ser>
        <c:ser>
          <c:idx val="1"/>
          <c:order val="1"/>
          <c:tx>
            <c:strRef>
              <c:f>mobilenet!$F$16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mobilenet!$D$31:$D$36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mobilenet!$F$31:$F$36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0.76</c:v>
                </c:pt>
                <c:pt idx="3">
                  <c:v>0.73</c:v>
                </c:pt>
                <c:pt idx="4">
                  <c:v>0.73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B-3249-8BE3-82A869F7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65535"/>
        <c:axId val="199269455"/>
      </c:barChart>
      <c:catAx>
        <c:axId val="19926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9455"/>
        <c:crosses val="autoZero"/>
        <c:auto val="1"/>
        <c:lblAlgn val="ctr"/>
        <c:lblOffset val="100"/>
        <c:noMultiLvlLbl val="0"/>
      </c:catAx>
      <c:valAx>
        <c:axId val="1992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  <a:r>
              <a:rPr lang="en-US" baseline="0"/>
              <a:t> Effects (VGG19 w/ RMSProp)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SGD!$E$5:$E$10</c:f>
              <c:numCache>
                <c:formatCode>General</c:formatCode>
                <c:ptCount val="6"/>
                <c:pt idx="0">
                  <c:v>0.82</c:v>
                </c:pt>
                <c:pt idx="1">
                  <c:v>0.6</c:v>
                </c:pt>
                <c:pt idx="2">
                  <c:v>0.98799999999999999</c:v>
                </c:pt>
                <c:pt idx="3">
                  <c:v>0.89100000000000001</c:v>
                </c:pt>
                <c:pt idx="4">
                  <c:v>0.61599999999999999</c:v>
                </c:pt>
                <c:pt idx="5">
                  <c:v>1.3320000000000001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8-2142-BD55-12F44D6C3D90}"/>
            </c:ext>
          </c:extLst>
        </c:ser>
        <c:ser>
          <c:idx val="1"/>
          <c:order val="1"/>
          <c:tx>
            <c:strRef>
              <c:f>SGD!$F$4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SGD!$F$5:$F$10</c:f>
              <c:numCache>
                <c:formatCode>General</c:formatCode>
                <c:ptCount val="6"/>
                <c:pt idx="0">
                  <c:v>0.89</c:v>
                </c:pt>
                <c:pt idx="1">
                  <c:v>0.84</c:v>
                </c:pt>
                <c:pt idx="2">
                  <c:v>0.83</c:v>
                </c:pt>
                <c:pt idx="3">
                  <c:v>0.82</c:v>
                </c:pt>
                <c:pt idx="4">
                  <c:v>0.77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8-2142-BD55-12F44D6C3D90}"/>
            </c:ext>
          </c:extLst>
        </c:ser>
        <c:ser>
          <c:idx val="2"/>
          <c:order val="2"/>
          <c:tx>
            <c:strRef>
              <c:f>SGD!$G$4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SGD!$G$5:$G$10</c:f>
              <c:numCache>
                <c:formatCode>General</c:formatCode>
                <c:ptCount val="6"/>
                <c:pt idx="0">
                  <c:v>0.45</c:v>
                </c:pt>
                <c:pt idx="1">
                  <c:v>0.77</c:v>
                </c:pt>
                <c:pt idx="2">
                  <c:v>0.74</c:v>
                </c:pt>
                <c:pt idx="3">
                  <c:v>0.9</c:v>
                </c:pt>
                <c:pt idx="4">
                  <c:v>0.94</c:v>
                </c:pt>
                <c:pt idx="5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8-2142-BD55-12F44D6C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68719"/>
        <c:axId val="901829055"/>
      </c:barChart>
      <c:catAx>
        <c:axId val="9079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9055"/>
        <c:crosses val="autoZero"/>
        <c:auto val="1"/>
        <c:lblAlgn val="ctr"/>
        <c:lblOffset val="100"/>
        <c:noMultiLvlLbl val="0"/>
      </c:catAx>
      <c:valAx>
        <c:axId val="9018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  <a:r>
              <a:rPr lang="en-US" baseline="0"/>
              <a:t> Effects (VGG19 w/ SGD)</a:t>
            </a:r>
          </a:p>
        </c:rich>
      </c:tx>
      <c:layout>
        <c:manualLayout>
          <c:xMode val="edge"/>
          <c:yMode val="edge"/>
          <c:x val="0.3920531418460998"/>
          <c:y val="3.5217794253938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SGD!$L$5:$L$10</c:f>
              <c:numCache>
                <c:formatCode>General</c:formatCode>
                <c:ptCount val="6"/>
                <c:pt idx="0">
                  <c:v>0</c:v>
                </c:pt>
                <c:pt idx="1">
                  <c:v>1.036</c:v>
                </c:pt>
                <c:pt idx="2">
                  <c:v>1.05</c:v>
                </c:pt>
                <c:pt idx="3">
                  <c:v>0.86899999999999999</c:v>
                </c:pt>
                <c:pt idx="4">
                  <c:v>0.93500000000000005</c:v>
                </c:pt>
                <c:pt idx="5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A845-B726-B621782A69C9}"/>
            </c:ext>
          </c:extLst>
        </c:ser>
        <c:ser>
          <c:idx val="1"/>
          <c:order val="1"/>
          <c:tx>
            <c:strRef>
              <c:f>SGD!$F$4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SGD!$M$5:$M$10</c:f>
              <c:numCache>
                <c:formatCode>General</c:formatCode>
                <c:ptCount val="6"/>
                <c:pt idx="1">
                  <c:v>0.72</c:v>
                </c:pt>
                <c:pt idx="2">
                  <c:v>0.76</c:v>
                </c:pt>
                <c:pt idx="3">
                  <c:v>0.77</c:v>
                </c:pt>
                <c:pt idx="4">
                  <c:v>0.73</c:v>
                </c:pt>
                <c:pt idx="5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9-A845-B726-B621782A69C9}"/>
            </c:ext>
          </c:extLst>
        </c:ser>
        <c:ser>
          <c:idx val="2"/>
          <c:order val="2"/>
          <c:tx>
            <c:strRef>
              <c:f>SGD!$G$4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SGD!$N$5:$N$10</c:f>
              <c:numCache>
                <c:formatCode>General</c:formatCode>
                <c:ptCount val="6"/>
                <c:pt idx="1">
                  <c:v>1.3</c:v>
                </c:pt>
                <c:pt idx="2">
                  <c:v>1.1000000000000001</c:v>
                </c:pt>
                <c:pt idx="3">
                  <c:v>1.02</c:v>
                </c:pt>
                <c:pt idx="4">
                  <c:v>1.3</c:v>
                </c:pt>
                <c:pt idx="5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9-A845-B726-B621782A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68719"/>
        <c:axId val="901829055"/>
      </c:barChart>
      <c:catAx>
        <c:axId val="9079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9055"/>
        <c:crosses val="autoZero"/>
        <c:auto val="1"/>
        <c:lblAlgn val="ctr"/>
        <c:lblOffset val="100"/>
        <c:noMultiLvlLbl val="0"/>
      </c:catAx>
      <c:valAx>
        <c:axId val="9018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  <a:r>
              <a:rPr lang="en-US" baseline="0"/>
              <a:t> Effects (inception_resnet w/ RMSProp)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SGD!$E$17:$E$22</c:f>
              <c:numCache>
                <c:formatCode>General</c:formatCode>
                <c:ptCount val="6"/>
                <c:pt idx="0">
                  <c:v>1.3320000000000001</c:v>
                </c:pt>
                <c:pt idx="1">
                  <c:v>0.8</c:v>
                </c:pt>
                <c:pt idx="2">
                  <c:v>0.96799999999999997</c:v>
                </c:pt>
                <c:pt idx="3">
                  <c:v>1.089</c:v>
                </c:pt>
                <c:pt idx="4">
                  <c:v>1.56</c:v>
                </c:pt>
                <c:pt idx="5">
                  <c:v>2.1840000000000002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E-6542-99FE-192B25904A95}"/>
            </c:ext>
          </c:extLst>
        </c:ser>
        <c:ser>
          <c:idx val="1"/>
          <c:order val="1"/>
          <c:tx>
            <c:strRef>
              <c:f>SGD!$F$4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SGD!$F$17:$F$22</c:f>
              <c:numCache>
                <c:formatCode>General</c:formatCode>
                <c:ptCount val="6"/>
                <c:pt idx="0">
                  <c:v>0.79</c:v>
                </c:pt>
                <c:pt idx="1">
                  <c:v>0.76</c:v>
                </c:pt>
                <c:pt idx="2">
                  <c:v>0.75</c:v>
                </c:pt>
                <c:pt idx="3">
                  <c:v>0.73</c:v>
                </c:pt>
                <c:pt idx="4">
                  <c:v>0.67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E-6542-99FE-192B25904A95}"/>
            </c:ext>
          </c:extLst>
        </c:ser>
        <c:ser>
          <c:idx val="2"/>
          <c:order val="2"/>
          <c:tx>
            <c:strRef>
              <c:f>SGD!$G$4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SGD!$G$17:$G$22</c:f>
              <c:numCache>
                <c:formatCode>General</c:formatCode>
                <c:ptCount val="6"/>
                <c:pt idx="0">
                  <c:v>0.91</c:v>
                </c:pt>
                <c:pt idx="1">
                  <c:v>0.9</c:v>
                </c:pt>
                <c:pt idx="2">
                  <c:v>0.98</c:v>
                </c:pt>
                <c:pt idx="3">
                  <c:v>1.1000000000000001</c:v>
                </c:pt>
                <c:pt idx="4">
                  <c:v>1.46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E-6542-99FE-192B2590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68719"/>
        <c:axId val="901829055"/>
      </c:barChart>
      <c:catAx>
        <c:axId val="9079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9055"/>
        <c:crosses val="autoZero"/>
        <c:auto val="1"/>
        <c:lblAlgn val="ctr"/>
        <c:lblOffset val="100"/>
        <c:noMultiLvlLbl val="0"/>
      </c:catAx>
      <c:valAx>
        <c:axId val="9018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  <a:r>
              <a:rPr lang="en-US" baseline="0"/>
              <a:t> Effects (inception_resnet w/ SGD)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SGD!$L$17:$L$22</c:f>
              <c:numCache>
                <c:formatCode>General</c:formatCode>
                <c:ptCount val="6"/>
                <c:pt idx="0">
                  <c:v>1.6279999999999999</c:v>
                </c:pt>
                <c:pt idx="1">
                  <c:v>1.5389999999999999</c:v>
                </c:pt>
                <c:pt idx="2">
                  <c:v>2.464</c:v>
                </c:pt>
                <c:pt idx="3">
                  <c:v>0.89100000000000001</c:v>
                </c:pt>
                <c:pt idx="4">
                  <c:v>0.59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1-194A-9898-CEF7FE546B8D}"/>
            </c:ext>
          </c:extLst>
        </c:ser>
        <c:ser>
          <c:idx val="1"/>
          <c:order val="1"/>
          <c:tx>
            <c:strRef>
              <c:f>SGD!$F$4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SGD!$M$17:$M$22</c:f>
              <c:numCache>
                <c:formatCode>General</c:formatCode>
                <c:ptCount val="6"/>
                <c:pt idx="0">
                  <c:v>0.81</c:v>
                </c:pt>
                <c:pt idx="1">
                  <c:v>0.81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1-194A-9898-CEF7FE546B8D}"/>
            </c:ext>
          </c:extLst>
        </c:ser>
        <c:ser>
          <c:idx val="2"/>
          <c:order val="2"/>
          <c:tx>
            <c:strRef>
              <c:f>SGD!$G$4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SGD!$A$5:$A$10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SGD!$N$17:$N$22</c:f>
              <c:numCache>
                <c:formatCode>General</c:formatCode>
                <c:ptCount val="6"/>
                <c:pt idx="0">
                  <c:v>0.82</c:v>
                </c:pt>
                <c:pt idx="1">
                  <c:v>0.75</c:v>
                </c:pt>
                <c:pt idx="2">
                  <c:v>0.81</c:v>
                </c:pt>
                <c:pt idx="3">
                  <c:v>1.65</c:v>
                </c:pt>
                <c:pt idx="4">
                  <c:v>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1-194A-9898-CEF7FE54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68719"/>
        <c:axId val="901829055"/>
      </c:barChart>
      <c:catAx>
        <c:axId val="9079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9055"/>
        <c:crosses val="autoZero"/>
        <c:auto val="1"/>
        <c:lblAlgn val="ctr"/>
        <c:lblOffset val="100"/>
        <c:noMultiLvlLbl val="0"/>
      </c:catAx>
      <c:valAx>
        <c:axId val="9018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  <a:r>
              <a:rPr lang="en-US" baseline="0"/>
              <a:t> vs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mobilenet!$I$16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mobilenet!$H$17:$H$22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mobilenet!$I$17:$I$22</c:f>
              <c:numCache>
                <c:formatCode>General</c:formatCode>
                <c:ptCount val="6"/>
                <c:pt idx="0">
                  <c:v>78</c:v>
                </c:pt>
                <c:pt idx="1">
                  <c:v>72</c:v>
                </c:pt>
                <c:pt idx="2">
                  <c:v>528</c:v>
                </c:pt>
                <c:pt idx="3">
                  <c:v>1029</c:v>
                </c:pt>
                <c:pt idx="4">
                  <c:v>1470</c:v>
                </c:pt>
                <c:pt idx="5">
                  <c:v>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5A4E-A91B-2135C35A952D}"/>
            </c:ext>
          </c:extLst>
        </c:ser>
        <c:ser>
          <c:idx val="1"/>
          <c:order val="1"/>
          <c:tx>
            <c:strRef>
              <c:f>mobilenet!$J$16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mobilenet!$H$17:$H$22</c:f>
              <c:numCache>
                <c:formatCode>General</c:formatCode>
                <c:ptCount val="6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</c:numCache>
            </c:numRef>
          </c:cat>
          <c:val>
            <c:numRef>
              <c:f>mobilenet!$J$17:$J$22</c:f>
              <c:numCache>
                <c:formatCode>General</c:formatCode>
                <c:ptCount val="6"/>
                <c:pt idx="0">
                  <c:v>84</c:v>
                </c:pt>
                <c:pt idx="1">
                  <c:v>72</c:v>
                </c:pt>
                <c:pt idx="2">
                  <c:v>312</c:v>
                </c:pt>
                <c:pt idx="3">
                  <c:v>637</c:v>
                </c:pt>
                <c:pt idx="4">
                  <c:v>686</c:v>
                </c:pt>
                <c:pt idx="5">
                  <c:v>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0-5A4E-A91B-2135C35A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70815"/>
        <c:axId val="193590463"/>
      </c:barChart>
      <c:catAx>
        <c:axId val="19357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0463"/>
        <c:crosses val="autoZero"/>
        <c:auto val="1"/>
        <c:lblAlgn val="ctr"/>
        <c:lblOffset val="100"/>
        <c:noMultiLvlLbl val="0"/>
      </c:catAx>
      <c:valAx>
        <c:axId val="1935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54</xdr:row>
      <xdr:rowOff>0</xdr:rowOff>
    </xdr:from>
    <xdr:to>
      <xdr:col>22</xdr:col>
      <xdr:colOff>431800</xdr:colOff>
      <xdr:row>81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4FFC8-A420-864D-B471-4AB931A75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609600</xdr:colOff>
      <xdr:row>53</xdr:row>
      <xdr:rowOff>114300</xdr:rowOff>
    </xdr:from>
    <xdr:to>
      <xdr:col>30</xdr:col>
      <xdr:colOff>139700</xdr:colOff>
      <xdr:row>81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1BBC5-26F4-EA40-9C52-AE6842E4D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190500</xdr:rowOff>
    </xdr:from>
    <xdr:to>
      <xdr:col>8</xdr:col>
      <xdr:colOff>0</xdr:colOff>
      <xdr:row>81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88173-95D1-D046-868D-787904C7A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53</xdr:row>
      <xdr:rowOff>190500</xdr:rowOff>
    </xdr:from>
    <xdr:to>
      <xdr:col>15</xdr:col>
      <xdr:colOff>139700</xdr:colOff>
      <xdr:row>81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84423-4D97-854D-9445-D69E98A31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22</xdr:row>
      <xdr:rowOff>107950</xdr:rowOff>
    </xdr:from>
    <xdr:to>
      <xdr:col>25</xdr:col>
      <xdr:colOff>317500</xdr:colOff>
      <xdr:row>56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6DCBF-DCB1-5848-AA43-657265F89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22</xdr:row>
      <xdr:rowOff>101600</xdr:rowOff>
    </xdr:from>
    <xdr:to>
      <xdr:col>13</xdr:col>
      <xdr:colOff>0</xdr:colOff>
      <xdr:row>56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02D85-DFDB-514D-BB1C-92E4F6E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58</xdr:row>
      <xdr:rowOff>0</xdr:rowOff>
    </xdr:from>
    <xdr:to>
      <xdr:col>13</xdr:col>
      <xdr:colOff>139700</xdr:colOff>
      <xdr:row>91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E0351-1CA6-034F-B58F-AD87093D4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177800</xdr:colOff>
      <xdr:row>58</xdr:row>
      <xdr:rowOff>177800</xdr:rowOff>
    </xdr:from>
    <xdr:to>
      <xdr:col>25</xdr:col>
      <xdr:colOff>762000</xdr:colOff>
      <xdr:row>92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9D31C7-20D2-D943-A08B-3E369FFC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33</xdr:row>
      <xdr:rowOff>76200</xdr:rowOff>
    </xdr:from>
    <xdr:to>
      <xdr:col>18</xdr:col>
      <xdr:colOff>292100</xdr:colOff>
      <xdr:row>61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943AC-DD59-5D4D-BE19-D1CFD2065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762000</xdr:colOff>
      <xdr:row>2</xdr:row>
      <xdr:rowOff>101600</xdr:rowOff>
    </xdr:from>
    <xdr:to>
      <xdr:col>23</xdr:col>
      <xdr:colOff>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E2317-C930-D640-9C4A-9A9CF5B6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AEDA-F897-554B-8725-95C297FA2C41}">
  <dimension ref="B3:L37"/>
  <sheetViews>
    <sheetView workbookViewId="0">
      <selection activeCell="H38" sqref="H38"/>
    </sheetView>
  </sheetViews>
  <sheetFormatPr baseColWidth="10" defaultRowHeight="16" x14ac:dyDescent="0.2"/>
  <sheetData>
    <row r="3" spans="2:12" x14ac:dyDescent="0.2">
      <c r="C3" t="s">
        <v>13</v>
      </c>
      <c r="E3" t="s">
        <v>0</v>
      </c>
    </row>
    <row r="4" spans="2:12" x14ac:dyDescent="0.2">
      <c r="E4" t="s">
        <v>14</v>
      </c>
      <c r="F4" t="s">
        <v>15</v>
      </c>
    </row>
    <row r="5" spans="2:12" x14ac:dyDescent="0.2">
      <c r="C5" t="s">
        <v>12</v>
      </c>
      <c r="D5" t="s">
        <v>10</v>
      </c>
      <c r="F5" t="s">
        <v>11</v>
      </c>
    </row>
    <row r="6" spans="2:12" x14ac:dyDescent="0.2">
      <c r="B6">
        <v>512</v>
      </c>
      <c r="E6">
        <f>6*13</f>
        <v>78</v>
      </c>
      <c r="F6">
        <f>14*6</f>
        <v>84</v>
      </c>
    </row>
    <row r="7" spans="2:12" x14ac:dyDescent="0.2">
      <c r="B7">
        <v>256</v>
      </c>
      <c r="E7">
        <f>12*6</f>
        <v>72</v>
      </c>
      <c r="F7">
        <f>6*12</f>
        <v>72</v>
      </c>
      <c r="K7" t="s">
        <v>1</v>
      </c>
    </row>
    <row r="8" spans="2:12" x14ac:dyDescent="0.2">
      <c r="B8">
        <v>128</v>
      </c>
      <c r="E8">
        <f>22*24</f>
        <v>528</v>
      </c>
      <c r="F8">
        <f>13*24</f>
        <v>312</v>
      </c>
      <c r="K8" t="s">
        <v>2</v>
      </c>
      <c r="L8" t="s">
        <v>3</v>
      </c>
    </row>
    <row r="9" spans="2:12" x14ac:dyDescent="0.2">
      <c r="B9">
        <v>64</v>
      </c>
      <c r="E9">
        <f>21*49</f>
        <v>1029</v>
      </c>
      <c r="F9">
        <f>13*49</f>
        <v>637</v>
      </c>
      <c r="K9" t="s">
        <v>4</v>
      </c>
      <c r="L9" t="s">
        <v>5</v>
      </c>
    </row>
    <row r="10" spans="2:12" x14ac:dyDescent="0.2">
      <c r="B10">
        <v>32</v>
      </c>
      <c r="E10">
        <f>15*98</f>
        <v>1470</v>
      </c>
      <c r="F10">
        <f>7*98</f>
        <v>686</v>
      </c>
      <c r="G10">
        <f>SUM(F6:F10)</f>
        <v>1791</v>
      </c>
      <c r="K10" t="s">
        <v>7</v>
      </c>
      <c r="L10" t="s">
        <v>8</v>
      </c>
    </row>
    <row r="11" spans="2:12" x14ac:dyDescent="0.2">
      <c r="B11">
        <v>16</v>
      </c>
      <c r="E11">
        <f>13*196</f>
        <v>2548</v>
      </c>
      <c r="F11">
        <f>16*196</f>
        <v>3136</v>
      </c>
      <c r="K11" t="s">
        <v>6</v>
      </c>
      <c r="L11" t="s">
        <v>9</v>
      </c>
    </row>
    <row r="12" spans="2:12" x14ac:dyDescent="0.2">
      <c r="B12">
        <v>8</v>
      </c>
    </row>
    <row r="15" spans="2:12" x14ac:dyDescent="0.2">
      <c r="E15" t="s">
        <v>21</v>
      </c>
      <c r="I15" t="s">
        <v>0</v>
      </c>
    </row>
    <row r="16" spans="2:12" x14ac:dyDescent="0.2">
      <c r="D16" t="s">
        <v>20</v>
      </c>
      <c r="E16" t="s">
        <v>14</v>
      </c>
      <c r="F16" t="s">
        <v>15</v>
      </c>
      <c r="H16" t="s">
        <v>20</v>
      </c>
      <c r="I16" t="s">
        <v>14</v>
      </c>
      <c r="J16" t="s">
        <v>15</v>
      </c>
    </row>
    <row r="17" spans="3:12" x14ac:dyDescent="0.2">
      <c r="D17">
        <v>512</v>
      </c>
      <c r="E17">
        <v>0.45</v>
      </c>
      <c r="F17">
        <v>0.41</v>
      </c>
      <c r="H17">
        <v>512</v>
      </c>
      <c r="I17">
        <f>6*13</f>
        <v>78</v>
      </c>
      <c r="J17">
        <f>14*6</f>
        <v>84</v>
      </c>
    </row>
    <row r="18" spans="3:12" x14ac:dyDescent="0.2">
      <c r="D18">
        <v>256</v>
      </c>
      <c r="E18">
        <v>0.36</v>
      </c>
      <c r="F18">
        <v>0.59</v>
      </c>
      <c r="H18">
        <v>256</v>
      </c>
      <c r="I18">
        <f>12*6</f>
        <v>72</v>
      </c>
      <c r="J18">
        <f>6*12</f>
        <v>72</v>
      </c>
    </row>
    <row r="19" spans="3:12" x14ac:dyDescent="0.2">
      <c r="D19">
        <v>128</v>
      </c>
      <c r="E19">
        <v>0.71</v>
      </c>
      <c r="F19">
        <v>0.67</v>
      </c>
      <c r="H19">
        <v>128</v>
      </c>
      <c r="I19">
        <f>22*24</f>
        <v>528</v>
      </c>
      <c r="J19">
        <f>13*24</f>
        <v>312</v>
      </c>
      <c r="L19" t="s">
        <v>17</v>
      </c>
    </row>
    <row r="20" spans="3:12" x14ac:dyDescent="0.2">
      <c r="D20">
        <v>64</v>
      </c>
      <c r="E20">
        <v>0.69</v>
      </c>
      <c r="F20">
        <v>0.75</v>
      </c>
      <c r="H20">
        <v>64</v>
      </c>
      <c r="I20">
        <f>21*49</f>
        <v>1029</v>
      </c>
      <c r="J20">
        <f>13*49</f>
        <v>637</v>
      </c>
    </row>
    <row r="21" spans="3:12" x14ac:dyDescent="0.2">
      <c r="D21">
        <v>32</v>
      </c>
      <c r="E21">
        <v>0.72</v>
      </c>
      <c r="F21">
        <v>0.78</v>
      </c>
      <c r="H21">
        <v>32</v>
      </c>
      <c r="I21">
        <f>15*98</f>
        <v>1470</v>
      </c>
      <c r="J21">
        <f>7*98</f>
        <v>686</v>
      </c>
      <c r="L21" t="s">
        <v>18</v>
      </c>
    </row>
    <row r="22" spans="3:12" x14ac:dyDescent="0.2">
      <c r="D22">
        <v>16</v>
      </c>
      <c r="E22">
        <v>0.79</v>
      </c>
      <c r="F22">
        <v>0.81</v>
      </c>
      <c r="H22">
        <v>16</v>
      </c>
      <c r="I22">
        <f>13*196</f>
        <v>2548</v>
      </c>
      <c r="J22">
        <f>16*196</f>
        <v>3136</v>
      </c>
    </row>
    <row r="28" spans="3:12" x14ac:dyDescent="0.2">
      <c r="C28" t="s">
        <v>19</v>
      </c>
    </row>
    <row r="29" spans="3:12" x14ac:dyDescent="0.2">
      <c r="E29" t="s">
        <v>16</v>
      </c>
      <c r="I29" t="s">
        <v>0</v>
      </c>
    </row>
    <row r="30" spans="3:12" x14ac:dyDescent="0.2">
      <c r="D30" t="s">
        <v>20</v>
      </c>
      <c r="E30" t="s">
        <v>14</v>
      </c>
      <c r="F30" t="s">
        <v>15</v>
      </c>
      <c r="H30" t="s">
        <v>20</v>
      </c>
      <c r="I30" t="s">
        <v>14</v>
      </c>
      <c r="J30" t="s">
        <v>15</v>
      </c>
    </row>
    <row r="31" spans="3:12" x14ac:dyDescent="0.2">
      <c r="D31">
        <v>512</v>
      </c>
      <c r="E31">
        <v>0.48</v>
      </c>
      <c r="F31">
        <v>0.78</v>
      </c>
      <c r="H31">
        <v>512</v>
      </c>
      <c r="I31">
        <f>6*6</f>
        <v>36</v>
      </c>
      <c r="J31">
        <f>6*9</f>
        <v>54</v>
      </c>
    </row>
    <row r="32" spans="3:12" x14ac:dyDescent="0.2">
      <c r="D32">
        <v>256</v>
      </c>
      <c r="E32">
        <v>0.52</v>
      </c>
      <c r="F32">
        <v>0.78</v>
      </c>
      <c r="H32">
        <v>256</v>
      </c>
      <c r="I32">
        <f>8*12</f>
        <v>96</v>
      </c>
      <c r="J32">
        <f>9*12</f>
        <v>108</v>
      </c>
    </row>
    <row r="33" spans="4:11" ht="19" x14ac:dyDescent="0.25">
      <c r="D33">
        <v>128</v>
      </c>
      <c r="E33" s="1">
        <v>0.75290000000000001</v>
      </c>
      <c r="F33">
        <v>0.76</v>
      </c>
      <c r="H33">
        <v>128</v>
      </c>
      <c r="I33">
        <f>49*21</f>
        <v>1029</v>
      </c>
      <c r="J33">
        <f>5*28</f>
        <v>140</v>
      </c>
    </row>
    <row r="34" spans="4:11" x14ac:dyDescent="0.2">
      <c r="D34">
        <v>64</v>
      </c>
      <c r="E34">
        <v>0.75</v>
      </c>
      <c r="F34">
        <v>0.73</v>
      </c>
      <c r="H34">
        <v>64</v>
      </c>
      <c r="I34">
        <f>12*50</f>
        <v>600</v>
      </c>
      <c r="J34">
        <f>6*48</f>
        <v>288</v>
      </c>
    </row>
    <row r="35" spans="4:11" x14ac:dyDescent="0.2">
      <c r="D35">
        <v>32</v>
      </c>
      <c r="E35">
        <v>0.73</v>
      </c>
      <c r="F35">
        <f>0.73</f>
        <v>0.73</v>
      </c>
      <c r="H35">
        <v>32</v>
      </c>
      <c r="I35">
        <f>14*97</f>
        <v>1358</v>
      </c>
      <c r="J35">
        <f>6*100</f>
        <v>600</v>
      </c>
      <c r="K35">
        <f>SUM(J31:J35)</f>
        <v>1190</v>
      </c>
    </row>
    <row r="36" spans="4:11" x14ac:dyDescent="0.2">
      <c r="D36">
        <v>16</v>
      </c>
      <c r="E36">
        <v>0.73</v>
      </c>
      <c r="F36">
        <v>0.72</v>
      </c>
      <c r="H36">
        <v>16</v>
      </c>
      <c r="I36">
        <f>5*196</f>
        <v>980</v>
      </c>
      <c r="J36">
        <f>7*175</f>
        <v>1225</v>
      </c>
    </row>
    <row r="37" spans="4:11" x14ac:dyDescent="0.2">
      <c r="D37">
        <v>8</v>
      </c>
      <c r="E37">
        <v>0.72</v>
      </c>
      <c r="H37">
        <v>8</v>
      </c>
      <c r="I37">
        <f>8*400</f>
        <v>3200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EB05-E825-854A-8EE5-255FE1ABE2AB}">
  <dimension ref="A1:BV196"/>
  <sheetViews>
    <sheetView topLeftCell="A87" workbookViewId="0">
      <selection activeCell="L6" sqref="L6"/>
    </sheetView>
  </sheetViews>
  <sheetFormatPr baseColWidth="10" defaultRowHeight="16" x14ac:dyDescent="0.2"/>
  <sheetData>
    <row r="1" spans="1:23" x14ac:dyDescent="0.2">
      <c r="A1" s="4" t="s">
        <v>12</v>
      </c>
    </row>
    <row r="3" spans="1:23" x14ac:dyDescent="0.2">
      <c r="A3" s="5" t="s">
        <v>22</v>
      </c>
      <c r="I3" s="5" t="s">
        <v>13</v>
      </c>
    </row>
    <row r="4" spans="1:23" x14ac:dyDescent="0.2">
      <c r="A4" s="2" t="s">
        <v>28</v>
      </c>
      <c r="B4" s="2" t="s">
        <v>25</v>
      </c>
      <c r="C4" s="2" t="s">
        <v>24</v>
      </c>
      <c r="D4" s="2" t="s">
        <v>0</v>
      </c>
      <c r="F4" s="2" t="s">
        <v>26</v>
      </c>
      <c r="G4" s="2" t="s">
        <v>27</v>
      </c>
      <c r="I4" s="2" t="s">
        <v>28</v>
      </c>
      <c r="J4" s="2" t="s">
        <v>25</v>
      </c>
      <c r="K4" s="2" t="s">
        <v>24</v>
      </c>
      <c r="L4" s="2" t="s">
        <v>0</v>
      </c>
      <c r="M4" s="2" t="s">
        <v>26</v>
      </c>
      <c r="N4" s="2" t="s">
        <v>27</v>
      </c>
    </row>
    <row r="5" spans="1:23" x14ac:dyDescent="0.2">
      <c r="A5">
        <v>256</v>
      </c>
      <c r="B5">
        <v>41</v>
      </c>
      <c r="C5">
        <v>20</v>
      </c>
      <c r="D5">
        <f t="shared" ref="D5:D10" si="0">B5*C5</f>
        <v>820</v>
      </c>
      <c r="E5">
        <f t="shared" ref="E5:E10" si="1">D5/1000</f>
        <v>0.82</v>
      </c>
      <c r="F5">
        <v>0.89</v>
      </c>
      <c r="G5">
        <v>0.45</v>
      </c>
      <c r="I5">
        <v>256</v>
      </c>
      <c r="J5" t="s">
        <v>29</v>
      </c>
      <c r="L5" t="e">
        <f>J5*K5</f>
        <v>#VALUE!</v>
      </c>
      <c r="S5">
        <f>1500*600/60/60</f>
        <v>250</v>
      </c>
    </row>
    <row r="6" spans="1:23" x14ac:dyDescent="0.2">
      <c r="A6">
        <v>128</v>
      </c>
      <c r="B6">
        <v>75</v>
      </c>
      <c r="C6">
        <v>8</v>
      </c>
      <c r="D6">
        <f t="shared" si="0"/>
        <v>600</v>
      </c>
      <c r="E6">
        <f t="shared" si="1"/>
        <v>0.6</v>
      </c>
      <c r="F6">
        <v>0.84</v>
      </c>
      <c r="G6">
        <v>0.77</v>
      </c>
      <c r="I6">
        <v>128</v>
      </c>
      <c r="J6">
        <v>74</v>
      </c>
      <c r="K6">
        <v>14</v>
      </c>
      <c r="L6">
        <f>J6*K6/1000</f>
        <v>1.036</v>
      </c>
      <c r="M6">
        <v>0.72</v>
      </c>
      <c r="N6">
        <v>1.3</v>
      </c>
    </row>
    <row r="7" spans="1:23" x14ac:dyDescent="0.2">
      <c r="A7">
        <v>64</v>
      </c>
      <c r="B7">
        <v>76</v>
      </c>
      <c r="C7">
        <v>13</v>
      </c>
      <c r="D7">
        <f t="shared" si="0"/>
        <v>988</v>
      </c>
      <c r="E7">
        <f t="shared" si="1"/>
        <v>0.98799999999999999</v>
      </c>
      <c r="F7">
        <v>0.83</v>
      </c>
      <c r="G7">
        <v>0.74</v>
      </c>
      <c r="I7">
        <v>64</v>
      </c>
      <c r="J7">
        <v>75</v>
      </c>
      <c r="K7">
        <v>14</v>
      </c>
      <c r="L7">
        <f>J7*K7/1000</f>
        <v>1.05</v>
      </c>
      <c r="M7">
        <v>0.76</v>
      </c>
      <c r="N7">
        <v>1.1000000000000001</v>
      </c>
    </row>
    <row r="8" spans="1:23" x14ac:dyDescent="0.2">
      <c r="A8">
        <v>32</v>
      </c>
      <c r="B8">
        <v>81</v>
      </c>
      <c r="C8">
        <v>11</v>
      </c>
      <c r="D8">
        <f t="shared" si="0"/>
        <v>891</v>
      </c>
      <c r="E8">
        <f t="shared" si="1"/>
        <v>0.89100000000000001</v>
      </c>
      <c r="F8">
        <v>0.82</v>
      </c>
      <c r="G8">
        <v>0.9</v>
      </c>
      <c r="I8">
        <v>32</v>
      </c>
      <c r="J8">
        <v>79</v>
      </c>
      <c r="K8">
        <v>11</v>
      </c>
      <c r="L8">
        <f>J8*K8/1000</f>
        <v>0.86899999999999999</v>
      </c>
      <c r="M8">
        <v>0.77</v>
      </c>
      <c r="N8">
        <v>1.02</v>
      </c>
    </row>
    <row r="9" spans="1:23" x14ac:dyDescent="0.2">
      <c r="A9">
        <v>16</v>
      </c>
      <c r="B9">
        <v>88</v>
      </c>
      <c r="C9">
        <v>7</v>
      </c>
      <c r="D9">
        <f t="shared" si="0"/>
        <v>616</v>
      </c>
      <c r="E9">
        <f t="shared" si="1"/>
        <v>0.61599999999999999</v>
      </c>
      <c r="F9">
        <v>0.77</v>
      </c>
      <c r="G9">
        <v>0.94</v>
      </c>
      <c r="I9">
        <v>16</v>
      </c>
      <c r="J9">
        <v>85</v>
      </c>
      <c r="K9">
        <v>11</v>
      </c>
      <c r="L9">
        <f>J9*K9/1000</f>
        <v>0.93500000000000005</v>
      </c>
      <c r="M9">
        <v>0.73</v>
      </c>
      <c r="N9">
        <v>1.3</v>
      </c>
    </row>
    <row r="10" spans="1:23" x14ac:dyDescent="0.2">
      <c r="A10">
        <v>8</v>
      </c>
      <c r="B10">
        <v>74</v>
      </c>
      <c r="C10">
        <v>18</v>
      </c>
      <c r="D10">
        <f t="shared" si="0"/>
        <v>1332</v>
      </c>
      <c r="E10">
        <f t="shared" si="1"/>
        <v>1.3320000000000001</v>
      </c>
      <c r="F10">
        <v>0.74</v>
      </c>
      <c r="G10">
        <v>1.18</v>
      </c>
      <c r="I10">
        <v>8</v>
      </c>
      <c r="J10">
        <v>134</v>
      </c>
      <c r="K10">
        <v>6</v>
      </c>
      <c r="L10">
        <f>J10*K10/1000</f>
        <v>0.80400000000000005</v>
      </c>
      <c r="M10">
        <v>0.47</v>
      </c>
      <c r="N10">
        <v>2.3199999999999998</v>
      </c>
    </row>
    <row r="12" spans="1:2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">
      <c r="A13" s="4" t="s">
        <v>23</v>
      </c>
    </row>
    <row r="15" spans="1:23" x14ac:dyDescent="0.2">
      <c r="A15" s="5" t="s">
        <v>22</v>
      </c>
      <c r="I15" s="5" t="s">
        <v>13</v>
      </c>
    </row>
    <row r="16" spans="1:23" x14ac:dyDescent="0.2">
      <c r="A16" s="2" t="s">
        <v>28</v>
      </c>
      <c r="B16" s="2" t="s">
        <v>25</v>
      </c>
      <c r="C16" s="2" t="s">
        <v>24</v>
      </c>
      <c r="D16" s="2" t="s">
        <v>0</v>
      </c>
      <c r="F16" s="2" t="s">
        <v>26</v>
      </c>
      <c r="G16" s="2" t="s">
        <v>27</v>
      </c>
      <c r="I16" s="2" t="s">
        <v>28</v>
      </c>
      <c r="J16" s="2" t="s">
        <v>25</v>
      </c>
      <c r="K16" s="2" t="s">
        <v>24</v>
      </c>
      <c r="L16" s="2" t="s">
        <v>0</v>
      </c>
      <c r="M16" s="2" t="s">
        <v>26</v>
      </c>
      <c r="N16" s="2" t="s">
        <v>27</v>
      </c>
    </row>
    <row r="17" spans="1:14" x14ac:dyDescent="0.2">
      <c r="A17">
        <v>256</v>
      </c>
      <c r="B17">
        <v>74</v>
      </c>
      <c r="C17">
        <v>18</v>
      </c>
      <c r="D17">
        <f t="shared" ref="D17:D22" si="2">B17*C17</f>
        <v>1332</v>
      </c>
      <c r="E17">
        <f t="shared" ref="E17:E22" si="3">D17/1000</f>
        <v>1.3320000000000001</v>
      </c>
      <c r="F17">
        <v>0.79</v>
      </c>
      <c r="G17">
        <v>0.91</v>
      </c>
      <c r="I17">
        <v>256</v>
      </c>
      <c r="J17">
        <v>74</v>
      </c>
      <c r="K17">
        <v>22</v>
      </c>
      <c r="L17">
        <f t="shared" ref="L17:L22" si="4">J17*K17/1000</f>
        <v>1.6279999999999999</v>
      </c>
      <c r="M17">
        <v>0.81</v>
      </c>
      <c r="N17">
        <v>0.82</v>
      </c>
    </row>
    <row r="18" spans="1:14" x14ac:dyDescent="0.2">
      <c r="A18">
        <v>128</v>
      </c>
      <c r="B18">
        <v>80</v>
      </c>
      <c r="C18">
        <v>10</v>
      </c>
      <c r="D18">
        <f t="shared" si="2"/>
        <v>800</v>
      </c>
      <c r="E18">
        <f t="shared" si="3"/>
        <v>0.8</v>
      </c>
      <c r="F18">
        <v>0.76</v>
      </c>
      <c r="G18">
        <v>0.9</v>
      </c>
      <c r="I18">
        <v>128</v>
      </c>
      <c r="J18">
        <v>81</v>
      </c>
      <c r="K18">
        <v>19</v>
      </c>
      <c r="L18">
        <f t="shared" si="4"/>
        <v>1.5389999999999999</v>
      </c>
      <c r="M18">
        <v>0.81</v>
      </c>
      <c r="N18">
        <v>0.75</v>
      </c>
    </row>
    <row r="19" spans="1:14" x14ac:dyDescent="0.2">
      <c r="A19">
        <v>64</v>
      </c>
      <c r="B19">
        <v>88</v>
      </c>
      <c r="C19">
        <v>11</v>
      </c>
      <c r="D19">
        <f t="shared" si="2"/>
        <v>968</v>
      </c>
      <c r="E19">
        <f t="shared" si="3"/>
        <v>0.96799999999999997</v>
      </c>
      <c r="F19">
        <v>0.75</v>
      </c>
      <c r="G19">
        <v>0.98</v>
      </c>
      <c r="I19">
        <v>64</v>
      </c>
      <c r="J19">
        <v>88</v>
      </c>
      <c r="K19">
        <v>28</v>
      </c>
      <c r="L19">
        <f t="shared" si="4"/>
        <v>2.464</v>
      </c>
      <c r="M19">
        <v>0.79</v>
      </c>
      <c r="N19">
        <v>0.81</v>
      </c>
    </row>
    <row r="20" spans="1:14" x14ac:dyDescent="0.2">
      <c r="A20">
        <v>32</v>
      </c>
      <c r="B20">
        <v>99</v>
      </c>
      <c r="C20">
        <v>11</v>
      </c>
      <c r="D20">
        <f t="shared" si="2"/>
        <v>1089</v>
      </c>
      <c r="E20">
        <f t="shared" si="3"/>
        <v>1.089</v>
      </c>
      <c r="F20">
        <v>0.73</v>
      </c>
      <c r="G20">
        <v>1.1000000000000001</v>
      </c>
      <c r="I20">
        <v>32</v>
      </c>
      <c r="J20">
        <v>99</v>
      </c>
      <c r="K20">
        <v>9</v>
      </c>
      <c r="L20">
        <f t="shared" si="4"/>
        <v>0.89100000000000001</v>
      </c>
      <c r="M20">
        <v>0.56999999999999995</v>
      </c>
      <c r="N20">
        <v>1.65</v>
      </c>
    </row>
    <row r="21" spans="1:14" x14ac:dyDescent="0.2">
      <c r="A21">
        <v>16</v>
      </c>
      <c r="B21">
        <v>120</v>
      </c>
      <c r="C21">
        <v>13</v>
      </c>
      <c r="D21">
        <f t="shared" si="2"/>
        <v>1560</v>
      </c>
      <c r="E21">
        <f t="shared" si="3"/>
        <v>1.56</v>
      </c>
      <c r="F21">
        <v>0.67</v>
      </c>
      <c r="G21">
        <v>1.46</v>
      </c>
      <c r="I21">
        <v>16</v>
      </c>
      <c r="J21">
        <v>118</v>
      </c>
      <c r="K21">
        <v>5</v>
      </c>
      <c r="L21">
        <f t="shared" si="4"/>
        <v>0.59</v>
      </c>
      <c r="M21">
        <v>0.37</v>
      </c>
      <c r="N21">
        <v>2.44</v>
      </c>
    </row>
    <row r="22" spans="1:14" x14ac:dyDescent="0.2">
      <c r="A22">
        <v>8</v>
      </c>
      <c r="B22">
        <v>156</v>
      </c>
      <c r="C22">
        <v>14</v>
      </c>
      <c r="D22">
        <f t="shared" si="2"/>
        <v>2184</v>
      </c>
      <c r="E22">
        <f t="shared" si="3"/>
        <v>2.1840000000000002</v>
      </c>
      <c r="F22">
        <v>0.55000000000000004</v>
      </c>
      <c r="G22">
        <v>2.1</v>
      </c>
      <c r="I22">
        <v>8</v>
      </c>
      <c r="L22">
        <f t="shared" si="4"/>
        <v>0</v>
      </c>
    </row>
    <row r="97" spans="3:74" x14ac:dyDescent="0.2">
      <c r="H97" s="10">
        <v>1</v>
      </c>
      <c r="I97" s="9">
        <v>11</v>
      </c>
      <c r="J97" s="2">
        <v>15</v>
      </c>
      <c r="K97" s="2">
        <v>22</v>
      </c>
      <c r="L97" s="9">
        <v>25</v>
      </c>
      <c r="M97" s="2">
        <v>28</v>
      </c>
      <c r="N97" s="2">
        <v>30</v>
      </c>
      <c r="O97" s="9">
        <v>32</v>
      </c>
      <c r="P97" s="2">
        <v>36</v>
      </c>
      <c r="Q97" s="9">
        <v>40</v>
      </c>
      <c r="R97" s="2">
        <v>44</v>
      </c>
      <c r="S97" s="2">
        <v>60</v>
      </c>
      <c r="T97" s="9">
        <v>66</v>
      </c>
      <c r="U97" s="15">
        <v>68</v>
      </c>
      <c r="V97" s="15">
        <v>0.3</v>
      </c>
    </row>
    <row r="98" spans="3:74" ht="100" x14ac:dyDescent="0.25">
      <c r="H98" s="12" t="s">
        <v>32</v>
      </c>
      <c r="I98" s="11" t="s">
        <v>42</v>
      </c>
      <c r="J98" s="7" t="s">
        <v>46</v>
      </c>
      <c r="K98" s="7" t="s">
        <v>53</v>
      </c>
      <c r="L98" s="11" t="s">
        <v>56</v>
      </c>
      <c r="M98" s="7" t="s">
        <v>59</v>
      </c>
      <c r="N98" s="7" t="s">
        <v>61</v>
      </c>
      <c r="O98" s="11" t="s">
        <v>63</v>
      </c>
      <c r="P98" s="7" t="s">
        <v>67</v>
      </c>
      <c r="Q98" s="11" t="s">
        <v>71</v>
      </c>
      <c r="R98" s="7" t="s">
        <v>75</v>
      </c>
      <c r="S98" s="14" t="s">
        <v>91</v>
      </c>
      <c r="T98" s="11" t="s">
        <v>97</v>
      </c>
      <c r="U98" s="17" t="s">
        <v>99</v>
      </c>
      <c r="V98" s="17" t="s">
        <v>102</v>
      </c>
    </row>
    <row r="99" spans="3:74" x14ac:dyDescent="0.2">
      <c r="I99" s="9"/>
      <c r="J99" s="2"/>
      <c r="K99" s="2"/>
      <c r="L99" s="9"/>
      <c r="M99" s="2"/>
      <c r="N99" s="2"/>
      <c r="O99" s="9"/>
      <c r="P99" s="2"/>
      <c r="Q99" s="9"/>
      <c r="S99" s="2"/>
      <c r="T99" s="9"/>
      <c r="U99" s="15"/>
      <c r="V99" s="15"/>
    </row>
    <row r="100" spans="3:74" x14ac:dyDescent="0.2">
      <c r="H100">
        <v>0.31</v>
      </c>
      <c r="I100" s="9">
        <v>0.62</v>
      </c>
      <c r="J100" s="2">
        <v>0.75</v>
      </c>
      <c r="K100" s="2">
        <v>0.62</v>
      </c>
      <c r="L100" s="9">
        <v>0.73</v>
      </c>
      <c r="M100" s="2">
        <v>0.76</v>
      </c>
      <c r="N100" s="2">
        <v>0.54</v>
      </c>
      <c r="O100" s="9">
        <v>0.79</v>
      </c>
      <c r="P100" s="2">
        <v>0.77</v>
      </c>
      <c r="Q100" s="9">
        <v>0.8</v>
      </c>
      <c r="R100" s="2">
        <v>0.8</v>
      </c>
      <c r="S100" s="2">
        <v>0.66</v>
      </c>
      <c r="T100" s="9">
        <v>0.78</v>
      </c>
      <c r="U100" s="15">
        <v>0.75</v>
      </c>
      <c r="V100" s="15">
        <v>0.37</v>
      </c>
    </row>
    <row r="102" spans="3:74" x14ac:dyDescent="0.2">
      <c r="C102" t="s">
        <v>30</v>
      </c>
    </row>
    <row r="104" spans="3:74" x14ac:dyDescent="0.2">
      <c r="AY104" s="19" t="s">
        <v>108</v>
      </c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</row>
    <row r="105" spans="3:74" x14ac:dyDescent="0.2">
      <c r="AY105" s="20" t="s">
        <v>109</v>
      </c>
      <c r="AZ105" s="20"/>
      <c r="BA105" s="20"/>
      <c r="BB105" s="20"/>
      <c r="BC105" s="20"/>
      <c r="BD105" s="20"/>
      <c r="BE105" s="20"/>
      <c r="BF105" s="20"/>
    </row>
    <row r="106" spans="3:74" x14ac:dyDescent="0.2">
      <c r="BG106" s="20" t="s">
        <v>110</v>
      </c>
      <c r="BH106" s="20"/>
      <c r="BI106" s="20"/>
      <c r="BJ106" s="20"/>
      <c r="BK106" s="20"/>
      <c r="BL106" s="20"/>
      <c r="BM106" s="20"/>
      <c r="BN106" s="20"/>
    </row>
    <row r="107" spans="3:74" x14ac:dyDescent="0.2">
      <c r="BO107" s="21" t="s">
        <v>111</v>
      </c>
      <c r="BP107" s="21"/>
      <c r="BQ107" s="21"/>
      <c r="BR107" s="21"/>
      <c r="BS107" s="21"/>
      <c r="BT107" s="21"/>
      <c r="BU107" s="21"/>
      <c r="BV107" s="21"/>
    </row>
    <row r="108" spans="3:74" x14ac:dyDescent="0.2">
      <c r="AA108" s="3" t="s">
        <v>107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3:74" x14ac:dyDescent="0.2">
      <c r="AA109" s="20" t="s">
        <v>109</v>
      </c>
      <c r="AB109" s="20"/>
      <c r="AC109" s="20"/>
      <c r="AD109" s="20"/>
      <c r="AE109" s="20"/>
      <c r="AF109" s="20"/>
      <c r="AG109" s="20"/>
      <c r="AH109" s="20"/>
    </row>
    <row r="110" spans="3:74" x14ac:dyDescent="0.2">
      <c r="AI110" s="20" t="s">
        <v>110</v>
      </c>
      <c r="AJ110" s="20"/>
      <c r="AK110" s="20"/>
      <c r="AL110" s="20"/>
      <c r="AM110" s="20"/>
      <c r="AN110" s="20"/>
      <c r="AO110" s="20"/>
      <c r="AP110" s="20"/>
    </row>
    <row r="111" spans="3:74" x14ac:dyDescent="0.2">
      <c r="AQ111" s="21" t="s">
        <v>111</v>
      </c>
      <c r="AR111" s="21"/>
      <c r="AS111" s="21"/>
      <c r="AT111" s="21"/>
      <c r="AU111" s="21"/>
      <c r="AV111" s="21"/>
      <c r="AW111" s="21"/>
      <c r="AX111" s="21"/>
    </row>
    <row r="112" spans="3:74" x14ac:dyDescent="0.2">
      <c r="C112" s="3" t="s">
        <v>106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74" x14ac:dyDescent="0.2">
      <c r="C113" s="20" t="s">
        <v>109</v>
      </c>
      <c r="D113" s="20"/>
      <c r="E113" s="20"/>
      <c r="F113" s="20"/>
      <c r="G113" s="20"/>
      <c r="H113" s="20"/>
      <c r="I113" s="20"/>
      <c r="J113" s="20"/>
    </row>
    <row r="114" spans="2:74" x14ac:dyDescent="0.2">
      <c r="K114" s="20" t="s">
        <v>110</v>
      </c>
      <c r="L114" s="20"/>
      <c r="M114" s="20"/>
      <c r="N114" s="20"/>
      <c r="O114" s="20"/>
      <c r="P114" s="20"/>
      <c r="Q114" s="20"/>
      <c r="R114" s="20"/>
    </row>
    <row r="115" spans="2:74" x14ac:dyDescent="0.2">
      <c r="S115" s="21" t="s">
        <v>111</v>
      </c>
      <c r="T115" s="21"/>
      <c r="U115" s="21"/>
      <c r="V115" s="21"/>
      <c r="W115" s="21"/>
      <c r="X115" s="21"/>
      <c r="Y115" s="21"/>
      <c r="Z115" s="21"/>
    </row>
    <row r="116" spans="2:74" x14ac:dyDescent="0.2">
      <c r="AQ116" s="2"/>
    </row>
    <row r="117" spans="2:74" x14ac:dyDescent="0.2">
      <c r="B117" s="2" t="s">
        <v>13</v>
      </c>
      <c r="C117" s="10">
        <v>0</v>
      </c>
      <c r="D117" s="10">
        <v>1</v>
      </c>
      <c r="E117" s="10">
        <v>2</v>
      </c>
      <c r="F117" s="10">
        <v>3</v>
      </c>
      <c r="G117">
        <v>4</v>
      </c>
      <c r="H117">
        <v>5</v>
      </c>
      <c r="I117">
        <v>6</v>
      </c>
      <c r="J117">
        <v>7</v>
      </c>
      <c r="K117" s="10">
        <v>8</v>
      </c>
      <c r="L117" s="10">
        <v>9</v>
      </c>
      <c r="M117" s="10">
        <v>10</v>
      </c>
      <c r="N117" s="9">
        <v>11</v>
      </c>
      <c r="O117">
        <v>12</v>
      </c>
      <c r="P117">
        <v>13</v>
      </c>
      <c r="Q117">
        <v>14</v>
      </c>
      <c r="R117" s="2">
        <v>15</v>
      </c>
      <c r="S117" s="10">
        <v>16</v>
      </c>
      <c r="T117" s="10">
        <v>17</v>
      </c>
      <c r="U117" s="10">
        <v>18</v>
      </c>
      <c r="V117" s="10">
        <v>19</v>
      </c>
      <c r="W117">
        <v>20</v>
      </c>
      <c r="X117">
        <v>21</v>
      </c>
      <c r="Y117" s="2">
        <v>22</v>
      </c>
      <c r="Z117">
        <v>23</v>
      </c>
      <c r="AA117" s="10">
        <v>24</v>
      </c>
      <c r="AB117" s="9">
        <v>25</v>
      </c>
      <c r="AC117" s="10">
        <v>26</v>
      </c>
      <c r="AD117" s="10">
        <v>27</v>
      </c>
      <c r="AE117" s="2">
        <v>28</v>
      </c>
      <c r="AF117">
        <v>29</v>
      </c>
      <c r="AG117" s="2">
        <v>30</v>
      </c>
      <c r="AH117">
        <v>31</v>
      </c>
      <c r="AI117" s="9">
        <v>32</v>
      </c>
      <c r="AJ117" s="10">
        <v>33</v>
      </c>
      <c r="AK117" s="10">
        <v>34</v>
      </c>
      <c r="AL117" s="10">
        <v>35</v>
      </c>
      <c r="AM117" s="2">
        <v>36</v>
      </c>
      <c r="AN117">
        <v>37</v>
      </c>
      <c r="AO117">
        <v>38</v>
      </c>
      <c r="AP117">
        <v>39</v>
      </c>
      <c r="AQ117" s="9">
        <v>40</v>
      </c>
      <c r="AR117" s="10">
        <v>41</v>
      </c>
      <c r="AS117" s="10">
        <v>42</v>
      </c>
      <c r="AT117" s="10">
        <v>43</v>
      </c>
      <c r="AU117" s="2">
        <v>44</v>
      </c>
      <c r="AV117" s="2">
        <v>45</v>
      </c>
      <c r="AW117">
        <v>46</v>
      </c>
      <c r="AX117">
        <v>47</v>
      </c>
      <c r="AY117" s="10">
        <v>48</v>
      </c>
      <c r="AZ117" s="10">
        <v>49</v>
      </c>
      <c r="BA117" s="10">
        <v>50</v>
      </c>
      <c r="BB117" s="10">
        <v>51</v>
      </c>
      <c r="BC117" s="8">
        <v>52</v>
      </c>
      <c r="BD117" s="8">
        <v>53</v>
      </c>
      <c r="BE117" s="8">
        <v>54</v>
      </c>
      <c r="BF117" s="8">
        <v>55</v>
      </c>
      <c r="BG117" s="10">
        <v>56</v>
      </c>
      <c r="BH117" s="10">
        <v>57</v>
      </c>
      <c r="BI117" s="10">
        <v>58</v>
      </c>
      <c r="BJ117" s="10">
        <v>59</v>
      </c>
      <c r="BK117" s="2">
        <v>60</v>
      </c>
      <c r="BL117" s="8">
        <v>61</v>
      </c>
      <c r="BM117" s="8">
        <v>62</v>
      </c>
      <c r="BN117" s="8">
        <v>63</v>
      </c>
      <c r="BO117" s="10">
        <v>64</v>
      </c>
      <c r="BP117" s="10">
        <v>65</v>
      </c>
      <c r="BQ117" s="9">
        <v>66</v>
      </c>
      <c r="BR117" s="10">
        <v>67</v>
      </c>
      <c r="BS117" s="15">
        <v>68</v>
      </c>
      <c r="BT117" s="16">
        <v>69</v>
      </c>
      <c r="BU117" s="16">
        <v>70</v>
      </c>
      <c r="BV117" s="15">
        <v>0.3</v>
      </c>
    </row>
    <row r="118" spans="2:74" ht="100" x14ac:dyDescent="0.25">
      <c r="C118" s="12" t="s">
        <v>31</v>
      </c>
      <c r="D118" s="12" t="s">
        <v>32</v>
      </c>
      <c r="E118" s="12" t="s">
        <v>33</v>
      </c>
      <c r="F118" s="12" t="s">
        <v>34</v>
      </c>
      <c r="G118" s="6" t="s">
        <v>35</v>
      </c>
      <c r="H118" s="6" t="s">
        <v>36</v>
      </c>
      <c r="I118" s="6" t="s">
        <v>37</v>
      </c>
      <c r="J118" s="6" t="s">
        <v>38</v>
      </c>
      <c r="K118" s="12" t="s">
        <v>39</v>
      </c>
      <c r="L118" s="12" t="s">
        <v>40</v>
      </c>
      <c r="M118" s="12" t="s">
        <v>41</v>
      </c>
      <c r="N118" s="11" t="s">
        <v>42</v>
      </c>
      <c r="O118" s="6" t="s">
        <v>43</v>
      </c>
      <c r="P118" s="6" t="s">
        <v>44</v>
      </c>
      <c r="Q118" s="6" t="s">
        <v>45</v>
      </c>
      <c r="R118" s="7" t="s">
        <v>46</v>
      </c>
      <c r="S118" s="12" t="s">
        <v>47</v>
      </c>
      <c r="T118" s="12" t="s">
        <v>48</v>
      </c>
      <c r="U118" s="12" t="s">
        <v>49</v>
      </c>
      <c r="V118" s="12" t="s">
        <v>50</v>
      </c>
      <c r="W118" s="6" t="s">
        <v>51</v>
      </c>
      <c r="X118" s="6" t="s">
        <v>52</v>
      </c>
      <c r="Y118" s="7" t="s">
        <v>53</v>
      </c>
      <c r="Z118" s="6" t="s">
        <v>54</v>
      </c>
      <c r="AA118" s="12" t="s">
        <v>55</v>
      </c>
      <c r="AB118" s="11" t="s">
        <v>56</v>
      </c>
      <c r="AC118" s="12" t="s">
        <v>57</v>
      </c>
      <c r="AD118" s="12" t="s">
        <v>58</v>
      </c>
      <c r="AE118" s="7" t="s">
        <v>59</v>
      </c>
      <c r="AF118" s="6" t="s">
        <v>60</v>
      </c>
      <c r="AG118" s="7" t="s">
        <v>61</v>
      </c>
      <c r="AH118" s="6" t="s">
        <v>62</v>
      </c>
      <c r="AI118" s="11" t="s">
        <v>63</v>
      </c>
      <c r="AJ118" s="12" t="s">
        <v>64</v>
      </c>
      <c r="AK118" s="12" t="s">
        <v>65</v>
      </c>
      <c r="AL118" s="12" t="s">
        <v>66</v>
      </c>
      <c r="AM118" s="7" t="s">
        <v>67</v>
      </c>
      <c r="AN118" s="6" t="s">
        <v>68</v>
      </c>
      <c r="AO118" s="6" t="s">
        <v>69</v>
      </c>
      <c r="AP118" s="6" t="s">
        <v>70</v>
      </c>
      <c r="AQ118" s="11" t="s">
        <v>71</v>
      </c>
      <c r="AR118" s="12" t="s">
        <v>72</v>
      </c>
      <c r="AS118" s="12" t="s">
        <v>73</v>
      </c>
      <c r="AT118" s="12" t="s">
        <v>74</v>
      </c>
      <c r="AU118" s="7" t="s">
        <v>75</v>
      </c>
      <c r="AV118" s="7" t="s">
        <v>76</v>
      </c>
      <c r="AW118" s="6" t="s">
        <v>77</v>
      </c>
      <c r="AX118" s="6" t="s">
        <v>78</v>
      </c>
      <c r="AY118" s="12" t="s">
        <v>79</v>
      </c>
      <c r="AZ118" s="12" t="s">
        <v>80</v>
      </c>
      <c r="BA118" s="12" t="s">
        <v>81</v>
      </c>
      <c r="BB118" s="12" t="s">
        <v>82</v>
      </c>
      <c r="BC118" s="13" t="s">
        <v>83</v>
      </c>
      <c r="BD118" s="13" t="s">
        <v>84</v>
      </c>
      <c r="BE118" s="13" t="s">
        <v>85</v>
      </c>
      <c r="BF118" s="13" t="s">
        <v>86</v>
      </c>
      <c r="BG118" s="12" t="s">
        <v>87</v>
      </c>
      <c r="BH118" s="12" t="s">
        <v>88</v>
      </c>
      <c r="BI118" s="12" t="s">
        <v>89</v>
      </c>
      <c r="BJ118" s="12" t="s">
        <v>90</v>
      </c>
      <c r="BK118" s="14" t="s">
        <v>91</v>
      </c>
      <c r="BL118" s="13" t="s">
        <v>92</v>
      </c>
      <c r="BM118" s="13" t="s">
        <v>93</v>
      </c>
      <c r="BN118" s="13" t="s">
        <v>94</v>
      </c>
      <c r="BO118" s="12" t="s">
        <v>95</v>
      </c>
      <c r="BP118" s="12" t="s">
        <v>96</v>
      </c>
      <c r="BQ118" s="11" t="s">
        <v>97</v>
      </c>
      <c r="BR118" s="12" t="s">
        <v>98</v>
      </c>
      <c r="BS118" s="17" t="s">
        <v>99</v>
      </c>
      <c r="BT118" s="18" t="s">
        <v>100</v>
      </c>
      <c r="BU118" s="18" t="s">
        <v>101</v>
      </c>
      <c r="BV118" s="17" t="s">
        <v>102</v>
      </c>
    </row>
    <row r="119" spans="2:74" ht="19" x14ac:dyDescent="0.25">
      <c r="B119" t="s">
        <v>103</v>
      </c>
      <c r="C119" s="1"/>
      <c r="D119">
        <v>0.76</v>
      </c>
      <c r="K119" s="10"/>
      <c r="L119" s="10"/>
      <c r="M119" s="10"/>
      <c r="N119" s="9">
        <v>0.56000000000000005</v>
      </c>
      <c r="R119" s="2">
        <v>0.55000000000000004</v>
      </c>
      <c r="S119" s="10"/>
      <c r="T119" s="10"/>
      <c r="U119" s="10"/>
      <c r="V119" s="10"/>
      <c r="Y119" s="2">
        <v>0.59</v>
      </c>
      <c r="AA119" s="10"/>
      <c r="AB119" s="9">
        <v>0.72</v>
      </c>
      <c r="AC119" s="10"/>
      <c r="AD119" s="10"/>
      <c r="AE119" s="2">
        <v>0.74</v>
      </c>
      <c r="AG119" s="2">
        <v>0.74</v>
      </c>
      <c r="AI119" s="9">
        <v>0.77</v>
      </c>
      <c r="AJ119" s="10"/>
      <c r="AK119" s="10"/>
      <c r="AL119" s="10"/>
      <c r="AM119" s="2">
        <v>0.77</v>
      </c>
      <c r="AQ119" s="9">
        <v>0.81</v>
      </c>
      <c r="AR119" s="10"/>
      <c r="AS119" s="10"/>
      <c r="AT119" s="10"/>
      <c r="AU119">
        <v>0.8</v>
      </c>
      <c r="AV119" s="2"/>
      <c r="BC119" s="10"/>
      <c r="BD119" s="10"/>
      <c r="BE119" s="10"/>
      <c r="BF119" s="10"/>
      <c r="BG119" s="10"/>
      <c r="BH119" s="10"/>
      <c r="BI119" s="10"/>
      <c r="BJ119" s="10"/>
      <c r="BK119" s="2">
        <v>0.64</v>
      </c>
      <c r="BL119" s="8"/>
      <c r="BM119" s="8"/>
      <c r="BN119" s="8"/>
      <c r="BO119" s="10"/>
      <c r="BP119" s="10"/>
      <c r="BQ119">
        <v>0.36</v>
      </c>
      <c r="BR119" s="10"/>
      <c r="BS119" s="9">
        <v>0.69</v>
      </c>
      <c r="BT119" s="16"/>
      <c r="BU119" s="16"/>
      <c r="BV119" s="15"/>
    </row>
    <row r="120" spans="2:74" ht="19" x14ac:dyDescent="0.25">
      <c r="B120" t="s">
        <v>104</v>
      </c>
      <c r="C120" s="1">
        <v>0.27</v>
      </c>
      <c r="D120">
        <v>0.31</v>
      </c>
      <c r="E120">
        <v>0.27</v>
      </c>
      <c r="F120">
        <v>0.27</v>
      </c>
      <c r="G120">
        <v>0.28999999999999998</v>
      </c>
      <c r="H120">
        <v>0.27</v>
      </c>
      <c r="I120">
        <v>0.33</v>
      </c>
      <c r="J120">
        <v>0.26</v>
      </c>
      <c r="K120" s="10">
        <v>0.26</v>
      </c>
      <c r="L120" s="10">
        <v>0.28999999999999998</v>
      </c>
      <c r="M120" s="10"/>
      <c r="N120" s="9">
        <v>0.62</v>
      </c>
      <c r="R120" s="2">
        <v>0.75</v>
      </c>
      <c r="S120" s="10"/>
      <c r="T120" s="10"/>
      <c r="U120" s="10"/>
      <c r="V120" s="10"/>
      <c r="Y120" s="2">
        <v>0.62</v>
      </c>
      <c r="AA120" s="10"/>
      <c r="AB120" s="9">
        <v>0.73</v>
      </c>
      <c r="AC120" s="10"/>
      <c r="AD120" s="10"/>
      <c r="AE120" s="2">
        <v>0.76</v>
      </c>
      <c r="AG120" s="2">
        <v>0.76</v>
      </c>
      <c r="AI120" s="9">
        <v>0.79</v>
      </c>
      <c r="AJ120" s="10">
        <v>0.76</v>
      </c>
      <c r="AK120" s="10"/>
      <c r="AL120" s="10"/>
      <c r="AM120" s="2">
        <v>0.77</v>
      </c>
      <c r="AQ120" s="9">
        <v>0.8</v>
      </c>
      <c r="AR120" s="10"/>
      <c r="AS120" s="10">
        <v>0.67</v>
      </c>
      <c r="AT120" s="10"/>
      <c r="AU120" s="2">
        <v>0.8</v>
      </c>
      <c r="AV120" s="2"/>
      <c r="BC120" s="10"/>
      <c r="BD120" s="10"/>
      <c r="BE120" s="10"/>
      <c r="BF120" s="10"/>
      <c r="BG120" s="10"/>
      <c r="BH120" s="10"/>
      <c r="BI120" s="10"/>
      <c r="BJ120" s="10"/>
      <c r="BK120" s="2">
        <v>0.66</v>
      </c>
      <c r="BL120" s="8"/>
      <c r="BM120" s="8"/>
      <c r="BN120" s="8"/>
      <c r="BO120" s="10"/>
      <c r="BP120" s="10">
        <v>0.66</v>
      </c>
      <c r="BQ120" s="9">
        <v>0.78</v>
      </c>
      <c r="BR120" s="10"/>
      <c r="BS120" s="15">
        <v>0.75</v>
      </c>
      <c r="BT120" s="16"/>
      <c r="BU120" s="16"/>
      <c r="BV120" s="15">
        <v>0.37</v>
      </c>
    </row>
    <row r="121" spans="2:74" ht="19" x14ac:dyDescent="0.25">
      <c r="B121" t="s">
        <v>105</v>
      </c>
      <c r="C121" s="1"/>
      <c r="D121">
        <v>0.86</v>
      </c>
      <c r="K121" s="10"/>
      <c r="L121" s="10"/>
      <c r="M121" s="10"/>
      <c r="N121" s="9">
        <v>0.77</v>
      </c>
      <c r="R121" s="2">
        <v>0.73</v>
      </c>
      <c r="S121" s="10"/>
      <c r="T121" s="10"/>
      <c r="U121" s="10"/>
      <c r="V121" s="10"/>
      <c r="Y121" s="2">
        <v>0.77</v>
      </c>
      <c r="AA121" s="10"/>
      <c r="AB121" s="9">
        <v>0.78</v>
      </c>
      <c r="AC121" s="10"/>
      <c r="AD121" s="10"/>
      <c r="AE121" s="2">
        <v>0.82</v>
      </c>
      <c r="AG121" s="2">
        <v>0.82</v>
      </c>
      <c r="AI121" s="2">
        <v>0.83</v>
      </c>
      <c r="AM121" s="2">
        <v>0.83</v>
      </c>
      <c r="AQ121" s="9">
        <v>0.86</v>
      </c>
      <c r="AR121" s="10"/>
      <c r="AS121" s="10"/>
      <c r="AT121" s="10"/>
      <c r="AU121" s="5">
        <v>0.87</v>
      </c>
      <c r="AV121" s="2"/>
      <c r="BG121" s="10"/>
      <c r="BH121" s="10"/>
      <c r="BI121" s="10"/>
      <c r="BJ121" s="10"/>
      <c r="BK121" s="2">
        <v>0.72</v>
      </c>
      <c r="BL121" s="8"/>
      <c r="BM121" s="8"/>
      <c r="BN121" s="8"/>
      <c r="BO121" s="10"/>
      <c r="BP121" s="10"/>
      <c r="BQ121" s="9">
        <v>0.62</v>
      </c>
      <c r="BR121" s="10"/>
      <c r="BS121" s="15">
        <v>0.78</v>
      </c>
      <c r="BT121" s="16"/>
      <c r="BU121" s="16"/>
      <c r="BV121" s="15"/>
    </row>
    <row r="122" spans="2:74" ht="19" x14ac:dyDescent="0.25">
      <c r="C122" s="1"/>
      <c r="K122" s="10"/>
      <c r="L122" s="10"/>
      <c r="M122" s="10"/>
      <c r="N122" s="9"/>
      <c r="R122" s="2"/>
      <c r="S122" s="10"/>
      <c r="T122" s="10"/>
      <c r="U122" s="10"/>
      <c r="V122" s="10"/>
      <c r="Y122" s="2"/>
      <c r="AA122" s="10"/>
      <c r="AB122" s="10"/>
      <c r="AC122" s="10"/>
      <c r="AD122" s="10"/>
      <c r="AE122" s="2"/>
      <c r="AG122" s="2"/>
      <c r="AI122" s="2"/>
      <c r="AM122" s="2"/>
      <c r="AQ122" s="9"/>
      <c r="AR122" s="10"/>
      <c r="AS122" s="10"/>
      <c r="AT122" s="10"/>
      <c r="AV122" s="2"/>
      <c r="BG122" s="10"/>
      <c r="BH122" s="10"/>
      <c r="BI122" s="10"/>
      <c r="BJ122" s="10"/>
      <c r="BK122" s="8"/>
      <c r="BL122" s="8"/>
      <c r="BM122" s="8"/>
      <c r="BN122" s="8"/>
      <c r="BO122" s="10"/>
      <c r="BP122" s="10"/>
      <c r="BQ122" s="9"/>
      <c r="BR122" s="10"/>
      <c r="BS122" s="16"/>
      <c r="BT122" s="16"/>
      <c r="BU122" s="16"/>
      <c r="BV122" s="15"/>
    </row>
    <row r="123" spans="2:74" ht="19" x14ac:dyDescent="0.25">
      <c r="C123" s="1"/>
      <c r="K123" s="2" t="s">
        <v>13</v>
      </c>
      <c r="L123" s="10"/>
      <c r="M123" s="10"/>
      <c r="N123" s="9"/>
      <c r="R123" s="2"/>
      <c r="Y123" s="2"/>
      <c r="AE123" s="2"/>
      <c r="AG123" s="2"/>
      <c r="AI123" s="2"/>
      <c r="AM123" s="2"/>
      <c r="AQ123" s="2"/>
      <c r="AV123" s="2"/>
      <c r="BK123" s="8"/>
      <c r="BL123" s="8"/>
      <c r="BM123" s="8"/>
      <c r="BN123" s="8"/>
      <c r="BO123" s="10"/>
      <c r="BP123" s="10"/>
      <c r="BQ123" s="9"/>
      <c r="BR123" s="10"/>
      <c r="BS123" s="16"/>
      <c r="BT123" s="16"/>
      <c r="BU123" s="16"/>
      <c r="BV123" s="15"/>
    </row>
    <row r="124" spans="2:74" ht="19" x14ac:dyDescent="0.25">
      <c r="C124" s="1" t="s">
        <v>112</v>
      </c>
      <c r="M124" t="s">
        <v>103</v>
      </c>
      <c r="N124" t="s">
        <v>104</v>
      </c>
      <c r="O124" t="s">
        <v>105</v>
      </c>
      <c r="S124" t="s">
        <v>103</v>
      </c>
      <c r="T124" t="s">
        <v>104</v>
      </c>
      <c r="U124" t="s">
        <v>105</v>
      </c>
      <c r="X124" t="s">
        <v>103</v>
      </c>
      <c r="Y124" t="s">
        <v>104</v>
      </c>
      <c r="Z124" t="s">
        <v>105</v>
      </c>
      <c r="AE124" s="2"/>
      <c r="AI124" s="2"/>
      <c r="AQ124" s="2"/>
      <c r="AV124" s="2"/>
      <c r="BK124" s="8"/>
      <c r="BL124" s="8"/>
      <c r="BM124" s="8"/>
      <c r="BN124" s="8"/>
      <c r="BQ124" s="2"/>
      <c r="BS124" s="16"/>
      <c r="BT124" s="16"/>
      <c r="BU124" s="16"/>
      <c r="BV124" s="16"/>
    </row>
    <row r="125" spans="2:74" ht="100" x14ac:dyDescent="0.25">
      <c r="C125" s="11" t="s">
        <v>71</v>
      </c>
      <c r="D125" s="11" t="s">
        <v>75</v>
      </c>
      <c r="K125" s="10">
        <v>0</v>
      </c>
      <c r="L125" s="12" t="s">
        <v>31</v>
      </c>
      <c r="M125" s="1"/>
      <c r="N125" s="1">
        <v>0.27</v>
      </c>
      <c r="O125" s="1"/>
      <c r="Q125" s="10">
        <v>24</v>
      </c>
      <c r="R125" s="12" t="s">
        <v>55</v>
      </c>
      <c r="S125" s="10"/>
      <c r="T125" s="10"/>
      <c r="V125" s="10">
        <v>48</v>
      </c>
      <c r="W125" s="12" t="s">
        <v>79</v>
      </c>
      <c r="AV125" s="2"/>
      <c r="BK125" s="8"/>
      <c r="BL125" s="8"/>
      <c r="BM125" s="8"/>
      <c r="BN125" s="8"/>
      <c r="BQ125" s="2"/>
    </row>
    <row r="126" spans="2:74" ht="100" x14ac:dyDescent="0.25">
      <c r="C126" s="1"/>
      <c r="K126" s="10">
        <v>1</v>
      </c>
      <c r="L126" s="12" t="s">
        <v>32</v>
      </c>
      <c r="N126">
        <v>0.31</v>
      </c>
      <c r="Q126" s="9">
        <v>25</v>
      </c>
      <c r="R126" s="11" t="s">
        <v>56</v>
      </c>
      <c r="S126" s="9"/>
      <c r="T126" s="9">
        <v>0.73</v>
      </c>
      <c r="V126" s="10">
        <v>49</v>
      </c>
      <c r="W126" s="12" t="s">
        <v>80</v>
      </c>
      <c r="AV126" s="2"/>
      <c r="BQ126" s="2"/>
    </row>
    <row r="127" spans="2:74" ht="100" x14ac:dyDescent="0.25">
      <c r="C127" s="1"/>
      <c r="K127" s="10">
        <v>2</v>
      </c>
      <c r="L127" s="12" t="s">
        <v>33</v>
      </c>
      <c r="N127">
        <v>0.27</v>
      </c>
      <c r="Q127" s="10">
        <v>26</v>
      </c>
      <c r="R127" s="12" t="s">
        <v>57</v>
      </c>
      <c r="S127" s="10"/>
      <c r="T127" s="10"/>
      <c r="V127" s="10">
        <v>50</v>
      </c>
      <c r="W127" s="12" t="s">
        <v>81</v>
      </c>
      <c r="BQ127" s="2"/>
    </row>
    <row r="128" spans="2:74" ht="100" x14ac:dyDescent="0.25">
      <c r="C128" s="1"/>
      <c r="K128" s="10">
        <v>3</v>
      </c>
      <c r="L128" s="12" t="s">
        <v>34</v>
      </c>
      <c r="N128">
        <v>0.27</v>
      </c>
      <c r="Q128" s="10">
        <v>27</v>
      </c>
      <c r="R128" s="12" t="s">
        <v>58</v>
      </c>
      <c r="S128" s="10"/>
      <c r="T128" s="10"/>
      <c r="V128" s="10">
        <v>51</v>
      </c>
      <c r="W128" s="12" t="s">
        <v>82</v>
      </c>
      <c r="BQ128" s="2"/>
    </row>
    <row r="129" spans="3:25" ht="100" x14ac:dyDescent="0.25">
      <c r="C129" s="1"/>
      <c r="K129">
        <v>4</v>
      </c>
      <c r="L129" s="6" t="s">
        <v>35</v>
      </c>
      <c r="N129">
        <v>0.28999999999999998</v>
      </c>
      <c r="Q129" s="2">
        <v>28</v>
      </c>
      <c r="R129" s="7" t="s">
        <v>59</v>
      </c>
      <c r="S129" s="2"/>
      <c r="T129" s="2">
        <v>0.76</v>
      </c>
      <c r="V129" s="8">
        <v>52</v>
      </c>
      <c r="W129" s="13" t="s">
        <v>83</v>
      </c>
      <c r="X129" s="10"/>
      <c r="Y129" s="10"/>
    </row>
    <row r="130" spans="3:25" ht="100" x14ac:dyDescent="0.25">
      <c r="C130" s="1"/>
      <c r="K130">
        <v>5</v>
      </c>
      <c r="L130" s="6" t="s">
        <v>36</v>
      </c>
      <c r="N130">
        <v>0.27</v>
      </c>
      <c r="Q130">
        <v>29</v>
      </c>
      <c r="R130" s="6" t="s">
        <v>60</v>
      </c>
      <c r="V130" s="8">
        <v>53</v>
      </c>
      <c r="W130" s="13" t="s">
        <v>84</v>
      </c>
      <c r="X130" s="10"/>
      <c r="Y130" s="10"/>
    </row>
    <row r="131" spans="3:25" ht="100" x14ac:dyDescent="0.25">
      <c r="C131" s="1"/>
      <c r="K131">
        <v>6</v>
      </c>
      <c r="L131" s="6" t="s">
        <v>37</v>
      </c>
      <c r="N131">
        <v>0.33</v>
      </c>
      <c r="Q131" s="2">
        <v>30</v>
      </c>
      <c r="R131" s="7" t="s">
        <v>61</v>
      </c>
      <c r="S131" s="2"/>
      <c r="T131" s="2">
        <v>0.54</v>
      </c>
      <c r="V131" s="8">
        <v>54</v>
      </c>
      <c r="W131" s="13" t="s">
        <v>85</v>
      </c>
      <c r="X131" s="10"/>
      <c r="Y131" s="10"/>
    </row>
    <row r="132" spans="3:25" ht="100" x14ac:dyDescent="0.25">
      <c r="C132" s="1"/>
      <c r="K132">
        <v>7</v>
      </c>
      <c r="L132" s="6" t="s">
        <v>38</v>
      </c>
      <c r="N132">
        <v>0.26</v>
      </c>
      <c r="Q132">
        <v>31</v>
      </c>
      <c r="R132" s="6" t="s">
        <v>62</v>
      </c>
      <c r="V132" s="8">
        <v>55</v>
      </c>
      <c r="W132" s="13" t="s">
        <v>86</v>
      </c>
      <c r="X132" s="10"/>
      <c r="Y132" s="10"/>
    </row>
    <row r="133" spans="3:25" ht="100" x14ac:dyDescent="0.25">
      <c r="C133" s="1"/>
      <c r="K133" s="10">
        <v>8</v>
      </c>
      <c r="L133" s="12" t="s">
        <v>39</v>
      </c>
      <c r="M133" s="10"/>
      <c r="N133" s="10">
        <v>0.26</v>
      </c>
      <c r="O133" s="10"/>
      <c r="Q133" s="9">
        <v>32</v>
      </c>
      <c r="R133" s="11" t="s">
        <v>63</v>
      </c>
      <c r="S133" s="9"/>
      <c r="T133" s="9">
        <v>0.79</v>
      </c>
      <c r="V133" s="10">
        <v>56</v>
      </c>
      <c r="W133" s="12" t="s">
        <v>87</v>
      </c>
      <c r="X133" s="10"/>
      <c r="Y133" s="10"/>
    </row>
    <row r="134" spans="3:25" ht="100" x14ac:dyDescent="0.25">
      <c r="C134" s="1"/>
      <c r="K134" s="10">
        <v>9</v>
      </c>
      <c r="L134" s="12" t="s">
        <v>40</v>
      </c>
      <c r="M134" s="10"/>
      <c r="N134" s="10">
        <v>0.28999999999999998</v>
      </c>
      <c r="O134" s="10"/>
      <c r="Q134" s="10">
        <v>33</v>
      </c>
      <c r="R134" s="12" t="s">
        <v>64</v>
      </c>
      <c r="S134" s="10"/>
      <c r="T134" s="10"/>
      <c r="V134" s="10">
        <v>57</v>
      </c>
      <c r="W134" s="12" t="s">
        <v>88</v>
      </c>
      <c r="X134" s="10"/>
      <c r="Y134" s="10"/>
    </row>
    <row r="135" spans="3:25" ht="100" x14ac:dyDescent="0.25">
      <c r="C135" s="1"/>
      <c r="K135" s="10">
        <v>10</v>
      </c>
      <c r="L135" s="12" t="s">
        <v>41</v>
      </c>
      <c r="M135" s="10"/>
      <c r="N135" s="10"/>
      <c r="O135" s="10"/>
      <c r="Q135" s="10">
        <v>34</v>
      </c>
      <c r="R135" s="12" t="s">
        <v>65</v>
      </c>
      <c r="S135" s="10"/>
      <c r="T135" s="10"/>
      <c r="V135" s="10">
        <v>58</v>
      </c>
      <c r="W135" s="12" t="s">
        <v>89</v>
      </c>
      <c r="X135" s="10"/>
      <c r="Y135" s="10"/>
    </row>
    <row r="136" spans="3:25" ht="100" x14ac:dyDescent="0.25">
      <c r="C136" s="1"/>
      <c r="K136" s="9">
        <v>11</v>
      </c>
      <c r="L136" s="11" t="s">
        <v>42</v>
      </c>
      <c r="M136" s="9"/>
      <c r="N136" s="9">
        <v>0.62</v>
      </c>
      <c r="O136" s="9"/>
      <c r="Q136" s="10">
        <v>35</v>
      </c>
      <c r="R136" s="12" t="s">
        <v>66</v>
      </c>
      <c r="S136" s="10"/>
      <c r="T136" s="10"/>
      <c r="V136" s="10">
        <v>59</v>
      </c>
      <c r="W136" s="12" t="s">
        <v>90</v>
      </c>
      <c r="X136" s="10"/>
      <c r="Y136" s="10"/>
    </row>
    <row r="137" spans="3:25" ht="100" x14ac:dyDescent="0.25">
      <c r="C137" s="1"/>
      <c r="K137">
        <v>12</v>
      </c>
      <c r="L137" s="6" t="s">
        <v>43</v>
      </c>
      <c r="Q137" s="2">
        <v>36</v>
      </c>
      <c r="R137" s="7" t="s">
        <v>67</v>
      </c>
      <c r="S137" s="2"/>
      <c r="T137" s="2">
        <v>0.77</v>
      </c>
      <c r="V137" s="2">
        <v>60</v>
      </c>
      <c r="W137" s="14" t="s">
        <v>91</v>
      </c>
      <c r="X137" s="2"/>
      <c r="Y137" s="2">
        <v>0.66</v>
      </c>
    </row>
    <row r="138" spans="3:25" ht="100" x14ac:dyDescent="0.25">
      <c r="C138" s="1"/>
      <c r="K138">
        <v>13</v>
      </c>
      <c r="L138" s="6" t="s">
        <v>44</v>
      </c>
      <c r="Q138">
        <v>37</v>
      </c>
      <c r="R138" s="6" t="s">
        <v>68</v>
      </c>
      <c r="V138" s="8">
        <v>61</v>
      </c>
      <c r="W138" s="13" t="s">
        <v>92</v>
      </c>
      <c r="X138" s="8"/>
      <c r="Y138" s="8"/>
    </row>
    <row r="139" spans="3:25" ht="100" x14ac:dyDescent="0.25">
      <c r="C139" s="1"/>
      <c r="K139">
        <v>14</v>
      </c>
      <c r="L139" s="6" t="s">
        <v>45</v>
      </c>
      <c r="Q139">
        <v>38</v>
      </c>
      <c r="R139" s="6" t="s">
        <v>69</v>
      </c>
      <c r="V139" s="8">
        <v>62</v>
      </c>
      <c r="W139" s="13" t="s">
        <v>93</v>
      </c>
      <c r="X139" s="8"/>
      <c r="Y139" s="8"/>
    </row>
    <row r="140" spans="3:25" ht="100" x14ac:dyDescent="0.25">
      <c r="C140" s="1"/>
      <c r="K140" s="2">
        <v>15</v>
      </c>
      <c r="L140" s="7" t="s">
        <v>46</v>
      </c>
      <c r="M140" s="2"/>
      <c r="N140" s="2">
        <v>0.75</v>
      </c>
      <c r="O140" s="2"/>
      <c r="Q140">
        <v>39</v>
      </c>
      <c r="R140" s="6" t="s">
        <v>70</v>
      </c>
      <c r="V140" s="8">
        <v>63</v>
      </c>
      <c r="W140" s="13" t="s">
        <v>94</v>
      </c>
      <c r="X140" s="8"/>
      <c r="Y140" s="8"/>
    </row>
    <row r="141" spans="3:25" ht="100" x14ac:dyDescent="0.25">
      <c r="C141" s="1"/>
      <c r="K141" s="10">
        <v>16</v>
      </c>
      <c r="L141" s="12" t="s">
        <v>47</v>
      </c>
      <c r="M141" s="10"/>
      <c r="N141" s="10"/>
      <c r="O141" s="10"/>
      <c r="Q141" s="9">
        <v>40</v>
      </c>
      <c r="R141" s="11" t="s">
        <v>71</v>
      </c>
      <c r="S141" s="9"/>
      <c r="T141" s="9">
        <v>0.8</v>
      </c>
      <c r="V141" s="10">
        <v>64</v>
      </c>
      <c r="W141" s="12" t="s">
        <v>95</v>
      </c>
      <c r="X141" s="10"/>
      <c r="Y141" s="10"/>
    </row>
    <row r="142" spans="3:25" ht="100" x14ac:dyDescent="0.25">
      <c r="C142" s="1"/>
      <c r="K142" s="10">
        <v>17</v>
      </c>
      <c r="L142" s="12" t="s">
        <v>48</v>
      </c>
      <c r="M142" s="10"/>
      <c r="N142" s="10"/>
      <c r="O142" s="10"/>
      <c r="Q142" s="10">
        <v>41</v>
      </c>
      <c r="R142" s="12" t="s">
        <v>72</v>
      </c>
      <c r="S142" s="10"/>
      <c r="T142" s="10"/>
      <c r="V142" s="10">
        <v>65</v>
      </c>
      <c r="W142" s="12" t="s">
        <v>96</v>
      </c>
      <c r="X142" s="10"/>
      <c r="Y142" s="10"/>
    </row>
    <row r="143" spans="3:25" ht="100" x14ac:dyDescent="0.25">
      <c r="C143" s="1"/>
      <c r="K143" s="10">
        <v>18</v>
      </c>
      <c r="L143" s="12" t="s">
        <v>49</v>
      </c>
      <c r="M143" s="10"/>
      <c r="N143" s="10"/>
      <c r="O143" s="10"/>
      <c r="Q143" s="10">
        <v>42</v>
      </c>
      <c r="R143" s="12" t="s">
        <v>73</v>
      </c>
      <c r="S143" s="10"/>
      <c r="T143" s="10"/>
      <c r="V143" s="9">
        <v>66</v>
      </c>
      <c r="W143" s="11" t="s">
        <v>97</v>
      </c>
      <c r="X143" s="9"/>
      <c r="Y143" s="9">
        <v>0.78</v>
      </c>
    </row>
    <row r="144" spans="3:25" ht="100" x14ac:dyDescent="0.25">
      <c r="C144" s="1"/>
      <c r="K144" s="10">
        <v>19</v>
      </c>
      <c r="L144" s="12" t="s">
        <v>50</v>
      </c>
      <c r="M144" s="10"/>
      <c r="N144" s="10"/>
      <c r="O144" s="10"/>
      <c r="Q144" s="10">
        <v>43</v>
      </c>
      <c r="R144" s="12" t="s">
        <v>74</v>
      </c>
      <c r="S144" s="10"/>
      <c r="T144" s="10"/>
      <c r="V144" s="10">
        <v>67</v>
      </c>
      <c r="W144" s="12" t="s">
        <v>98</v>
      </c>
      <c r="X144" s="10"/>
      <c r="Y144" s="10"/>
    </row>
    <row r="145" spans="3:25" ht="100" x14ac:dyDescent="0.25">
      <c r="C145" s="1"/>
      <c r="K145">
        <v>20</v>
      </c>
      <c r="L145" s="6" t="s">
        <v>51</v>
      </c>
      <c r="Q145" s="2">
        <v>44</v>
      </c>
      <c r="R145" s="7" t="s">
        <v>75</v>
      </c>
      <c r="T145" s="2">
        <v>0.8</v>
      </c>
      <c r="V145" s="15">
        <v>68</v>
      </c>
      <c r="W145" s="17" t="s">
        <v>99</v>
      </c>
      <c r="X145" s="15"/>
      <c r="Y145" s="15">
        <v>0.75</v>
      </c>
    </row>
    <row r="146" spans="3:25" ht="100" x14ac:dyDescent="0.25">
      <c r="C146" s="1"/>
      <c r="K146">
        <v>21</v>
      </c>
      <c r="L146" s="6" t="s">
        <v>52</v>
      </c>
      <c r="Q146" s="2">
        <v>45</v>
      </c>
      <c r="R146" s="7" t="s">
        <v>76</v>
      </c>
      <c r="S146" s="2"/>
      <c r="T146" s="2"/>
      <c r="V146" s="16">
        <v>69</v>
      </c>
      <c r="W146" s="18" t="s">
        <v>100</v>
      </c>
      <c r="X146" s="16"/>
      <c r="Y146" s="16"/>
    </row>
    <row r="147" spans="3:25" ht="100" x14ac:dyDescent="0.25">
      <c r="C147" s="1"/>
      <c r="K147" s="2">
        <v>22</v>
      </c>
      <c r="L147" s="7" t="s">
        <v>53</v>
      </c>
      <c r="M147" s="2"/>
      <c r="N147" s="2">
        <v>0.62</v>
      </c>
      <c r="O147" s="2"/>
      <c r="Q147">
        <v>46</v>
      </c>
      <c r="R147" s="6" t="s">
        <v>77</v>
      </c>
      <c r="V147" s="16">
        <v>70</v>
      </c>
      <c r="W147" s="18" t="s">
        <v>101</v>
      </c>
      <c r="X147" s="16"/>
      <c r="Y147" s="16"/>
    </row>
    <row r="148" spans="3:25" ht="100" x14ac:dyDescent="0.25">
      <c r="C148" s="1"/>
      <c r="K148">
        <v>23</v>
      </c>
      <c r="L148" s="6" t="s">
        <v>54</v>
      </c>
      <c r="Q148">
        <v>47</v>
      </c>
      <c r="R148" s="6" t="s">
        <v>78</v>
      </c>
      <c r="V148" s="15">
        <v>0.3</v>
      </c>
      <c r="W148" s="17" t="s">
        <v>102</v>
      </c>
      <c r="X148" s="15"/>
      <c r="Y148" s="15">
        <v>0.37</v>
      </c>
    </row>
    <row r="149" spans="3:25" ht="19" x14ac:dyDescent="0.25">
      <c r="C149" s="1"/>
      <c r="O149" s="10"/>
    </row>
    <row r="150" spans="3:25" ht="19" x14ac:dyDescent="0.25">
      <c r="C150" s="1"/>
      <c r="O150" s="9"/>
    </row>
    <row r="151" spans="3:25" ht="19" x14ac:dyDescent="0.25">
      <c r="C151" s="1"/>
      <c r="O151" s="10"/>
    </row>
    <row r="152" spans="3:25" ht="19" x14ac:dyDescent="0.25">
      <c r="C152" s="1"/>
      <c r="O152" s="10"/>
    </row>
    <row r="153" spans="3:25" ht="19" x14ac:dyDescent="0.25">
      <c r="C153" s="1"/>
      <c r="O153" s="2"/>
    </row>
    <row r="154" spans="3:25" ht="19" x14ac:dyDescent="0.25">
      <c r="C154" s="1"/>
    </row>
    <row r="155" spans="3:25" ht="19" x14ac:dyDescent="0.25">
      <c r="C155" s="1"/>
      <c r="O155" s="2"/>
    </row>
    <row r="156" spans="3:25" ht="19" x14ac:dyDescent="0.25">
      <c r="C156" s="1"/>
    </row>
    <row r="157" spans="3:25" ht="19" x14ac:dyDescent="0.25">
      <c r="C157" s="1"/>
      <c r="O157" s="2"/>
    </row>
    <row r="158" spans="3:25" ht="19" x14ac:dyDescent="0.25">
      <c r="C158" s="1"/>
    </row>
    <row r="159" spans="3:25" ht="19" x14ac:dyDescent="0.25">
      <c r="C159" s="1"/>
    </row>
    <row r="160" spans="3:25" ht="19" x14ac:dyDescent="0.25">
      <c r="C160" s="1"/>
    </row>
    <row r="161" spans="3:15" ht="19" x14ac:dyDescent="0.25">
      <c r="C161" s="1"/>
      <c r="O161" s="2"/>
    </row>
    <row r="162" spans="3:15" ht="19" x14ac:dyDescent="0.25">
      <c r="C162" s="1"/>
    </row>
    <row r="163" spans="3:15" ht="19" x14ac:dyDescent="0.25">
      <c r="C163" s="1"/>
    </row>
    <row r="164" spans="3:15" ht="19" x14ac:dyDescent="0.25">
      <c r="C164" s="1"/>
    </row>
    <row r="165" spans="3:15" ht="19" x14ac:dyDescent="0.25">
      <c r="C165" s="1"/>
      <c r="O165" s="9"/>
    </row>
    <row r="166" spans="3:15" ht="19" x14ac:dyDescent="0.25">
      <c r="C166" s="1"/>
      <c r="O166" s="10"/>
    </row>
    <row r="167" spans="3:15" ht="19" x14ac:dyDescent="0.25">
      <c r="C167" s="1"/>
      <c r="O167" s="10"/>
    </row>
    <row r="168" spans="3:15" ht="19" x14ac:dyDescent="0.25">
      <c r="C168" s="1"/>
      <c r="O168" s="10"/>
    </row>
    <row r="169" spans="3:15" ht="19" x14ac:dyDescent="0.25">
      <c r="C169" s="1"/>
    </row>
    <row r="170" spans="3:15" ht="19" x14ac:dyDescent="0.25">
      <c r="C170" s="1"/>
      <c r="O170" s="2"/>
    </row>
    <row r="171" spans="3:15" ht="19" x14ac:dyDescent="0.25">
      <c r="C171" s="1"/>
    </row>
    <row r="172" spans="3:15" ht="19" x14ac:dyDescent="0.25">
      <c r="C172" s="1"/>
    </row>
    <row r="173" spans="3:15" ht="19" x14ac:dyDescent="0.25">
      <c r="C173" s="1"/>
    </row>
    <row r="174" spans="3:15" ht="19" x14ac:dyDescent="0.25">
      <c r="C174" s="1"/>
    </row>
    <row r="175" spans="3:15" ht="19" x14ac:dyDescent="0.25">
      <c r="C175" s="1"/>
    </row>
    <row r="176" spans="3:15" ht="19" x14ac:dyDescent="0.25">
      <c r="C176" s="1"/>
    </row>
    <row r="177" spans="3:15" ht="19" x14ac:dyDescent="0.25">
      <c r="C177" s="1"/>
    </row>
    <row r="178" spans="3:15" ht="19" x14ac:dyDescent="0.25">
      <c r="C178" s="1"/>
    </row>
    <row r="179" spans="3:15" ht="19" x14ac:dyDescent="0.25">
      <c r="C179" s="1"/>
    </row>
    <row r="180" spans="3:15" ht="19" x14ac:dyDescent="0.25">
      <c r="C180" s="1"/>
    </row>
    <row r="181" spans="3:15" ht="19" x14ac:dyDescent="0.25">
      <c r="C181" s="1"/>
      <c r="O181" s="10"/>
    </row>
    <row r="182" spans="3:15" ht="19" x14ac:dyDescent="0.25">
      <c r="C182" s="1"/>
      <c r="O182" s="10"/>
    </row>
    <row r="183" spans="3:15" ht="19" x14ac:dyDescent="0.25">
      <c r="C183" s="1"/>
      <c r="O183" s="10"/>
    </row>
    <row r="184" spans="3:15" ht="19" x14ac:dyDescent="0.25">
      <c r="C184" s="1"/>
      <c r="O184" s="10"/>
    </row>
    <row r="185" spans="3:15" ht="19" x14ac:dyDescent="0.25">
      <c r="C185" s="1"/>
      <c r="O185" s="8"/>
    </row>
    <row r="186" spans="3:15" ht="19" x14ac:dyDescent="0.25">
      <c r="C186" s="1"/>
      <c r="O186" s="8"/>
    </row>
    <row r="187" spans="3:15" ht="19" x14ac:dyDescent="0.25">
      <c r="C187" s="1"/>
      <c r="O187" s="8"/>
    </row>
    <row r="188" spans="3:15" ht="19" x14ac:dyDescent="0.25">
      <c r="C188" s="1"/>
      <c r="O188" s="8"/>
    </row>
    <row r="189" spans="3:15" ht="19" x14ac:dyDescent="0.25">
      <c r="C189" s="1"/>
      <c r="O189" s="10"/>
    </row>
    <row r="190" spans="3:15" x14ac:dyDescent="0.2">
      <c r="O190" s="10"/>
    </row>
    <row r="191" spans="3:15" x14ac:dyDescent="0.2">
      <c r="O191" s="9"/>
    </row>
    <row r="192" spans="3:15" x14ac:dyDescent="0.2">
      <c r="O192" s="10"/>
    </row>
    <row r="193" spans="15:15" x14ac:dyDescent="0.2">
      <c r="O193" s="15"/>
    </row>
    <row r="194" spans="15:15" x14ac:dyDescent="0.2">
      <c r="O194" s="16"/>
    </row>
    <row r="195" spans="15:15" x14ac:dyDescent="0.2">
      <c r="O195" s="16"/>
    </row>
    <row r="196" spans="15:15" x14ac:dyDescent="0.2">
      <c r="O196" s="15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605B-0D30-7E47-B575-9DAB1E7103EC}">
  <dimension ref="A1:AK148"/>
  <sheetViews>
    <sheetView tabSelected="1" topLeftCell="F3" workbookViewId="0">
      <selection activeCell="O24" sqref="O24:O25"/>
    </sheetView>
  </sheetViews>
  <sheetFormatPr baseColWidth="10" defaultRowHeight="16" x14ac:dyDescent="0.2"/>
  <sheetData>
    <row r="1" spans="1:37" x14ac:dyDescent="0.2">
      <c r="A1" t="s">
        <v>113</v>
      </c>
    </row>
    <row r="2" spans="1:37" x14ac:dyDescent="0.2">
      <c r="A2" t="s">
        <v>114</v>
      </c>
    </row>
    <row r="3" spans="1:37" x14ac:dyDescent="0.2">
      <c r="A3" t="s">
        <v>115</v>
      </c>
    </row>
    <row r="4" spans="1:37" x14ac:dyDescent="0.2">
      <c r="A4" t="s">
        <v>260</v>
      </c>
      <c r="B4" t="s">
        <v>262</v>
      </c>
    </row>
    <row r="5" spans="1:37" ht="19" x14ac:dyDescent="0.25">
      <c r="A5" s="1" t="s">
        <v>116</v>
      </c>
      <c r="K5" s="1" t="s">
        <v>284</v>
      </c>
    </row>
    <row r="6" spans="1:37" ht="19" x14ac:dyDescent="0.25">
      <c r="A6" s="1" t="s">
        <v>117</v>
      </c>
      <c r="E6" t="s">
        <v>308</v>
      </c>
      <c r="F6">
        <v>11</v>
      </c>
      <c r="G6">
        <v>32</v>
      </c>
      <c r="H6">
        <v>36</v>
      </c>
      <c r="I6">
        <v>37</v>
      </c>
      <c r="J6">
        <v>40</v>
      </c>
      <c r="K6">
        <v>41</v>
      </c>
      <c r="L6">
        <v>44</v>
      </c>
      <c r="M6">
        <v>45</v>
      </c>
      <c r="N6">
        <v>49</v>
      </c>
      <c r="O6">
        <v>51</v>
      </c>
      <c r="P6">
        <v>60</v>
      </c>
      <c r="Q6">
        <v>62</v>
      </c>
      <c r="R6">
        <v>65</v>
      </c>
      <c r="S6">
        <v>66</v>
      </c>
      <c r="T6">
        <v>70</v>
      </c>
      <c r="U6">
        <v>74</v>
      </c>
      <c r="V6">
        <v>76</v>
      </c>
      <c r="W6">
        <v>77</v>
      </c>
      <c r="X6">
        <v>80</v>
      </c>
      <c r="Y6">
        <v>81</v>
      </c>
      <c r="Z6">
        <v>91</v>
      </c>
      <c r="AA6">
        <v>97</v>
      </c>
      <c r="AB6">
        <v>98</v>
      </c>
      <c r="AC6">
        <v>102</v>
      </c>
      <c r="AD6">
        <v>113</v>
      </c>
      <c r="AE6">
        <v>116</v>
      </c>
      <c r="AF6">
        <v>122</v>
      </c>
      <c r="AG6">
        <v>134</v>
      </c>
      <c r="AH6">
        <v>135</v>
      </c>
      <c r="AI6">
        <v>143</v>
      </c>
      <c r="AJ6">
        <v>164</v>
      </c>
    </row>
    <row r="7" spans="1:37" ht="80" x14ac:dyDescent="0.25">
      <c r="A7" s="1" t="s">
        <v>118</v>
      </c>
      <c r="E7" t="s">
        <v>307</v>
      </c>
      <c r="F7" s="6" t="s">
        <v>263</v>
      </c>
      <c r="G7" s="24" t="s">
        <v>266</v>
      </c>
      <c r="H7" s="24"/>
      <c r="I7" s="6" t="s">
        <v>265</v>
      </c>
      <c r="J7" s="6" t="s">
        <v>287</v>
      </c>
      <c r="K7" s="6" t="s">
        <v>284</v>
      </c>
      <c r="L7" s="24"/>
      <c r="M7" s="6" t="s">
        <v>288</v>
      </c>
      <c r="N7" s="6" t="s">
        <v>279</v>
      </c>
      <c r="O7" s="6" t="s">
        <v>278</v>
      </c>
      <c r="P7" s="6" t="s">
        <v>271</v>
      </c>
      <c r="Q7" s="6" t="s">
        <v>280</v>
      </c>
      <c r="R7" s="6" t="s">
        <v>289</v>
      </c>
      <c r="S7" s="6" t="s">
        <v>285</v>
      </c>
      <c r="T7" s="24" t="s">
        <v>267</v>
      </c>
      <c r="U7" s="6" t="s">
        <v>272</v>
      </c>
      <c r="V7" s="6" t="s">
        <v>290</v>
      </c>
      <c r="W7" s="6" t="s">
        <v>275</v>
      </c>
      <c r="X7" s="6" t="s">
        <v>277</v>
      </c>
      <c r="Y7" s="6" t="s">
        <v>283</v>
      </c>
      <c r="Z7" s="6" t="s">
        <v>291</v>
      </c>
      <c r="AA7" s="6" t="s">
        <v>281</v>
      </c>
      <c r="AB7" s="6" t="s">
        <v>292</v>
      </c>
      <c r="AC7" s="6" t="s">
        <v>282</v>
      </c>
      <c r="AD7" s="6" t="s">
        <v>268</v>
      </c>
      <c r="AE7" s="6" t="s">
        <v>274</v>
      </c>
      <c r="AF7" s="6" t="s">
        <v>264</v>
      </c>
      <c r="AG7" s="6" t="s">
        <v>273</v>
      </c>
      <c r="AH7" s="6" t="s">
        <v>276</v>
      </c>
      <c r="AI7" s="6" t="s">
        <v>276</v>
      </c>
      <c r="AJ7" s="24"/>
      <c r="AK7" s="24"/>
    </row>
    <row r="8" spans="1:37" ht="19" x14ac:dyDescent="0.25">
      <c r="A8" s="1" t="s">
        <v>119</v>
      </c>
      <c r="E8" t="s">
        <v>11</v>
      </c>
      <c r="F8">
        <v>0.74</v>
      </c>
      <c r="G8">
        <v>0.3</v>
      </c>
      <c r="H8">
        <v>0.3</v>
      </c>
      <c r="I8">
        <v>0.56999999999999995</v>
      </c>
      <c r="J8" s="1">
        <v>0.82918999999999998</v>
      </c>
      <c r="K8" s="1">
        <v>0.60455000000000003</v>
      </c>
      <c r="L8" s="1">
        <v>0.86748999999999998</v>
      </c>
      <c r="M8" s="1">
        <v>0.78</v>
      </c>
      <c r="N8" s="1">
        <v>0.82194999999999996</v>
      </c>
      <c r="O8" s="1">
        <v>0.86231999999999998</v>
      </c>
      <c r="P8" s="1">
        <v>0.71531999999999996</v>
      </c>
      <c r="Q8" s="1">
        <v>0.81677</v>
      </c>
      <c r="R8" s="1">
        <v>0.81</v>
      </c>
      <c r="S8" s="1">
        <v>0.86231999999999998</v>
      </c>
      <c r="T8" s="1">
        <v>0.84679000000000004</v>
      </c>
      <c r="U8" s="1">
        <v>0.84369000000000005</v>
      </c>
      <c r="V8" s="1">
        <v>0.86128000000000005</v>
      </c>
      <c r="W8" s="1">
        <v>0.83953999999999995</v>
      </c>
      <c r="X8" s="1">
        <v>0.78986000000000001</v>
      </c>
      <c r="Y8" s="1">
        <v>0.83953999999999995</v>
      </c>
      <c r="Z8" s="1">
        <v>0.78</v>
      </c>
      <c r="AA8" s="43">
        <v>0.89027000000000001</v>
      </c>
      <c r="AB8" s="1">
        <v>0.88</v>
      </c>
      <c r="AC8" s="1">
        <v>0.85921000000000003</v>
      </c>
      <c r="AD8" s="43">
        <v>0.89234000000000002</v>
      </c>
      <c r="AE8" s="1">
        <v>0.87473999999999996</v>
      </c>
      <c r="AF8">
        <v>0.86</v>
      </c>
      <c r="AG8" s="1">
        <v>0.85299999999999998</v>
      </c>
      <c r="AH8" s="1">
        <v>0.84</v>
      </c>
      <c r="AI8" s="1">
        <v>0.74741000000000002</v>
      </c>
    </row>
    <row r="9" spans="1:37" ht="19" x14ac:dyDescent="0.25">
      <c r="A9" s="1" t="s">
        <v>120</v>
      </c>
      <c r="E9" t="s">
        <v>12</v>
      </c>
      <c r="F9" s="1">
        <v>0.75155000000000005</v>
      </c>
      <c r="G9" s="1">
        <v>0.29607</v>
      </c>
      <c r="H9" s="1">
        <v>0.35818</v>
      </c>
      <c r="I9" s="1">
        <v>0.50931999999999999</v>
      </c>
      <c r="J9" s="1">
        <v>0.26269999999999999</v>
      </c>
      <c r="K9" s="1">
        <v>0.48964999999999997</v>
      </c>
      <c r="L9" s="1">
        <v>0.70911000000000002</v>
      </c>
      <c r="M9" s="1">
        <v>0.76087000000000005</v>
      </c>
      <c r="N9" s="1">
        <v>0.77329000000000003</v>
      </c>
      <c r="O9" s="1">
        <v>0.81738</v>
      </c>
      <c r="P9" s="1">
        <v>0.82715000000000005</v>
      </c>
      <c r="Q9" s="1">
        <v>0.77432999999999996</v>
      </c>
      <c r="R9" s="1">
        <v>0.78674999999999995</v>
      </c>
      <c r="S9" s="1">
        <v>0.83643999999999996</v>
      </c>
      <c r="T9" s="44">
        <v>0.87473999999999996</v>
      </c>
      <c r="U9" s="1">
        <v>0.82711999999999997</v>
      </c>
      <c r="V9" s="1">
        <v>0.85404000000000002</v>
      </c>
      <c r="W9" s="1">
        <v>0.85507</v>
      </c>
      <c r="X9" s="1">
        <v>0.76707999999999998</v>
      </c>
      <c r="Y9" s="1">
        <v>0.80330999999999997</v>
      </c>
      <c r="Z9" s="1">
        <v>0.77832000000000001</v>
      </c>
      <c r="AA9" s="1">
        <v>0.81781000000000004</v>
      </c>
      <c r="AB9" s="1">
        <v>0.77742999999999995</v>
      </c>
      <c r="AC9" s="1">
        <v>0.78515999999999997</v>
      </c>
      <c r="AD9" s="1">
        <v>0.82918999999999998</v>
      </c>
      <c r="AE9" s="1">
        <v>0.82816000000000001</v>
      </c>
      <c r="AF9" s="1">
        <v>0.77949999999999997</v>
      </c>
      <c r="AG9" s="1">
        <v>0.78261000000000003</v>
      </c>
      <c r="AH9" s="1">
        <v>0.74948000000000004</v>
      </c>
      <c r="AI9" s="1">
        <v>0.5766</v>
      </c>
    </row>
    <row r="10" spans="1:37" ht="19" x14ac:dyDescent="0.25">
      <c r="A10" s="1" t="s">
        <v>121</v>
      </c>
      <c r="E10" t="s">
        <v>286</v>
      </c>
      <c r="F10" s="1">
        <v>0.62526000000000004</v>
      </c>
      <c r="G10" s="1">
        <v>0.13042999999999999</v>
      </c>
      <c r="H10" s="1">
        <v>0.17183999999999999</v>
      </c>
      <c r="I10" s="1">
        <v>0.68115999999999999</v>
      </c>
      <c r="J10" s="1">
        <v>0.19358</v>
      </c>
    </row>
    <row r="11" spans="1:37" ht="19" x14ac:dyDescent="0.25">
      <c r="A11" s="1" t="s">
        <v>122</v>
      </c>
    </row>
    <row r="12" spans="1:37" ht="19" x14ac:dyDescent="0.25">
      <c r="A12" s="1" t="s">
        <v>123</v>
      </c>
      <c r="G12" t="s">
        <v>0</v>
      </c>
    </row>
    <row r="13" spans="1:37" ht="19" x14ac:dyDescent="0.25">
      <c r="A13" s="1" t="s">
        <v>124</v>
      </c>
      <c r="F13" t="s">
        <v>11</v>
      </c>
      <c r="G13" s="22" t="s">
        <v>269</v>
      </c>
      <c r="H13" t="s">
        <v>270</v>
      </c>
    </row>
    <row r="14" spans="1:37" ht="19" x14ac:dyDescent="0.25">
      <c r="A14" s="1" t="s">
        <v>125</v>
      </c>
    </row>
    <row r="15" spans="1:37" ht="19" x14ac:dyDescent="0.25">
      <c r="A15" s="1" t="s">
        <v>126</v>
      </c>
    </row>
    <row r="16" spans="1:37" ht="19" x14ac:dyDescent="0.25">
      <c r="A16" s="1" t="s">
        <v>127</v>
      </c>
    </row>
    <row r="17" spans="1:24" ht="19" x14ac:dyDescent="0.25">
      <c r="A17" s="1" t="s">
        <v>128</v>
      </c>
    </row>
    <row r="18" spans="1:24" ht="19" x14ac:dyDescent="0.25">
      <c r="A18" s="1" t="s">
        <v>129</v>
      </c>
    </row>
    <row r="19" spans="1:24" ht="19" x14ac:dyDescent="0.25">
      <c r="A19" s="1" t="s">
        <v>130</v>
      </c>
      <c r="F19" t="s">
        <v>261</v>
      </c>
    </row>
    <row r="20" spans="1:24" ht="19" x14ac:dyDescent="0.25">
      <c r="A20" s="1" t="s">
        <v>131</v>
      </c>
    </row>
    <row r="21" spans="1:24" ht="19" x14ac:dyDescent="0.25">
      <c r="A21" s="1" t="s">
        <v>132</v>
      </c>
    </row>
    <row r="22" spans="1:24" ht="19" x14ac:dyDescent="0.25">
      <c r="A22" s="1" t="s">
        <v>133</v>
      </c>
      <c r="I22" t="s">
        <v>308</v>
      </c>
      <c r="J22">
        <v>11</v>
      </c>
      <c r="K22">
        <v>32</v>
      </c>
      <c r="L22">
        <v>36</v>
      </c>
      <c r="M22">
        <v>37</v>
      </c>
      <c r="N22">
        <v>40</v>
      </c>
      <c r="O22" s="23">
        <v>41</v>
      </c>
      <c r="P22">
        <v>44</v>
      </c>
      <c r="Q22">
        <v>45</v>
      </c>
      <c r="R22">
        <v>49</v>
      </c>
      <c r="S22">
        <v>51</v>
      </c>
      <c r="T22">
        <v>60</v>
      </c>
      <c r="U22">
        <v>62</v>
      </c>
      <c r="V22">
        <v>65</v>
      </c>
      <c r="W22">
        <v>66</v>
      </c>
      <c r="X22">
        <v>70</v>
      </c>
    </row>
    <row r="23" spans="1:24" ht="19" x14ac:dyDescent="0.25">
      <c r="A23" s="1" t="s">
        <v>134</v>
      </c>
      <c r="I23" t="s">
        <v>307</v>
      </c>
      <c r="J23" t="s">
        <v>263</v>
      </c>
      <c r="K23" t="s">
        <v>266</v>
      </c>
      <c r="M23" t="s">
        <v>265</v>
      </c>
      <c r="N23" t="s">
        <v>287</v>
      </c>
      <c r="O23" s="23" t="s">
        <v>284</v>
      </c>
      <c r="Q23" t="s">
        <v>288</v>
      </c>
      <c r="R23" t="s">
        <v>279</v>
      </c>
      <c r="S23" t="s">
        <v>278</v>
      </c>
      <c r="T23" t="s">
        <v>271</v>
      </c>
      <c r="U23" t="s">
        <v>280</v>
      </c>
      <c r="V23" t="s">
        <v>289</v>
      </c>
      <c r="W23" t="s">
        <v>285</v>
      </c>
      <c r="X23" t="s">
        <v>267</v>
      </c>
    </row>
    <row r="24" spans="1:24" ht="19" x14ac:dyDescent="0.25">
      <c r="A24" s="1" t="s">
        <v>135</v>
      </c>
      <c r="I24" t="s">
        <v>11</v>
      </c>
      <c r="J24">
        <v>0.74</v>
      </c>
      <c r="K24">
        <v>0.3</v>
      </c>
      <c r="L24">
        <v>0.3</v>
      </c>
      <c r="M24">
        <v>0.56999999999999995</v>
      </c>
      <c r="N24">
        <v>0.82918999999999998</v>
      </c>
      <c r="O24" s="45">
        <v>0.60455000000000003</v>
      </c>
      <c r="P24">
        <v>0.86748999999999998</v>
      </c>
      <c r="Q24">
        <v>0.78</v>
      </c>
      <c r="R24">
        <v>0.82194999999999996</v>
      </c>
      <c r="S24">
        <v>0.86231999999999998</v>
      </c>
      <c r="T24">
        <v>0.71531999999999996</v>
      </c>
      <c r="U24">
        <v>0.81677</v>
      </c>
      <c r="V24">
        <v>0.81</v>
      </c>
      <c r="W24">
        <v>0.86231999999999998</v>
      </c>
      <c r="X24">
        <v>0.84679000000000004</v>
      </c>
    </row>
    <row r="25" spans="1:24" ht="19" x14ac:dyDescent="0.25">
      <c r="A25" s="1" t="s">
        <v>136</v>
      </c>
      <c r="I25" t="s">
        <v>12</v>
      </c>
      <c r="J25">
        <v>0.75155000000000005</v>
      </c>
      <c r="K25">
        <v>0.29607</v>
      </c>
      <c r="L25">
        <v>0.35818</v>
      </c>
      <c r="M25">
        <v>0.50931999999999999</v>
      </c>
      <c r="N25">
        <v>0.26269999999999999</v>
      </c>
      <c r="O25" s="45">
        <v>0.48964999999999997</v>
      </c>
      <c r="P25">
        <v>0.70911000000000002</v>
      </c>
      <c r="Q25">
        <v>0.76087000000000005</v>
      </c>
      <c r="R25">
        <v>0.77329000000000003</v>
      </c>
      <c r="S25">
        <v>0.81738</v>
      </c>
      <c r="T25">
        <v>0.82715000000000005</v>
      </c>
      <c r="U25">
        <v>0.77432999999999996</v>
      </c>
      <c r="V25">
        <v>0.78674999999999995</v>
      </c>
      <c r="W25">
        <v>0.83643999999999996</v>
      </c>
      <c r="X25">
        <v>0.87473999999999996</v>
      </c>
    </row>
    <row r="26" spans="1:24" ht="19" x14ac:dyDescent="0.25">
      <c r="A26" s="1" t="s">
        <v>137</v>
      </c>
      <c r="I26" t="s">
        <v>308</v>
      </c>
      <c r="J26">
        <v>74</v>
      </c>
      <c r="K26">
        <v>76</v>
      </c>
      <c r="L26">
        <v>77</v>
      </c>
      <c r="M26">
        <v>80</v>
      </c>
      <c r="N26">
        <v>81</v>
      </c>
      <c r="O26">
        <v>91</v>
      </c>
      <c r="P26">
        <v>97</v>
      </c>
      <c r="Q26">
        <v>98</v>
      </c>
      <c r="R26">
        <v>102</v>
      </c>
      <c r="S26">
        <v>113</v>
      </c>
      <c r="T26">
        <v>116</v>
      </c>
      <c r="U26">
        <v>122</v>
      </c>
      <c r="V26">
        <v>134</v>
      </c>
      <c r="W26">
        <v>135</v>
      </c>
      <c r="X26">
        <v>143</v>
      </c>
    </row>
    <row r="27" spans="1:24" ht="19" x14ac:dyDescent="0.25">
      <c r="A27" s="1" t="s">
        <v>138</v>
      </c>
      <c r="I27" t="s">
        <v>307</v>
      </c>
      <c r="J27" t="s">
        <v>272</v>
      </c>
      <c r="K27" t="s">
        <v>290</v>
      </c>
      <c r="L27" t="s">
        <v>275</v>
      </c>
      <c r="M27" t="s">
        <v>277</v>
      </c>
      <c r="N27" t="s">
        <v>283</v>
      </c>
      <c r="O27" t="s">
        <v>291</v>
      </c>
      <c r="P27" t="s">
        <v>281</v>
      </c>
      <c r="Q27" t="s">
        <v>292</v>
      </c>
      <c r="R27" t="s">
        <v>282</v>
      </c>
      <c r="S27" t="s">
        <v>268</v>
      </c>
      <c r="T27" t="s">
        <v>274</v>
      </c>
      <c r="U27" t="s">
        <v>264</v>
      </c>
      <c r="V27" t="s">
        <v>273</v>
      </c>
      <c r="W27" t="s">
        <v>276</v>
      </c>
      <c r="X27" t="s">
        <v>276</v>
      </c>
    </row>
    <row r="28" spans="1:24" ht="19" x14ac:dyDescent="0.25">
      <c r="A28" s="1" t="s">
        <v>139</v>
      </c>
      <c r="I28" t="s">
        <v>11</v>
      </c>
      <c r="J28">
        <v>0.84369000000000005</v>
      </c>
      <c r="K28">
        <v>0.86128000000000005</v>
      </c>
      <c r="L28">
        <v>0.83953999999999995</v>
      </c>
      <c r="M28">
        <v>0.78986000000000001</v>
      </c>
      <c r="N28">
        <v>0.83953999999999995</v>
      </c>
      <c r="O28">
        <v>0.78</v>
      </c>
      <c r="P28">
        <v>0.89027000000000001</v>
      </c>
      <c r="Q28">
        <v>0.88</v>
      </c>
      <c r="R28">
        <v>0.85921000000000003</v>
      </c>
      <c r="S28">
        <v>0.89234000000000002</v>
      </c>
      <c r="T28">
        <v>0.87473999999999996</v>
      </c>
      <c r="U28">
        <v>0.86</v>
      </c>
      <c r="V28">
        <v>0.85299999999999998</v>
      </c>
      <c r="W28">
        <v>0.84</v>
      </c>
      <c r="X28">
        <v>0.74741000000000002</v>
      </c>
    </row>
    <row r="29" spans="1:24" ht="19" x14ac:dyDescent="0.25">
      <c r="A29" s="1" t="s">
        <v>140</v>
      </c>
      <c r="I29" t="s">
        <v>12</v>
      </c>
      <c r="J29">
        <v>0.82711999999999997</v>
      </c>
      <c r="K29">
        <v>0.85404000000000002</v>
      </c>
      <c r="L29">
        <v>0.85507</v>
      </c>
      <c r="M29">
        <v>0.76707999999999998</v>
      </c>
      <c r="N29">
        <v>0.80330999999999997</v>
      </c>
      <c r="O29">
        <v>0.77832000000000001</v>
      </c>
      <c r="P29">
        <v>0.81781000000000004</v>
      </c>
      <c r="Q29">
        <v>0.77742999999999995</v>
      </c>
      <c r="R29">
        <v>0.78515999999999997</v>
      </c>
      <c r="S29">
        <v>0.82918999999999998</v>
      </c>
      <c r="T29">
        <v>0.82816000000000001</v>
      </c>
      <c r="U29">
        <v>0.77949999999999997</v>
      </c>
      <c r="V29">
        <v>0.78261000000000003</v>
      </c>
      <c r="W29">
        <v>0.74948000000000004</v>
      </c>
      <c r="X29">
        <v>0.5766</v>
      </c>
    </row>
    <row r="30" spans="1:24" ht="19" x14ac:dyDescent="0.25">
      <c r="A30" s="1" t="s">
        <v>141</v>
      </c>
    </row>
    <row r="31" spans="1:24" ht="19" x14ac:dyDescent="0.25">
      <c r="A31" s="1" t="s">
        <v>142</v>
      </c>
    </row>
    <row r="32" spans="1:24" ht="19" x14ac:dyDescent="0.25">
      <c r="A32" s="1" t="s">
        <v>143</v>
      </c>
    </row>
    <row r="33" spans="1:1" ht="19" x14ac:dyDescent="0.25">
      <c r="A33" s="1" t="s">
        <v>144</v>
      </c>
    </row>
    <row r="34" spans="1:1" ht="19" x14ac:dyDescent="0.25">
      <c r="A34" s="1" t="s">
        <v>145</v>
      </c>
    </row>
    <row r="35" spans="1:1" ht="19" x14ac:dyDescent="0.25">
      <c r="A35" s="1" t="s">
        <v>146</v>
      </c>
    </row>
    <row r="36" spans="1:1" ht="19" x14ac:dyDescent="0.25">
      <c r="A36" s="1" t="s">
        <v>147</v>
      </c>
    </row>
    <row r="37" spans="1:1" ht="19" x14ac:dyDescent="0.25">
      <c r="A37" s="1" t="s">
        <v>148</v>
      </c>
    </row>
    <row r="38" spans="1:1" ht="19" x14ac:dyDescent="0.25">
      <c r="A38" s="1" t="s">
        <v>149</v>
      </c>
    </row>
    <row r="39" spans="1:1" ht="19" x14ac:dyDescent="0.25">
      <c r="A39" s="1" t="s">
        <v>150</v>
      </c>
    </row>
    <row r="40" spans="1:1" ht="19" x14ac:dyDescent="0.25">
      <c r="A40" s="1" t="s">
        <v>151</v>
      </c>
    </row>
    <row r="41" spans="1:1" ht="19" x14ac:dyDescent="0.25">
      <c r="A41" s="1" t="s">
        <v>152</v>
      </c>
    </row>
    <row r="42" spans="1:1" ht="19" x14ac:dyDescent="0.25">
      <c r="A42" s="1" t="s">
        <v>153</v>
      </c>
    </row>
    <row r="43" spans="1:1" ht="19" x14ac:dyDescent="0.25">
      <c r="A43" s="1" t="s">
        <v>154</v>
      </c>
    </row>
    <row r="44" spans="1:1" ht="19" x14ac:dyDescent="0.25">
      <c r="A44" s="1" t="s">
        <v>155</v>
      </c>
    </row>
    <row r="45" spans="1:1" ht="19" x14ac:dyDescent="0.25">
      <c r="A45" s="1" t="s">
        <v>156</v>
      </c>
    </row>
    <row r="46" spans="1:1" ht="19" x14ac:dyDescent="0.25">
      <c r="A46" s="1" t="s">
        <v>157</v>
      </c>
    </row>
    <row r="47" spans="1:1" ht="19" x14ac:dyDescent="0.25">
      <c r="A47" s="1" t="s">
        <v>158</v>
      </c>
    </row>
    <row r="48" spans="1:1" ht="19" x14ac:dyDescent="0.25">
      <c r="A48" s="1" t="s">
        <v>159</v>
      </c>
    </row>
    <row r="49" spans="1:1" ht="19" x14ac:dyDescent="0.25">
      <c r="A49" s="1" t="s">
        <v>160</v>
      </c>
    </row>
    <row r="50" spans="1:1" ht="19" x14ac:dyDescent="0.25">
      <c r="A50" s="1" t="s">
        <v>161</v>
      </c>
    </row>
    <row r="51" spans="1:1" ht="19" x14ac:dyDescent="0.25">
      <c r="A51" s="1" t="s">
        <v>162</v>
      </c>
    </row>
    <row r="52" spans="1:1" ht="19" x14ac:dyDescent="0.25">
      <c r="A52" s="1" t="s">
        <v>163</v>
      </c>
    </row>
    <row r="53" spans="1:1" ht="19" x14ac:dyDescent="0.25">
      <c r="A53" s="1" t="s">
        <v>164</v>
      </c>
    </row>
    <row r="54" spans="1:1" ht="19" x14ac:dyDescent="0.25">
      <c r="A54" s="1" t="s">
        <v>165</v>
      </c>
    </row>
    <row r="55" spans="1:1" ht="19" x14ac:dyDescent="0.25">
      <c r="A55" s="1" t="s">
        <v>166</v>
      </c>
    </row>
    <row r="56" spans="1:1" ht="19" x14ac:dyDescent="0.25">
      <c r="A56" s="1" t="s">
        <v>167</v>
      </c>
    </row>
    <row r="57" spans="1:1" ht="19" x14ac:dyDescent="0.25">
      <c r="A57" s="1" t="s">
        <v>168</v>
      </c>
    </row>
    <row r="58" spans="1:1" ht="19" x14ac:dyDescent="0.25">
      <c r="A58" s="1" t="s">
        <v>169</v>
      </c>
    </row>
    <row r="59" spans="1:1" ht="19" x14ac:dyDescent="0.25">
      <c r="A59" s="1" t="s">
        <v>170</v>
      </c>
    </row>
    <row r="60" spans="1:1" ht="19" x14ac:dyDescent="0.25">
      <c r="A60" s="1" t="s">
        <v>171</v>
      </c>
    </row>
    <row r="61" spans="1:1" ht="19" x14ac:dyDescent="0.25">
      <c r="A61" s="1" t="s">
        <v>172</v>
      </c>
    </row>
    <row r="62" spans="1:1" ht="19" x14ac:dyDescent="0.25">
      <c r="A62" s="1" t="s">
        <v>173</v>
      </c>
    </row>
    <row r="63" spans="1:1" ht="19" x14ac:dyDescent="0.25">
      <c r="A63" s="1" t="s">
        <v>174</v>
      </c>
    </row>
    <row r="64" spans="1:1" ht="19" x14ac:dyDescent="0.25">
      <c r="A64" s="1" t="s">
        <v>175</v>
      </c>
    </row>
    <row r="65" spans="1:1" ht="19" x14ac:dyDescent="0.25">
      <c r="A65" s="1" t="s">
        <v>176</v>
      </c>
    </row>
    <row r="66" spans="1:1" ht="19" x14ac:dyDescent="0.25">
      <c r="A66" s="1" t="s">
        <v>177</v>
      </c>
    </row>
    <row r="67" spans="1:1" ht="19" x14ac:dyDescent="0.25">
      <c r="A67" s="1" t="s">
        <v>178</v>
      </c>
    </row>
    <row r="68" spans="1:1" ht="19" x14ac:dyDescent="0.25">
      <c r="A68" s="1" t="s">
        <v>179</v>
      </c>
    </row>
    <row r="69" spans="1:1" ht="19" x14ac:dyDescent="0.25">
      <c r="A69" s="1" t="s">
        <v>180</v>
      </c>
    </row>
    <row r="70" spans="1:1" ht="19" x14ac:dyDescent="0.25">
      <c r="A70" s="1" t="s">
        <v>181</v>
      </c>
    </row>
    <row r="71" spans="1:1" ht="19" x14ac:dyDescent="0.25">
      <c r="A71" s="1" t="s">
        <v>182</v>
      </c>
    </row>
    <row r="72" spans="1:1" ht="19" x14ac:dyDescent="0.25">
      <c r="A72" s="1" t="s">
        <v>183</v>
      </c>
    </row>
    <row r="73" spans="1:1" ht="19" x14ac:dyDescent="0.25">
      <c r="A73" s="1" t="s">
        <v>184</v>
      </c>
    </row>
    <row r="74" spans="1:1" ht="19" x14ac:dyDescent="0.25">
      <c r="A74" s="1" t="s">
        <v>185</v>
      </c>
    </row>
    <row r="75" spans="1:1" ht="19" x14ac:dyDescent="0.25">
      <c r="A75" s="1" t="s">
        <v>186</v>
      </c>
    </row>
    <row r="76" spans="1:1" ht="19" x14ac:dyDescent="0.25">
      <c r="A76" s="1" t="s">
        <v>187</v>
      </c>
    </row>
    <row r="77" spans="1:1" ht="19" x14ac:dyDescent="0.25">
      <c r="A77" s="1" t="s">
        <v>188</v>
      </c>
    </row>
    <row r="78" spans="1:1" ht="19" x14ac:dyDescent="0.25">
      <c r="A78" s="1" t="s">
        <v>189</v>
      </c>
    </row>
    <row r="79" spans="1:1" ht="19" x14ac:dyDescent="0.25">
      <c r="A79" s="1" t="s">
        <v>190</v>
      </c>
    </row>
    <row r="80" spans="1:1" ht="19" x14ac:dyDescent="0.25">
      <c r="A80" s="1" t="s">
        <v>191</v>
      </c>
    </row>
    <row r="81" spans="1:1" ht="19" x14ac:dyDescent="0.25">
      <c r="A81" s="1" t="s">
        <v>192</v>
      </c>
    </row>
    <row r="82" spans="1:1" ht="19" x14ac:dyDescent="0.25">
      <c r="A82" s="1" t="s">
        <v>193</v>
      </c>
    </row>
    <row r="83" spans="1:1" ht="19" x14ac:dyDescent="0.25">
      <c r="A83" s="1" t="s">
        <v>194</v>
      </c>
    </row>
    <row r="84" spans="1:1" ht="19" x14ac:dyDescent="0.25">
      <c r="A84" s="1" t="s">
        <v>195</v>
      </c>
    </row>
    <row r="85" spans="1:1" ht="19" x14ac:dyDescent="0.25">
      <c r="A85" s="1" t="s">
        <v>196</v>
      </c>
    </row>
    <row r="86" spans="1:1" ht="19" x14ac:dyDescent="0.25">
      <c r="A86" s="1" t="s">
        <v>197</v>
      </c>
    </row>
    <row r="87" spans="1:1" ht="19" x14ac:dyDescent="0.25">
      <c r="A87" s="1" t="s">
        <v>198</v>
      </c>
    </row>
    <row r="88" spans="1:1" ht="19" x14ac:dyDescent="0.25">
      <c r="A88" s="1" t="s">
        <v>199</v>
      </c>
    </row>
    <row r="89" spans="1:1" ht="19" x14ac:dyDescent="0.25">
      <c r="A89" s="1" t="s">
        <v>200</v>
      </c>
    </row>
    <row r="90" spans="1:1" ht="19" x14ac:dyDescent="0.25">
      <c r="A90" s="1" t="s">
        <v>201</v>
      </c>
    </row>
    <row r="91" spans="1:1" ht="19" x14ac:dyDescent="0.25">
      <c r="A91" s="1" t="s">
        <v>202</v>
      </c>
    </row>
    <row r="92" spans="1:1" ht="19" x14ac:dyDescent="0.25">
      <c r="A92" s="1" t="s">
        <v>203</v>
      </c>
    </row>
    <row r="93" spans="1:1" ht="19" x14ac:dyDescent="0.25">
      <c r="A93" s="1" t="s">
        <v>204</v>
      </c>
    </row>
    <row r="94" spans="1:1" ht="19" x14ac:dyDescent="0.25">
      <c r="A94" s="1" t="s">
        <v>205</v>
      </c>
    </row>
    <row r="95" spans="1:1" ht="19" x14ac:dyDescent="0.25">
      <c r="A95" s="1" t="s">
        <v>206</v>
      </c>
    </row>
    <row r="96" spans="1:1" ht="19" x14ac:dyDescent="0.25">
      <c r="A96" s="1" t="s">
        <v>207</v>
      </c>
    </row>
    <row r="97" spans="1:1" ht="19" x14ac:dyDescent="0.25">
      <c r="A97" s="1" t="s">
        <v>208</v>
      </c>
    </row>
    <row r="98" spans="1:1" ht="19" x14ac:dyDescent="0.25">
      <c r="A98" s="1" t="s">
        <v>209</v>
      </c>
    </row>
    <row r="99" spans="1:1" ht="19" x14ac:dyDescent="0.25">
      <c r="A99" s="1" t="s">
        <v>210</v>
      </c>
    </row>
    <row r="100" spans="1:1" ht="19" x14ac:dyDescent="0.25">
      <c r="A100" s="1" t="s">
        <v>211</v>
      </c>
    </row>
    <row r="101" spans="1:1" ht="19" x14ac:dyDescent="0.25">
      <c r="A101" s="1" t="s">
        <v>212</v>
      </c>
    </row>
    <row r="102" spans="1:1" ht="19" x14ac:dyDescent="0.25">
      <c r="A102" s="1" t="s">
        <v>213</v>
      </c>
    </row>
    <row r="103" spans="1:1" ht="19" x14ac:dyDescent="0.25">
      <c r="A103" s="1" t="s">
        <v>214</v>
      </c>
    </row>
    <row r="104" spans="1:1" ht="19" x14ac:dyDescent="0.25">
      <c r="A104" s="1" t="s">
        <v>215</v>
      </c>
    </row>
    <row r="105" spans="1:1" ht="19" x14ac:dyDescent="0.25">
      <c r="A105" s="1" t="s">
        <v>216</v>
      </c>
    </row>
    <row r="106" spans="1:1" ht="19" x14ac:dyDescent="0.25">
      <c r="A106" s="1" t="s">
        <v>217</v>
      </c>
    </row>
    <row r="107" spans="1:1" ht="19" x14ac:dyDescent="0.25">
      <c r="A107" s="1" t="s">
        <v>218</v>
      </c>
    </row>
    <row r="108" spans="1:1" ht="19" x14ac:dyDescent="0.25">
      <c r="A108" s="1" t="s">
        <v>219</v>
      </c>
    </row>
    <row r="109" spans="1:1" ht="19" x14ac:dyDescent="0.25">
      <c r="A109" s="1" t="s">
        <v>220</v>
      </c>
    </row>
    <row r="110" spans="1:1" ht="19" x14ac:dyDescent="0.25">
      <c r="A110" s="1" t="s">
        <v>221</v>
      </c>
    </row>
    <row r="111" spans="1:1" ht="19" x14ac:dyDescent="0.25">
      <c r="A111" s="1" t="s">
        <v>222</v>
      </c>
    </row>
    <row r="112" spans="1:1" ht="19" x14ac:dyDescent="0.25">
      <c r="A112" s="1" t="s">
        <v>223</v>
      </c>
    </row>
    <row r="113" spans="1:1" ht="19" x14ac:dyDescent="0.25">
      <c r="A113" s="1" t="s">
        <v>224</v>
      </c>
    </row>
    <row r="114" spans="1:1" ht="19" x14ac:dyDescent="0.25">
      <c r="A114" s="1" t="s">
        <v>225</v>
      </c>
    </row>
    <row r="115" spans="1:1" ht="19" x14ac:dyDescent="0.25">
      <c r="A115" s="1" t="s">
        <v>226</v>
      </c>
    </row>
    <row r="116" spans="1:1" ht="19" x14ac:dyDescent="0.25">
      <c r="A116" s="1" t="s">
        <v>227</v>
      </c>
    </row>
    <row r="117" spans="1:1" ht="19" x14ac:dyDescent="0.25">
      <c r="A117" s="1" t="s">
        <v>228</v>
      </c>
    </row>
    <row r="118" spans="1:1" ht="19" x14ac:dyDescent="0.25">
      <c r="A118" s="1" t="s">
        <v>229</v>
      </c>
    </row>
    <row r="119" spans="1:1" ht="19" x14ac:dyDescent="0.25">
      <c r="A119" s="1" t="s">
        <v>230</v>
      </c>
    </row>
    <row r="120" spans="1:1" ht="19" x14ac:dyDescent="0.25">
      <c r="A120" s="1" t="s">
        <v>231</v>
      </c>
    </row>
    <row r="121" spans="1:1" ht="19" x14ac:dyDescent="0.25">
      <c r="A121" s="1" t="s">
        <v>232</v>
      </c>
    </row>
    <row r="122" spans="1:1" ht="19" x14ac:dyDescent="0.25">
      <c r="A122" s="1" t="s">
        <v>233</v>
      </c>
    </row>
    <row r="123" spans="1:1" ht="19" x14ac:dyDescent="0.25">
      <c r="A123" s="1" t="s">
        <v>234</v>
      </c>
    </row>
    <row r="124" spans="1:1" ht="19" x14ac:dyDescent="0.25">
      <c r="A124" s="1" t="s">
        <v>235</v>
      </c>
    </row>
    <row r="125" spans="1:1" ht="19" x14ac:dyDescent="0.25">
      <c r="A125" s="1" t="s">
        <v>236</v>
      </c>
    </row>
    <row r="126" spans="1:1" ht="19" x14ac:dyDescent="0.25">
      <c r="A126" s="1" t="s">
        <v>237</v>
      </c>
    </row>
    <row r="127" spans="1:1" ht="19" x14ac:dyDescent="0.25">
      <c r="A127" s="1" t="s">
        <v>238</v>
      </c>
    </row>
    <row r="128" spans="1:1" ht="19" x14ac:dyDescent="0.25">
      <c r="A128" s="1" t="s">
        <v>239</v>
      </c>
    </row>
    <row r="129" spans="1:1" ht="19" x14ac:dyDescent="0.25">
      <c r="A129" s="1" t="s">
        <v>240</v>
      </c>
    </row>
    <row r="130" spans="1:1" ht="19" x14ac:dyDescent="0.25">
      <c r="A130" s="1" t="s">
        <v>241</v>
      </c>
    </row>
    <row r="131" spans="1:1" ht="19" x14ac:dyDescent="0.25">
      <c r="A131" s="1" t="s">
        <v>242</v>
      </c>
    </row>
    <row r="132" spans="1:1" ht="19" x14ac:dyDescent="0.25">
      <c r="A132" s="1" t="s">
        <v>243</v>
      </c>
    </row>
    <row r="133" spans="1:1" ht="19" x14ac:dyDescent="0.25">
      <c r="A133" s="1" t="s">
        <v>244</v>
      </c>
    </row>
    <row r="134" spans="1:1" ht="19" x14ac:dyDescent="0.25">
      <c r="A134" s="1" t="s">
        <v>245</v>
      </c>
    </row>
    <row r="135" spans="1:1" ht="19" x14ac:dyDescent="0.25">
      <c r="A135" s="1" t="s">
        <v>246</v>
      </c>
    </row>
    <row r="136" spans="1:1" ht="19" x14ac:dyDescent="0.25">
      <c r="A136" s="1" t="s">
        <v>247</v>
      </c>
    </row>
    <row r="137" spans="1:1" ht="19" x14ac:dyDescent="0.25">
      <c r="A137" s="1" t="s">
        <v>248</v>
      </c>
    </row>
    <row r="138" spans="1:1" ht="19" x14ac:dyDescent="0.25">
      <c r="A138" s="1" t="s">
        <v>249</v>
      </c>
    </row>
    <row r="139" spans="1:1" ht="19" x14ac:dyDescent="0.25">
      <c r="A139" s="1" t="s">
        <v>250</v>
      </c>
    </row>
    <row r="140" spans="1:1" ht="19" x14ac:dyDescent="0.25">
      <c r="A140" s="1" t="s">
        <v>251</v>
      </c>
    </row>
    <row r="141" spans="1:1" ht="19" x14ac:dyDescent="0.25">
      <c r="A141" s="1" t="s">
        <v>252</v>
      </c>
    </row>
    <row r="142" spans="1:1" ht="19" x14ac:dyDescent="0.25">
      <c r="A142" s="1" t="s">
        <v>253</v>
      </c>
    </row>
    <row r="143" spans="1:1" ht="19" x14ac:dyDescent="0.25">
      <c r="A143" s="1" t="s">
        <v>254</v>
      </c>
    </row>
    <row r="144" spans="1:1" ht="19" x14ac:dyDescent="0.25">
      <c r="A144" s="1" t="s">
        <v>255</v>
      </c>
    </row>
    <row r="145" spans="1:1" ht="19" x14ac:dyDescent="0.25">
      <c r="A145" s="1" t="s">
        <v>256</v>
      </c>
    </row>
    <row r="146" spans="1:1" ht="19" x14ac:dyDescent="0.25">
      <c r="A146" s="1" t="s">
        <v>257</v>
      </c>
    </row>
    <row r="147" spans="1:1" ht="19" x14ac:dyDescent="0.25">
      <c r="A147" s="1" t="s">
        <v>258</v>
      </c>
    </row>
    <row r="148" spans="1:1" ht="19" x14ac:dyDescent="0.25">
      <c r="A148" s="1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FC09-0245-D142-86E4-858476355D65}">
  <dimension ref="D11:J22"/>
  <sheetViews>
    <sheetView topLeftCell="A2" workbookViewId="0">
      <selection activeCell="D12" sqref="D12:H22"/>
    </sheetView>
  </sheetViews>
  <sheetFormatPr baseColWidth="10" defaultRowHeight="16" x14ac:dyDescent="0.2"/>
  <cols>
    <col min="4" max="4" width="32.1640625" customWidth="1"/>
    <col min="5" max="5" width="15.1640625" customWidth="1"/>
    <col min="6" max="6" width="14.33203125" customWidth="1"/>
    <col min="7" max="7" width="13.83203125" customWidth="1"/>
    <col min="8" max="8" width="18.33203125" customWidth="1"/>
  </cols>
  <sheetData>
    <row r="11" spans="4:10" ht="20" thickBot="1" x14ac:dyDescent="0.3">
      <c r="J11" s="1"/>
    </row>
    <row r="12" spans="4:10" ht="18" thickBot="1" x14ac:dyDescent="0.25">
      <c r="D12" s="42"/>
      <c r="E12" s="33" t="s">
        <v>105</v>
      </c>
      <c r="F12" s="34" t="s">
        <v>294</v>
      </c>
      <c r="G12" s="34" t="s">
        <v>12</v>
      </c>
      <c r="H12" s="35" t="s">
        <v>104</v>
      </c>
    </row>
    <row r="13" spans="4:10" ht="17" x14ac:dyDescent="0.2">
      <c r="D13" s="32" t="s">
        <v>293</v>
      </c>
      <c r="E13" s="28"/>
      <c r="F13" s="29"/>
      <c r="G13" s="29"/>
      <c r="H13" s="25"/>
    </row>
    <row r="14" spans="4:10" ht="18" thickBot="1" x14ac:dyDescent="0.25">
      <c r="D14" s="36" t="s">
        <v>295</v>
      </c>
      <c r="E14" s="26">
        <v>0.86</v>
      </c>
      <c r="F14" s="27">
        <v>0.82399999999999995</v>
      </c>
      <c r="G14" s="27">
        <v>0.82499999999999996</v>
      </c>
      <c r="H14" s="41">
        <v>0.79</v>
      </c>
    </row>
    <row r="15" spans="4:10" ht="17" x14ac:dyDescent="0.2">
      <c r="D15" s="32" t="s">
        <v>296</v>
      </c>
      <c r="E15" s="28"/>
      <c r="F15" s="29"/>
      <c r="G15" s="29"/>
      <c r="H15" s="25"/>
    </row>
    <row r="16" spans="4:10" ht="36" thickBot="1" x14ac:dyDescent="0.3">
      <c r="D16" s="36" t="s">
        <v>297</v>
      </c>
      <c r="E16" s="26">
        <v>0.73</v>
      </c>
      <c r="F16" s="30">
        <v>0.59</v>
      </c>
      <c r="G16" s="30">
        <v>0.57999999999999996</v>
      </c>
      <c r="H16" s="40">
        <v>0.62</v>
      </c>
    </row>
    <row r="17" spans="4:8" ht="17" x14ac:dyDescent="0.2">
      <c r="D17" s="32" t="s">
        <v>298</v>
      </c>
      <c r="E17" s="28"/>
      <c r="F17" s="29"/>
      <c r="G17" s="29"/>
      <c r="H17" s="25"/>
    </row>
    <row r="18" spans="4:8" ht="53" thickBot="1" x14ac:dyDescent="0.3">
      <c r="D18" s="36" t="s">
        <v>302</v>
      </c>
      <c r="E18" s="31" t="s">
        <v>303</v>
      </c>
      <c r="F18" s="30" t="s">
        <v>304</v>
      </c>
      <c r="G18" s="30" t="s">
        <v>306</v>
      </c>
      <c r="H18" s="40" t="s">
        <v>305</v>
      </c>
    </row>
    <row r="19" spans="4:8" ht="17" x14ac:dyDescent="0.2">
      <c r="D19" s="32" t="s">
        <v>299</v>
      </c>
      <c r="E19" s="28"/>
      <c r="F19" s="29"/>
      <c r="G19" s="29"/>
      <c r="H19" s="25"/>
    </row>
    <row r="20" spans="4:8" ht="36" thickBot="1" x14ac:dyDescent="0.3">
      <c r="D20" s="36" t="s">
        <v>300</v>
      </c>
      <c r="E20" s="31">
        <v>0.86</v>
      </c>
      <c r="F20" s="30">
        <v>0.82</v>
      </c>
      <c r="G20" s="30">
        <v>0.81</v>
      </c>
      <c r="H20" s="40">
        <v>0.79</v>
      </c>
    </row>
    <row r="21" spans="4:8" ht="17" x14ac:dyDescent="0.2">
      <c r="D21" s="32" t="s">
        <v>301</v>
      </c>
      <c r="E21" s="37"/>
      <c r="F21" s="38"/>
      <c r="G21" s="38"/>
      <c r="H21" s="39"/>
    </row>
    <row r="22" spans="4:8" ht="36" thickBot="1" x14ac:dyDescent="0.3">
      <c r="D22" s="36" t="s">
        <v>300</v>
      </c>
      <c r="E22" s="31">
        <v>0.87</v>
      </c>
      <c r="F22" s="30">
        <v>0.84</v>
      </c>
      <c r="G22" s="30">
        <v>0.84</v>
      </c>
      <c r="H22" s="40">
        <v>0.77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4024-C802-6040-8260-0E8E920C9772}">
  <dimension ref="B3:R46"/>
  <sheetViews>
    <sheetView workbookViewId="0">
      <selection activeCell="E7" sqref="E7"/>
    </sheetView>
  </sheetViews>
  <sheetFormatPr baseColWidth="10" defaultRowHeight="16" x14ac:dyDescent="0.2"/>
  <sheetData>
    <row r="3" spans="2:12" x14ac:dyDescent="0.2">
      <c r="C3" t="s">
        <v>13</v>
      </c>
      <c r="E3" t="s">
        <v>0</v>
      </c>
    </row>
    <row r="4" spans="2:12" x14ac:dyDescent="0.2">
      <c r="E4" t="s">
        <v>14</v>
      </c>
      <c r="F4" t="s">
        <v>15</v>
      </c>
    </row>
    <row r="5" spans="2:12" x14ac:dyDescent="0.2">
      <c r="C5" t="s">
        <v>12</v>
      </c>
      <c r="D5" t="s">
        <v>10</v>
      </c>
      <c r="F5" t="s">
        <v>11</v>
      </c>
    </row>
    <row r="6" spans="2:12" x14ac:dyDescent="0.2">
      <c r="B6">
        <v>512</v>
      </c>
      <c r="E6">
        <f>6*8</f>
        <v>48</v>
      </c>
    </row>
    <row r="7" spans="2:12" x14ac:dyDescent="0.2">
      <c r="B7">
        <v>256</v>
      </c>
      <c r="K7" t="s">
        <v>1</v>
      </c>
    </row>
    <row r="8" spans="2:12" x14ac:dyDescent="0.2">
      <c r="B8">
        <v>128</v>
      </c>
      <c r="E8">
        <f>12*24</f>
        <v>288</v>
      </c>
      <c r="K8" t="s">
        <v>2</v>
      </c>
      <c r="L8" t="s">
        <v>3</v>
      </c>
    </row>
    <row r="9" spans="2:12" x14ac:dyDescent="0.2">
      <c r="B9">
        <v>64</v>
      </c>
      <c r="E9">
        <f>21*49</f>
        <v>1029</v>
      </c>
      <c r="K9" t="s">
        <v>4</v>
      </c>
      <c r="L9" t="s">
        <v>5</v>
      </c>
    </row>
    <row r="10" spans="2:12" x14ac:dyDescent="0.2">
      <c r="B10">
        <v>32</v>
      </c>
      <c r="E10">
        <f>5*99</f>
        <v>495</v>
      </c>
      <c r="G10">
        <f>SUM(F6:F10)</f>
        <v>0</v>
      </c>
      <c r="K10" t="s">
        <v>7</v>
      </c>
      <c r="L10" t="s">
        <v>8</v>
      </c>
    </row>
    <row r="11" spans="2:12" x14ac:dyDescent="0.2">
      <c r="B11">
        <v>16</v>
      </c>
      <c r="K11" t="s">
        <v>6</v>
      </c>
      <c r="L11" t="s">
        <v>9</v>
      </c>
    </row>
    <row r="12" spans="2:12" x14ac:dyDescent="0.2">
      <c r="B12">
        <v>8</v>
      </c>
    </row>
    <row r="13" spans="2:12" x14ac:dyDescent="0.2">
      <c r="G13" t="s">
        <v>16</v>
      </c>
    </row>
    <row r="14" spans="2:12" x14ac:dyDescent="0.2">
      <c r="G14" t="s">
        <v>14</v>
      </c>
      <c r="H14" t="s">
        <v>15</v>
      </c>
    </row>
    <row r="15" spans="2:12" x14ac:dyDescent="0.2">
      <c r="F15">
        <v>512</v>
      </c>
      <c r="G15">
        <v>0.36</v>
      </c>
    </row>
    <row r="16" spans="2:12" x14ac:dyDescent="0.2">
      <c r="F16">
        <v>256</v>
      </c>
    </row>
    <row r="17" spans="2:18" x14ac:dyDescent="0.2">
      <c r="F17">
        <v>128</v>
      </c>
      <c r="G17">
        <v>0.61</v>
      </c>
    </row>
    <row r="18" spans="2:18" x14ac:dyDescent="0.2">
      <c r="F18">
        <v>64</v>
      </c>
      <c r="G18">
        <v>0.76</v>
      </c>
    </row>
    <row r="19" spans="2:18" x14ac:dyDescent="0.2">
      <c r="F19">
        <v>32</v>
      </c>
      <c r="G19">
        <v>0.78</v>
      </c>
      <c r="L19" t="s">
        <v>17</v>
      </c>
    </row>
    <row r="20" spans="2:18" x14ac:dyDescent="0.2">
      <c r="F20">
        <v>16</v>
      </c>
    </row>
    <row r="21" spans="2:18" x14ac:dyDescent="0.2">
      <c r="F21">
        <v>8</v>
      </c>
      <c r="L21" t="s">
        <v>18</v>
      </c>
    </row>
    <row r="28" spans="2:18" x14ac:dyDescent="0.2">
      <c r="C28" t="s">
        <v>19</v>
      </c>
      <c r="E28" t="s">
        <v>0</v>
      </c>
      <c r="Q28" t="s">
        <v>0</v>
      </c>
    </row>
    <row r="29" spans="2:18" x14ac:dyDescent="0.2">
      <c r="E29" t="s">
        <v>14</v>
      </c>
      <c r="F29" t="s">
        <v>15</v>
      </c>
      <c r="Q29" t="s">
        <v>14</v>
      </c>
      <c r="R29" t="s">
        <v>15</v>
      </c>
    </row>
    <row r="30" spans="2:18" x14ac:dyDescent="0.2">
      <c r="C30" t="s">
        <v>12</v>
      </c>
      <c r="D30" t="s">
        <v>10</v>
      </c>
      <c r="F30" t="s">
        <v>11</v>
      </c>
      <c r="P30" t="s">
        <v>20</v>
      </c>
      <c r="R30" t="s">
        <v>11</v>
      </c>
    </row>
    <row r="31" spans="2:18" x14ac:dyDescent="0.2">
      <c r="B31">
        <v>512</v>
      </c>
      <c r="E31">
        <f>6*6</f>
        <v>36</v>
      </c>
      <c r="P31">
        <v>512</v>
      </c>
      <c r="Q31">
        <f>6*13</f>
        <v>78</v>
      </c>
      <c r="R31">
        <f>14*6</f>
        <v>84</v>
      </c>
    </row>
    <row r="32" spans="2:18" x14ac:dyDescent="0.2">
      <c r="B32">
        <v>256</v>
      </c>
      <c r="E32">
        <f>8*12</f>
        <v>96</v>
      </c>
      <c r="P32">
        <v>256</v>
      </c>
      <c r="Q32">
        <f>12*6</f>
        <v>72</v>
      </c>
      <c r="R32">
        <f>6*12</f>
        <v>72</v>
      </c>
    </row>
    <row r="33" spans="2:18" x14ac:dyDescent="0.2">
      <c r="B33">
        <v>128</v>
      </c>
      <c r="E33">
        <f>49*21</f>
        <v>1029</v>
      </c>
      <c r="P33">
        <v>128</v>
      </c>
      <c r="Q33">
        <f>22*24</f>
        <v>528</v>
      </c>
      <c r="R33">
        <f>13*24</f>
        <v>312</v>
      </c>
    </row>
    <row r="34" spans="2:18" x14ac:dyDescent="0.2">
      <c r="B34">
        <v>64</v>
      </c>
      <c r="P34">
        <v>64</v>
      </c>
      <c r="Q34">
        <f>21*49</f>
        <v>1029</v>
      </c>
      <c r="R34">
        <f>13*49</f>
        <v>637</v>
      </c>
    </row>
    <row r="35" spans="2:18" x14ac:dyDescent="0.2">
      <c r="B35">
        <v>32</v>
      </c>
      <c r="G35">
        <f>SUM(F31:F35)</f>
        <v>0</v>
      </c>
      <c r="P35">
        <v>32</v>
      </c>
      <c r="Q35">
        <f>15*98</f>
        <v>1470</v>
      </c>
      <c r="R35">
        <f>7*98</f>
        <v>686</v>
      </c>
    </row>
    <row r="36" spans="2:18" x14ac:dyDescent="0.2">
      <c r="B36">
        <v>16</v>
      </c>
      <c r="P36">
        <v>16</v>
      </c>
      <c r="Q36">
        <f>13*196</f>
        <v>2548</v>
      </c>
      <c r="R36">
        <f>16*196</f>
        <v>3136</v>
      </c>
    </row>
    <row r="37" spans="2:18" x14ac:dyDescent="0.2">
      <c r="B37">
        <v>8</v>
      </c>
    </row>
    <row r="38" spans="2:18" x14ac:dyDescent="0.2">
      <c r="G38" t="s">
        <v>16</v>
      </c>
    </row>
    <row r="39" spans="2:18" x14ac:dyDescent="0.2">
      <c r="G39" t="s">
        <v>14</v>
      </c>
      <c r="H39" t="s">
        <v>15</v>
      </c>
      <c r="K39" t="s">
        <v>21</v>
      </c>
    </row>
    <row r="40" spans="2:18" x14ac:dyDescent="0.2">
      <c r="G40">
        <v>0.48</v>
      </c>
      <c r="J40" t="s">
        <v>20</v>
      </c>
      <c r="K40" t="s">
        <v>14</v>
      </c>
      <c r="L40" t="s">
        <v>15</v>
      </c>
    </row>
    <row r="41" spans="2:18" x14ac:dyDescent="0.2">
      <c r="G41">
        <v>0.52</v>
      </c>
      <c r="J41">
        <v>512</v>
      </c>
      <c r="K41">
        <v>0.45</v>
      </c>
      <c r="L41">
        <v>0.41</v>
      </c>
    </row>
    <row r="42" spans="2:18" ht="19" x14ac:dyDescent="0.25">
      <c r="G42" s="1">
        <v>0.75290000000000001</v>
      </c>
      <c r="J42">
        <v>256</v>
      </c>
      <c r="K42">
        <v>0.36</v>
      </c>
      <c r="L42">
        <v>0.59</v>
      </c>
    </row>
    <row r="43" spans="2:18" x14ac:dyDescent="0.2">
      <c r="J43">
        <v>128</v>
      </c>
      <c r="K43">
        <v>0.71</v>
      </c>
      <c r="L43">
        <v>0.67</v>
      </c>
    </row>
    <row r="44" spans="2:18" x14ac:dyDescent="0.2">
      <c r="J44">
        <v>64</v>
      </c>
      <c r="K44">
        <v>0.75</v>
      </c>
      <c r="L44">
        <v>0.75</v>
      </c>
    </row>
    <row r="45" spans="2:18" x14ac:dyDescent="0.2">
      <c r="J45">
        <v>32</v>
      </c>
      <c r="K45">
        <v>0.76</v>
      </c>
      <c r="L45">
        <v>0.78</v>
      </c>
    </row>
    <row r="46" spans="2:18" x14ac:dyDescent="0.2">
      <c r="J46">
        <v>16</v>
      </c>
      <c r="K46">
        <v>0.79</v>
      </c>
      <c r="L46"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mobilenet</vt:lpstr>
      <vt:lpstr>SGD</vt:lpstr>
      <vt:lpstr>rmsprop</vt:lpstr>
      <vt:lpstr>default params</vt:lpstr>
      <vt:lpstr>inceptionresnet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 Cunha</dc:creator>
  <cp:lastModifiedBy>Luis Filipe Cunha</cp:lastModifiedBy>
  <dcterms:created xsi:type="dcterms:W3CDTF">2018-12-08T23:13:18Z</dcterms:created>
  <dcterms:modified xsi:type="dcterms:W3CDTF">2019-02-08T02:51:26Z</dcterms:modified>
</cp:coreProperties>
</file>