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J:\Python\"/>
    </mc:Choice>
  </mc:AlternateContent>
  <xr:revisionPtr revIDLastSave="0" documentId="13_ncr:1_{DA4610AF-98D0-4924-93CC-80E50B4D90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订单执行" sheetId="2" r:id="rId1"/>
    <sheet name="订单执行详细" sheetId="1" r:id="rId2"/>
    <sheet name="数据库" sheetId="3" r:id="rId3"/>
  </sheets>
  <definedNames>
    <definedName name="_xlnm._FilterDatabase" localSheetId="0" hidden="1">订单执行!$A$1:$AC$8</definedName>
    <definedName name="_xlnm._FilterDatabase" localSheetId="1" hidden="1">订单执行详细!$A$1:$Q$49</definedName>
    <definedName name="_xlnm.Print_Area" localSheetId="1">订单执行详细!$A$1:$L$67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N15" i="2"/>
  <c r="R15" i="2"/>
  <c r="T15" i="2"/>
  <c r="AC15" i="2"/>
  <c r="M16" i="2"/>
  <c r="N16" i="2"/>
  <c r="R16" i="2"/>
  <c r="S16" i="2" s="1"/>
  <c r="T16" i="2"/>
  <c r="AC16" i="2"/>
  <c r="M14" i="2"/>
  <c r="N14" i="2"/>
  <c r="R14" i="2"/>
  <c r="S14" i="2" s="1"/>
  <c r="T14" i="2"/>
  <c r="AC14" i="2"/>
  <c r="S15" i="2" l="1"/>
  <c r="V15" i="2" s="1"/>
  <c r="W15" i="2" s="1"/>
  <c r="V16" i="2"/>
  <c r="W16" i="2" s="1"/>
  <c r="V14" i="2"/>
  <c r="W14" i="2" s="1"/>
  <c r="M13" i="2" l="1"/>
  <c r="N13" i="2"/>
  <c r="R13" i="2"/>
  <c r="T13" i="2"/>
  <c r="AC13" i="2"/>
  <c r="S13" i="2" l="1"/>
  <c r="V13" i="2" s="1"/>
  <c r="AC9" i="2"/>
  <c r="T9" i="2"/>
  <c r="R9" i="2"/>
  <c r="N9" i="2"/>
  <c r="M9" i="2"/>
  <c r="S9" i="2" l="1"/>
  <c r="P9" i="2" s="1"/>
  <c r="P13" i="2"/>
  <c r="W13" i="2"/>
  <c r="M12" i="2"/>
  <c r="N12" i="2"/>
  <c r="R12" i="2"/>
  <c r="T12" i="2"/>
  <c r="AC12" i="2"/>
  <c r="M10" i="2"/>
  <c r="N10" i="2"/>
  <c r="R10" i="2"/>
  <c r="T10" i="2"/>
  <c r="AC10" i="2"/>
  <c r="M11" i="2"/>
  <c r="N11" i="2"/>
  <c r="R11" i="2"/>
  <c r="T11" i="2"/>
  <c r="AC11" i="2"/>
  <c r="S10" i="2" l="1"/>
  <c r="P10" i="2"/>
  <c r="V9" i="2"/>
  <c r="W9" i="2" s="1"/>
  <c r="S12" i="2"/>
  <c r="P12" i="2" s="1"/>
  <c r="S11" i="2"/>
  <c r="V11" i="2" s="1"/>
  <c r="W11" i="2" s="1"/>
  <c r="P11" i="2"/>
  <c r="V10" i="2"/>
  <c r="W10" i="2" s="1"/>
  <c r="V12" i="2" l="1"/>
  <c r="W12" i="2" s="1"/>
  <c r="M8" i="2"/>
  <c r="N8" i="2"/>
  <c r="R8" i="2"/>
  <c r="T8" i="2"/>
  <c r="AC8" i="2"/>
  <c r="M7" i="2"/>
  <c r="N7" i="2"/>
  <c r="R7" i="2"/>
  <c r="T7" i="2"/>
  <c r="AC7" i="2"/>
  <c r="M6" i="2"/>
  <c r="N6" i="2"/>
  <c r="R6" i="2"/>
  <c r="S6" i="2" s="1"/>
  <c r="T6" i="2"/>
  <c r="AC6" i="2"/>
  <c r="M5" i="2"/>
  <c r="N5" i="2"/>
  <c r="R5" i="2"/>
  <c r="T5" i="2"/>
  <c r="AC5" i="2"/>
  <c r="M4" i="2"/>
  <c r="N4" i="2"/>
  <c r="R4" i="2"/>
  <c r="S4" i="2" s="1"/>
  <c r="T4" i="2"/>
  <c r="AC4" i="2"/>
  <c r="S7" i="2" l="1"/>
  <c r="V7" i="2" s="1"/>
  <c r="W7" i="2" s="1"/>
  <c r="S8" i="2"/>
  <c r="V8" i="2" s="1"/>
  <c r="W8" i="2" s="1"/>
  <c r="V6" i="2"/>
  <c r="W6" i="2" s="1"/>
  <c r="V4" i="2"/>
  <c r="S5" i="2"/>
  <c r="V5" i="2" s="1"/>
  <c r="W5" i="2" s="1"/>
  <c r="M3" i="2"/>
  <c r="N3" i="2"/>
  <c r="R3" i="2"/>
  <c r="T3" i="2"/>
  <c r="AC3" i="2"/>
  <c r="P7" i="2" l="1"/>
  <c r="P3" i="2"/>
  <c r="P8" i="2"/>
  <c r="W4" i="2"/>
  <c r="S3" i="2"/>
  <c r="V3" i="2" l="1"/>
  <c r="AC2" i="2"/>
  <c r="T2" i="2"/>
  <c r="R2" i="2"/>
  <c r="N2" i="2"/>
  <c r="M2" i="2"/>
  <c r="P2" i="2" l="1"/>
  <c r="W3" i="2"/>
  <c r="S2" i="2"/>
  <c r="V2" i="2" l="1"/>
  <c r="W2" i="2" l="1"/>
</calcChain>
</file>

<file path=xl/sharedStrings.xml><?xml version="1.0" encoding="utf-8"?>
<sst xmlns="http://schemas.openxmlformats.org/spreadsheetml/2006/main" count="675" uniqueCount="303">
  <si>
    <t>产品及型号</t>
    <phoneticPr fontId="1" type="noConversion"/>
  </si>
  <si>
    <t>数量</t>
    <phoneticPr fontId="1" type="noConversion"/>
  </si>
  <si>
    <t>单位</t>
    <phoneticPr fontId="1" type="noConversion"/>
  </si>
  <si>
    <t>台</t>
    <phoneticPr fontId="1" type="noConversion"/>
  </si>
  <si>
    <t>序号</t>
    <phoneticPr fontId="1" type="noConversion"/>
  </si>
  <si>
    <t>物流</t>
    <phoneticPr fontId="1" type="noConversion"/>
  </si>
  <si>
    <t>运单号</t>
    <phoneticPr fontId="1" type="noConversion"/>
  </si>
  <si>
    <t>供应商</t>
    <phoneticPr fontId="1" type="noConversion"/>
  </si>
  <si>
    <t>签收状态</t>
    <phoneticPr fontId="1" type="noConversion"/>
  </si>
  <si>
    <t>发票状态</t>
    <phoneticPr fontId="1" type="noConversion"/>
  </si>
  <si>
    <t>发票形式</t>
    <phoneticPr fontId="1" type="noConversion"/>
  </si>
  <si>
    <t>上饶恒大养生谷</t>
    <phoneticPr fontId="1" type="noConversion"/>
  </si>
  <si>
    <t>订单号</t>
    <phoneticPr fontId="1" type="noConversion"/>
  </si>
  <si>
    <t>实际到货时间</t>
    <phoneticPr fontId="1" type="noConversion"/>
  </si>
  <si>
    <t>红安恒大水世界</t>
    <phoneticPr fontId="1" type="noConversion"/>
  </si>
  <si>
    <t>红安恒大养生谷</t>
    <phoneticPr fontId="1" type="noConversion"/>
  </si>
  <si>
    <t>江夏恒大科技旅游城</t>
    <phoneticPr fontId="1" type="noConversion"/>
  </si>
  <si>
    <t>收货联系人</t>
    <phoneticPr fontId="1" type="noConversion"/>
  </si>
  <si>
    <t>发票递送地址</t>
    <phoneticPr fontId="1" type="noConversion"/>
  </si>
  <si>
    <t>发票递送联系人</t>
    <phoneticPr fontId="1" type="noConversion"/>
  </si>
  <si>
    <t>开票日期</t>
    <phoneticPr fontId="1" type="noConversion"/>
  </si>
  <si>
    <t>回款日期</t>
    <phoneticPr fontId="1" type="noConversion"/>
  </si>
  <si>
    <t>回款方式</t>
    <phoneticPr fontId="1" type="noConversion"/>
  </si>
  <si>
    <t>回款金额</t>
    <phoneticPr fontId="1" type="noConversion"/>
  </si>
  <si>
    <t>实际利润</t>
    <phoneticPr fontId="1" type="noConversion"/>
  </si>
  <si>
    <t>红安恒勤旅游开发有限公司</t>
    <phoneticPr fontId="1" type="noConversion"/>
  </si>
  <si>
    <t>红安恒博健康产业有限公司</t>
    <phoneticPr fontId="1" type="noConversion"/>
  </si>
  <si>
    <t>武汉巴登城投资有限公司</t>
    <phoneticPr fontId="1" type="noConversion"/>
  </si>
  <si>
    <t>上饶恒骏健康产业有限公司</t>
    <phoneticPr fontId="1" type="noConversion"/>
  </si>
  <si>
    <t>朱佳茜</t>
    <phoneticPr fontId="1" type="noConversion"/>
  </si>
  <si>
    <t>武汉市江夏区天子山大道景观路3号武汉恒大科技旅游城营销中心</t>
    <phoneticPr fontId="1" type="noConversion"/>
  </si>
  <si>
    <t>武汉市江夏区天子山大道景观路3号武汉恒大科技旅游城独角兽中心二楼仓库（无电梯）</t>
    <phoneticPr fontId="1" type="noConversion"/>
  </si>
  <si>
    <t>黄冈市红安县觅儿镇王家畈恒大水世界营销中心</t>
    <phoneticPr fontId="1" type="noConversion"/>
  </si>
  <si>
    <t>尾程物流</t>
    <phoneticPr fontId="1" type="noConversion"/>
  </si>
  <si>
    <t>尾程运费</t>
    <phoneticPr fontId="1" type="noConversion"/>
  </si>
  <si>
    <t>应收尾款金额</t>
    <phoneticPr fontId="1" type="noConversion"/>
  </si>
  <si>
    <t>结算金额</t>
    <phoneticPr fontId="1" type="noConversion"/>
  </si>
  <si>
    <t>计划投资金额</t>
    <phoneticPr fontId="1" type="noConversion"/>
  </si>
  <si>
    <t>采购成本</t>
    <phoneticPr fontId="1" type="noConversion"/>
  </si>
  <si>
    <t>额外成本</t>
    <phoneticPr fontId="1" type="noConversion"/>
  </si>
  <si>
    <t>成本利润率</t>
    <phoneticPr fontId="1" type="noConversion"/>
  </si>
  <si>
    <t>投资日期</t>
    <phoneticPr fontId="1" type="noConversion"/>
  </si>
  <si>
    <t>资金占用日期</t>
    <phoneticPr fontId="1" type="noConversion"/>
  </si>
  <si>
    <t>产品URL</t>
    <phoneticPr fontId="1" type="noConversion"/>
  </si>
  <si>
    <t>下单时价</t>
    <phoneticPr fontId="1" type="noConversion"/>
  </si>
  <si>
    <t>订单名称</t>
    <phoneticPr fontId="1" type="noConversion"/>
  </si>
  <si>
    <t>江西省上饶市信州区上饶大道18号赣东北汽车园对面 周田村</t>
    <phoneticPr fontId="1" type="noConversion"/>
  </si>
  <si>
    <t>江西省上饶市信州区上饶大道18号赣东北汽车园3栋2楼恒大项目部</t>
    <phoneticPr fontId="1" type="noConversion"/>
  </si>
  <si>
    <t>红安恒大文化旅游康养城</t>
    <phoneticPr fontId="1" type="noConversion"/>
  </si>
  <si>
    <t>武汉恒大健康城</t>
    <phoneticPr fontId="1" type="noConversion"/>
  </si>
  <si>
    <t>预期毛利润</t>
    <phoneticPr fontId="1" type="noConversion"/>
  </si>
  <si>
    <t>预期毛利率</t>
    <phoneticPr fontId="1" type="noConversion"/>
  </si>
  <si>
    <t>已开</t>
  </si>
  <si>
    <t>发票抬头公司</t>
  </si>
  <si>
    <t>武汉恒大时代新城</t>
    <phoneticPr fontId="1" type="noConversion"/>
  </si>
  <si>
    <t>咸宁恒大养生谷</t>
    <phoneticPr fontId="1" type="noConversion"/>
  </si>
  <si>
    <t>湖北合瑞旅游开发有限公司</t>
    <phoneticPr fontId="1" type="noConversion"/>
  </si>
  <si>
    <t>六边科技</t>
  </si>
  <si>
    <t>六边科技</t>
    <phoneticPr fontId="1" type="noConversion"/>
  </si>
  <si>
    <t>聚粒汇海科技</t>
  </si>
  <si>
    <t>聚粒汇海科技</t>
    <phoneticPr fontId="1" type="noConversion"/>
  </si>
  <si>
    <t>中标公司</t>
  </si>
  <si>
    <t>项目名称</t>
  </si>
  <si>
    <t>江夏恒大科技旅游城</t>
  </si>
  <si>
    <t>未申请</t>
  </si>
  <si>
    <t>电子/京东</t>
  </si>
  <si>
    <t>纸质寄送</t>
  </si>
  <si>
    <t>已签收</t>
  </si>
  <si>
    <t>类型</t>
    <phoneticPr fontId="1" type="noConversion"/>
  </si>
  <si>
    <t>营销</t>
    <phoneticPr fontId="1" type="noConversion"/>
  </si>
  <si>
    <t>工程</t>
    <phoneticPr fontId="1" type="noConversion"/>
  </si>
  <si>
    <t>资产-低值（200~2000）</t>
    <phoneticPr fontId="1" type="noConversion"/>
  </si>
  <si>
    <t>资产-物料（&lt;200）</t>
  </si>
  <si>
    <t>资产-物料（&lt;200）</t>
    <phoneticPr fontId="1" type="noConversion"/>
  </si>
  <si>
    <t>资产-固资（&gt;2000）</t>
  </si>
  <si>
    <t>资产-固资（&gt;2000）</t>
    <phoneticPr fontId="1" type="noConversion"/>
  </si>
  <si>
    <t>城建税</t>
    <phoneticPr fontId="1" type="noConversion"/>
  </si>
  <si>
    <t>增值税</t>
    <phoneticPr fontId="1" type="noConversion"/>
  </si>
  <si>
    <t>所得税</t>
    <phoneticPr fontId="1" type="noConversion"/>
  </si>
  <si>
    <t>纸质寄送</t>
    <phoneticPr fontId="1" type="noConversion"/>
  </si>
  <si>
    <t>电子/京东</t>
    <phoneticPr fontId="1" type="noConversion"/>
  </si>
  <si>
    <t>电子/淘宝</t>
    <phoneticPr fontId="1" type="noConversion"/>
  </si>
  <si>
    <t>电子/苏宁</t>
    <phoneticPr fontId="1" type="noConversion"/>
  </si>
  <si>
    <t>无票，付款截图</t>
  </si>
  <si>
    <t>无票，付款截图</t>
    <phoneticPr fontId="1" type="noConversion"/>
  </si>
  <si>
    <t>人工</t>
    <phoneticPr fontId="1" type="noConversion"/>
  </si>
  <si>
    <t>TSJZC-1155</t>
  </si>
  <si>
    <t>HNZC-1060</t>
  </si>
  <si>
    <t>武汉招投标部电脑</t>
    <phoneticPr fontId="1" type="noConversion"/>
  </si>
  <si>
    <t>武汉宏泰大厦</t>
  </si>
  <si>
    <t>武汉宏泰大厦</t>
    <phoneticPr fontId="1" type="noConversion"/>
  </si>
  <si>
    <t>湖北合瑞旅游开发有限公司</t>
  </si>
  <si>
    <t>黄亚楠</t>
    <phoneticPr fontId="1" type="noConversion"/>
  </si>
  <si>
    <t>朱佳茜</t>
    <phoneticPr fontId="1" type="noConversion"/>
  </si>
  <si>
    <t>武汉恒大时代新城</t>
  </si>
  <si>
    <t>汉南工程部墨粉</t>
    <phoneticPr fontId="1" type="noConversion"/>
  </si>
  <si>
    <t>张晓倩</t>
    <phoneticPr fontId="1" type="noConversion"/>
  </si>
  <si>
    <t>KJCZC-1179</t>
    <phoneticPr fontId="1" type="noConversion"/>
  </si>
  <si>
    <t>江夏温泉部电脑支架</t>
    <phoneticPr fontId="1" type="noConversion"/>
  </si>
  <si>
    <t>江夏温泉部床垫</t>
    <phoneticPr fontId="1" type="noConversion"/>
  </si>
  <si>
    <t>江夏温泉部清洁用具及电池</t>
    <phoneticPr fontId="1" type="noConversion"/>
  </si>
  <si>
    <t>KJCZC-1182</t>
    <phoneticPr fontId="1" type="noConversion"/>
  </si>
  <si>
    <t>KJCZC-1181</t>
    <phoneticPr fontId="1" type="noConversion"/>
  </si>
  <si>
    <t>HAZC-1130</t>
    <phoneticPr fontId="1" type="noConversion"/>
  </si>
  <si>
    <t>YSGZC-1023</t>
    <phoneticPr fontId="1" type="noConversion"/>
  </si>
  <si>
    <t>咸宁物业3月</t>
    <phoneticPr fontId="1" type="noConversion"/>
  </si>
  <si>
    <t>咸宁恒大养生谷</t>
  </si>
  <si>
    <t>杨雪莉</t>
    <phoneticPr fontId="1" type="noConversion"/>
  </si>
  <si>
    <t>倪润</t>
    <phoneticPr fontId="1" type="noConversion"/>
  </si>
  <si>
    <t>红安工程文具投影仪</t>
    <phoneticPr fontId="1" type="noConversion"/>
  </si>
  <si>
    <t>咸宁恒阳置业有限公司</t>
    <phoneticPr fontId="1" type="noConversion"/>
  </si>
  <si>
    <t>TSJZC-1155</t>
    <phoneticPr fontId="1" type="noConversion"/>
  </si>
  <si>
    <t>惠普（HP）10代I7/8G/512G{进阶版}
N01电脑整机  23.8英寸显示器{窄边白框}</t>
    <phoneticPr fontId="1" type="noConversion"/>
  </si>
  <si>
    <t>【电脑城】亿科张青</t>
    <phoneticPr fontId="1" type="noConversion"/>
  </si>
  <si>
    <t>店家</t>
    <phoneticPr fontId="1" type="noConversion"/>
  </si>
  <si>
    <t>HNZC-1060</t>
    <phoneticPr fontId="1" type="noConversion"/>
  </si>
  <si>
    <t>墨粉回收瓶/DocuCentre SC2020/SC2021</t>
    <phoneticPr fontId="1" type="noConversion"/>
  </si>
  <si>
    <t>墨粉筒/DocuCentre SC2020（黑青红黄四色碳筒）</t>
    <phoneticPr fontId="1" type="noConversion"/>
  </si>
  <si>
    <t>套</t>
    <phoneticPr fontId="1" type="noConversion"/>
  </si>
  <si>
    <t>箱</t>
    <phoneticPr fontId="1" type="noConversion"/>
  </si>
  <si>
    <t>电脑支架</t>
    <phoneticPr fontId="1" type="noConversion"/>
  </si>
  <si>
    <t>个</t>
    <phoneticPr fontId="1" type="noConversion"/>
  </si>
  <si>
    <t>慕思床垫/1.8*2*0.2米乳胶床垫</t>
    <phoneticPr fontId="1" type="noConversion"/>
  </si>
  <si>
    <t>张</t>
    <phoneticPr fontId="1" type="noConversion"/>
  </si>
  <si>
    <t>南孚电池/7号</t>
    <phoneticPr fontId="1" type="noConversion"/>
  </si>
  <si>
    <t>南孚电池/5号</t>
    <phoneticPr fontId="1" type="noConversion"/>
  </si>
  <si>
    <t>雨衣/男式20套/女士40套/反光</t>
    <phoneticPr fontId="1" type="noConversion"/>
  </si>
  <si>
    <t>防撞条/1.2~1.5米</t>
    <phoneticPr fontId="1" type="noConversion"/>
  </si>
  <si>
    <t>条</t>
    <phoneticPr fontId="1" type="noConversion"/>
  </si>
  <si>
    <t>粒</t>
    <phoneticPr fontId="1" type="noConversion"/>
  </si>
  <si>
    <t>维达擦手纸/L码200张*20包</t>
    <phoneticPr fontId="1" type="noConversion"/>
  </si>
  <si>
    <t>维达大卷纸/3层650克*12卷</t>
    <phoneticPr fontId="1" type="noConversion"/>
  </si>
  <si>
    <t>超能洗衣粉/馨香柔软青柠西柚3kg</t>
    <phoneticPr fontId="1" type="noConversion"/>
  </si>
  <si>
    <t>榄菊洗洁精/柠檬除油20kg（菊之语）</t>
    <phoneticPr fontId="1" type="noConversion"/>
  </si>
  <si>
    <t>德力西空开/3P 63A</t>
    <phoneticPr fontId="1" type="noConversion"/>
  </si>
  <si>
    <t>德力西空开/2P 63A</t>
    <phoneticPr fontId="1" type="noConversion"/>
  </si>
  <si>
    <t>德力西空开/1P 32A</t>
    <phoneticPr fontId="1" type="noConversion"/>
  </si>
  <si>
    <t>HITOMI插销/4寸</t>
    <phoneticPr fontId="1" type="noConversion"/>
  </si>
  <si>
    <t>明哲水龙头/[合金款]-中长款</t>
    <phoneticPr fontId="1" type="noConversion"/>
  </si>
  <si>
    <t>空消杀蝇药喷雾/6瓶+5L喷壶</t>
    <phoneticPr fontId="1" type="noConversion"/>
  </si>
  <si>
    <t>洁万家苍蝇引诱剂/200g*10瓶</t>
    <phoneticPr fontId="1" type="noConversion"/>
  </si>
  <si>
    <t>南孚电池/5号/40粒*盒</t>
    <phoneticPr fontId="1" type="noConversion"/>
  </si>
  <si>
    <t>云南白药创可贴/100片*盒</t>
    <phoneticPr fontId="1" type="noConversion"/>
  </si>
  <si>
    <t>海氏海诺酒精棉签/100支*盒</t>
    <phoneticPr fontId="1" type="noConversion"/>
  </si>
  <si>
    <t>海氏海诺碘伏棉棒/20支*10盒</t>
    <phoneticPr fontId="1" type="noConversion"/>
  </si>
  <si>
    <t>组</t>
    <phoneticPr fontId="1" type="noConversion"/>
  </si>
  <si>
    <t>盒</t>
    <phoneticPr fontId="1" type="noConversion"/>
  </si>
  <si>
    <t>凯都吊顶灯HIDOO lighting/600*600高亮透镜光源-38W</t>
    <phoneticPr fontId="1" type="noConversion"/>
  </si>
  <si>
    <t>盏</t>
    <phoneticPr fontId="1" type="noConversion"/>
  </si>
  <si>
    <t>件</t>
    <phoneticPr fontId="1" type="noConversion"/>
  </si>
  <si>
    <t>桶</t>
    <phoneticPr fontId="1" type="noConversion"/>
  </si>
  <si>
    <t>包</t>
    <phoneticPr fontId="1" type="noConversion"/>
  </si>
  <si>
    <t>https://item.jd.com/67879947459.html#crumb-wrap</t>
    <phoneticPr fontId="1" type="noConversion"/>
  </si>
  <si>
    <t>https://item.jd.com/3606766.html#none</t>
    <phoneticPr fontId="1" type="noConversion"/>
  </si>
  <si>
    <t>https://item.jd.com/100008881060.html#crumb-wrap</t>
    <phoneticPr fontId="1" type="noConversion"/>
  </si>
  <si>
    <t>https://item.yiyaojd.com/2943876.html#crumb-wrap</t>
  </si>
  <si>
    <t>https://item.jd.com/100017281026.html#none</t>
  </si>
  <si>
    <t>https://item.jd.com/72364829518.html#crumb-wrap</t>
  </si>
  <si>
    <t>https://item.jd.com/28549788168.html</t>
  </si>
  <si>
    <t>https://item.jd.com/70323525979.html#crumb-wrap</t>
  </si>
  <si>
    <t>https://item.jd.com/68952560309.html#crumb-wrap</t>
  </si>
  <si>
    <t>https://item.jd.com/100003525624.html#crumb-wrap</t>
  </si>
  <si>
    <t>https://item.jd.com/100002354777.html#crumb-wrap</t>
  </si>
  <si>
    <t>https://item.jd.com/100002355067.html#none</t>
  </si>
  <si>
    <t>https://item.jd.com/100013453222.html#none</t>
  </si>
  <si>
    <t>https://item.jd.com/14495193954.html</t>
  </si>
  <si>
    <t>https://item.jd.com/100007410061.html#none</t>
  </si>
  <si>
    <t>https://item.jd.com/100007410059.html#none</t>
  </si>
  <si>
    <t>南京瑞日光电/工程裂缝检测版/黑色十字</t>
    <phoneticPr fontId="1" type="noConversion"/>
  </si>
  <si>
    <t>中华铅笔/6616/HB/20支*桶</t>
    <phoneticPr fontId="1" type="noConversion"/>
  </si>
  <si>
    <t>标康游标卡尺/SL01-3/150mm</t>
    <phoneticPr fontId="1" type="noConversion"/>
  </si>
  <si>
    <t>得力中性笔/S08/0.5mm/12支*盒</t>
    <phoneticPr fontId="1" type="noConversion"/>
  </si>
  <si>
    <t>得力文件袋/27021/A4/20只*袋</t>
    <phoneticPr fontId="1" type="noConversion"/>
  </si>
  <si>
    <t>得力文件栏/27888/四联/灰色</t>
    <phoneticPr fontId="1" type="noConversion"/>
  </si>
  <si>
    <t>得力文件盘/9209/三层/灰色</t>
    <phoneticPr fontId="1" type="noConversion"/>
  </si>
  <si>
    <t>得力笔筒/9147/笔筒三层</t>
    <phoneticPr fontId="1" type="noConversion"/>
  </si>
  <si>
    <t>得力打印纸/白令海/A4/70g 500张*5包*箱</t>
    <phoneticPr fontId="1" type="noConversion"/>
  </si>
  <si>
    <t>明基投影仪/ED933/标配+100寸幕布+无线同屏器</t>
    <phoneticPr fontId="1" type="noConversion"/>
  </si>
  <si>
    <t>筒</t>
    <phoneticPr fontId="1" type="noConversion"/>
  </si>
  <si>
    <t>袋</t>
    <phoneticPr fontId="1" type="noConversion"/>
  </si>
  <si>
    <t>得力卷尺/8203/ABS外壳5m</t>
    <phoneticPr fontId="1" type="noConversion"/>
  </si>
  <si>
    <t>得力卷尺/8203/ABS外壳3m</t>
    <phoneticPr fontId="1" type="noConversion"/>
  </si>
  <si>
    <t>得力记号笔/6881/10支*盒</t>
    <phoneticPr fontId="1" type="noConversion"/>
  </si>
  <si>
    <t>得力回形针/0037/29mm/200枚*筒</t>
    <phoneticPr fontId="1" type="noConversion"/>
  </si>
  <si>
    <t>https://item.jd.com/100007246569.html</t>
  </si>
  <si>
    <t>https://item.jd.com/100000903310.html</t>
  </si>
  <si>
    <t>https://item.jd.com/385730.html</t>
  </si>
  <si>
    <t>https://item.jd.com/385938.html</t>
  </si>
  <si>
    <t>https://item.jd.com/6736282.html</t>
  </si>
  <si>
    <t>https://item.jd.com/385879.html</t>
  </si>
  <si>
    <t>https://item.jd.com/385882.html</t>
  </si>
  <si>
    <t>https://item.jd.com/1146477.html</t>
  </si>
  <si>
    <t>https://item.jd.com/7262444.html</t>
  </si>
  <si>
    <t>https://item.jd.com/7262416.html</t>
  </si>
  <si>
    <t>https://item.jd.com/100007574651.html</t>
  </si>
  <si>
    <t>https://item.jd.com/100010126312.html</t>
  </si>
  <si>
    <t>https://item.jd.com/4945789.html</t>
  </si>
  <si>
    <t>https://item.taobao.com/item.htm?spm=a1z0d.6639537.1997196601.4.181f74846Y4lC8&amp;id=619945749796</t>
  </si>
  <si>
    <t>HAZC-1130</t>
    <phoneticPr fontId="1" type="noConversion"/>
  </si>
  <si>
    <t>YSGZC-1023</t>
    <phoneticPr fontId="1" type="noConversion"/>
  </si>
  <si>
    <t>KJCZC-1182</t>
    <phoneticPr fontId="1" type="noConversion"/>
  </si>
  <si>
    <t>KJCZC-1181</t>
  </si>
  <si>
    <t>【淘宝】北京诚信优佳办公耗材</t>
    <phoneticPr fontId="1" type="noConversion"/>
  </si>
  <si>
    <t>【淘宝】小天堂江苏店</t>
    <phoneticPr fontId="1" type="noConversion"/>
  </si>
  <si>
    <t>王总/何总监</t>
    <phoneticPr fontId="1" type="noConversion"/>
  </si>
  <si>
    <t>顺丰</t>
    <phoneticPr fontId="1" type="noConversion"/>
  </si>
  <si>
    <t>京东</t>
    <phoneticPr fontId="1" type="noConversion"/>
  </si>
  <si>
    <t>申通</t>
    <phoneticPr fontId="1" type="noConversion"/>
  </si>
  <si>
    <t>自运</t>
    <phoneticPr fontId="1" type="noConversion"/>
  </si>
  <si>
    <t>26*2
50</t>
    <phoneticPr fontId="1" type="noConversion"/>
  </si>
  <si>
    <t>武汉巴登城投资有限公司</t>
  </si>
  <si>
    <t xml:space="preserve">
明基投影京东自营旗舰店
</t>
    <phoneticPr fontId="1" type="noConversion"/>
  </si>
  <si>
    <t>得力京东自营官方旗舰店</t>
    <phoneticPr fontId="1" type="noConversion"/>
  </si>
  <si>
    <t xml:space="preserve">
得力京东自营官方旗舰店
</t>
    <phoneticPr fontId="1" type="noConversion"/>
  </si>
  <si>
    <t>李工沉降工坊</t>
    <phoneticPr fontId="1" type="noConversion"/>
  </si>
  <si>
    <t>京东大药房</t>
    <phoneticPr fontId="1" type="noConversion"/>
  </si>
  <si>
    <t xml:space="preserve">
榄菊官方自营旗舰店
</t>
    <phoneticPr fontId="1" type="noConversion"/>
  </si>
  <si>
    <t>海氏海诺京东自营旗舰店</t>
    <phoneticPr fontId="1" type="noConversion"/>
  </si>
  <si>
    <t xml:space="preserve">
南孚京东自营旗舰店
</t>
    <phoneticPr fontId="1" type="noConversion"/>
  </si>
  <si>
    <t xml:space="preserve">
德力西电气京东自营旗舰店
</t>
    <phoneticPr fontId="1" type="noConversion"/>
  </si>
  <si>
    <t>维达京东自营官方旗舰店</t>
    <phoneticPr fontId="1" type="noConversion"/>
  </si>
  <si>
    <t xml:space="preserve">
洁万家清洁专营店
</t>
    <phoneticPr fontId="1" type="noConversion"/>
  </si>
  <si>
    <t>明哲官方旗舰店</t>
    <phoneticPr fontId="1" type="noConversion"/>
  </si>
  <si>
    <t xml:space="preserve"> 纳爱斯官方旗舰店</t>
    <phoneticPr fontId="1" type="noConversion"/>
  </si>
  <si>
    <t xml:space="preserve">
HITOMI五金官方旗舰店
</t>
    <phoneticPr fontId="1" type="noConversion"/>
  </si>
  <si>
    <t xml:space="preserve"> 空消官方旗舰店</t>
    <phoneticPr fontId="1" type="noConversion"/>
  </si>
  <si>
    <t xml:space="preserve"> 凯都灯饰旗舰店</t>
    <phoneticPr fontId="1" type="noConversion"/>
  </si>
  <si>
    <t>https://detail.tmall.com/item.htm?spm=a230r.1.14.118.272d144aZYVHs4&amp;id=18240362737&amp;ns=1&amp;abbucket=13&amp;skuId=3616514776700</t>
    <phoneticPr fontId="1" type="noConversion"/>
  </si>
  <si>
    <t>26*2
50</t>
    <phoneticPr fontId="1" type="noConversion"/>
  </si>
  <si>
    <t>JD0040697714858
JD0040698476374</t>
    <phoneticPr fontId="1" type="noConversion"/>
  </si>
  <si>
    <t>JD0040698422070
JD0040698347773
JD0040698274343</t>
    <phoneticPr fontId="1" type="noConversion"/>
  </si>
  <si>
    <t>JD0040675662366</t>
    <phoneticPr fontId="1" type="noConversion"/>
  </si>
  <si>
    <t>JD0040675609446</t>
    <phoneticPr fontId="1" type="noConversion"/>
  </si>
  <si>
    <t>JD0040675188165</t>
    <phoneticPr fontId="1" type="noConversion"/>
  </si>
  <si>
    <t>JD0040255831680</t>
    <phoneticPr fontId="1" type="noConversion"/>
  </si>
  <si>
    <t>JD0040254920800
JD0040255283249
JD0040255407638
JD0040254725877
JD0040255654336</t>
    <phoneticPr fontId="1" type="noConversion"/>
  </si>
  <si>
    <t>JD0040209099379</t>
    <phoneticPr fontId="1" type="noConversion"/>
  </si>
  <si>
    <t>JD0040212066743</t>
    <phoneticPr fontId="1" type="noConversion"/>
  </si>
  <si>
    <t>JD0040208939719</t>
    <phoneticPr fontId="1" type="noConversion"/>
  </si>
  <si>
    <t>JD0040208745608</t>
    <phoneticPr fontId="1" type="noConversion"/>
  </si>
  <si>
    <t>JD0040208973145</t>
    <phoneticPr fontId="1" type="noConversion"/>
  </si>
  <si>
    <t>YT3152492156155</t>
    <phoneticPr fontId="1" type="noConversion"/>
  </si>
  <si>
    <t>圆通</t>
    <phoneticPr fontId="1" type="noConversion"/>
  </si>
  <si>
    <t>YT2135703881557</t>
    <phoneticPr fontId="1" type="noConversion"/>
  </si>
  <si>
    <t>中通</t>
    <phoneticPr fontId="1" type="noConversion"/>
  </si>
  <si>
    <t>韵达</t>
    <phoneticPr fontId="1" type="noConversion"/>
  </si>
  <si>
    <t>YT3152445079383</t>
    <phoneticPr fontId="1" type="noConversion"/>
  </si>
  <si>
    <t>JDVC08027711447</t>
    <phoneticPr fontId="1" type="noConversion"/>
  </si>
  <si>
    <t>直达</t>
    <phoneticPr fontId="1" type="noConversion"/>
  </si>
  <si>
    <t>荆州恒大</t>
  </si>
  <si>
    <t>荆州恒大</t>
    <phoneticPr fontId="1" type="noConversion"/>
  </si>
  <si>
    <t>鄂州恒大文化旅游城</t>
  </si>
  <si>
    <t>鄂州恒大文化旅游城</t>
    <phoneticPr fontId="1" type="noConversion"/>
  </si>
  <si>
    <t>湖北恒祥旅游开发有限公司</t>
  </si>
  <si>
    <t>湖北恒祥旅游开发有限公司</t>
    <phoneticPr fontId="1" type="noConversion"/>
  </si>
  <si>
    <t>TSJZC-1167</t>
    <phoneticPr fontId="1" type="noConversion"/>
  </si>
  <si>
    <t>永邦科技园联想电脑</t>
    <phoneticPr fontId="1" type="noConversion"/>
  </si>
  <si>
    <t>TSJZC-1168</t>
  </si>
  <si>
    <t>荆州无人机</t>
    <phoneticPr fontId="1" type="noConversion"/>
  </si>
  <si>
    <t>王小婷</t>
    <phoneticPr fontId="1" type="noConversion"/>
  </si>
  <si>
    <t>宁鹏</t>
    <phoneticPr fontId="1" type="noConversion"/>
  </si>
  <si>
    <t>资产-固资（&gt;1999）</t>
  </si>
  <si>
    <t>未到货</t>
  </si>
  <si>
    <t>SF1302691434000</t>
    <phoneticPr fontId="1" type="noConversion"/>
  </si>
  <si>
    <t>电子/淘宝</t>
  </si>
  <si>
    <t>【天猫】大疆官方旗舰店</t>
    <phoneticPr fontId="1" type="noConversion"/>
  </si>
  <si>
    <t>https://detail.tmall.com/item.htm?spm=a1z10.5-b-s.w4011-14439324799.64.58067416rrKR22&amp;id=584321514531&amp;rn=52c8acb2fcd2d0702057b582dad332bc&amp;abbucket=4&amp;skuId=4109725286133</t>
  </si>
  <si>
    <t>大疆无人机/御 Mavic2 专业版&amp;全能配件包</t>
    <phoneticPr fontId="1" type="noConversion"/>
  </si>
  <si>
    <t>TSJZC-1167</t>
    <phoneticPr fontId="1" type="noConversion"/>
  </si>
  <si>
    <t>TSJZC-1168</t>
    <phoneticPr fontId="1" type="noConversion"/>
  </si>
  <si>
    <t>TSJZC-1170</t>
  </si>
  <si>
    <t>KJCZC-1200</t>
  </si>
  <si>
    <t>恒大酒店房务部电脑</t>
    <phoneticPr fontId="1" type="noConversion"/>
  </si>
  <si>
    <t>左总</t>
    <phoneticPr fontId="1" type="noConversion"/>
  </si>
  <si>
    <t>宏泰西数MyBook硬盘</t>
    <phoneticPr fontId="1" type="noConversion"/>
  </si>
  <si>
    <t>陆冀</t>
    <phoneticPr fontId="1" type="noConversion"/>
  </si>
  <si>
    <t>宏泰品牌电脑及硬盘</t>
    <phoneticPr fontId="1" type="noConversion"/>
  </si>
  <si>
    <t>TSJZC-1178</t>
    <phoneticPr fontId="1" type="noConversion"/>
  </si>
  <si>
    <t>陈奥</t>
    <phoneticPr fontId="1" type="noConversion"/>
  </si>
  <si>
    <t>西数MyBook硬盘/8TB/USB3.0/3.5英寸</t>
    <phoneticPr fontId="1" type="noConversion"/>
  </si>
  <si>
    <t>七彩虹鲨鱼鳍AMD R5 3600/1660S/16G/500G</t>
    <phoneticPr fontId="1" type="noConversion"/>
  </si>
  <si>
    <t>东芝机械硬盘/2TB/3.5英寸/DT02ABA200/P300</t>
    <phoneticPr fontId="1" type="noConversion"/>
  </si>
  <si>
    <t>资产-低值（200~2000）</t>
  </si>
  <si>
    <t>联想电脑/I5-9500/8G/1TB/2G独显/23英寸显示器</t>
    <phoneticPr fontId="1" type="noConversion"/>
  </si>
  <si>
    <t>TSJZC-1170</t>
    <phoneticPr fontId="1" type="noConversion"/>
  </si>
  <si>
    <t>KJCZC-1179</t>
    <phoneticPr fontId="1" type="noConversion"/>
  </si>
  <si>
    <t>KJCZC-1200</t>
    <phoneticPr fontId="1" type="noConversion"/>
  </si>
  <si>
    <t>戴尔电脑/3400/16G/512G/14寸/电脑包</t>
    <phoneticPr fontId="1" type="noConversion"/>
  </si>
  <si>
    <t>戴尔电脑/3681/I5-10400/8G/23.8英寸显示器</t>
    <phoneticPr fontId="1" type="noConversion"/>
  </si>
  <si>
    <t>自运</t>
    <phoneticPr fontId="1" type="noConversion"/>
  </si>
  <si>
    <t>26*2</t>
    <phoneticPr fontId="1" type="noConversion"/>
  </si>
  <si>
    <t>泡池边托盘/30*20</t>
    <phoneticPr fontId="1" type="noConversion"/>
  </si>
  <si>
    <t>客用物品盒</t>
    <phoneticPr fontId="1" type="noConversion"/>
  </si>
  <si>
    <t>江夏温泉服务用品</t>
    <phoneticPr fontId="1" type="noConversion"/>
  </si>
  <si>
    <t>KJCZC-1212</t>
    <phoneticPr fontId="1" type="noConversion"/>
  </si>
  <si>
    <t>何总监</t>
    <phoneticPr fontId="1" type="noConversion"/>
  </si>
  <si>
    <t>江夏汤屋一次性用品</t>
    <phoneticPr fontId="1" type="noConversion"/>
  </si>
  <si>
    <t>宏泰订书机</t>
    <phoneticPr fontId="1" type="noConversion"/>
  </si>
  <si>
    <t>https://item.jd.com/55583067011.html</t>
  </si>
  <si>
    <t>已投资金额</t>
    <phoneticPr fontId="1" type="noConversion"/>
  </si>
  <si>
    <t>执行情况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</si>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</sst>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￥-804]#,##0_);[Red]\([$￥-804]#,##0\)"/>
    <numFmt numFmtId="177" formatCode="0.00_);[Red]\(0.00\)"/>
    <numFmt numFmtId="178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FangSong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仿宋"/>
      <family val="3"/>
      <charset val="134"/>
    </font>
    <font>
      <sz val="9"/>
      <color rgb="FF333333"/>
      <name val="Tahoma"/>
      <family val="2"/>
    </font>
    <font>
      <sz val="11"/>
      <color theme="1"/>
      <name val="仿宋"/>
      <family val="3"/>
      <charset val="134"/>
    </font>
    <font>
      <u/>
      <sz val="11"/>
      <color theme="10"/>
      <name val="等线"/>
      <family val="2"/>
      <scheme val="minor"/>
    </font>
    <font>
      <u/>
      <sz val="10"/>
      <color rgb="FF800080"/>
      <name val="宋体"/>
      <family val="3"/>
      <charset val="134"/>
    </font>
    <font>
      <sz val="11"/>
      <color theme="1"/>
      <name val="FangSong"/>
      <family val="3"/>
      <charset val="134"/>
    </font>
    <font>
      <sz val="1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0" fillId="0" borderId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ill="1"/>
    <xf numFmtId="0" fontId="2" fillId="0" borderId="0" xfId="0" applyFont="1" applyAlignment="1">
      <alignment horizontal="left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4" xfId="0" applyFont="1" applyFill="1" applyBorder="1"/>
    <xf numFmtId="0" fontId="0" fillId="0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176" fontId="8" fillId="0" borderId="1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177" fontId="2" fillId="0" borderId="0" xfId="0" applyNumberFormat="1" applyFont="1"/>
    <xf numFmtId="177" fontId="2" fillId="0" borderId="1" xfId="0" applyNumberFormat="1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/>
    </xf>
    <xf numFmtId="10" fontId="2" fillId="0" borderId="1" xfId="1" applyNumberFormat="1" applyFont="1" applyFill="1" applyBorder="1" applyAlignment="1">
      <alignment horizontal="right"/>
    </xf>
    <xf numFmtId="10" fontId="2" fillId="0" borderId="1" xfId="0" applyNumberFormat="1" applyFont="1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right"/>
    </xf>
    <xf numFmtId="10" fontId="2" fillId="0" borderId="5" xfId="1" applyNumberFormat="1" applyFont="1" applyFill="1" applyBorder="1" applyAlignment="1">
      <alignment horizontal="right"/>
    </xf>
    <xf numFmtId="10" fontId="2" fillId="0" borderId="5" xfId="0" applyNumberFormat="1" applyFont="1" applyFill="1" applyBorder="1"/>
    <xf numFmtId="0" fontId="0" fillId="0" borderId="6" xfId="0" applyFill="1" applyBorder="1"/>
    <xf numFmtId="0" fontId="2" fillId="0" borderId="4" xfId="0" applyFont="1" applyFill="1" applyBorder="1"/>
    <xf numFmtId="0" fontId="2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0" xfId="3" applyFont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</cellXfs>
  <cellStyles count="4">
    <cellStyle name="百分比" xfId="1" builtinId="5"/>
    <cellStyle name="常规" xfId="0" builtinId="0"/>
    <cellStyle name="常规 2 3" xfId="3" xr:uid="{753D0EE2-7FE1-4099-BE55-240971F20854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6B9-10ED-4DDA-9E68-574D1651E73F}">
  <dimension ref="A1:AC19"/>
  <sheetViews>
    <sheetView tabSelected="1" workbookViewId="0">
      <pane ySplit="1" topLeftCell="A2" activePane="bottomLeft" state="frozen"/>
      <selection activeCell="B1" sqref="B1"/>
      <selection pane="bottomLeft" activeCell="C4" sqref="C4:C6"/>
    </sheetView>
  </sheetViews>
  <sheetFormatPr defaultRowHeight="14.25" x14ac:dyDescent="0.2"/>
  <cols>
    <col min="1" max="1" width="5.5" customWidth="1"/>
    <col min="2" max="2" width="13.875" bestFit="1" customWidth="1"/>
    <col min="3" max="3" width="9.625" customWidth="1"/>
    <col min="4" max="4" width="22.5" customWidth="1"/>
    <col min="5" max="5" width="20.625" customWidth="1"/>
    <col min="6" max="6" width="13.25" customWidth="1"/>
    <col min="7" max="7" width="16.5" customWidth="1"/>
    <col min="8" max="8" width="11" customWidth="1"/>
    <col min="9" max="9" width="7.875" customWidth="1"/>
    <col min="10" max="10" width="11.75" customWidth="1"/>
    <col min="11" max="11" width="11.875" customWidth="1"/>
    <col min="12" max="12" width="11.875" bestFit="1" customWidth="1"/>
    <col min="13" max="13" width="11.875" customWidth="1"/>
    <col min="14" max="14" width="11.625" bestFit="1" customWidth="1"/>
    <col min="15" max="15" width="13.875" customWidth="1"/>
    <col min="16" max="16" width="12.5" customWidth="1"/>
    <col min="22" max="22" width="12.75" customWidth="1"/>
    <col min="23" max="23" width="13.125" bestFit="1" customWidth="1"/>
    <col min="24" max="24" width="9.75" customWidth="1"/>
    <col min="25" max="25" width="9.5" customWidth="1"/>
    <col min="26" max="26" width="9.5" bestFit="1" customWidth="1"/>
    <col min="29" max="29" width="13.875" bestFit="1" customWidth="1"/>
  </cols>
  <sheetData>
    <row r="1" spans="1:29" s="12" customFormat="1" ht="15.75" thickBot="1" x14ac:dyDescent="0.25">
      <c r="A1" s="25" t="s">
        <v>4</v>
      </c>
      <c r="B1" s="25" t="s">
        <v>12</v>
      </c>
      <c r="C1" s="25" t="s">
        <v>300</v>
      </c>
      <c r="D1" s="25" t="s">
        <v>45</v>
      </c>
      <c r="E1" s="25" t="s">
        <v>62</v>
      </c>
      <c r="F1" s="25" t="s">
        <v>61</v>
      </c>
      <c r="G1" s="25" t="s">
        <v>53</v>
      </c>
      <c r="H1" s="25" t="s">
        <v>17</v>
      </c>
      <c r="I1" s="25" t="s">
        <v>19</v>
      </c>
      <c r="J1" s="25" t="s">
        <v>18</v>
      </c>
      <c r="K1" s="25" t="s">
        <v>37</v>
      </c>
      <c r="L1" s="25" t="s">
        <v>36</v>
      </c>
      <c r="M1" s="25" t="s">
        <v>50</v>
      </c>
      <c r="N1" s="25" t="s">
        <v>51</v>
      </c>
      <c r="O1" s="25" t="s">
        <v>42</v>
      </c>
      <c r="P1" s="66" t="s">
        <v>299</v>
      </c>
      <c r="Q1" s="25" t="s">
        <v>38</v>
      </c>
      <c r="R1" s="25" t="s">
        <v>77</v>
      </c>
      <c r="S1" s="25" t="s">
        <v>76</v>
      </c>
      <c r="T1" s="25" t="s">
        <v>78</v>
      </c>
      <c r="U1" s="25" t="s">
        <v>39</v>
      </c>
      <c r="V1" s="25" t="s">
        <v>24</v>
      </c>
      <c r="W1" s="25" t="s">
        <v>40</v>
      </c>
      <c r="X1" s="25" t="s">
        <v>41</v>
      </c>
      <c r="Y1" s="25" t="s">
        <v>20</v>
      </c>
      <c r="Z1" s="25" t="s">
        <v>21</v>
      </c>
      <c r="AA1" s="25" t="s">
        <v>22</v>
      </c>
      <c r="AB1" s="25" t="s">
        <v>23</v>
      </c>
      <c r="AC1" s="25" t="s">
        <v>35</v>
      </c>
    </row>
    <row r="2" spans="1:29" s="51" customFormat="1" ht="15" x14ac:dyDescent="0.2">
      <c r="A2" s="45">
        <v>1</v>
      </c>
      <c r="B2" s="46" t="s">
        <v>111</v>
      </c>
      <c r="C2" s="46" t="s">
        <v>301</v>
      </c>
      <c r="D2" s="46" t="s">
        <v>88</v>
      </c>
      <c r="E2" s="47" t="s">
        <v>89</v>
      </c>
      <c r="F2" s="46" t="s">
        <v>59</v>
      </c>
      <c r="G2" s="46" t="s">
        <v>91</v>
      </c>
      <c r="H2" s="46" t="s">
        <v>92</v>
      </c>
      <c r="I2" s="46" t="s">
        <v>93</v>
      </c>
      <c r="J2" s="46"/>
      <c r="K2" s="46">
        <v>21196</v>
      </c>
      <c r="L2" s="46">
        <v>33913.599999999999</v>
      </c>
      <c r="M2" s="48">
        <f t="shared" ref="M2:M14" si="0">L2-K2</f>
        <v>12717.599999999999</v>
      </c>
      <c r="N2" s="49">
        <f t="shared" ref="N2:N14" si="1">L2/K2-1</f>
        <v>0.59999999999999987</v>
      </c>
      <c r="O2" s="46"/>
      <c r="P2" s="45">
        <f>Q2+R2+S2+T2+U2</f>
        <v>22478.02</v>
      </c>
      <c r="Q2" s="46">
        <v>20800</v>
      </c>
      <c r="R2" s="46">
        <f t="shared" ref="R2:R14" si="2">ROUND(L2-L2/1.03,2)</f>
        <v>987.77</v>
      </c>
      <c r="S2" s="46">
        <f>ROUND(R2*0.035,2)</f>
        <v>34.57</v>
      </c>
      <c r="T2" s="46">
        <f t="shared" ref="T2:T14" si="3">ROUND((L2-Q2)*0.05,2)</f>
        <v>655.68</v>
      </c>
      <c r="U2" s="46">
        <v>0</v>
      </c>
      <c r="V2" s="46">
        <f t="shared" ref="V2:V14" si="4">L2-Q2-R2-S2-T2-U2</f>
        <v>11435.579999999998</v>
      </c>
      <c r="W2" s="50">
        <f t="shared" ref="W2:W14" si="5">V2/(Q2+R2+S2+U2)</f>
        <v>0.52403087844841567</v>
      </c>
      <c r="X2" s="46">
        <v>20210118</v>
      </c>
      <c r="Y2" s="46"/>
      <c r="Z2" s="46"/>
      <c r="AA2" s="46"/>
      <c r="AB2" s="46">
        <v>0</v>
      </c>
      <c r="AC2" s="46">
        <f t="shared" ref="AC2:AC14" si="6">L2-AB2</f>
        <v>33913.599999999999</v>
      </c>
    </row>
    <row r="3" spans="1:29" s="12" customFormat="1" ht="15" x14ac:dyDescent="0.2">
      <c r="A3" s="39">
        <v>2</v>
      </c>
      <c r="B3" s="26" t="s">
        <v>115</v>
      </c>
      <c r="C3" s="26" t="s">
        <v>301</v>
      </c>
      <c r="D3" s="26" t="s">
        <v>95</v>
      </c>
      <c r="E3" s="41" t="s">
        <v>94</v>
      </c>
      <c r="F3" s="26" t="s">
        <v>59</v>
      </c>
      <c r="G3" s="26" t="s">
        <v>91</v>
      </c>
      <c r="H3" s="26" t="s">
        <v>96</v>
      </c>
      <c r="I3" s="26" t="s">
        <v>93</v>
      </c>
      <c r="J3" s="26"/>
      <c r="K3" s="26">
        <v>2817</v>
      </c>
      <c r="L3" s="26">
        <v>4366.3500000000004</v>
      </c>
      <c r="M3" s="42">
        <f t="shared" si="0"/>
        <v>1549.3500000000004</v>
      </c>
      <c r="N3" s="43">
        <f t="shared" si="1"/>
        <v>0.55000000000000004</v>
      </c>
      <c r="O3" s="26"/>
      <c r="P3" s="39">
        <f>Q3+R3+S3+T3+U3</f>
        <v>3086.0999999999995</v>
      </c>
      <c r="Q3" s="26">
        <v>2817</v>
      </c>
      <c r="R3" s="26">
        <f t="shared" si="2"/>
        <v>127.18</v>
      </c>
      <c r="S3" s="26">
        <f>ROUND(R3*0.035,2)</f>
        <v>4.45</v>
      </c>
      <c r="T3" s="26">
        <f t="shared" si="3"/>
        <v>77.47</v>
      </c>
      <c r="U3" s="26">
        <v>60</v>
      </c>
      <c r="V3" s="26">
        <f t="shared" si="4"/>
        <v>1280.2500000000002</v>
      </c>
      <c r="W3" s="44">
        <f t="shared" si="5"/>
        <v>0.42552590381668748</v>
      </c>
      <c r="X3" s="26">
        <v>20210128</v>
      </c>
      <c r="Y3" s="26"/>
      <c r="Z3" s="26"/>
      <c r="AA3" s="26"/>
      <c r="AB3" s="26">
        <v>0</v>
      </c>
      <c r="AC3" s="26">
        <f t="shared" si="6"/>
        <v>4366.3500000000004</v>
      </c>
    </row>
    <row r="4" spans="1:29" s="12" customFormat="1" ht="15" x14ac:dyDescent="0.2">
      <c r="A4" s="39">
        <v>3</v>
      </c>
      <c r="B4" s="26" t="s">
        <v>97</v>
      </c>
      <c r="C4" s="28" t="s">
        <v>302</v>
      </c>
      <c r="D4" s="26" t="s">
        <v>98</v>
      </c>
      <c r="E4" s="41" t="s">
        <v>63</v>
      </c>
      <c r="F4" s="26" t="s">
        <v>59</v>
      </c>
      <c r="G4" s="26" t="s">
        <v>210</v>
      </c>
      <c r="H4" s="26" t="s">
        <v>204</v>
      </c>
      <c r="I4" s="26" t="s">
        <v>29</v>
      </c>
      <c r="J4" s="26"/>
      <c r="K4" s="26">
        <v>2070</v>
      </c>
      <c r="L4" s="26">
        <v>2691</v>
      </c>
      <c r="M4" s="42">
        <f t="shared" si="0"/>
        <v>621</v>
      </c>
      <c r="N4" s="43">
        <f t="shared" si="1"/>
        <v>0.30000000000000004</v>
      </c>
      <c r="O4" s="26"/>
      <c r="P4" s="39"/>
      <c r="Q4" s="26">
        <v>2070</v>
      </c>
      <c r="R4" s="26">
        <f t="shared" si="2"/>
        <v>78.38</v>
      </c>
      <c r="S4" s="26">
        <f>ROUND(R4*0.035,2)</f>
        <v>2.74</v>
      </c>
      <c r="T4" s="26">
        <f t="shared" si="3"/>
        <v>31.05</v>
      </c>
      <c r="U4" s="26">
        <v>67</v>
      </c>
      <c r="V4" s="26">
        <f t="shared" si="4"/>
        <v>441.83</v>
      </c>
      <c r="W4" s="44">
        <f t="shared" si="5"/>
        <v>0.19919120696806306</v>
      </c>
      <c r="X4" s="26"/>
      <c r="Y4" s="26"/>
      <c r="Z4" s="26"/>
      <c r="AA4" s="26"/>
      <c r="AB4" s="26">
        <v>0</v>
      </c>
      <c r="AC4" s="26">
        <f t="shared" si="6"/>
        <v>2691</v>
      </c>
    </row>
    <row r="5" spans="1:29" s="12" customFormat="1" ht="15" x14ac:dyDescent="0.2">
      <c r="A5" s="39">
        <v>4</v>
      </c>
      <c r="B5" s="26" t="s">
        <v>102</v>
      </c>
      <c r="C5" s="28" t="s">
        <v>302</v>
      </c>
      <c r="D5" s="26" t="s">
        <v>99</v>
      </c>
      <c r="E5" s="41" t="s">
        <v>63</v>
      </c>
      <c r="F5" s="26" t="s">
        <v>57</v>
      </c>
      <c r="G5" s="26" t="s">
        <v>210</v>
      </c>
      <c r="H5" s="26" t="s">
        <v>204</v>
      </c>
      <c r="I5" s="26" t="s">
        <v>29</v>
      </c>
      <c r="J5" s="26"/>
      <c r="K5" s="26">
        <v>30594</v>
      </c>
      <c r="L5" s="26">
        <v>41607.800000000003</v>
      </c>
      <c r="M5" s="42">
        <f t="shared" si="0"/>
        <v>11013.800000000003</v>
      </c>
      <c r="N5" s="43">
        <f t="shared" si="1"/>
        <v>0.35999869255409567</v>
      </c>
      <c r="O5" s="26"/>
      <c r="P5" s="39"/>
      <c r="Q5" s="26">
        <v>29994</v>
      </c>
      <c r="R5" s="26">
        <f t="shared" si="2"/>
        <v>1211.8800000000001</v>
      </c>
      <c r="S5" s="26">
        <f>ROUND(R5*0.035,2)</f>
        <v>42.42</v>
      </c>
      <c r="T5" s="26">
        <f t="shared" si="3"/>
        <v>580.69000000000005</v>
      </c>
      <c r="U5" s="26">
        <v>7</v>
      </c>
      <c r="V5" s="26">
        <f t="shared" si="4"/>
        <v>9771.8100000000013</v>
      </c>
      <c r="W5" s="44">
        <f t="shared" si="5"/>
        <v>0.31264489542573587</v>
      </c>
      <c r="X5" s="26"/>
      <c r="Y5" s="26"/>
      <c r="Z5" s="26"/>
      <c r="AA5" s="26"/>
      <c r="AB5" s="26">
        <v>0</v>
      </c>
      <c r="AC5" s="26">
        <f t="shared" si="6"/>
        <v>41607.800000000003</v>
      </c>
    </row>
    <row r="6" spans="1:29" s="12" customFormat="1" ht="15" x14ac:dyDescent="0.2">
      <c r="A6" s="39">
        <v>5</v>
      </c>
      <c r="B6" s="26" t="s">
        <v>101</v>
      </c>
      <c r="C6" s="28" t="s">
        <v>302</v>
      </c>
      <c r="D6" s="26" t="s">
        <v>100</v>
      </c>
      <c r="E6" s="41" t="s">
        <v>63</v>
      </c>
      <c r="F6" s="26" t="s">
        <v>59</v>
      </c>
      <c r="G6" s="26" t="s">
        <v>210</v>
      </c>
      <c r="H6" s="26" t="s">
        <v>204</v>
      </c>
      <c r="I6" s="26" t="s">
        <v>29</v>
      </c>
      <c r="J6" s="26"/>
      <c r="K6" s="26">
        <v>34041</v>
      </c>
      <c r="L6" s="26">
        <v>44952</v>
      </c>
      <c r="M6" s="42">
        <f t="shared" si="0"/>
        <v>10911</v>
      </c>
      <c r="N6" s="43">
        <f t="shared" si="1"/>
        <v>0.32052524896448409</v>
      </c>
      <c r="O6" s="26"/>
      <c r="P6" s="39"/>
      <c r="Q6" s="26">
        <v>34041</v>
      </c>
      <c r="R6" s="26">
        <f t="shared" si="2"/>
        <v>1309.28</v>
      </c>
      <c r="S6" s="26">
        <f t="shared" ref="S6:S11" si="7">ROUND(R6*0.035,2)</f>
        <v>45.82</v>
      </c>
      <c r="T6" s="26">
        <f t="shared" si="3"/>
        <v>545.54999999999995</v>
      </c>
      <c r="U6" s="26">
        <v>7</v>
      </c>
      <c r="V6" s="26">
        <f t="shared" si="4"/>
        <v>9003.35</v>
      </c>
      <c r="W6" s="44">
        <f t="shared" si="5"/>
        <v>0.25430965084978435</v>
      </c>
      <c r="X6" s="26"/>
      <c r="Y6" s="26"/>
      <c r="Z6" s="26"/>
      <c r="AA6" s="26"/>
      <c r="AB6" s="26">
        <v>0</v>
      </c>
      <c r="AC6" s="26">
        <f t="shared" si="6"/>
        <v>44952</v>
      </c>
    </row>
    <row r="7" spans="1:29" s="12" customFormat="1" ht="15" x14ac:dyDescent="0.2">
      <c r="A7" s="39">
        <v>6</v>
      </c>
      <c r="B7" s="26" t="s">
        <v>104</v>
      </c>
      <c r="C7" s="26" t="s">
        <v>301</v>
      </c>
      <c r="D7" s="26" t="s">
        <v>105</v>
      </c>
      <c r="E7" s="41" t="s">
        <v>106</v>
      </c>
      <c r="F7" s="26" t="s">
        <v>59</v>
      </c>
      <c r="G7" s="26" t="s">
        <v>91</v>
      </c>
      <c r="H7" s="26" t="s">
        <v>107</v>
      </c>
      <c r="I7" s="26" t="s">
        <v>29</v>
      </c>
      <c r="J7" s="26"/>
      <c r="K7" s="26">
        <v>9999.7999999999993</v>
      </c>
      <c r="L7" s="26">
        <v>13599.71</v>
      </c>
      <c r="M7" s="42">
        <f t="shared" si="0"/>
        <v>3599.91</v>
      </c>
      <c r="N7" s="43">
        <f t="shared" si="1"/>
        <v>0.3599981999639994</v>
      </c>
      <c r="O7" s="26"/>
      <c r="P7" s="39">
        <f t="shared" ref="P7:P13" si="8">Q7+R7+S7+T7+U7</f>
        <v>10655.900000000001</v>
      </c>
      <c r="Q7" s="26">
        <v>9667.31</v>
      </c>
      <c r="R7" s="26">
        <f t="shared" si="2"/>
        <v>396.11</v>
      </c>
      <c r="S7" s="26">
        <f t="shared" si="7"/>
        <v>13.86</v>
      </c>
      <c r="T7" s="26">
        <f t="shared" si="3"/>
        <v>196.62</v>
      </c>
      <c r="U7" s="26">
        <v>382</v>
      </c>
      <c r="V7" s="26">
        <f t="shared" si="4"/>
        <v>2943.8099999999995</v>
      </c>
      <c r="W7" s="44">
        <f t="shared" si="5"/>
        <v>0.28145436397151613</v>
      </c>
      <c r="X7" s="26">
        <v>20210408</v>
      </c>
      <c r="Y7" s="26">
        <v>20210413</v>
      </c>
      <c r="Z7" s="26"/>
      <c r="AA7" s="26"/>
      <c r="AB7" s="26">
        <v>0</v>
      </c>
      <c r="AC7" s="26">
        <f t="shared" si="6"/>
        <v>13599.71</v>
      </c>
    </row>
    <row r="8" spans="1:29" s="12" customFormat="1" ht="15" x14ac:dyDescent="0.2">
      <c r="A8" s="39">
        <v>7</v>
      </c>
      <c r="B8" s="26" t="s">
        <v>103</v>
      </c>
      <c r="C8" s="26" t="s">
        <v>301</v>
      </c>
      <c r="D8" s="26" t="s">
        <v>109</v>
      </c>
      <c r="E8" s="41" t="s">
        <v>63</v>
      </c>
      <c r="F8" s="26" t="s">
        <v>59</v>
      </c>
      <c r="G8" s="26" t="s">
        <v>91</v>
      </c>
      <c r="H8" s="26" t="s">
        <v>108</v>
      </c>
      <c r="I8" s="26" t="s">
        <v>29</v>
      </c>
      <c r="J8" s="26"/>
      <c r="K8" s="26">
        <v>4792.7</v>
      </c>
      <c r="L8" s="26">
        <v>6517.98</v>
      </c>
      <c r="M8" s="42">
        <f t="shared" si="0"/>
        <v>1725.2799999999997</v>
      </c>
      <c r="N8" s="43">
        <f t="shared" si="1"/>
        <v>0.35998080413962907</v>
      </c>
      <c r="O8" s="26"/>
      <c r="P8" s="39">
        <f t="shared" si="8"/>
        <v>4853.8500000000004</v>
      </c>
      <c r="Q8" s="26">
        <v>4433.13</v>
      </c>
      <c r="R8" s="26">
        <f t="shared" si="2"/>
        <v>189.84</v>
      </c>
      <c r="S8" s="26">
        <f t="shared" si="7"/>
        <v>6.64</v>
      </c>
      <c r="T8" s="26">
        <f t="shared" si="3"/>
        <v>104.24</v>
      </c>
      <c r="U8" s="26">
        <v>120</v>
      </c>
      <c r="V8" s="26">
        <f t="shared" si="4"/>
        <v>1664.1299999999994</v>
      </c>
      <c r="W8" s="44">
        <f t="shared" si="5"/>
        <v>0.3503719252738644</v>
      </c>
      <c r="X8" s="26">
        <v>20210415</v>
      </c>
      <c r="Y8" s="26"/>
      <c r="Z8" s="26"/>
      <c r="AA8" s="26"/>
      <c r="AB8" s="26">
        <v>0</v>
      </c>
      <c r="AC8" s="26">
        <f t="shared" si="6"/>
        <v>6517.98</v>
      </c>
    </row>
    <row r="9" spans="1:29" s="6" customFormat="1" ht="15" x14ac:dyDescent="0.2">
      <c r="A9" s="39">
        <v>11</v>
      </c>
      <c r="B9" s="6" t="s">
        <v>271</v>
      </c>
      <c r="C9" s="26" t="s">
        <v>301</v>
      </c>
      <c r="D9" s="52" t="s">
        <v>272</v>
      </c>
      <c r="E9" s="41" t="s">
        <v>63</v>
      </c>
      <c r="F9" s="26" t="s">
        <v>59</v>
      </c>
      <c r="G9" s="26" t="s">
        <v>210</v>
      </c>
      <c r="H9" s="26" t="s">
        <v>273</v>
      </c>
      <c r="I9" s="26" t="s">
        <v>29</v>
      </c>
      <c r="J9" s="40"/>
      <c r="K9" s="26">
        <v>21096</v>
      </c>
      <c r="L9" s="26">
        <v>27667</v>
      </c>
      <c r="M9" s="42">
        <f t="shared" si="0"/>
        <v>6571</v>
      </c>
      <c r="N9" s="43">
        <f t="shared" si="1"/>
        <v>0.31148084945013266</v>
      </c>
      <c r="O9" s="26"/>
      <c r="P9" s="39">
        <f t="shared" si="8"/>
        <v>21833.930000000004</v>
      </c>
      <c r="Q9" s="26">
        <v>20649</v>
      </c>
      <c r="R9" s="26">
        <f t="shared" si="2"/>
        <v>805.83</v>
      </c>
      <c r="S9" s="26">
        <f t="shared" si="7"/>
        <v>28.2</v>
      </c>
      <c r="T9" s="26">
        <f t="shared" si="3"/>
        <v>350.9</v>
      </c>
      <c r="U9" s="26">
        <v>0</v>
      </c>
      <c r="V9" s="26">
        <f t="shared" si="4"/>
        <v>5833.0700000000006</v>
      </c>
      <c r="W9" s="44">
        <f t="shared" si="5"/>
        <v>0.27151989267808124</v>
      </c>
      <c r="X9" s="26">
        <v>20210511</v>
      </c>
      <c r="Y9" s="26"/>
      <c r="Z9" s="26"/>
      <c r="AA9" s="26"/>
      <c r="AB9" s="26">
        <v>0</v>
      </c>
      <c r="AC9" s="26">
        <f t="shared" si="6"/>
        <v>27667</v>
      </c>
    </row>
    <row r="10" spans="1:29" s="6" customFormat="1" ht="15" x14ac:dyDescent="0.2">
      <c r="A10" s="39">
        <v>9</v>
      </c>
      <c r="B10" s="40" t="s">
        <v>255</v>
      </c>
      <c r="C10" s="26" t="s">
        <v>301</v>
      </c>
      <c r="D10" s="26" t="s">
        <v>256</v>
      </c>
      <c r="E10" s="41" t="s">
        <v>251</v>
      </c>
      <c r="F10" s="26" t="s">
        <v>59</v>
      </c>
      <c r="G10" s="26" t="s">
        <v>253</v>
      </c>
      <c r="H10" s="26" t="s">
        <v>259</v>
      </c>
      <c r="I10" s="26" t="s">
        <v>29</v>
      </c>
      <c r="J10" s="40"/>
      <c r="K10" s="26">
        <v>23750</v>
      </c>
      <c r="L10" s="26">
        <v>32300</v>
      </c>
      <c r="M10" s="42">
        <f t="shared" si="0"/>
        <v>8550</v>
      </c>
      <c r="N10" s="43">
        <f t="shared" si="1"/>
        <v>0.3600000000000001</v>
      </c>
      <c r="O10" s="26"/>
      <c r="P10" s="39">
        <f t="shared" si="8"/>
        <v>24913.71</v>
      </c>
      <c r="Q10" s="26">
        <v>23500</v>
      </c>
      <c r="R10" s="26">
        <f t="shared" si="2"/>
        <v>940.78</v>
      </c>
      <c r="S10" s="26">
        <f t="shared" si="7"/>
        <v>32.93</v>
      </c>
      <c r="T10" s="26">
        <f t="shared" si="3"/>
        <v>440</v>
      </c>
      <c r="U10" s="26">
        <v>0</v>
      </c>
      <c r="V10" s="26">
        <f t="shared" si="4"/>
        <v>7386.29</v>
      </c>
      <c r="W10" s="44">
        <f t="shared" si="5"/>
        <v>0.30180507981830301</v>
      </c>
      <c r="X10" s="26">
        <v>20200505</v>
      </c>
      <c r="Y10" s="26"/>
      <c r="Z10" s="26"/>
      <c r="AA10" s="26"/>
      <c r="AB10" s="26">
        <v>0</v>
      </c>
      <c r="AC10" s="26">
        <f t="shared" si="6"/>
        <v>32300</v>
      </c>
    </row>
    <row r="11" spans="1:29" s="6" customFormat="1" ht="15" x14ac:dyDescent="0.2">
      <c r="A11" s="39">
        <v>10</v>
      </c>
      <c r="B11" s="40" t="s">
        <v>257</v>
      </c>
      <c r="C11" s="26" t="s">
        <v>301</v>
      </c>
      <c r="D11" s="26" t="s">
        <v>258</v>
      </c>
      <c r="E11" s="41" t="s">
        <v>249</v>
      </c>
      <c r="F11" s="26" t="s">
        <v>59</v>
      </c>
      <c r="G11" s="26" t="s">
        <v>253</v>
      </c>
      <c r="H11" s="26" t="s">
        <v>260</v>
      </c>
      <c r="I11" s="26" t="s">
        <v>29</v>
      </c>
      <c r="J11" s="40"/>
      <c r="K11" s="26">
        <v>12287</v>
      </c>
      <c r="L11" s="26">
        <v>14474.4</v>
      </c>
      <c r="M11" s="42">
        <f t="shared" si="0"/>
        <v>2187.3999999999996</v>
      </c>
      <c r="N11" s="43">
        <f t="shared" si="1"/>
        <v>0.17802555546512577</v>
      </c>
      <c r="O11" s="26"/>
      <c r="P11" s="39">
        <f t="shared" si="8"/>
        <v>12832.710000000001</v>
      </c>
      <c r="Q11" s="26">
        <v>12287</v>
      </c>
      <c r="R11" s="26">
        <f t="shared" si="2"/>
        <v>421.58</v>
      </c>
      <c r="S11" s="26">
        <f t="shared" si="7"/>
        <v>14.76</v>
      </c>
      <c r="T11" s="26">
        <f t="shared" si="3"/>
        <v>109.37</v>
      </c>
      <c r="U11" s="26">
        <v>0</v>
      </c>
      <c r="V11" s="26">
        <f t="shared" si="4"/>
        <v>1641.6899999999996</v>
      </c>
      <c r="W11" s="44">
        <f t="shared" si="5"/>
        <v>0.12902979877925133</v>
      </c>
      <c r="X11" s="26">
        <v>20210427</v>
      </c>
      <c r="Y11" s="26"/>
      <c r="Z11" s="26"/>
      <c r="AA11" s="26"/>
      <c r="AB11" s="26">
        <v>0</v>
      </c>
      <c r="AC11" s="26">
        <f t="shared" si="6"/>
        <v>14474.4</v>
      </c>
    </row>
    <row r="12" spans="1:29" s="6" customFormat="1" ht="15" x14ac:dyDescent="0.2">
      <c r="A12" s="39">
        <v>12</v>
      </c>
      <c r="B12" s="40" t="s">
        <v>270</v>
      </c>
      <c r="C12" s="26" t="s">
        <v>301</v>
      </c>
      <c r="D12" s="26" t="s">
        <v>274</v>
      </c>
      <c r="E12" s="41" t="s">
        <v>89</v>
      </c>
      <c r="F12" s="26" t="s">
        <v>59</v>
      </c>
      <c r="G12" s="26" t="s">
        <v>253</v>
      </c>
      <c r="H12" s="26" t="s">
        <v>275</v>
      </c>
      <c r="I12" s="26" t="s">
        <v>29</v>
      </c>
      <c r="J12" s="40"/>
      <c r="K12" s="26">
        <v>3398</v>
      </c>
      <c r="L12" s="26">
        <v>4621.68</v>
      </c>
      <c r="M12" s="42">
        <f t="shared" si="0"/>
        <v>1223.6800000000003</v>
      </c>
      <c r="N12" s="43">
        <f t="shared" si="1"/>
        <v>0.36011771630370815</v>
      </c>
      <c r="O12" s="26"/>
      <c r="P12" s="39">
        <f t="shared" si="8"/>
        <v>3220.4</v>
      </c>
      <c r="Q12" s="26">
        <v>3000</v>
      </c>
      <c r="R12" s="26">
        <f t="shared" si="2"/>
        <v>134.61000000000001</v>
      </c>
      <c r="S12" s="26">
        <f>ROUND(R12*0.035,2)</f>
        <v>4.71</v>
      </c>
      <c r="T12" s="26">
        <f t="shared" si="3"/>
        <v>81.08</v>
      </c>
      <c r="U12" s="26">
        <v>0</v>
      </c>
      <c r="V12" s="26">
        <f t="shared" si="4"/>
        <v>1401.2800000000002</v>
      </c>
      <c r="W12" s="44">
        <f t="shared" si="5"/>
        <v>0.44636418077800294</v>
      </c>
      <c r="X12" s="26">
        <v>20210513</v>
      </c>
      <c r="Y12" s="26"/>
      <c r="Z12" s="26"/>
      <c r="AA12" s="26"/>
      <c r="AB12" s="26">
        <v>0</v>
      </c>
      <c r="AC12" s="26">
        <f t="shared" si="6"/>
        <v>4621.68</v>
      </c>
    </row>
    <row r="13" spans="1:29" ht="15" x14ac:dyDescent="0.2">
      <c r="A13" s="39">
        <v>13</v>
      </c>
      <c r="B13" s="40" t="s">
        <v>277</v>
      </c>
      <c r="C13" s="26" t="s">
        <v>301</v>
      </c>
      <c r="D13" s="26" t="s">
        <v>276</v>
      </c>
      <c r="E13" s="41" t="s">
        <v>89</v>
      </c>
      <c r="F13" s="26" t="s">
        <v>59</v>
      </c>
      <c r="G13" s="26" t="s">
        <v>253</v>
      </c>
      <c r="H13" s="26" t="s">
        <v>278</v>
      </c>
      <c r="I13" s="26" t="s">
        <v>29</v>
      </c>
      <c r="J13" s="40"/>
      <c r="K13" s="26">
        <v>13636</v>
      </c>
      <c r="L13" s="26">
        <v>19090.400000000001</v>
      </c>
      <c r="M13" s="42">
        <f t="shared" si="0"/>
        <v>5454.4000000000015</v>
      </c>
      <c r="N13" s="43">
        <f t="shared" si="1"/>
        <v>0.40000000000000013</v>
      </c>
      <c r="O13" s="26"/>
      <c r="P13" s="39">
        <f t="shared" si="8"/>
        <v>14355.01</v>
      </c>
      <c r="Q13" s="26">
        <v>13500</v>
      </c>
      <c r="R13" s="26">
        <f t="shared" si="2"/>
        <v>556.03</v>
      </c>
      <c r="S13" s="26">
        <f>ROUND(R13*0.035,2)</f>
        <v>19.46</v>
      </c>
      <c r="T13" s="26">
        <f t="shared" si="3"/>
        <v>279.52</v>
      </c>
      <c r="U13" s="26">
        <v>0</v>
      </c>
      <c r="V13" s="26">
        <f t="shared" si="4"/>
        <v>4735.3900000000012</v>
      </c>
      <c r="W13" s="44">
        <f t="shared" si="5"/>
        <v>0.33642807461765106</v>
      </c>
      <c r="X13" s="26">
        <v>20210603</v>
      </c>
      <c r="Y13" s="26"/>
      <c r="Z13" s="26"/>
      <c r="AA13" s="26"/>
      <c r="AB13" s="26">
        <v>0</v>
      </c>
      <c r="AC13" s="26">
        <f t="shared" si="6"/>
        <v>19090.400000000001</v>
      </c>
    </row>
    <row r="14" spans="1:29" s="6" customFormat="1" ht="15" x14ac:dyDescent="0.2">
      <c r="A14" s="39">
        <v>14</v>
      </c>
      <c r="B14" s="40" t="s">
        <v>294</v>
      </c>
      <c r="C14" s="28" t="s">
        <v>302</v>
      </c>
      <c r="D14" s="26" t="s">
        <v>293</v>
      </c>
      <c r="E14" s="41" t="s">
        <v>63</v>
      </c>
      <c r="F14" s="26" t="s">
        <v>59</v>
      </c>
      <c r="G14" s="26" t="s">
        <v>210</v>
      </c>
      <c r="H14" s="26" t="s">
        <v>295</v>
      </c>
      <c r="I14" s="26" t="s">
        <v>29</v>
      </c>
      <c r="J14" s="40"/>
      <c r="K14" s="26">
        <v>4513.6000000000004</v>
      </c>
      <c r="L14" s="26">
        <v>5955.04</v>
      </c>
      <c r="M14" s="42">
        <f t="shared" si="0"/>
        <v>1441.4399999999996</v>
      </c>
      <c r="N14" s="43">
        <f t="shared" si="1"/>
        <v>0.3193548387096774</v>
      </c>
      <c r="O14" s="26"/>
      <c r="P14" s="26"/>
      <c r="Q14" s="26">
        <v>4513.6000000000004</v>
      </c>
      <c r="R14" s="26">
        <f t="shared" si="2"/>
        <v>173.45</v>
      </c>
      <c r="S14" s="26">
        <f>ROUND(R14*0.035,2)</f>
        <v>6.07</v>
      </c>
      <c r="T14" s="26">
        <f t="shared" si="3"/>
        <v>72.069999999999993</v>
      </c>
      <c r="U14" s="26">
        <v>0</v>
      </c>
      <c r="V14" s="26">
        <f t="shared" si="4"/>
        <v>1189.8499999999997</v>
      </c>
      <c r="W14" s="44">
        <f t="shared" si="5"/>
        <v>0.25353070025910263</v>
      </c>
      <c r="X14" s="26"/>
      <c r="Y14" s="26"/>
      <c r="Z14" s="26"/>
      <c r="AA14" s="26"/>
      <c r="AB14" s="26">
        <v>0</v>
      </c>
      <c r="AC14" s="26">
        <f t="shared" si="6"/>
        <v>5955.04</v>
      </c>
    </row>
    <row r="15" spans="1:29" s="6" customFormat="1" ht="15" x14ac:dyDescent="0.2">
      <c r="A15" s="39">
        <v>15</v>
      </c>
      <c r="B15" s="40" t="s">
        <v>294</v>
      </c>
      <c r="C15" s="28" t="s">
        <v>302</v>
      </c>
      <c r="D15" s="26" t="s">
        <v>296</v>
      </c>
      <c r="E15" s="41" t="s">
        <v>63</v>
      </c>
      <c r="F15" s="26" t="s">
        <v>59</v>
      </c>
      <c r="G15" s="26" t="s">
        <v>210</v>
      </c>
      <c r="H15" s="26" t="s">
        <v>295</v>
      </c>
      <c r="I15" s="26" t="s">
        <v>29</v>
      </c>
      <c r="J15" s="40"/>
      <c r="K15" s="26">
        <v>47681</v>
      </c>
      <c r="L15" s="26">
        <v>70079.199999999997</v>
      </c>
      <c r="M15" s="42">
        <f t="shared" ref="M15:M16" si="9">L15-K15</f>
        <v>22398.199999999997</v>
      </c>
      <c r="N15" s="43">
        <f t="shared" ref="N15:N16" si="10">L15/K15-1</f>
        <v>0.46975105387890359</v>
      </c>
      <c r="O15" s="26"/>
      <c r="P15" s="26"/>
      <c r="Q15" s="26">
        <v>47681</v>
      </c>
      <c r="R15" s="26">
        <f t="shared" ref="R15:R16" si="11">ROUND(L15-L15/1.03,2)</f>
        <v>2041.14</v>
      </c>
      <c r="S15" s="26">
        <f t="shared" ref="S15:S16" si="12">ROUND(R15*0.035,2)</f>
        <v>71.44</v>
      </c>
      <c r="T15" s="26">
        <f t="shared" ref="T15:T16" si="13">ROUND((L15-Q15)*0.05,2)</f>
        <v>1119.9100000000001</v>
      </c>
      <c r="U15" s="26">
        <v>0</v>
      </c>
      <c r="V15" s="26">
        <f t="shared" ref="V15:V16" si="14">L15-Q15-R15-S15-T15-U15</f>
        <v>19165.71</v>
      </c>
      <c r="W15" s="44">
        <f t="shared" ref="W15:W16" si="15">V15/(Q15+R15+S15+U15)</f>
        <v>0.38490323451336494</v>
      </c>
      <c r="X15" s="26"/>
      <c r="Y15" s="26"/>
      <c r="Z15" s="26"/>
      <c r="AA15" s="26"/>
      <c r="AB15" s="26">
        <v>0</v>
      </c>
      <c r="AC15" s="26">
        <f t="shared" ref="AC15:AC16" si="16">L15-AB15</f>
        <v>70079.199999999997</v>
      </c>
    </row>
    <row r="16" spans="1:29" ht="15" x14ac:dyDescent="0.2">
      <c r="A16" s="39">
        <v>16</v>
      </c>
      <c r="B16" s="40" t="s">
        <v>294</v>
      </c>
      <c r="C16" s="26" t="s">
        <v>301</v>
      </c>
      <c r="D16" s="26" t="s">
        <v>297</v>
      </c>
      <c r="E16" s="41" t="s">
        <v>63</v>
      </c>
      <c r="F16" s="26" t="s">
        <v>59</v>
      </c>
      <c r="G16" s="26" t="s">
        <v>210</v>
      </c>
      <c r="H16" s="26" t="s">
        <v>295</v>
      </c>
      <c r="I16" s="26" t="s">
        <v>29</v>
      </c>
      <c r="J16" s="40"/>
      <c r="K16" s="26">
        <v>316</v>
      </c>
      <c r="L16" s="26">
        <v>442.4</v>
      </c>
      <c r="M16" s="42">
        <f t="shared" si="9"/>
        <v>126.39999999999998</v>
      </c>
      <c r="N16" s="43">
        <f t="shared" si="10"/>
        <v>0.39999999999999991</v>
      </c>
      <c r="O16" s="26"/>
      <c r="P16" s="39">
        <v>294</v>
      </c>
      <c r="Q16" s="26">
        <v>294</v>
      </c>
      <c r="R16" s="26">
        <f t="shared" si="11"/>
        <v>12.89</v>
      </c>
      <c r="S16" s="26">
        <f t="shared" si="12"/>
        <v>0.45</v>
      </c>
      <c r="T16" s="26">
        <f t="shared" si="13"/>
        <v>7.42</v>
      </c>
      <c r="U16" s="26">
        <v>0</v>
      </c>
      <c r="V16" s="26">
        <f t="shared" si="14"/>
        <v>127.64</v>
      </c>
      <c r="W16" s="44">
        <f t="shared" si="15"/>
        <v>0.4153055248259257</v>
      </c>
      <c r="X16" s="26">
        <v>20210617</v>
      </c>
      <c r="Y16" s="26"/>
      <c r="Z16" s="26"/>
      <c r="AA16" s="26"/>
      <c r="AB16" s="26">
        <v>0</v>
      </c>
      <c r="AC16" s="26">
        <f t="shared" si="16"/>
        <v>442.4</v>
      </c>
    </row>
    <row r="19" spans="7:7" x14ac:dyDescent="0.2">
      <c r="G19" s="6"/>
    </row>
  </sheetData>
  <dataConsolidate/>
  <phoneticPr fontId="1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disablePrompts="1" xWindow="1241" yWindow="742" count="3">
        <x14:dataValidation type="list" allowBlank="1" showInputMessage="1" showErrorMessage="1" xr:uid="{05C488E7-CC7B-4F32-A7E8-79B3D8EBB72B}">
          <x14:formula1>
            <xm:f>数据库!$J:$J</xm:f>
          </x14:formula1>
          <xm:sqref>G2:G16</xm:sqref>
        </x14:dataValidation>
        <x14:dataValidation type="list" allowBlank="1" showInputMessage="1" showErrorMessage="1" xr:uid="{7E094371-2773-46F8-BE96-C912C7AD7B6E}">
          <x14:formula1>
            <xm:f>数据库!$L:$L</xm:f>
          </x14:formula1>
          <xm:sqref>F2:F16</xm:sqref>
        </x14:dataValidation>
        <x14:dataValidation type="list" allowBlank="1" showInputMessage="1" showErrorMessage="1" xr:uid="{80DD1DD6-009B-40EB-B0AB-998D180A5014}">
          <x14:formula1>
            <xm:f>数据库!$K:$K</xm:f>
          </x14:formula1>
          <xm:sqref>E2:E16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B1" zoomScale="80" zoomScaleNormal="80" workbookViewId="0">
      <pane ySplit="1" topLeftCell="A38" activePane="bottomLeft" state="frozen"/>
      <selection pane="bottomLeft" activeCell="K43" sqref="K43"/>
    </sheetView>
  </sheetViews>
  <sheetFormatPr defaultColWidth="30.875" defaultRowHeight="14.25" x14ac:dyDescent="0.15"/>
  <cols>
    <col min="1" max="1" width="13.875" style="1" bestFit="1" customWidth="1"/>
    <col min="2" max="2" width="19.125" style="7" customWidth="1"/>
    <col min="3" max="3" width="47.625" style="1" customWidth="1"/>
    <col min="4" max="4" width="8.25" style="1" customWidth="1"/>
    <col min="5" max="5" width="6.625" style="1" customWidth="1"/>
    <col min="6" max="6" width="9.25" style="15" customWidth="1"/>
    <col min="7" max="7" width="11.25" style="15" customWidth="1"/>
    <col min="8" max="8" width="15.125" style="15" customWidth="1"/>
    <col min="9" max="9" width="17" style="1" customWidth="1"/>
    <col min="10" max="10" width="9.625" style="1" customWidth="1"/>
    <col min="11" max="11" width="16.75" style="1" customWidth="1"/>
    <col min="12" max="12" width="21.25" style="33" customWidth="1"/>
    <col min="13" max="13" width="9.875" style="1" customWidth="1"/>
    <col min="14" max="14" width="10" style="1" customWidth="1"/>
    <col min="15" max="15" width="8" style="1" customWidth="1"/>
    <col min="16" max="16" width="13.75" style="1" customWidth="1"/>
    <col min="17" max="17" width="14.125" style="1" customWidth="1"/>
    <col min="18" max="16384" width="30.875" style="1"/>
  </cols>
  <sheetData>
    <row r="1" spans="1:17" ht="30" customHeight="1" x14ac:dyDescent="0.15">
      <c r="A1" s="2" t="s">
        <v>12</v>
      </c>
      <c r="B1" s="5" t="s">
        <v>68</v>
      </c>
      <c r="C1" s="3" t="s">
        <v>0</v>
      </c>
      <c r="D1" s="2" t="s">
        <v>1</v>
      </c>
      <c r="E1" s="2" t="s">
        <v>2</v>
      </c>
      <c r="F1" s="13" t="s">
        <v>44</v>
      </c>
      <c r="G1" s="13" t="s">
        <v>9</v>
      </c>
      <c r="H1" s="13" t="s">
        <v>10</v>
      </c>
      <c r="I1" s="2" t="s">
        <v>7</v>
      </c>
      <c r="J1" s="2" t="s">
        <v>43</v>
      </c>
      <c r="K1" s="2" t="s">
        <v>5</v>
      </c>
      <c r="L1" s="30" t="s">
        <v>6</v>
      </c>
      <c r="M1" s="2" t="s">
        <v>33</v>
      </c>
      <c r="N1" s="2" t="s">
        <v>34</v>
      </c>
      <c r="O1" s="2" t="s">
        <v>85</v>
      </c>
      <c r="P1" s="2" t="s">
        <v>13</v>
      </c>
      <c r="Q1" s="2" t="s">
        <v>8</v>
      </c>
    </row>
    <row r="2" spans="1:17" ht="30" customHeight="1" x14ac:dyDescent="0.15">
      <c r="A2" s="55"/>
      <c r="B2" s="5" t="s">
        <v>282</v>
      </c>
      <c r="C2" s="3" t="s">
        <v>292</v>
      </c>
      <c r="D2" s="2">
        <v>26</v>
      </c>
      <c r="E2" s="2" t="s">
        <v>121</v>
      </c>
      <c r="F2" s="13">
        <v>350</v>
      </c>
      <c r="G2" s="13" t="s">
        <v>64</v>
      </c>
      <c r="H2" s="13" t="s">
        <v>65</v>
      </c>
      <c r="I2" s="5"/>
      <c r="J2" s="37"/>
      <c r="K2" s="2" t="s">
        <v>114</v>
      </c>
      <c r="L2" s="34"/>
      <c r="M2" s="2"/>
      <c r="N2" s="55"/>
      <c r="O2" s="2"/>
      <c r="P2" s="4">
        <v>44350</v>
      </c>
      <c r="Q2" s="2" t="s">
        <v>262</v>
      </c>
    </row>
    <row r="3" spans="1:17" ht="30" customHeight="1" x14ac:dyDescent="0.15">
      <c r="A3" s="55"/>
      <c r="B3" s="5" t="s">
        <v>282</v>
      </c>
      <c r="C3" s="3" t="s">
        <v>291</v>
      </c>
      <c r="D3" s="2">
        <v>26</v>
      </c>
      <c r="E3" s="2" t="s">
        <v>121</v>
      </c>
      <c r="F3" s="13">
        <v>60</v>
      </c>
      <c r="G3" s="13" t="s">
        <v>64</v>
      </c>
      <c r="H3" s="13" t="s">
        <v>65</v>
      </c>
      <c r="I3" s="5"/>
      <c r="J3" s="37"/>
      <c r="K3" s="2" t="s">
        <v>114</v>
      </c>
      <c r="L3" s="34"/>
      <c r="M3" s="2"/>
      <c r="N3" s="55"/>
      <c r="O3" s="2"/>
      <c r="P3" s="4">
        <v>44350</v>
      </c>
      <c r="Q3" s="2" t="s">
        <v>262</v>
      </c>
    </row>
    <row r="4" spans="1:17" ht="30" customHeight="1" x14ac:dyDescent="0.15">
      <c r="A4" s="64" t="s">
        <v>277</v>
      </c>
      <c r="B4" s="5" t="s">
        <v>282</v>
      </c>
      <c r="C4" s="3" t="s">
        <v>281</v>
      </c>
      <c r="D4" s="2">
        <v>2</v>
      </c>
      <c r="E4" s="2" t="s">
        <v>121</v>
      </c>
      <c r="F4" s="13">
        <v>350</v>
      </c>
      <c r="G4" s="13" t="s">
        <v>52</v>
      </c>
      <c r="H4" s="13" t="s">
        <v>66</v>
      </c>
      <c r="I4" s="5" t="s">
        <v>113</v>
      </c>
      <c r="J4" s="37"/>
      <c r="K4" s="2" t="s">
        <v>114</v>
      </c>
      <c r="L4" s="34"/>
      <c r="M4" s="2"/>
      <c r="N4" s="53"/>
      <c r="O4" s="2"/>
      <c r="P4" s="4">
        <v>44350</v>
      </c>
      <c r="Q4" s="2" t="s">
        <v>67</v>
      </c>
    </row>
    <row r="5" spans="1:17" ht="30" customHeight="1" x14ac:dyDescent="0.15">
      <c r="A5" s="65"/>
      <c r="B5" s="5" t="s">
        <v>261</v>
      </c>
      <c r="C5" s="3" t="s">
        <v>280</v>
      </c>
      <c r="D5" s="2">
        <v>2</v>
      </c>
      <c r="E5" s="2" t="s">
        <v>118</v>
      </c>
      <c r="F5" s="13">
        <v>6400</v>
      </c>
      <c r="G5" s="13" t="s">
        <v>52</v>
      </c>
      <c r="H5" s="13" t="s">
        <v>66</v>
      </c>
      <c r="I5" s="5" t="s">
        <v>113</v>
      </c>
      <c r="J5" s="37"/>
      <c r="K5" s="2" t="s">
        <v>114</v>
      </c>
      <c r="L5" s="34"/>
      <c r="M5" s="2"/>
      <c r="N5" s="53"/>
      <c r="O5" s="2"/>
      <c r="P5" s="4">
        <v>44350</v>
      </c>
      <c r="Q5" s="2" t="s">
        <v>67</v>
      </c>
    </row>
    <row r="6" spans="1:17" ht="30" customHeight="1" x14ac:dyDescent="0.15">
      <c r="A6" s="38" t="s">
        <v>284</v>
      </c>
      <c r="B6" s="5" t="s">
        <v>282</v>
      </c>
      <c r="C6" s="3" t="s">
        <v>279</v>
      </c>
      <c r="D6" s="2">
        <v>2</v>
      </c>
      <c r="E6" s="2" t="s">
        <v>121</v>
      </c>
      <c r="F6" s="13">
        <v>1500</v>
      </c>
      <c r="G6" s="13" t="s">
        <v>52</v>
      </c>
      <c r="H6" s="13" t="s">
        <v>66</v>
      </c>
      <c r="I6" s="5" t="s">
        <v>113</v>
      </c>
      <c r="J6" s="37"/>
      <c r="K6" s="2" t="s">
        <v>114</v>
      </c>
      <c r="L6" s="34"/>
      <c r="M6" s="2"/>
      <c r="N6" s="53"/>
      <c r="O6" s="2"/>
      <c r="P6" s="4">
        <v>44329</v>
      </c>
      <c r="Q6" s="2" t="s">
        <v>67</v>
      </c>
    </row>
    <row r="7" spans="1:17" ht="30" customHeight="1" x14ac:dyDescent="0.15">
      <c r="A7" s="64" t="s">
        <v>286</v>
      </c>
      <c r="B7" s="5" t="s">
        <v>74</v>
      </c>
      <c r="C7" s="3" t="s">
        <v>288</v>
      </c>
      <c r="D7" s="2">
        <v>4</v>
      </c>
      <c r="E7" s="2" t="s">
        <v>3</v>
      </c>
      <c r="F7" s="13">
        <v>3950</v>
      </c>
      <c r="G7" s="13" t="s">
        <v>52</v>
      </c>
      <c r="H7" s="13" t="s">
        <v>66</v>
      </c>
      <c r="I7" s="5" t="s">
        <v>113</v>
      </c>
      <c r="J7" s="27"/>
      <c r="K7" s="2" t="s">
        <v>114</v>
      </c>
      <c r="L7" s="34"/>
      <c r="M7" s="2" t="s">
        <v>289</v>
      </c>
      <c r="N7" s="54" t="s">
        <v>290</v>
      </c>
      <c r="O7" s="2"/>
      <c r="P7" s="4">
        <v>44328</v>
      </c>
      <c r="Q7" s="2" t="s">
        <v>67</v>
      </c>
    </row>
    <row r="8" spans="1:17" ht="30" customHeight="1" x14ac:dyDescent="0.15">
      <c r="A8" s="65"/>
      <c r="B8" s="5" t="s">
        <v>74</v>
      </c>
      <c r="C8" s="3" t="s">
        <v>287</v>
      </c>
      <c r="D8" s="2">
        <v>1</v>
      </c>
      <c r="E8" s="2" t="s">
        <v>3</v>
      </c>
      <c r="F8" s="13">
        <v>4849</v>
      </c>
      <c r="G8" s="13" t="s">
        <v>52</v>
      </c>
      <c r="H8" s="13" t="s">
        <v>66</v>
      </c>
      <c r="I8" s="5" t="s">
        <v>113</v>
      </c>
      <c r="J8" s="27"/>
      <c r="K8" s="2" t="s">
        <v>114</v>
      </c>
      <c r="L8" s="34"/>
      <c r="M8" s="2" t="s">
        <v>289</v>
      </c>
      <c r="N8" s="53">
        <v>50</v>
      </c>
      <c r="O8" s="2"/>
      <c r="P8" s="4">
        <v>44328</v>
      </c>
      <c r="Q8" s="2" t="s">
        <v>67</v>
      </c>
    </row>
    <row r="9" spans="1:17" ht="30" customHeight="1" x14ac:dyDescent="0.15">
      <c r="A9" s="38" t="s">
        <v>269</v>
      </c>
      <c r="B9" s="5" t="s">
        <v>261</v>
      </c>
      <c r="C9" s="3" t="s">
        <v>267</v>
      </c>
      <c r="D9" s="2">
        <v>1</v>
      </c>
      <c r="E9" s="2" t="s">
        <v>118</v>
      </c>
      <c r="F9" s="13">
        <v>12287</v>
      </c>
      <c r="G9" s="13" t="s">
        <v>52</v>
      </c>
      <c r="H9" s="13" t="s">
        <v>264</v>
      </c>
      <c r="I9" s="5" t="s">
        <v>265</v>
      </c>
      <c r="J9" s="37" t="s">
        <v>266</v>
      </c>
      <c r="K9" s="2" t="s">
        <v>205</v>
      </c>
      <c r="L9" s="34" t="s">
        <v>263</v>
      </c>
      <c r="M9" s="2"/>
      <c r="N9" s="53"/>
      <c r="O9" s="2"/>
      <c r="P9" s="4">
        <v>44316</v>
      </c>
      <c r="Q9" s="2" t="s">
        <v>67</v>
      </c>
    </row>
    <row r="10" spans="1:17" ht="30" customHeight="1" x14ac:dyDescent="0.15">
      <c r="A10" s="38" t="s">
        <v>268</v>
      </c>
      <c r="B10" s="5" t="s">
        <v>74</v>
      </c>
      <c r="C10" s="3" t="s">
        <v>283</v>
      </c>
      <c r="D10" s="2">
        <v>5</v>
      </c>
      <c r="E10" s="2" t="s">
        <v>118</v>
      </c>
      <c r="F10" s="13">
        <v>4700</v>
      </c>
      <c r="G10" s="13" t="s">
        <v>52</v>
      </c>
      <c r="H10" s="13" t="s">
        <v>66</v>
      </c>
      <c r="I10" s="5" t="s">
        <v>113</v>
      </c>
      <c r="J10" s="27"/>
      <c r="K10" s="2" t="s">
        <v>114</v>
      </c>
      <c r="L10" s="34"/>
      <c r="M10" s="2"/>
      <c r="N10" s="36"/>
      <c r="O10" s="2"/>
      <c r="P10" s="4">
        <v>44322</v>
      </c>
      <c r="Q10" s="2" t="s">
        <v>67</v>
      </c>
    </row>
    <row r="11" spans="1:17" ht="30" customHeight="1" x14ac:dyDescent="0.15">
      <c r="A11" s="58" t="s">
        <v>198</v>
      </c>
      <c r="B11" s="5" t="s">
        <v>74</v>
      </c>
      <c r="C11" s="3" t="s">
        <v>177</v>
      </c>
      <c r="D11" s="2">
        <v>1</v>
      </c>
      <c r="E11" s="2" t="s">
        <v>118</v>
      </c>
      <c r="F11" s="13">
        <v>2527</v>
      </c>
      <c r="G11" s="13" t="s">
        <v>52</v>
      </c>
      <c r="H11" s="13" t="s">
        <v>65</v>
      </c>
      <c r="I11" s="29" t="s">
        <v>211</v>
      </c>
      <c r="J11" s="22" t="s">
        <v>184</v>
      </c>
      <c r="K11" s="2" t="s">
        <v>206</v>
      </c>
      <c r="L11" s="34" t="s">
        <v>229</v>
      </c>
      <c r="M11" s="2" t="s">
        <v>208</v>
      </c>
      <c r="N11" s="60" t="s">
        <v>228</v>
      </c>
      <c r="O11" s="2"/>
      <c r="P11" s="4">
        <v>44306</v>
      </c>
      <c r="Q11" s="2" t="s">
        <v>67</v>
      </c>
    </row>
    <row r="12" spans="1:17" ht="30" customHeight="1" x14ac:dyDescent="0.15">
      <c r="A12" s="61"/>
      <c r="B12" s="5" t="s">
        <v>72</v>
      </c>
      <c r="C12" s="3" t="s">
        <v>176</v>
      </c>
      <c r="D12" s="2">
        <v>10</v>
      </c>
      <c r="E12" s="2" t="s">
        <v>119</v>
      </c>
      <c r="F12" s="13">
        <v>115</v>
      </c>
      <c r="G12" s="13" t="s">
        <v>52</v>
      </c>
      <c r="H12" s="13" t="s">
        <v>65</v>
      </c>
      <c r="I12" s="29" t="s">
        <v>212</v>
      </c>
      <c r="J12" s="24" t="s">
        <v>185</v>
      </c>
      <c r="K12" s="2" t="s">
        <v>206</v>
      </c>
      <c r="L12" s="34" t="s">
        <v>230</v>
      </c>
      <c r="M12" s="2" t="s">
        <v>208</v>
      </c>
      <c r="N12" s="61"/>
      <c r="O12" s="2"/>
      <c r="P12" s="4">
        <v>44306</v>
      </c>
      <c r="Q12" s="2" t="s">
        <v>67</v>
      </c>
    </row>
    <row r="13" spans="1:17" ht="30" customHeight="1" x14ac:dyDescent="0.15">
      <c r="A13" s="61"/>
      <c r="B13" s="5" t="s">
        <v>72</v>
      </c>
      <c r="C13" s="3" t="s">
        <v>175</v>
      </c>
      <c r="D13" s="2">
        <v>8</v>
      </c>
      <c r="E13" s="2" t="s">
        <v>121</v>
      </c>
      <c r="F13" s="13">
        <v>6.5</v>
      </c>
      <c r="G13" s="13" t="s">
        <v>52</v>
      </c>
      <c r="H13" s="13" t="s">
        <v>65</v>
      </c>
      <c r="I13" s="29" t="s">
        <v>213</v>
      </c>
      <c r="J13" s="24" t="s">
        <v>186</v>
      </c>
      <c r="K13" s="2" t="s">
        <v>206</v>
      </c>
      <c r="L13" s="35" t="s">
        <v>233</v>
      </c>
      <c r="M13" s="2" t="s">
        <v>208</v>
      </c>
      <c r="N13" s="61"/>
      <c r="O13" s="2"/>
      <c r="P13" s="4">
        <v>44306</v>
      </c>
      <c r="Q13" s="2" t="s">
        <v>67</v>
      </c>
    </row>
    <row r="14" spans="1:17" ht="30" customHeight="1" x14ac:dyDescent="0.15">
      <c r="A14" s="61"/>
      <c r="B14" s="5" t="s">
        <v>72</v>
      </c>
      <c r="C14" s="3" t="s">
        <v>183</v>
      </c>
      <c r="D14" s="2">
        <v>20</v>
      </c>
      <c r="E14" s="2" t="s">
        <v>178</v>
      </c>
      <c r="F14" s="13">
        <v>4</v>
      </c>
      <c r="G14" s="13" t="s">
        <v>52</v>
      </c>
      <c r="H14" s="13" t="s">
        <v>65</v>
      </c>
      <c r="I14" s="29" t="s">
        <v>213</v>
      </c>
      <c r="J14" s="24" t="s">
        <v>187</v>
      </c>
      <c r="K14" s="2" t="s">
        <v>206</v>
      </c>
      <c r="L14" s="35" t="s">
        <v>233</v>
      </c>
      <c r="M14" s="2" t="s">
        <v>208</v>
      </c>
      <c r="N14" s="61"/>
      <c r="O14" s="2"/>
      <c r="P14" s="4">
        <v>44306</v>
      </c>
      <c r="Q14" s="2" t="s">
        <v>67</v>
      </c>
    </row>
    <row r="15" spans="1:17" ht="30" customHeight="1" x14ac:dyDescent="0.15">
      <c r="A15" s="61"/>
      <c r="B15" s="5" t="s">
        <v>72</v>
      </c>
      <c r="C15" s="3" t="s">
        <v>182</v>
      </c>
      <c r="D15" s="2">
        <v>1</v>
      </c>
      <c r="E15" s="2" t="s">
        <v>146</v>
      </c>
      <c r="F15" s="13">
        <v>8.8000000000000007</v>
      </c>
      <c r="G15" s="13" t="s">
        <v>52</v>
      </c>
      <c r="H15" s="13" t="s">
        <v>65</v>
      </c>
      <c r="I15" s="29" t="s">
        <v>213</v>
      </c>
      <c r="J15" s="24" t="s">
        <v>188</v>
      </c>
      <c r="K15" s="2" t="s">
        <v>206</v>
      </c>
      <c r="L15" s="35" t="s">
        <v>233</v>
      </c>
      <c r="M15" s="2" t="s">
        <v>208</v>
      </c>
      <c r="N15" s="61"/>
      <c r="O15" s="2"/>
      <c r="P15" s="4">
        <v>44306</v>
      </c>
      <c r="Q15" s="2" t="s">
        <v>67</v>
      </c>
    </row>
    <row r="16" spans="1:17" ht="30" customHeight="1" x14ac:dyDescent="0.15">
      <c r="A16" s="61"/>
      <c r="B16" s="5" t="s">
        <v>72</v>
      </c>
      <c r="C16" s="3" t="s">
        <v>181</v>
      </c>
      <c r="D16" s="2">
        <v>6</v>
      </c>
      <c r="E16" s="2" t="s">
        <v>121</v>
      </c>
      <c r="F16" s="13">
        <v>7.9</v>
      </c>
      <c r="G16" s="13" t="s">
        <v>52</v>
      </c>
      <c r="H16" s="13" t="s">
        <v>65</v>
      </c>
      <c r="I16" s="29" t="s">
        <v>213</v>
      </c>
      <c r="J16" s="24" t="s">
        <v>189</v>
      </c>
      <c r="K16" s="2" t="s">
        <v>206</v>
      </c>
      <c r="L16" s="35" t="s">
        <v>233</v>
      </c>
      <c r="M16" s="2" t="s">
        <v>208</v>
      </c>
      <c r="N16" s="61"/>
      <c r="O16" s="2"/>
      <c r="P16" s="4">
        <v>44306</v>
      </c>
      <c r="Q16" s="2" t="s">
        <v>67</v>
      </c>
    </row>
    <row r="17" spans="1:17" ht="30" customHeight="1" x14ac:dyDescent="0.15">
      <c r="A17" s="61"/>
      <c r="B17" s="5" t="s">
        <v>72</v>
      </c>
      <c r="C17" s="3" t="s">
        <v>180</v>
      </c>
      <c r="D17" s="2">
        <v>4</v>
      </c>
      <c r="E17" s="2" t="s">
        <v>121</v>
      </c>
      <c r="F17" s="13">
        <v>9.9</v>
      </c>
      <c r="G17" s="13" t="s">
        <v>52</v>
      </c>
      <c r="H17" s="13" t="s">
        <v>65</v>
      </c>
      <c r="I17" s="29" t="s">
        <v>213</v>
      </c>
      <c r="J17" s="24" t="s">
        <v>190</v>
      </c>
      <c r="K17" s="2" t="s">
        <v>206</v>
      </c>
      <c r="L17" s="35" t="s">
        <v>233</v>
      </c>
      <c r="M17" s="2" t="s">
        <v>208</v>
      </c>
      <c r="N17" s="61"/>
      <c r="O17" s="2"/>
      <c r="P17" s="4">
        <v>44306</v>
      </c>
      <c r="Q17" s="2" t="s">
        <v>67</v>
      </c>
    </row>
    <row r="18" spans="1:17" ht="30" customHeight="1" x14ac:dyDescent="0.15">
      <c r="A18" s="61"/>
      <c r="B18" s="5" t="s">
        <v>72</v>
      </c>
      <c r="C18" s="3" t="s">
        <v>174</v>
      </c>
      <c r="D18" s="2">
        <v>5</v>
      </c>
      <c r="E18" s="2" t="s">
        <v>121</v>
      </c>
      <c r="F18" s="13">
        <v>23.8</v>
      </c>
      <c r="G18" s="13" t="s">
        <v>52</v>
      </c>
      <c r="H18" s="13" t="s">
        <v>65</v>
      </c>
      <c r="I18" s="29" t="s">
        <v>213</v>
      </c>
      <c r="J18" s="24" t="s">
        <v>191</v>
      </c>
      <c r="K18" s="2" t="s">
        <v>206</v>
      </c>
      <c r="L18" s="35" t="s">
        <v>233</v>
      </c>
      <c r="M18" s="2" t="s">
        <v>208</v>
      </c>
      <c r="N18" s="61"/>
      <c r="O18" s="2"/>
      <c r="P18" s="4">
        <v>44306</v>
      </c>
      <c r="Q18" s="2" t="s">
        <v>67</v>
      </c>
    </row>
    <row r="19" spans="1:17" ht="30" customHeight="1" x14ac:dyDescent="0.15">
      <c r="A19" s="61"/>
      <c r="B19" s="5" t="s">
        <v>72</v>
      </c>
      <c r="C19" s="3" t="s">
        <v>173</v>
      </c>
      <c r="D19" s="2">
        <v>5</v>
      </c>
      <c r="E19" s="2" t="s">
        <v>121</v>
      </c>
      <c r="F19" s="13">
        <v>14.9</v>
      </c>
      <c r="G19" s="13" t="s">
        <v>52</v>
      </c>
      <c r="H19" s="13" t="s">
        <v>65</v>
      </c>
      <c r="I19" s="29" t="s">
        <v>213</v>
      </c>
      <c r="J19" s="24" t="s">
        <v>192</v>
      </c>
      <c r="K19" s="2" t="s">
        <v>206</v>
      </c>
      <c r="L19" s="30" t="s">
        <v>231</v>
      </c>
      <c r="M19" s="2" t="s">
        <v>208</v>
      </c>
      <c r="N19" s="61"/>
      <c r="O19" s="2"/>
      <c r="P19" s="4">
        <v>44306</v>
      </c>
      <c r="Q19" s="2" t="s">
        <v>67</v>
      </c>
    </row>
    <row r="20" spans="1:17" ht="30" customHeight="1" x14ac:dyDescent="0.15">
      <c r="A20" s="61"/>
      <c r="B20" s="5" t="s">
        <v>72</v>
      </c>
      <c r="C20" s="3" t="s">
        <v>172</v>
      </c>
      <c r="D20" s="2">
        <v>1</v>
      </c>
      <c r="E20" s="2" t="s">
        <v>179</v>
      </c>
      <c r="F20" s="13">
        <v>19.899999999999999</v>
      </c>
      <c r="G20" s="13" t="s">
        <v>52</v>
      </c>
      <c r="H20" s="13" t="s">
        <v>65</v>
      </c>
      <c r="I20" s="29" t="s">
        <v>213</v>
      </c>
      <c r="J20" s="27" t="s">
        <v>193</v>
      </c>
      <c r="K20" s="2" t="s">
        <v>206</v>
      </c>
      <c r="L20" s="35" t="s">
        <v>233</v>
      </c>
      <c r="M20" s="2" t="s">
        <v>208</v>
      </c>
      <c r="N20" s="61"/>
      <c r="O20" s="2"/>
      <c r="P20" s="4">
        <v>44306</v>
      </c>
      <c r="Q20" s="2" t="s">
        <v>67</v>
      </c>
    </row>
    <row r="21" spans="1:17" ht="30" customHeight="1" x14ac:dyDescent="0.15">
      <c r="A21" s="61"/>
      <c r="B21" s="5" t="s">
        <v>72</v>
      </c>
      <c r="C21" s="3" t="s">
        <v>171</v>
      </c>
      <c r="D21" s="2">
        <v>2</v>
      </c>
      <c r="E21" s="2" t="s">
        <v>146</v>
      </c>
      <c r="F21" s="13">
        <v>21.8</v>
      </c>
      <c r="G21" s="13" t="s">
        <v>52</v>
      </c>
      <c r="H21" s="13" t="s">
        <v>65</v>
      </c>
      <c r="I21" s="29" t="s">
        <v>213</v>
      </c>
      <c r="J21" s="22" t="s">
        <v>194</v>
      </c>
      <c r="K21" s="2" t="s">
        <v>206</v>
      </c>
      <c r="L21" s="35" t="s">
        <v>233</v>
      </c>
      <c r="M21" s="2" t="s">
        <v>208</v>
      </c>
      <c r="N21" s="61"/>
      <c r="O21" s="2"/>
      <c r="P21" s="4">
        <v>44306</v>
      </c>
      <c r="Q21" s="2" t="s">
        <v>67</v>
      </c>
    </row>
    <row r="22" spans="1:17" ht="30" customHeight="1" x14ac:dyDescent="0.15">
      <c r="A22" s="61"/>
      <c r="B22" s="5" t="s">
        <v>72</v>
      </c>
      <c r="C22" s="3" t="s">
        <v>170</v>
      </c>
      <c r="D22" s="2">
        <v>6</v>
      </c>
      <c r="E22" s="2" t="s">
        <v>121</v>
      </c>
      <c r="F22" s="13">
        <v>25</v>
      </c>
      <c r="G22" s="13" t="s">
        <v>52</v>
      </c>
      <c r="H22" s="13" t="s">
        <v>65</v>
      </c>
      <c r="I22" s="29" t="s">
        <v>213</v>
      </c>
      <c r="J22" s="24" t="s">
        <v>195</v>
      </c>
      <c r="K22" s="2" t="s">
        <v>206</v>
      </c>
      <c r="L22" s="30" t="s">
        <v>232</v>
      </c>
      <c r="M22" s="2" t="s">
        <v>208</v>
      </c>
      <c r="N22" s="61"/>
      <c r="O22" s="2"/>
      <c r="P22" s="4">
        <v>44306</v>
      </c>
      <c r="Q22" s="2" t="s">
        <v>67</v>
      </c>
    </row>
    <row r="23" spans="1:17" ht="30" customHeight="1" x14ac:dyDescent="0.15">
      <c r="A23" s="61"/>
      <c r="B23" s="5" t="s">
        <v>72</v>
      </c>
      <c r="C23" s="3" t="s">
        <v>169</v>
      </c>
      <c r="D23" s="2">
        <v>1</v>
      </c>
      <c r="E23" s="2" t="s">
        <v>178</v>
      </c>
      <c r="F23" s="13">
        <v>11.9</v>
      </c>
      <c r="G23" s="13" t="s">
        <v>52</v>
      </c>
      <c r="H23" s="13" t="s">
        <v>65</v>
      </c>
      <c r="I23" s="29" t="s">
        <v>213</v>
      </c>
      <c r="J23" s="24" t="s">
        <v>196</v>
      </c>
      <c r="K23" s="2" t="s">
        <v>206</v>
      </c>
      <c r="L23" s="35" t="s">
        <v>233</v>
      </c>
      <c r="M23" s="2" t="s">
        <v>208</v>
      </c>
      <c r="N23" s="61"/>
      <c r="O23" s="2"/>
      <c r="P23" s="4">
        <v>44306</v>
      </c>
      <c r="Q23" s="2" t="s">
        <v>67</v>
      </c>
    </row>
    <row r="24" spans="1:17" ht="30" customHeight="1" x14ac:dyDescent="0.15">
      <c r="A24" s="59"/>
      <c r="B24" s="5" t="s">
        <v>72</v>
      </c>
      <c r="C24" s="3" t="s">
        <v>168</v>
      </c>
      <c r="D24" s="2">
        <v>15</v>
      </c>
      <c r="E24" s="2" t="s">
        <v>121</v>
      </c>
      <c r="F24" s="13">
        <v>9.9</v>
      </c>
      <c r="G24" s="13" t="s">
        <v>52</v>
      </c>
      <c r="H24" s="13" t="s">
        <v>66</v>
      </c>
      <c r="I24" s="2" t="s">
        <v>214</v>
      </c>
      <c r="J24" s="24" t="s">
        <v>197</v>
      </c>
      <c r="K24" s="2" t="s">
        <v>207</v>
      </c>
      <c r="L24" s="31">
        <v>773092054053724</v>
      </c>
      <c r="M24" s="2" t="s">
        <v>208</v>
      </c>
      <c r="N24" s="59"/>
      <c r="O24" s="2"/>
      <c r="P24" s="4">
        <v>44306</v>
      </c>
      <c r="Q24" s="2" t="s">
        <v>67</v>
      </c>
    </row>
    <row r="25" spans="1:17" ht="30" customHeight="1" x14ac:dyDescent="0.15">
      <c r="A25" s="58" t="s">
        <v>199</v>
      </c>
      <c r="B25" s="5" t="s">
        <v>72</v>
      </c>
      <c r="C25" s="3" t="s">
        <v>147</v>
      </c>
      <c r="D25" s="2">
        <v>20</v>
      </c>
      <c r="E25" s="2" t="s">
        <v>148</v>
      </c>
      <c r="F25" s="13">
        <v>45</v>
      </c>
      <c r="G25" s="13" t="s">
        <v>52</v>
      </c>
      <c r="H25" s="13" t="s">
        <v>65</v>
      </c>
      <c r="I25" s="2" t="s">
        <v>226</v>
      </c>
      <c r="J25" s="22" t="s">
        <v>152</v>
      </c>
      <c r="K25" s="2" t="s">
        <v>206</v>
      </c>
      <c r="L25" s="30" t="s">
        <v>247</v>
      </c>
      <c r="M25" s="2" t="s">
        <v>208</v>
      </c>
      <c r="N25" s="60" t="s">
        <v>209</v>
      </c>
      <c r="O25" s="2"/>
      <c r="P25" s="4">
        <v>44298</v>
      </c>
      <c r="Q25" s="2" t="s">
        <v>67</v>
      </c>
    </row>
    <row r="26" spans="1:17" ht="30" customHeight="1" x14ac:dyDescent="0.15">
      <c r="A26" s="61"/>
      <c r="B26" s="5" t="s">
        <v>72</v>
      </c>
      <c r="C26" s="3" t="s">
        <v>144</v>
      </c>
      <c r="D26" s="2">
        <v>2</v>
      </c>
      <c r="E26" s="2" t="s">
        <v>145</v>
      </c>
      <c r="F26" s="13">
        <v>89</v>
      </c>
      <c r="G26" s="13" t="s">
        <v>52</v>
      </c>
      <c r="H26" s="13" t="s">
        <v>65</v>
      </c>
      <c r="I26" s="29" t="s">
        <v>217</v>
      </c>
      <c r="J26" s="22" t="s">
        <v>153</v>
      </c>
      <c r="K26" s="2" t="s">
        <v>206</v>
      </c>
      <c r="L26" s="30" t="s">
        <v>237</v>
      </c>
      <c r="M26" s="2" t="s">
        <v>208</v>
      </c>
      <c r="N26" s="62"/>
      <c r="O26" s="2"/>
      <c r="P26" s="4">
        <v>44298</v>
      </c>
      <c r="Q26" s="2" t="s">
        <v>67</v>
      </c>
    </row>
    <row r="27" spans="1:17" ht="30" customHeight="1" x14ac:dyDescent="0.15">
      <c r="A27" s="61"/>
      <c r="B27" s="5" t="s">
        <v>72</v>
      </c>
      <c r="C27" s="3" t="s">
        <v>143</v>
      </c>
      <c r="D27" s="2">
        <v>2</v>
      </c>
      <c r="E27" s="2" t="s">
        <v>146</v>
      </c>
      <c r="F27" s="13">
        <v>28.8</v>
      </c>
      <c r="G27" s="13" t="s">
        <v>52</v>
      </c>
      <c r="H27" s="13" t="s">
        <v>65</v>
      </c>
      <c r="I27" s="29" t="s">
        <v>217</v>
      </c>
      <c r="J27" s="22" t="s">
        <v>154</v>
      </c>
      <c r="K27" s="2" t="s">
        <v>206</v>
      </c>
      <c r="L27" s="30" t="s">
        <v>236</v>
      </c>
      <c r="M27" s="2" t="s">
        <v>208</v>
      </c>
      <c r="N27" s="62"/>
      <c r="O27" s="2"/>
      <c r="P27" s="4">
        <v>44298</v>
      </c>
      <c r="Q27" s="2" t="s">
        <v>67</v>
      </c>
    </row>
    <row r="28" spans="1:17" ht="30" customHeight="1" x14ac:dyDescent="0.15">
      <c r="A28" s="61"/>
      <c r="B28" s="5" t="s">
        <v>72</v>
      </c>
      <c r="C28" s="3" t="s">
        <v>142</v>
      </c>
      <c r="D28" s="2">
        <v>5</v>
      </c>
      <c r="E28" s="2" t="s">
        <v>146</v>
      </c>
      <c r="F28" s="13">
        <v>18</v>
      </c>
      <c r="G28" s="13" t="s">
        <v>52</v>
      </c>
      <c r="H28" s="13" t="s">
        <v>65</v>
      </c>
      <c r="I28" s="2" t="s">
        <v>215</v>
      </c>
      <c r="J28" s="22" t="s">
        <v>155</v>
      </c>
      <c r="K28" s="2" t="s">
        <v>206</v>
      </c>
      <c r="L28" s="30" t="s">
        <v>234</v>
      </c>
      <c r="M28" s="2" t="s">
        <v>208</v>
      </c>
      <c r="N28" s="62"/>
      <c r="O28" s="2"/>
      <c r="P28" s="4">
        <v>44298</v>
      </c>
      <c r="Q28" s="2" t="s">
        <v>67</v>
      </c>
    </row>
    <row r="29" spans="1:17" ht="30" customHeight="1" x14ac:dyDescent="0.15">
      <c r="A29" s="61"/>
      <c r="B29" s="5" t="s">
        <v>72</v>
      </c>
      <c r="C29" s="3" t="s">
        <v>141</v>
      </c>
      <c r="D29" s="2">
        <v>5</v>
      </c>
      <c r="E29" s="2" t="s">
        <v>146</v>
      </c>
      <c r="F29" s="13">
        <v>74.900000000000006</v>
      </c>
      <c r="G29" s="13" t="s">
        <v>52</v>
      </c>
      <c r="H29" s="13" t="s">
        <v>65</v>
      </c>
      <c r="I29" s="29" t="s">
        <v>218</v>
      </c>
      <c r="J29" s="27" t="s">
        <v>156</v>
      </c>
      <c r="K29" s="2" t="s">
        <v>206</v>
      </c>
      <c r="L29" s="30" t="s">
        <v>238</v>
      </c>
      <c r="M29" s="2" t="s">
        <v>208</v>
      </c>
      <c r="N29" s="62"/>
      <c r="O29" s="2"/>
      <c r="P29" s="4">
        <v>44298</v>
      </c>
      <c r="Q29" s="2" t="s">
        <v>67</v>
      </c>
    </row>
    <row r="30" spans="1:17" ht="30" customHeight="1" x14ac:dyDescent="0.15">
      <c r="A30" s="61"/>
      <c r="B30" s="5" t="s">
        <v>72</v>
      </c>
      <c r="C30" s="3" t="s">
        <v>140</v>
      </c>
      <c r="D30" s="2">
        <v>1</v>
      </c>
      <c r="E30" s="2" t="s">
        <v>145</v>
      </c>
      <c r="F30" s="13">
        <v>209.99</v>
      </c>
      <c r="G30" s="13" t="s">
        <v>52</v>
      </c>
      <c r="H30" s="13" t="s">
        <v>66</v>
      </c>
      <c r="I30" s="29" t="s">
        <v>221</v>
      </c>
      <c r="J30" s="27" t="s">
        <v>157</v>
      </c>
      <c r="K30" s="2" t="s">
        <v>242</v>
      </c>
      <c r="L30" s="30" t="s">
        <v>241</v>
      </c>
      <c r="M30" s="2" t="s">
        <v>208</v>
      </c>
      <c r="N30" s="62"/>
      <c r="O30" s="2"/>
      <c r="P30" s="4">
        <v>44298</v>
      </c>
      <c r="Q30" s="2" t="s">
        <v>67</v>
      </c>
    </row>
    <row r="31" spans="1:17" ht="30" customHeight="1" x14ac:dyDescent="0.15">
      <c r="A31" s="61"/>
      <c r="B31" s="5" t="s">
        <v>72</v>
      </c>
      <c r="C31" s="3" t="s">
        <v>139</v>
      </c>
      <c r="D31" s="2">
        <v>1</v>
      </c>
      <c r="E31" s="2" t="s">
        <v>149</v>
      </c>
      <c r="F31" s="13">
        <v>399</v>
      </c>
      <c r="G31" s="13" t="s">
        <v>52</v>
      </c>
      <c r="H31" s="13" t="s">
        <v>65</v>
      </c>
      <c r="I31" s="2" t="s">
        <v>225</v>
      </c>
      <c r="J31" s="23" t="s">
        <v>158</v>
      </c>
      <c r="K31" s="2" t="s">
        <v>242</v>
      </c>
      <c r="L31" s="30" t="s">
        <v>246</v>
      </c>
      <c r="M31" s="2" t="s">
        <v>208</v>
      </c>
      <c r="N31" s="62"/>
      <c r="O31" s="2"/>
      <c r="P31" s="4">
        <v>44298</v>
      </c>
      <c r="Q31" s="2" t="s">
        <v>67</v>
      </c>
    </row>
    <row r="32" spans="1:17" ht="30" customHeight="1" x14ac:dyDescent="0.15">
      <c r="A32" s="61"/>
      <c r="B32" s="5" t="s">
        <v>72</v>
      </c>
      <c r="C32" s="3" t="s">
        <v>138</v>
      </c>
      <c r="D32" s="2">
        <v>20</v>
      </c>
      <c r="E32" s="2" t="s">
        <v>121</v>
      </c>
      <c r="F32" s="13">
        <v>14.5</v>
      </c>
      <c r="G32" s="13" t="s">
        <v>52</v>
      </c>
      <c r="H32" s="13" t="s">
        <v>65</v>
      </c>
      <c r="I32" s="2" t="s">
        <v>222</v>
      </c>
      <c r="J32" s="23" t="s">
        <v>159</v>
      </c>
      <c r="K32" s="2" t="s">
        <v>242</v>
      </c>
      <c r="L32" s="30" t="s">
        <v>243</v>
      </c>
      <c r="M32" s="2" t="s">
        <v>208</v>
      </c>
      <c r="N32" s="62"/>
      <c r="O32" s="2"/>
      <c r="P32" s="4">
        <v>44298</v>
      </c>
      <c r="Q32" s="2" t="s">
        <v>67</v>
      </c>
    </row>
    <row r="33" spans="1:17" ht="30" customHeight="1" x14ac:dyDescent="0.15">
      <c r="A33" s="61"/>
      <c r="B33" s="5" t="s">
        <v>72</v>
      </c>
      <c r="C33" s="3" t="s">
        <v>137</v>
      </c>
      <c r="D33" s="2">
        <v>10</v>
      </c>
      <c r="E33" s="2" t="s">
        <v>121</v>
      </c>
      <c r="F33" s="13">
        <v>5.8</v>
      </c>
      <c r="G33" s="13" t="s">
        <v>52</v>
      </c>
      <c r="H33" s="13" t="s">
        <v>65</v>
      </c>
      <c r="I33" s="29" t="s">
        <v>224</v>
      </c>
      <c r="J33" s="27" t="s">
        <v>160</v>
      </c>
      <c r="K33" s="2" t="s">
        <v>245</v>
      </c>
      <c r="L33" s="31">
        <v>4280118895325</v>
      </c>
      <c r="M33" s="2" t="s">
        <v>208</v>
      </c>
      <c r="N33" s="62"/>
      <c r="O33" s="2"/>
      <c r="P33" s="4">
        <v>44298</v>
      </c>
      <c r="Q33" s="2" t="s">
        <v>67</v>
      </c>
    </row>
    <row r="34" spans="1:17" ht="30" customHeight="1" x14ac:dyDescent="0.15">
      <c r="A34" s="61"/>
      <c r="B34" s="5" t="s">
        <v>72</v>
      </c>
      <c r="C34" s="3" t="s">
        <v>136</v>
      </c>
      <c r="D34" s="2">
        <v>20</v>
      </c>
      <c r="E34" s="2" t="s">
        <v>121</v>
      </c>
      <c r="F34" s="13">
        <v>6.8</v>
      </c>
      <c r="G34" s="13" t="s">
        <v>52</v>
      </c>
      <c r="H34" s="13" t="s">
        <v>65</v>
      </c>
      <c r="I34" s="29" t="s">
        <v>219</v>
      </c>
      <c r="J34" s="27" t="s">
        <v>161</v>
      </c>
      <c r="K34" s="2" t="s">
        <v>206</v>
      </c>
      <c r="L34" s="35" t="s">
        <v>239</v>
      </c>
      <c r="M34" s="2" t="s">
        <v>208</v>
      </c>
      <c r="N34" s="62"/>
      <c r="O34" s="2"/>
      <c r="P34" s="4">
        <v>44298</v>
      </c>
      <c r="Q34" s="2" t="s">
        <v>67</v>
      </c>
    </row>
    <row r="35" spans="1:17" ht="30" customHeight="1" x14ac:dyDescent="0.15">
      <c r="A35" s="61"/>
      <c r="B35" s="5" t="s">
        <v>72</v>
      </c>
      <c r="C35" s="3" t="s">
        <v>135</v>
      </c>
      <c r="D35" s="2">
        <v>15</v>
      </c>
      <c r="E35" s="2" t="s">
        <v>121</v>
      </c>
      <c r="F35" s="13">
        <v>17</v>
      </c>
      <c r="G35" s="13" t="s">
        <v>52</v>
      </c>
      <c r="H35" s="13" t="s">
        <v>65</v>
      </c>
      <c r="I35" s="29" t="s">
        <v>219</v>
      </c>
      <c r="J35" s="23" t="s">
        <v>162</v>
      </c>
      <c r="K35" s="2" t="s">
        <v>206</v>
      </c>
      <c r="L35" s="35" t="s">
        <v>239</v>
      </c>
      <c r="M35" s="2" t="s">
        <v>208</v>
      </c>
      <c r="N35" s="62"/>
      <c r="O35" s="2"/>
      <c r="P35" s="4">
        <v>44298</v>
      </c>
      <c r="Q35" s="2" t="s">
        <v>67</v>
      </c>
    </row>
    <row r="36" spans="1:17" ht="30" customHeight="1" x14ac:dyDescent="0.15">
      <c r="A36" s="61"/>
      <c r="B36" s="5" t="s">
        <v>72</v>
      </c>
      <c r="C36" s="3" t="s">
        <v>134</v>
      </c>
      <c r="D36" s="2">
        <v>10</v>
      </c>
      <c r="E36" s="2" t="s">
        <v>121</v>
      </c>
      <c r="F36" s="13">
        <v>25</v>
      </c>
      <c r="G36" s="13" t="s">
        <v>52</v>
      </c>
      <c r="H36" s="13" t="s">
        <v>65</v>
      </c>
      <c r="I36" s="29" t="s">
        <v>219</v>
      </c>
      <c r="J36" s="27" t="s">
        <v>163</v>
      </c>
      <c r="K36" s="2" t="s">
        <v>206</v>
      </c>
      <c r="L36" s="35" t="s">
        <v>239</v>
      </c>
      <c r="M36" s="2" t="s">
        <v>208</v>
      </c>
      <c r="N36" s="62"/>
      <c r="O36" s="2"/>
      <c r="P36" s="4">
        <v>44298</v>
      </c>
      <c r="Q36" s="2" t="s">
        <v>67</v>
      </c>
    </row>
    <row r="37" spans="1:17" ht="30" customHeight="1" x14ac:dyDescent="0.15">
      <c r="A37" s="61"/>
      <c r="B37" s="5" t="s">
        <v>72</v>
      </c>
      <c r="C37" s="3" t="s">
        <v>133</v>
      </c>
      <c r="D37" s="2">
        <v>5</v>
      </c>
      <c r="E37" s="2" t="s">
        <v>150</v>
      </c>
      <c r="F37" s="13">
        <v>109.9</v>
      </c>
      <c r="G37" s="13" t="s">
        <v>52</v>
      </c>
      <c r="H37" s="13" t="s">
        <v>65</v>
      </c>
      <c r="I37" s="29" t="s">
        <v>216</v>
      </c>
      <c r="J37" s="23" t="s">
        <v>164</v>
      </c>
      <c r="K37" s="2" t="s">
        <v>206</v>
      </c>
      <c r="L37" s="34" t="s">
        <v>235</v>
      </c>
      <c r="M37" s="2" t="s">
        <v>208</v>
      </c>
      <c r="N37" s="62"/>
      <c r="O37" s="2"/>
      <c r="P37" s="4">
        <v>44298</v>
      </c>
      <c r="Q37" s="2" t="s">
        <v>67</v>
      </c>
    </row>
    <row r="38" spans="1:17" ht="30" customHeight="1" x14ac:dyDescent="0.15">
      <c r="A38" s="61"/>
      <c r="B38" s="5" t="s">
        <v>72</v>
      </c>
      <c r="C38" s="3" t="s">
        <v>132</v>
      </c>
      <c r="D38" s="2">
        <v>10</v>
      </c>
      <c r="E38" s="2" t="s">
        <v>151</v>
      </c>
      <c r="F38" s="13">
        <v>34.9</v>
      </c>
      <c r="G38" s="13" t="s">
        <v>52</v>
      </c>
      <c r="H38" s="13" t="s">
        <v>65</v>
      </c>
      <c r="I38" s="2" t="s">
        <v>223</v>
      </c>
      <c r="J38" s="23" t="s">
        <v>165</v>
      </c>
      <c r="K38" s="2" t="s">
        <v>244</v>
      </c>
      <c r="L38" s="31">
        <v>73228099089863</v>
      </c>
      <c r="M38" s="2" t="s">
        <v>208</v>
      </c>
      <c r="N38" s="63"/>
      <c r="O38" s="2"/>
      <c r="P38" s="4">
        <v>44298</v>
      </c>
      <c r="Q38" s="2" t="s">
        <v>67</v>
      </c>
    </row>
    <row r="39" spans="1:17" ht="30" customHeight="1" x14ac:dyDescent="0.15">
      <c r="A39" s="61"/>
      <c r="B39" s="5" t="s">
        <v>72</v>
      </c>
      <c r="C39" s="3" t="s">
        <v>131</v>
      </c>
      <c r="D39" s="2">
        <v>24</v>
      </c>
      <c r="E39" s="2" t="s">
        <v>119</v>
      </c>
      <c r="F39" s="13">
        <v>135</v>
      </c>
      <c r="G39" s="13" t="s">
        <v>52</v>
      </c>
      <c r="H39" s="13" t="s">
        <v>65</v>
      </c>
      <c r="I39" s="29" t="s">
        <v>220</v>
      </c>
      <c r="J39" s="23" t="s">
        <v>166</v>
      </c>
      <c r="K39" s="2" t="s">
        <v>206</v>
      </c>
      <c r="L39" s="35" t="s">
        <v>240</v>
      </c>
      <c r="M39" s="2" t="s">
        <v>248</v>
      </c>
      <c r="N39" s="3"/>
      <c r="O39" s="2"/>
      <c r="P39" s="4">
        <v>44295</v>
      </c>
      <c r="Q39" s="2" t="s">
        <v>67</v>
      </c>
    </row>
    <row r="40" spans="1:17" ht="30" customHeight="1" x14ac:dyDescent="0.15">
      <c r="A40" s="59"/>
      <c r="B40" s="5" t="s">
        <v>72</v>
      </c>
      <c r="C40" s="3" t="s">
        <v>130</v>
      </c>
      <c r="D40" s="2">
        <v>20</v>
      </c>
      <c r="E40" s="2" t="s">
        <v>119</v>
      </c>
      <c r="F40" s="13">
        <v>119</v>
      </c>
      <c r="G40" s="13" t="s">
        <v>52</v>
      </c>
      <c r="H40" s="13" t="s">
        <v>65</v>
      </c>
      <c r="I40" s="29" t="s">
        <v>220</v>
      </c>
      <c r="J40" s="23" t="s">
        <v>167</v>
      </c>
      <c r="K40" s="2" t="s">
        <v>206</v>
      </c>
      <c r="L40" s="35" t="s">
        <v>240</v>
      </c>
      <c r="M40" s="2" t="s">
        <v>248</v>
      </c>
      <c r="N40" s="3"/>
      <c r="O40" s="2"/>
      <c r="P40" s="4">
        <v>44295</v>
      </c>
      <c r="Q40" s="2" t="s">
        <v>67</v>
      </c>
    </row>
    <row r="41" spans="1:17" ht="30" customHeight="1" x14ac:dyDescent="0.15">
      <c r="A41" s="58" t="s">
        <v>200</v>
      </c>
      <c r="B41" s="5" t="s">
        <v>72</v>
      </c>
      <c r="C41" s="3" t="s">
        <v>124</v>
      </c>
      <c r="D41" s="2">
        <v>300</v>
      </c>
      <c r="E41" s="2" t="s">
        <v>129</v>
      </c>
      <c r="F41" s="13"/>
      <c r="G41" s="13" t="s">
        <v>64</v>
      </c>
      <c r="H41" s="13"/>
      <c r="I41" s="29" t="s">
        <v>218</v>
      </c>
      <c r="J41" s="2"/>
      <c r="K41" s="2" t="s">
        <v>206</v>
      </c>
      <c r="L41" s="30"/>
      <c r="M41" s="2"/>
      <c r="N41" s="2"/>
      <c r="O41" s="2"/>
      <c r="P41" s="2"/>
      <c r="Q41" s="2"/>
    </row>
    <row r="42" spans="1:17" ht="30" customHeight="1" x14ac:dyDescent="0.15">
      <c r="A42" s="61"/>
      <c r="B42" s="5" t="s">
        <v>72</v>
      </c>
      <c r="C42" s="3" t="s">
        <v>125</v>
      </c>
      <c r="D42" s="2">
        <v>11000</v>
      </c>
      <c r="E42" s="2" t="s">
        <v>129</v>
      </c>
      <c r="F42" s="13"/>
      <c r="G42" s="13" t="s">
        <v>64</v>
      </c>
      <c r="H42" s="13"/>
      <c r="I42" s="29" t="s">
        <v>218</v>
      </c>
      <c r="J42" s="2"/>
      <c r="K42" s="2" t="s">
        <v>206</v>
      </c>
      <c r="L42" s="30"/>
      <c r="M42" s="2"/>
      <c r="N42" s="2"/>
      <c r="O42" s="2"/>
      <c r="P42" s="2"/>
      <c r="Q42" s="2"/>
    </row>
    <row r="43" spans="1:17" ht="30" customHeight="1" x14ac:dyDescent="0.15">
      <c r="A43" s="61"/>
      <c r="B43" s="5" t="s">
        <v>72</v>
      </c>
      <c r="C43" s="3" t="s">
        <v>126</v>
      </c>
      <c r="D43" s="2">
        <v>60</v>
      </c>
      <c r="E43" s="2" t="s">
        <v>118</v>
      </c>
      <c r="F43" s="13"/>
      <c r="G43" s="13" t="s">
        <v>64</v>
      </c>
      <c r="H43" s="13"/>
      <c r="I43" s="2"/>
      <c r="J43" s="2"/>
      <c r="K43" s="2" t="s">
        <v>206</v>
      </c>
      <c r="L43" s="30"/>
      <c r="M43" s="2"/>
      <c r="N43" s="2"/>
      <c r="O43" s="2"/>
      <c r="P43" s="2"/>
      <c r="Q43" s="2"/>
    </row>
    <row r="44" spans="1:17" ht="30" customHeight="1" x14ac:dyDescent="0.15">
      <c r="A44" s="59"/>
      <c r="B44" s="5" t="s">
        <v>72</v>
      </c>
      <c r="C44" s="3" t="s">
        <v>127</v>
      </c>
      <c r="D44" s="2">
        <v>100</v>
      </c>
      <c r="E44" s="2" t="s">
        <v>128</v>
      </c>
      <c r="F44" s="13"/>
      <c r="G44" s="13" t="s">
        <v>64</v>
      </c>
      <c r="H44" s="13"/>
      <c r="I44" s="2"/>
      <c r="J44" s="57" t="s">
        <v>227</v>
      </c>
      <c r="K44" s="2" t="s">
        <v>206</v>
      </c>
      <c r="L44" s="30"/>
      <c r="M44" s="2"/>
      <c r="N44" s="2"/>
      <c r="O44" s="2"/>
      <c r="P44" s="2"/>
      <c r="Q44" s="2"/>
    </row>
    <row r="45" spans="1:17" ht="30" customHeight="1" x14ac:dyDescent="0.15">
      <c r="A45" s="2" t="s">
        <v>201</v>
      </c>
      <c r="B45" s="5" t="s">
        <v>74</v>
      </c>
      <c r="C45" s="3" t="s">
        <v>122</v>
      </c>
      <c r="D45" s="2">
        <v>6</v>
      </c>
      <c r="E45" s="2" t="s">
        <v>123</v>
      </c>
      <c r="F45" s="13"/>
      <c r="G45" s="13" t="s">
        <v>64</v>
      </c>
      <c r="H45" s="13"/>
      <c r="I45" s="2"/>
      <c r="J45" s="56" t="s">
        <v>298</v>
      </c>
      <c r="K45" s="2" t="s">
        <v>206</v>
      </c>
      <c r="L45" s="30"/>
      <c r="M45" s="2"/>
      <c r="N45" s="2"/>
      <c r="O45" s="2"/>
      <c r="P45" s="2"/>
      <c r="Q45" s="2"/>
    </row>
    <row r="46" spans="1:17" ht="30" customHeight="1" x14ac:dyDescent="0.15">
      <c r="A46" s="2" t="s">
        <v>285</v>
      </c>
      <c r="B46" s="5" t="s">
        <v>72</v>
      </c>
      <c r="C46" s="3" t="s">
        <v>120</v>
      </c>
      <c r="D46" s="2">
        <v>15</v>
      </c>
      <c r="E46" s="2" t="s">
        <v>121</v>
      </c>
      <c r="F46" s="13"/>
      <c r="G46" s="13" t="s">
        <v>64</v>
      </c>
      <c r="H46" s="13"/>
      <c r="I46" s="2"/>
      <c r="J46" s="2"/>
      <c r="K46" s="2" t="s">
        <v>206</v>
      </c>
      <c r="L46" s="30"/>
      <c r="M46" s="2"/>
      <c r="N46" s="2"/>
      <c r="O46" s="2"/>
      <c r="P46" s="2"/>
      <c r="Q46" s="2"/>
    </row>
    <row r="47" spans="1:17" ht="30" customHeight="1" x14ac:dyDescent="0.15">
      <c r="A47" s="58" t="s">
        <v>87</v>
      </c>
      <c r="B47" s="5" t="s">
        <v>72</v>
      </c>
      <c r="C47" s="3" t="s">
        <v>117</v>
      </c>
      <c r="D47" s="2">
        <v>3</v>
      </c>
      <c r="E47" s="2" t="s">
        <v>118</v>
      </c>
      <c r="F47" s="13">
        <v>679</v>
      </c>
      <c r="G47" s="13" t="s">
        <v>52</v>
      </c>
      <c r="H47" s="13" t="s">
        <v>66</v>
      </c>
      <c r="I47" s="5" t="s">
        <v>203</v>
      </c>
      <c r="J47" s="2"/>
      <c r="K47" s="2" t="s">
        <v>205</v>
      </c>
      <c r="L47" s="30"/>
      <c r="M47" s="2"/>
      <c r="N47" s="2">
        <v>67</v>
      </c>
      <c r="O47" s="2"/>
      <c r="P47" s="2"/>
      <c r="Q47" s="2" t="s">
        <v>67</v>
      </c>
    </row>
    <row r="48" spans="1:17" ht="30" customHeight="1" x14ac:dyDescent="0.15">
      <c r="A48" s="59"/>
      <c r="B48" s="5" t="s">
        <v>72</v>
      </c>
      <c r="C48" s="3" t="s">
        <v>116</v>
      </c>
      <c r="D48" s="2">
        <v>3</v>
      </c>
      <c r="E48" s="2" t="s">
        <v>119</v>
      </c>
      <c r="F48" s="13">
        <v>260</v>
      </c>
      <c r="G48" s="13" t="s">
        <v>64</v>
      </c>
      <c r="H48" s="13" t="s">
        <v>83</v>
      </c>
      <c r="I48" s="5" t="s">
        <v>202</v>
      </c>
      <c r="J48" s="2"/>
      <c r="K48" s="2" t="s">
        <v>205</v>
      </c>
      <c r="L48" s="30"/>
      <c r="M48" s="2"/>
      <c r="N48" s="2"/>
      <c r="O48" s="2"/>
      <c r="P48" s="2"/>
      <c r="Q48" s="2" t="s">
        <v>67</v>
      </c>
    </row>
    <row r="49" spans="1:17" ht="28.5" x14ac:dyDescent="0.15">
      <c r="A49" s="2" t="s">
        <v>86</v>
      </c>
      <c r="B49" s="5" t="s">
        <v>74</v>
      </c>
      <c r="C49" s="21" t="s">
        <v>112</v>
      </c>
      <c r="D49" s="2">
        <v>4</v>
      </c>
      <c r="E49" s="2" t="s">
        <v>3</v>
      </c>
      <c r="F49" s="13">
        <v>5200</v>
      </c>
      <c r="G49" s="13" t="s">
        <v>52</v>
      </c>
      <c r="H49" s="13" t="s">
        <v>66</v>
      </c>
      <c r="I49" s="5" t="s">
        <v>113</v>
      </c>
      <c r="J49" s="5"/>
      <c r="K49" s="2" t="s">
        <v>114</v>
      </c>
      <c r="L49" s="32"/>
      <c r="M49" s="2"/>
      <c r="N49" s="2"/>
      <c r="O49" s="2"/>
      <c r="P49" s="4">
        <v>44216</v>
      </c>
      <c r="Q49" s="2" t="s">
        <v>67</v>
      </c>
    </row>
    <row r="50" spans="1:17" x14ac:dyDescent="0.15">
      <c r="F50" s="14"/>
    </row>
  </sheetData>
  <mergeCells count="8">
    <mergeCell ref="A47:A48"/>
    <mergeCell ref="N11:N24"/>
    <mergeCell ref="N25:N38"/>
    <mergeCell ref="A4:A5"/>
    <mergeCell ref="A7:A8"/>
    <mergeCell ref="A11:A24"/>
    <mergeCell ref="A25:A40"/>
    <mergeCell ref="A41:A44"/>
  </mergeCells>
  <phoneticPr fontId="1" type="noConversion"/>
  <dataValidations count="2">
    <dataValidation type="list" allowBlank="1" showInputMessage="1" showErrorMessage="1" sqref="G2:G49" xr:uid="{D63F307E-C45A-4512-8A22-0C5D62B16F53}">
      <formula1>"未申请,已申请/未开,已开"</formula1>
    </dataValidation>
    <dataValidation type="list" allowBlank="1" showInputMessage="1" showErrorMessage="1" sqref="Q2:Q49" xr:uid="{E2DBE60E-5881-4EAC-B140-06F6BC771BCD}">
      <formula1>"未到货,已签收"</formula1>
    </dataValidation>
  </dataValidations>
  <pageMargins left="0.7" right="0.7" top="0.75" bottom="0.75" header="0.3" footer="0.3"/>
  <pageSetup paperSize="9" scale="51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C6D0DD-C199-4A74-8959-F7048E727F3F}">
          <x14:formula1>
            <xm:f>数据库!$M:$M</xm:f>
          </x14:formula1>
          <xm:sqref>B2:B49</xm:sqref>
        </x14:dataValidation>
        <x14:dataValidation type="list" allowBlank="1" showInputMessage="1" showErrorMessage="1" xr:uid="{7E8E0768-3250-46B0-B458-02CB940A1ABF}">
          <x14:formula1>
            <xm:f>数据库!$J$23:$J$27</xm:f>
          </x14:formula1>
          <xm:sqref>H2:H49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C6EF-40A9-40EB-ADE9-192217553103}">
  <dimension ref="D2:M27"/>
  <sheetViews>
    <sheetView topLeftCell="E1" workbookViewId="0">
      <selection activeCell="J8" sqref="J8"/>
    </sheetView>
  </sheetViews>
  <sheetFormatPr defaultRowHeight="14.25" x14ac:dyDescent="0.2"/>
  <cols>
    <col min="4" max="4" width="80.75" bestFit="1" customWidth="1"/>
    <col min="10" max="10" width="27.25" bestFit="1" customWidth="1"/>
    <col min="11" max="11" width="25" bestFit="1" customWidth="1"/>
    <col min="12" max="12" width="13" bestFit="1" customWidth="1"/>
    <col min="13" max="13" width="22.5" customWidth="1"/>
  </cols>
  <sheetData>
    <row r="2" spans="4:13" ht="15" x14ac:dyDescent="0.2">
      <c r="J2" s="16" t="s">
        <v>27</v>
      </c>
      <c r="K2" s="17" t="s">
        <v>16</v>
      </c>
      <c r="L2" s="18" t="s">
        <v>58</v>
      </c>
      <c r="M2" s="18" t="s">
        <v>73</v>
      </c>
    </row>
    <row r="3" spans="4:13" ht="15" x14ac:dyDescent="0.2">
      <c r="J3" s="11" t="s">
        <v>56</v>
      </c>
      <c r="K3" s="10" t="s">
        <v>49</v>
      </c>
      <c r="L3" s="18" t="s">
        <v>60</v>
      </c>
      <c r="M3" s="18" t="s">
        <v>71</v>
      </c>
    </row>
    <row r="4" spans="4:13" ht="15" x14ac:dyDescent="0.2">
      <c r="J4" s="8" t="s">
        <v>26</v>
      </c>
      <c r="K4" s="20" t="s">
        <v>54</v>
      </c>
      <c r="L4" s="18"/>
      <c r="M4" s="18" t="s">
        <v>75</v>
      </c>
    </row>
    <row r="5" spans="4:13" ht="15" x14ac:dyDescent="0.2">
      <c r="D5" t="s">
        <v>30</v>
      </c>
      <c r="J5" s="10" t="s">
        <v>25</v>
      </c>
      <c r="K5" s="20" t="s">
        <v>55</v>
      </c>
      <c r="L5" s="18"/>
      <c r="M5" s="18" t="s">
        <v>69</v>
      </c>
    </row>
    <row r="6" spans="4:13" ht="15" x14ac:dyDescent="0.2">
      <c r="D6" t="s">
        <v>31</v>
      </c>
      <c r="J6" s="10" t="s">
        <v>28</v>
      </c>
      <c r="K6" s="9" t="s">
        <v>15</v>
      </c>
      <c r="L6" s="18"/>
      <c r="M6" s="18" t="s">
        <v>70</v>
      </c>
    </row>
    <row r="7" spans="4:13" ht="15" x14ac:dyDescent="0.2">
      <c r="D7" t="s">
        <v>32</v>
      </c>
      <c r="J7" s="20" t="s">
        <v>110</v>
      </c>
      <c r="K7" s="10" t="s">
        <v>48</v>
      </c>
      <c r="L7" s="18"/>
      <c r="M7" s="18"/>
    </row>
    <row r="8" spans="4:13" x14ac:dyDescent="0.2">
      <c r="D8" t="s">
        <v>47</v>
      </c>
      <c r="J8" s="18" t="s">
        <v>254</v>
      </c>
      <c r="K8" s="9" t="s">
        <v>14</v>
      </c>
      <c r="L8" s="18"/>
      <c r="M8" s="18"/>
    </row>
    <row r="9" spans="4:13" x14ac:dyDescent="0.2">
      <c r="D9" t="s">
        <v>46</v>
      </c>
      <c r="J9" s="18"/>
      <c r="K9" s="19" t="s">
        <v>11</v>
      </c>
      <c r="L9" s="18"/>
      <c r="M9" s="18"/>
    </row>
    <row r="10" spans="4:13" x14ac:dyDescent="0.2">
      <c r="J10" s="18"/>
      <c r="K10" s="19" t="s">
        <v>90</v>
      </c>
      <c r="L10" s="18"/>
      <c r="M10" s="18"/>
    </row>
    <row r="11" spans="4:13" x14ac:dyDescent="0.2">
      <c r="K11" s="9" t="s">
        <v>252</v>
      </c>
    </row>
    <row r="12" spans="4:13" x14ac:dyDescent="0.2">
      <c r="K12" t="s">
        <v>250</v>
      </c>
    </row>
    <row r="23" spans="10:10" x14ac:dyDescent="0.2">
      <c r="J23" t="s">
        <v>79</v>
      </c>
    </row>
    <row r="24" spans="10:10" x14ac:dyDescent="0.2">
      <c r="J24" t="s">
        <v>80</v>
      </c>
    </row>
    <row r="25" spans="10:10" x14ac:dyDescent="0.2">
      <c r="J25" t="s">
        <v>81</v>
      </c>
    </row>
    <row r="26" spans="10:10" x14ac:dyDescent="0.2">
      <c r="J26" t="s">
        <v>82</v>
      </c>
    </row>
    <row r="27" spans="10:10" x14ac:dyDescent="0.2">
      <c r="J27" t="s">
        <v>84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订单执行</vt:lpstr>
      <vt:lpstr>订单执行详细</vt:lpstr>
      <vt:lpstr>数据库</vt:lpstr>
      <vt:lpstr>订单执行详细!Print_Area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lfeng</dc:creator>
  <cp:lastModifiedBy>Explorer</cp:lastModifiedBy>
  <cp:lastPrinted>2020-07-24T06:00:32Z</cp:lastPrinted>
  <dcterms:created xsi:type="dcterms:W3CDTF">2015-06-05T18:19:34Z</dcterms:created>
  <dcterms:modified xsi:type="dcterms:W3CDTF">2021-06-23T09:39:20Z</dcterms:modified>
</cp:coreProperties>
</file>