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306" documentId="8_{5AF800A2-D3CD-42C0-84D0-DB173922EFCA}" xr6:coauthVersionLast="47" xr6:coauthVersionMax="47" xr10:uidLastSave="{777234D2-D97E-4279-B7FD-3CEA85D1495C}"/>
  <bookViews>
    <workbookView xWindow="-120" yWindow="-120" windowWidth="29040" windowHeight="15720" xr2:uid="{00000000-000D-0000-FFFF-FFFF00000000}"/>
  </bookViews>
  <sheets>
    <sheet name="Planificacion" sheetId="11" r:id="rId1"/>
    <sheet name="Acerca de" sheetId="12" r:id="rId2"/>
  </sheets>
  <definedNames>
    <definedName name="hoy" localSheetId="0">TODAY()</definedName>
    <definedName name="Inicio_del_proyecto">Planificacion!$E$3</definedName>
    <definedName name="Semana_para_mostrar">Planificacion!$E$4</definedName>
    <definedName name="task_end" localSheetId="0">Planificacion!$F1</definedName>
    <definedName name="task_progress" localSheetId="0">Planificacion!$D1</definedName>
    <definedName name="task_start" localSheetId="0">Planificacion!$E1</definedName>
    <definedName name="_xlnm.Print_Titles" localSheetId="0">Planificacion!$4:$6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11" l="1"/>
  <c r="F42" i="11"/>
  <c r="E42" i="11"/>
  <c r="F41" i="11"/>
  <c r="F40" i="11"/>
  <c r="E40" i="11"/>
  <c r="E41" i="11" s="1"/>
  <c r="E34" i="11"/>
  <c r="F34" i="11" s="1"/>
  <c r="E28" i="11"/>
  <c r="F28" i="11" s="1"/>
  <c r="E20" i="11"/>
  <c r="F19" i="11"/>
  <c r="F16" i="11"/>
  <c r="E25" i="11"/>
  <c r="F25" i="11"/>
  <c r="E26" i="11" s="1"/>
  <c r="F26" i="11" s="1"/>
  <c r="E19" i="11"/>
  <c r="E16" i="11"/>
  <c r="E14" i="11"/>
  <c r="F14" i="11" s="1"/>
  <c r="E15" i="11" s="1"/>
  <c r="F15" i="11" s="1"/>
  <c r="E13" i="11"/>
  <c r="F13" i="11" s="1"/>
  <c r="E12" i="11"/>
  <c r="F12" i="11" s="1"/>
  <c r="E9" i="11"/>
  <c r="F9" i="11" s="1"/>
  <c r="E3" i="11"/>
  <c r="H7" i="11"/>
  <c r="F20" i="11" l="1"/>
  <c r="E21" i="11" s="1"/>
  <c r="E22" i="11" s="1"/>
  <c r="F24" i="11"/>
  <c r="E10" i="11"/>
  <c r="F10" i="11" s="1"/>
  <c r="I5" i="11"/>
  <c r="H8" i="11"/>
  <c r="F21" i="11" l="1"/>
  <c r="F22" i="11" s="1"/>
  <c r="E23" i="11" s="1"/>
  <c r="F23" i="11" s="1"/>
  <c r="E24" i="11" s="1"/>
  <c r="H9" i="11"/>
  <c r="I6" i="11"/>
  <c r="H10" i="11" l="1"/>
  <c r="H13" i="11"/>
  <c r="J5" i="11"/>
  <c r="K5" i="11" s="1"/>
  <c r="L5" i="11" s="1"/>
  <c r="M5" i="11" s="1"/>
  <c r="N5" i="11" s="1"/>
  <c r="O5" i="11" s="1"/>
  <c r="P5" i="11" s="1"/>
  <c r="I4" i="11"/>
  <c r="H14" i="11" l="1"/>
  <c r="H11" i="11"/>
  <c r="H12" i="11"/>
  <c r="P4" i="11"/>
  <c r="Q5" i="11"/>
  <c r="R5" i="11" s="1"/>
  <c r="S5" i="11" s="1"/>
  <c r="T5" i="11" s="1"/>
  <c r="U5" i="11" s="1"/>
  <c r="V5" i="11" s="1"/>
  <c r="W5" i="11" s="1"/>
  <c r="J6" i="11"/>
  <c r="H15" i="11" l="1"/>
  <c r="H16" i="11"/>
  <c r="H17" i="11"/>
  <c r="W4" i="11"/>
  <c r="X5" i="11"/>
  <c r="Y5" i="11" s="1"/>
  <c r="Z5" i="11" s="1"/>
  <c r="AA5" i="11" s="1"/>
  <c r="AB5" i="11" s="1"/>
  <c r="AC5" i="11" s="1"/>
  <c r="AD5" i="11" s="1"/>
  <c r="K6" i="11"/>
  <c r="H18" i="11" l="1"/>
  <c r="H33" i="11"/>
  <c r="H20" i="11"/>
  <c r="H21" i="11"/>
  <c r="AE5" i="11"/>
  <c r="AF5" i="11" s="1"/>
  <c r="AG5" i="11" s="1"/>
  <c r="AH5" i="11" s="1"/>
  <c r="AI5" i="11" s="1"/>
  <c r="AJ5" i="11" s="1"/>
  <c r="AD4" i="11"/>
  <c r="L6" i="11"/>
  <c r="AK5" i="11" l="1"/>
  <c r="AL5" i="11" s="1"/>
  <c r="AM5" i="11" s="1"/>
  <c r="AN5" i="11" s="1"/>
  <c r="AO5" i="11" s="1"/>
  <c r="AP5" i="11" s="1"/>
  <c r="AQ5" i="11" s="1"/>
  <c r="M6" i="11"/>
  <c r="H23" i="11" l="1"/>
  <c r="H19" i="11"/>
  <c r="H22" i="11"/>
  <c r="AR5" i="11"/>
  <c r="AS5" i="11" s="1"/>
  <c r="AK4" i="11"/>
  <c r="N6" i="11"/>
  <c r="AT5" i="11" l="1"/>
  <c r="AS6" i="11"/>
  <c r="AR4" i="11"/>
  <c r="O6" i="11"/>
  <c r="H24" i="11" l="1"/>
  <c r="AU5" i="11"/>
  <c r="AT6" i="11"/>
  <c r="H26" i="11" l="1"/>
  <c r="E27" i="11"/>
  <c r="F27" i="11" s="1"/>
  <c r="AV5" i="11"/>
  <c r="AU6" i="11"/>
  <c r="P6" i="11"/>
  <c r="Q6" i="11"/>
  <c r="AW5" i="11" l="1"/>
  <c r="AV6" i="11"/>
  <c r="R6" i="11"/>
  <c r="H27" i="11" l="1"/>
  <c r="H28" i="11"/>
  <c r="E29" i="11"/>
  <c r="F29" i="11" s="1"/>
  <c r="AX5" i="11"/>
  <c r="AY5" i="11" s="1"/>
  <c r="AW6" i="11"/>
  <c r="E30" i="11" l="1"/>
  <c r="F30" i="11" s="1"/>
  <c r="H29" i="11"/>
  <c r="AZ5" i="11"/>
  <c r="AY4" i="11"/>
  <c r="S6" i="11" s="1"/>
  <c r="AX6" i="11"/>
  <c r="T6" i="11"/>
  <c r="E31" i="11" l="1"/>
  <c r="AY6" i="11"/>
  <c r="BA5" i="11"/>
  <c r="AZ6" i="11"/>
  <c r="U6" i="11"/>
  <c r="E32" i="11" l="1"/>
  <c r="F32" i="11" s="1"/>
  <c r="F31" i="11"/>
  <c r="H30" i="11"/>
  <c r="H31" i="11"/>
  <c r="BA6" i="11"/>
  <c r="BB5" i="11"/>
  <c r="V6" i="11"/>
  <c r="BB6" i="11" l="1"/>
  <c r="BC5" i="11"/>
  <c r="W6" i="11"/>
  <c r="H32" i="11" l="1"/>
  <c r="H34" i="11"/>
  <c r="E35" i="11"/>
  <c r="BC6" i="11"/>
  <c r="BD5" i="11"/>
  <c r="X6" i="11"/>
  <c r="F35" i="11" l="1"/>
  <c r="H35" i="11" s="1"/>
  <c r="E36" i="11"/>
  <c r="BE5" i="11"/>
  <c r="BD6" i="11"/>
  <c r="Y6" i="11"/>
  <c r="F36" i="11" l="1"/>
  <c r="F37" i="11" s="1"/>
  <c r="E38" i="11" s="1"/>
  <c r="E37" i="11"/>
  <c r="BE6" i="11"/>
  <c r="BF5" i="11"/>
  <c r="H36" i="11" l="1"/>
  <c r="H37" i="11"/>
  <c r="F38" i="11"/>
  <c r="H25" i="11" s="1"/>
  <c r="E39" i="11"/>
  <c r="BF6" i="11"/>
  <c r="BG5" i="11"/>
  <c r="BF4" i="11"/>
  <c r="Z6" i="11" s="1"/>
  <c r="AA6" i="11"/>
  <c r="H38" i="11" l="1"/>
  <c r="F39" i="11"/>
  <c r="BG6" i="11"/>
  <c r="BH5" i="11"/>
  <c r="AB6" i="11"/>
  <c r="H39" i="11" l="1"/>
  <c r="BI5" i="11"/>
  <c r="BH6" i="11"/>
  <c r="AC6" i="11"/>
  <c r="H40" i="11" l="1"/>
  <c r="BJ5" i="11"/>
  <c r="BI6" i="11"/>
  <c r="AD6" i="11"/>
  <c r="H42" i="11" l="1"/>
  <c r="H43" i="11"/>
  <c r="H41" i="11"/>
  <c r="BK5" i="11"/>
  <c r="BJ6" i="11"/>
  <c r="AE6" i="11"/>
  <c r="H44" i="11" l="1"/>
  <c r="BL5" i="1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<sst xmlns="http://schemas.openxmlformats.org/spreadsheetml/2006/main" count="109" uniqueCount="90">
  <si>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</si>
  <si>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</si>
  <si>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</si>
  <si>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</si>
  <si>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</si>
  <si>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</si>
  <si>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</si>
  <si>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</si>
  <si>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</si>
  <si>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</si>
  <si>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</si>
  <si>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</si>
  <si>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</si>
  <si>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</si>
  <si>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</si>
  <si>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</si>
  <si>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</si>
  <si>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</si>
  <si>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</si>
  <si>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</si>
  <si>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</si>
  <si>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</si>
  <si>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</si>
  <si>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</si>
  <si>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</si>
  <si>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</si>
  <si>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</si>
  <si>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</si>
  <si>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</si>
  <si>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</si>
  <si>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</si>
  <si>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</si>
  <si>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</si>
  <si>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</si>
  <si>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</si>
  <si>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</si>
  <si>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</si>
  <si>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</si>
  <si>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</si>
  <si>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</si>
  <si>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</si>
  <si>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Fases de Planificación</t>
  </si>
  <si>
    <t>Detección imágenes o vídeos modificados mediante Redes Neuronales</t>
  </si>
  <si>
    <t>UAB</t>
  </si>
  <si>
    <t>Luis Fernando Paz Galeano</t>
  </si>
  <si>
    <t>Definición y planteamiento de objetivos.</t>
  </si>
  <si>
    <t>Realizar planificación del proyecto.</t>
  </si>
  <si>
    <t>Reunión inicial con el Tutor del proyecto.</t>
  </si>
  <si>
    <t>Revisión de bibliografía relevante</t>
  </si>
  <si>
    <t>Establecimiento de metodología y herramientas a utilizar.</t>
  </si>
  <si>
    <t>Seguir revisando bibliografía y recopilando información relevante.</t>
  </si>
  <si>
    <t>Definir el marco teórico y metodológico.</t>
  </si>
  <si>
    <t>Fases de Implementación</t>
  </si>
  <si>
    <t>Iniciar la implementación del proyecto.</t>
  </si>
  <si>
    <t>Identificar las variables a medir y los indicadores de análisis.</t>
  </si>
  <si>
    <t>Continuar con la implementación del proyecto</t>
  </si>
  <si>
    <t>Realizar el análisis preliminar de los resultados.</t>
  </si>
  <si>
    <t>Realizar la primera sesión de seguimiento.</t>
  </si>
  <si>
    <t>Tarea 6</t>
  </si>
  <si>
    <t>Tarea 7</t>
  </si>
  <si>
    <t>Tarea 8</t>
  </si>
  <si>
    <t>Corregir posibles desviaciones.</t>
  </si>
  <si>
    <t>Continuar con la implementación del proyecto.</t>
  </si>
  <si>
    <t>Fases de Presentación</t>
  </si>
  <si>
    <t>Realizar la segunda sesión de seguimiento.</t>
  </si>
  <si>
    <t>Tarea 9</t>
  </si>
  <si>
    <t>Tarea 10</t>
  </si>
  <si>
    <t>Tarea 11</t>
  </si>
  <si>
    <t>Evaluar los avances y corregir posibles desviaciones.</t>
  </si>
  <si>
    <t>Consolidar los resultados y comenzar a redactar el informe.</t>
  </si>
  <si>
    <t>Realizar la tercera sesión de seguimiento.</t>
  </si>
  <si>
    <t>Tarea 12</t>
  </si>
  <si>
    <t>Tarea 13</t>
  </si>
  <si>
    <t>Tarea 14</t>
  </si>
  <si>
    <t>Tarea 15</t>
  </si>
  <si>
    <t>Consolidar los resultados y continuar redactando el informe.</t>
  </si>
  <si>
    <t>Preparar el informe final para la revisión en la cuarta sesión de seguimiento.</t>
  </si>
  <si>
    <t>Comenzar a preparar la presentación.</t>
  </si>
  <si>
    <t>Fases de Evaluación y Presentación</t>
  </si>
  <si>
    <t>DESCRIPCIÓN</t>
  </si>
  <si>
    <t>Realizar la cuarta sesión de seguimiento.</t>
  </si>
  <si>
    <t>Corregir el informe final y ajustar la presentación.</t>
  </si>
  <si>
    <t>Preparar la propuesta de presentación para la revisión en la quinta sesión de seguimiento.</t>
  </si>
  <si>
    <t>Realizar los ajustes necesarios en el informe final.</t>
  </si>
  <si>
    <t>Realizar la quinta sesión de seguimiento.</t>
  </si>
  <si>
    <t>Ajustar la presentación y finalizar el informe.</t>
  </si>
  <si>
    <t>Preparar el dossier y el póster.</t>
  </si>
  <si>
    <t>Presentar y defender el TFG ante el tribunal.</t>
  </si>
  <si>
    <t>Entrega del Poster.</t>
  </si>
  <si>
    <t>Entrega del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</si>
</sst>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4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
      <b/>
      <sz val="9"/>
      <color theme="1"/>
      <name val="Calibri"/>
      <family val="2"/>
      <scheme val="minor"/>
    </font>
    <font>
      <sz val="8"/>
      <name val="Calibri"/>
      <family val="2"/>
      <scheme val="minor"/>
    </font>
    <font>
      <b/>
      <sz val="9"/>
      <color rgb="FFFF0000"/>
      <name val="Calibri"/>
      <family val="2"/>
      <scheme val="minor"/>
    </font>
    <font>
      <sz val="11"/>
      <color rgb="FF000000"/>
      <name val="Calibri"/>
      <family val="2"/>
      <scheme val="minor"/>
    </font>
    <font>
      <b/>
      <sz val="9"/>
      <color rgb="FF000000"/>
      <name val="Calibri"/>
      <family val="2"/>
      <scheme val="minor"/>
    </font>
    <font>
      <sz val="9"/>
      <color rgb="FF000000"/>
      <name val="Calibri"/>
      <family val="2"/>
      <scheme val="minor"/>
    </font>
    <font>
      <b/>
      <sz val="11"/>
      <color rgb="FFFF0000"/>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2DCDB"/>
        <bgColor rgb="FF000000"/>
      </patternFill>
    </fill>
    <fill>
      <patternFill patternType="solid">
        <fgColor rgb="FFC0504D"/>
        <bgColor rgb="FF000000"/>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9D9D9"/>
      </top>
      <bottom style="medium">
        <color rgb="FFD9D9D9"/>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24" fillId="10" borderId="0" applyNumberFormat="0" applyBorder="0" applyAlignment="0" applyProtection="0"/>
    <xf numFmtId="0" fontId="25" fillId="11" borderId="0" applyNumberFormat="0" applyBorder="0" applyAlignment="0" applyProtection="0"/>
    <xf numFmtId="0" fontId="26" fillId="12" borderId="11" applyNumberFormat="0" applyAlignment="0" applyProtection="0"/>
    <xf numFmtId="0" fontId="27" fillId="13" borderId="12" applyNumberFormat="0" applyAlignment="0" applyProtection="0"/>
    <xf numFmtId="0" fontId="28" fillId="13" borderId="11" applyNumberFormat="0" applyAlignment="0" applyProtection="0"/>
    <xf numFmtId="0" fontId="29" fillId="0" borderId="13" applyNumberFormat="0" applyFill="0" applyAlignment="0" applyProtection="0"/>
    <xf numFmtId="0" fontId="30" fillId="14" borderId="14" applyNumberFormat="0" applyAlignment="0" applyProtection="0"/>
    <xf numFmtId="0" fontId="31" fillId="0" borderId="0" applyNumberFormat="0" applyFill="0" applyBorder="0" applyAlignment="0" applyProtection="0"/>
    <xf numFmtId="0" fontId="7" fillId="15"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3" borderId="2" xfId="12" applyFill="1">
      <alignment horizontal="left" vertical="center" indent="2"/>
    </xf>
    <xf numFmtId="0" fontId="7" fillId="4" borderId="2" xfId="12" applyFill="1">
      <alignment horizontal="left" vertical="center" indent="2"/>
    </xf>
    <xf numFmtId="0" fontId="7" fillId="6"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7" fillId="6" borderId="2" xfId="10" applyNumberFormat="1"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168" fontId="7" fillId="3" borderId="2" xfId="10" applyFill="1">
      <alignment horizontal="center" vertical="center"/>
    </xf>
    <xf numFmtId="168" fontId="7" fillId="4" borderId="2" xfId="10" applyFill="1">
      <alignment horizontal="center" vertical="center"/>
    </xf>
    <xf numFmtId="0" fontId="7" fillId="40" borderId="2" xfId="12" applyFill="1">
      <alignment horizontal="left" vertical="center" indent="2"/>
    </xf>
    <xf numFmtId="168" fontId="7" fillId="40" borderId="2" xfId="10" applyFill="1">
      <alignment horizontal="center" vertical="center"/>
    </xf>
    <xf numFmtId="0" fontId="33" fillId="40" borderId="2" xfId="11" applyFont="1" applyFill="1" applyAlignment="1">
      <alignment horizontal="left" vertical="center"/>
    </xf>
    <xf numFmtId="0" fontId="33" fillId="3" borderId="2" xfId="11" applyFont="1" applyFill="1" applyAlignment="1">
      <alignment horizontal="left" vertical="center"/>
    </xf>
    <xf numFmtId="0" fontId="33" fillId="4" borderId="2" xfId="11" applyFont="1" applyFill="1" applyAlignment="1">
      <alignment horizontal="left" vertical="center"/>
    </xf>
    <xf numFmtId="0" fontId="33" fillId="6" borderId="2" xfId="11" applyFont="1" applyFill="1" applyAlignment="1">
      <alignment horizontal="left" vertical="center"/>
    </xf>
    <xf numFmtId="0" fontId="34" fillId="4" borderId="2" xfId="11" applyFont="1" applyFill="1" applyAlignment="1">
      <alignment horizontal="left" vertical="center"/>
    </xf>
    <xf numFmtId="0" fontId="34" fillId="6" borderId="2" xfId="11" applyFont="1" applyFill="1" applyAlignment="1">
      <alignment horizontal="left" vertical="center"/>
    </xf>
    <xf numFmtId="0" fontId="36" fillId="6" borderId="2" xfId="11" applyFont="1" applyFill="1" applyAlignment="1">
      <alignment horizontal="left" vertical="center"/>
    </xf>
    <xf numFmtId="0" fontId="5" fillId="41" borderId="2" xfId="0" applyFont="1" applyFill="1" applyBorder="1" applyAlignment="1">
      <alignment horizontal="left" vertical="center" indent="1"/>
    </xf>
    <xf numFmtId="0" fontId="7" fillId="41" borderId="2" xfId="11" applyFill="1">
      <alignment horizontal="center" vertical="center"/>
    </xf>
    <xf numFmtId="9" fontId="4" fillId="41" borderId="2" xfId="2" applyFont="1" applyFill="1" applyBorder="1" applyAlignment="1">
      <alignment horizontal="center" vertical="center"/>
    </xf>
    <xf numFmtId="168" fontId="0" fillId="41" borderId="2" xfId="0" applyNumberFormat="1" applyFill="1" applyBorder="1" applyAlignment="1">
      <alignment horizontal="center" vertical="center"/>
    </xf>
    <xf numFmtId="168" fontId="4" fillId="41" borderId="2" xfId="0" applyNumberFormat="1" applyFont="1" applyFill="1" applyBorder="1" applyAlignment="1">
      <alignment horizontal="center" vertical="center"/>
    </xf>
    <xf numFmtId="0" fontId="5" fillId="42" borderId="2" xfId="0" applyFont="1" applyFill="1" applyBorder="1" applyAlignment="1">
      <alignment horizontal="left" vertical="center" indent="1"/>
    </xf>
    <xf numFmtId="0" fontId="33" fillId="42" borderId="2" xfId="11" applyFont="1" applyFill="1" applyAlignment="1">
      <alignment horizontal="left" vertical="center"/>
    </xf>
    <xf numFmtId="9" fontId="4" fillId="42" borderId="2" xfId="2" applyFont="1" applyFill="1" applyBorder="1" applyAlignment="1">
      <alignment horizontal="center" vertical="center"/>
    </xf>
    <xf numFmtId="168" fontId="0" fillId="42" borderId="2" xfId="0" applyNumberFormat="1" applyFill="1" applyBorder="1" applyAlignment="1">
      <alignment horizontal="center" vertical="center"/>
    </xf>
    <xf numFmtId="168" fontId="4" fillId="42" borderId="2" xfId="0" applyNumberFormat="1" applyFont="1" applyFill="1" applyBorder="1" applyAlignment="1">
      <alignment horizontal="center" vertical="center"/>
    </xf>
    <xf numFmtId="0" fontId="5" fillId="43" borderId="2" xfId="0" applyFont="1" applyFill="1" applyBorder="1" applyAlignment="1">
      <alignment horizontal="left" vertical="center" indent="1"/>
    </xf>
    <xf numFmtId="0" fontId="33" fillId="43" borderId="2" xfId="11" applyFont="1" applyFill="1" applyAlignment="1">
      <alignment horizontal="left" vertical="center"/>
    </xf>
    <xf numFmtId="9" fontId="4" fillId="43" borderId="2" xfId="2" applyFont="1" applyFill="1" applyBorder="1" applyAlignment="1">
      <alignment horizontal="center" vertical="center"/>
    </xf>
    <xf numFmtId="168" fontId="0" fillId="43" borderId="2" xfId="0" applyNumberFormat="1" applyFill="1" applyBorder="1" applyAlignment="1">
      <alignment horizontal="center" vertical="center"/>
    </xf>
    <xf numFmtId="168" fontId="4" fillId="43" borderId="2" xfId="0" applyNumberFormat="1" applyFont="1" applyFill="1" applyBorder="1" applyAlignment="1">
      <alignment horizontal="center" vertical="center"/>
    </xf>
    <xf numFmtId="0" fontId="5" fillId="44" borderId="2" xfId="0" applyFont="1" applyFill="1" applyBorder="1" applyAlignment="1">
      <alignment horizontal="left" vertical="center" indent="1"/>
    </xf>
    <xf numFmtId="0" fontId="33" fillId="44" borderId="2" xfId="11" applyFont="1" applyFill="1" applyAlignment="1">
      <alignment horizontal="left" vertical="center"/>
    </xf>
    <xf numFmtId="9" fontId="4" fillId="44" borderId="2" xfId="2" applyFont="1" applyFill="1" applyBorder="1" applyAlignment="1">
      <alignment horizontal="center" vertical="center"/>
    </xf>
    <xf numFmtId="168" fontId="0" fillId="44" borderId="2" xfId="0" applyNumberFormat="1" applyFill="1" applyBorder="1" applyAlignment="1">
      <alignment horizontal="center" vertical="center"/>
    </xf>
    <xf numFmtId="168" fontId="4" fillId="44" borderId="2" xfId="0" applyNumberFormat="1" applyFont="1" applyFill="1" applyBorder="1" applyAlignment="1">
      <alignment horizontal="center" vertical="center"/>
    </xf>
    <xf numFmtId="0" fontId="37" fillId="45" borderId="17" xfId="0" applyFont="1" applyFill="1" applyBorder="1" applyAlignment="1">
      <alignment horizontal="left" vertical="center" indent="2"/>
    </xf>
    <xf numFmtId="0" fontId="38" fillId="45" borderId="17" xfId="0" applyFont="1" applyFill="1" applyBorder="1" applyAlignment="1">
      <alignment horizontal="left" vertical="center"/>
    </xf>
    <xf numFmtId="9" fontId="4" fillId="46" borderId="17" xfId="0" applyNumberFormat="1" applyFont="1" applyFill="1" applyBorder="1" applyAlignment="1">
      <alignment horizontal="center" vertical="center"/>
    </xf>
    <xf numFmtId="168" fontId="37" fillId="45" borderId="17" xfId="0" applyNumberFormat="1" applyFont="1" applyFill="1" applyBorder="1" applyAlignment="1">
      <alignment horizontal="center" vertical="center"/>
    </xf>
    <xf numFmtId="0" fontId="39" fillId="45" borderId="17" xfId="0" applyFont="1" applyFill="1" applyBorder="1" applyAlignment="1">
      <alignment horizontal="left" vertical="center"/>
    </xf>
    <xf numFmtId="168" fontId="40" fillId="4" borderId="2" xfId="10" applyFont="1" applyFill="1">
      <alignment horizontal="center" vertical="center"/>
    </xf>
    <xf numFmtId="168" fontId="40" fillId="45" borderId="17" xfId="0" applyNumberFormat="1" applyFont="1" applyFill="1" applyBorder="1" applyAlignment="1">
      <alignment horizontal="center" vertical="center"/>
    </xf>
    <xf numFmtId="168" fontId="40" fillId="6" borderId="2" xfId="10" applyNumberFormat="1" applyFont="1" applyFill="1">
      <alignment horizontal="center" vertical="center"/>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7" fillId="0" borderId="3" xfId="9" applyNumberFormat="1">
      <alignment horizontal="center" vertical="center"/>
    </xf>
    <xf numFmtId="0" fontId="7" fillId="0" borderId="0" xfId="8">
      <alignment horizontal="right" indent="1"/>
    </xf>
    <xf numFmtId="0" fontId="7"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85" zoomScaleNormal="85" zoomScalePageLayoutView="70" workbookViewId="0">
      <pane ySplit="6" topLeftCell="A30" activePane="bottomLeft" state="frozen"/>
      <selection pane="bottomLeft" activeCell="AB40" sqref="AB40"/>
    </sheetView>
  </sheetViews>
  <sheetFormatPr baseColWidth="10" defaultColWidth="9.140625" defaultRowHeight="30" customHeight="1" x14ac:dyDescent="0.25"/>
  <cols>
    <col min="1" max="1" width="2.7109375" style="26" customWidth="1"/>
    <col min="2" max="2" width="32" customWidth="1"/>
    <col min="3" max="3" width="56.285156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27" t="s">
        <v>0</v>
      </c>
      <c r="B1" s="29" t="s">
        <v>42</v>
      </c>
      <c r="C1" s="1"/>
      <c r="D1" s="2"/>
      <c r="E1" s="4"/>
      <c r="F1" s="15"/>
      <c r="H1" s="2"/>
      <c r="I1" s="36"/>
    </row>
    <row r="2" spans="1:64" ht="30" customHeight="1" x14ac:dyDescent="0.3">
      <c r="A2" s="26" t="s">
        <v>1</v>
      </c>
      <c r="B2" s="30" t="s">
        <v>43</v>
      </c>
      <c r="I2" s="37"/>
    </row>
    <row r="3" spans="1:64" ht="30" customHeight="1" x14ac:dyDescent="0.25">
      <c r="A3" s="26" t="s">
        <v>2</v>
      </c>
      <c r="B3" s="31" t="s">
        <v>44</v>
      </c>
      <c r="C3" s="86" t="s">
        <v>20</v>
      </c>
      <c r="D3" s="87"/>
      <c r="E3" s="85">
        <f>DATE(2023,2,19)</f>
        <v>44976</v>
      </c>
      <c r="F3" s="85"/>
    </row>
    <row r="4" spans="1:64" ht="30" customHeight="1" x14ac:dyDescent="0.25">
      <c r="A4" s="27" t="s">
        <v>3</v>
      </c>
      <c r="C4" s="86" t="s">
        <v>21</v>
      </c>
      <c r="D4" s="87"/>
      <c r="E4" s="6">
        <v>1</v>
      </c>
      <c r="I4" s="82">
        <f>I5</f>
        <v>44977</v>
      </c>
      <c r="J4" s="83"/>
      <c r="K4" s="83"/>
      <c r="L4" s="83"/>
      <c r="M4" s="83"/>
      <c r="N4" s="83"/>
      <c r="O4" s="84"/>
      <c r="P4" s="82">
        <f>P5</f>
        <v>44984</v>
      </c>
      <c r="Q4" s="83"/>
      <c r="R4" s="83"/>
      <c r="S4" s="83"/>
      <c r="T4" s="83"/>
      <c r="U4" s="83"/>
      <c r="V4" s="84"/>
      <c r="W4" s="82">
        <f>W5</f>
        <v>44991</v>
      </c>
      <c r="X4" s="83"/>
      <c r="Y4" s="83"/>
      <c r="Z4" s="83"/>
      <c r="AA4" s="83"/>
      <c r="AB4" s="83"/>
      <c r="AC4" s="84"/>
      <c r="AD4" s="82">
        <f>AD5</f>
        <v>44998</v>
      </c>
      <c r="AE4" s="83"/>
      <c r="AF4" s="83"/>
      <c r="AG4" s="83"/>
      <c r="AH4" s="83"/>
      <c r="AI4" s="83"/>
      <c r="AJ4" s="84"/>
      <c r="AK4" s="82">
        <f>AK5</f>
        <v>45005</v>
      </c>
      <c r="AL4" s="83"/>
      <c r="AM4" s="83"/>
      <c r="AN4" s="83"/>
      <c r="AO4" s="83"/>
      <c r="AP4" s="83"/>
      <c r="AQ4" s="84"/>
      <c r="AR4" s="82">
        <f>AR5</f>
        <v>45012</v>
      </c>
      <c r="AS4" s="83"/>
      <c r="AT4" s="83"/>
      <c r="AU4" s="83"/>
      <c r="AV4" s="83"/>
      <c r="AW4" s="83"/>
      <c r="AX4" s="84"/>
      <c r="AY4" s="82">
        <f>AY5</f>
        <v>45019</v>
      </c>
      <c r="AZ4" s="83"/>
      <c r="BA4" s="83"/>
      <c r="BB4" s="83"/>
      <c r="BC4" s="83"/>
      <c r="BD4" s="83"/>
      <c r="BE4" s="84"/>
      <c r="BF4" s="82">
        <f>BF5</f>
        <v>45026</v>
      </c>
      <c r="BG4" s="83"/>
      <c r="BH4" s="83"/>
      <c r="BI4" s="83"/>
      <c r="BJ4" s="83"/>
      <c r="BK4" s="83"/>
      <c r="BL4" s="84"/>
    </row>
    <row r="5" spans="1:64" ht="15" customHeight="1" x14ac:dyDescent="0.25">
      <c r="A5" s="27" t="s">
        <v>4</v>
      </c>
      <c r="B5" s="35"/>
      <c r="C5" s="35"/>
      <c r="D5" s="35"/>
      <c r="E5" s="35"/>
      <c r="F5" s="35"/>
      <c r="G5" s="35"/>
      <c r="I5" s="40">
        <f>Inicio_del_proyecto-WEEKDAY(Inicio_del_proyecto,1)+2+7*(Semana_para_mostrar-1)</f>
        <v>44977</v>
      </c>
      <c r="J5" s="41">
        <f>I5+1</f>
        <v>44978</v>
      </c>
      <c r="K5" s="41">
        <f t="shared" ref="K5:AX5" si="0">J5+1</f>
        <v>44979</v>
      </c>
      <c r="L5" s="41">
        <f t="shared" si="0"/>
        <v>44980</v>
      </c>
      <c r="M5" s="41">
        <f t="shared" si="0"/>
        <v>44981</v>
      </c>
      <c r="N5" s="41">
        <f t="shared" si="0"/>
        <v>44982</v>
      </c>
      <c r="O5" s="42">
        <f t="shared" si="0"/>
        <v>44983</v>
      </c>
      <c r="P5" s="40">
        <f>O5+1</f>
        <v>44984</v>
      </c>
      <c r="Q5" s="41">
        <f>P5+1</f>
        <v>44985</v>
      </c>
      <c r="R5" s="41">
        <f t="shared" si="0"/>
        <v>44986</v>
      </c>
      <c r="S5" s="41">
        <f t="shared" si="0"/>
        <v>44987</v>
      </c>
      <c r="T5" s="41">
        <f t="shared" si="0"/>
        <v>44988</v>
      </c>
      <c r="U5" s="41">
        <f t="shared" si="0"/>
        <v>44989</v>
      </c>
      <c r="V5" s="42">
        <f t="shared" si="0"/>
        <v>44990</v>
      </c>
      <c r="W5" s="40">
        <f>V5+1</f>
        <v>44991</v>
      </c>
      <c r="X5" s="41">
        <f>W5+1</f>
        <v>44992</v>
      </c>
      <c r="Y5" s="41">
        <f t="shared" si="0"/>
        <v>44993</v>
      </c>
      <c r="Z5" s="41">
        <f t="shared" si="0"/>
        <v>44994</v>
      </c>
      <c r="AA5" s="41">
        <f t="shared" si="0"/>
        <v>44995</v>
      </c>
      <c r="AB5" s="41">
        <f t="shared" si="0"/>
        <v>44996</v>
      </c>
      <c r="AC5" s="42">
        <f t="shared" si="0"/>
        <v>44997</v>
      </c>
      <c r="AD5" s="40">
        <f>AC5+1</f>
        <v>44998</v>
      </c>
      <c r="AE5" s="41">
        <f>AD5+1</f>
        <v>44999</v>
      </c>
      <c r="AF5" s="41">
        <f t="shared" si="0"/>
        <v>45000</v>
      </c>
      <c r="AG5" s="41">
        <f t="shared" si="0"/>
        <v>45001</v>
      </c>
      <c r="AH5" s="41">
        <f t="shared" si="0"/>
        <v>45002</v>
      </c>
      <c r="AI5" s="41">
        <f t="shared" si="0"/>
        <v>45003</v>
      </c>
      <c r="AJ5" s="42">
        <f t="shared" si="0"/>
        <v>45004</v>
      </c>
      <c r="AK5" s="40">
        <f>AJ5+1</f>
        <v>45005</v>
      </c>
      <c r="AL5" s="41">
        <f>AK5+1</f>
        <v>45006</v>
      </c>
      <c r="AM5" s="41">
        <f t="shared" si="0"/>
        <v>45007</v>
      </c>
      <c r="AN5" s="41">
        <f t="shared" si="0"/>
        <v>45008</v>
      </c>
      <c r="AO5" s="41">
        <f t="shared" si="0"/>
        <v>45009</v>
      </c>
      <c r="AP5" s="41">
        <f t="shared" si="0"/>
        <v>45010</v>
      </c>
      <c r="AQ5" s="42">
        <f t="shared" si="0"/>
        <v>45011</v>
      </c>
      <c r="AR5" s="40">
        <f>AQ5+1</f>
        <v>45012</v>
      </c>
      <c r="AS5" s="41">
        <f>AR5+1</f>
        <v>45013</v>
      </c>
      <c r="AT5" s="41">
        <f t="shared" si="0"/>
        <v>45014</v>
      </c>
      <c r="AU5" s="41">
        <f t="shared" si="0"/>
        <v>45015</v>
      </c>
      <c r="AV5" s="41">
        <f t="shared" si="0"/>
        <v>45016</v>
      </c>
      <c r="AW5" s="41">
        <f t="shared" si="0"/>
        <v>45017</v>
      </c>
      <c r="AX5" s="42">
        <f t="shared" si="0"/>
        <v>45018</v>
      </c>
      <c r="AY5" s="40">
        <f>AX5+1</f>
        <v>45019</v>
      </c>
      <c r="AZ5" s="41">
        <f>AY5+1</f>
        <v>45020</v>
      </c>
      <c r="BA5" s="41">
        <f t="shared" ref="BA5:BE5" si="1">AZ5+1</f>
        <v>45021</v>
      </c>
      <c r="BB5" s="41">
        <f t="shared" si="1"/>
        <v>45022</v>
      </c>
      <c r="BC5" s="41">
        <f t="shared" si="1"/>
        <v>45023</v>
      </c>
      <c r="BD5" s="41">
        <f t="shared" si="1"/>
        <v>45024</v>
      </c>
      <c r="BE5" s="42">
        <f t="shared" si="1"/>
        <v>45025</v>
      </c>
      <c r="BF5" s="40">
        <f>BE5+1</f>
        <v>45026</v>
      </c>
      <c r="BG5" s="41">
        <f>BF5+1</f>
        <v>45027</v>
      </c>
      <c r="BH5" s="41">
        <f t="shared" ref="BH5:BL5" si="2">BG5+1</f>
        <v>45028</v>
      </c>
      <c r="BI5" s="41">
        <f t="shared" si="2"/>
        <v>45029</v>
      </c>
      <c r="BJ5" s="41">
        <f t="shared" si="2"/>
        <v>45030</v>
      </c>
      <c r="BK5" s="41">
        <f t="shared" si="2"/>
        <v>45031</v>
      </c>
      <c r="BL5" s="42">
        <f t="shared" si="2"/>
        <v>45032</v>
      </c>
    </row>
    <row r="6" spans="1:64" ht="30" customHeight="1" thickBot="1" x14ac:dyDescent="0.3">
      <c r="A6" s="27" t="s">
        <v>5</v>
      </c>
      <c r="B6" s="7" t="s">
        <v>14</v>
      </c>
      <c r="C6" s="8" t="s">
        <v>79</v>
      </c>
      <c r="D6" s="8" t="s">
        <v>22</v>
      </c>
      <c r="E6" s="8" t="s">
        <v>23</v>
      </c>
      <c r="F6" s="8" t="s">
        <v>24</v>
      </c>
      <c r="G6" s="8"/>
      <c r="H6" s="8" t="s">
        <v>25</v>
      </c>
      <c r="I6" s="9" t="str">
        <f t="shared" ref="I6" si="3">LEFT(TEXT(I5,"ddd"),1)</f>
        <v>l</v>
      </c>
      <c r="J6" s="9" t="str">
        <f t="shared" ref="J6:AR6" si="4">LEFT(TEXT(J5,"ddd"),1)</f>
        <v>m</v>
      </c>
      <c r="K6" s="9" t="str">
        <f t="shared" si="4"/>
        <v>m</v>
      </c>
      <c r="L6" s="9" t="str">
        <f t="shared" si="4"/>
        <v>j</v>
      </c>
      <c r="M6" s="9" t="str">
        <f t="shared" si="4"/>
        <v>v</v>
      </c>
      <c r="N6" s="9" t="str">
        <f t="shared" si="4"/>
        <v>s</v>
      </c>
      <c r="O6" s="9" t="str">
        <f t="shared" si="4"/>
        <v>d</v>
      </c>
      <c r="P6" s="9" t="str">
        <f t="shared" si="4"/>
        <v>l</v>
      </c>
      <c r="Q6" s="9" t="str">
        <f t="shared" si="4"/>
        <v>m</v>
      </c>
      <c r="R6" s="9" t="str">
        <f t="shared" si="4"/>
        <v>m</v>
      </c>
      <c r="S6" s="9" t="str">
        <f t="shared" si="4"/>
        <v>j</v>
      </c>
      <c r="T6" s="9" t="str">
        <f t="shared" si="4"/>
        <v>v</v>
      </c>
      <c r="U6" s="9" t="str">
        <f t="shared" si="4"/>
        <v>s</v>
      </c>
      <c r="V6" s="9" t="str">
        <f t="shared" si="4"/>
        <v>d</v>
      </c>
      <c r="W6" s="9" t="str">
        <f t="shared" si="4"/>
        <v>l</v>
      </c>
      <c r="X6" s="9" t="str">
        <f t="shared" si="4"/>
        <v>m</v>
      </c>
      <c r="Y6" s="9" t="str">
        <f t="shared" si="4"/>
        <v>m</v>
      </c>
      <c r="Z6" s="9" t="str">
        <f t="shared" si="4"/>
        <v>j</v>
      </c>
      <c r="AA6" s="9" t="str">
        <f t="shared" si="4"/>
        <v>v</v>
      </c>
      <c r="AB6" s="9" t="str">
        <f t="shared" si="4"/>
        <v>s</v>
      </c>
      <c r="AC6" s="9" t="str">
        <f t="shared" si="4"/>
        <v>d</v>
      </c>
      <c r="AD6" s="9" t="str">
        <f t="shared" si="4"/>
        <v>l</v>
      </c>
      <c r="AE6" s="9" t="str">
        <f t="shared" si="4"/>
        <v>m</v>
      </c>
      <c r="AF6" s="9" t="str">
        <f t="shared" si="4"/>
        <v>m</v>
      </c>
      <c r="AG6" s="9" t="str">
        <f t="shared" si="4"/>
        <v>j</v>
      </c>
      <c r="AH6" s="9" t="str">
        <f t="shared" si="4"/>
        <v>v</v>
      </c>
      <c r="AI6" s="9" t="str">
        <f t="shared" si="4"/>
        <v>s</v>
      </c>
      <c r="AJ6" s="9" t="str">
        <f t="shared" si="4"/>
        <v>d</v>
      </c>
      <c r="AK6" s="9" t="str">
        <f t="shared" si="4"/>
        <v>l</v>
      </c>
      <c r="AL6" s="9" t="str">
        <f t="shared" si="4"/>
        <v>m</v>
      </c>
      <c r="AM6" s="9" t="str">
        <f t="shared" si="4"/>
        <v>m</v>
      </c>
      <c r="AN6" s="9" t="str">
        <f t="shared" si="4"/>
        <v>j</v>
      </c>
      <c r="AO6" s="9" t="str">
        <f t="shared" si="4"/>
        <v>v</v>
      </c>
      <c r="AP6" s="9" t="str">
        <f t="shared" si="4"/>
        <v>s</v>
      </c>
      <c r="AQ6" s="9" t="str">
        <f t="shared" si="4"/>
        <v>d</v>
      </c>
      <c r="AR6" s="9" t="str">
        <f t="shared" si="4"/>
        <v>l</v>
      </c>
      <c r="AS6" s="9" t="str">
        <f t="shared" ref="AS6:BL6" si="5">LEFT(TEXT(AS5,"ddd"),1)</f>
        <v>m</v>
      </c>
      <c r="AT6" s="9" t="str">
        <f t="shared" si="5"/>
        <v>m</v>
      </c>
      <c r="AU6" s="9" t="str">
        <f t="shared" si="5"/>
        <v>j</v>
      </c>
      <c r="AV6" s="9" t="str">
        <f t="shared" si="5"/>
        <v>v</v>
      </c>
      <c r="AW6" s="9" t="str">
        <f t="shared" si="5"/>
        <v>s</v>
      </c>
      <c r="AX6" s="9" t="str">
        <f t="shared" si="5"/>
        <v>d</v>
      </c>
      <c r="AY6" s="9" t="str">
        <f t="shared" si="5"/>
        <v>l</v>
      </c>
      <c r="AZ6" s="9" t="str">
        <f t="shared" si="5"/>
        <v>m</v>
      </c>
      <c r="BA6" s="9" t="str">
        <f t="shared" si="5"/>
        <v>m</v>
      </c>
      <c r="BB6" s="9" t="str">
        <f t="shared" si="5"/>
        <v>j</v>
      </c>
      <c r="BC6" s="9" t="str">
        <f t="shared" si="5"/>
        <v>v</v>
      </c>
      <c r="BD6" s="9" t="str">
        <f t="shared" si="5"/>
        <v>s</v>
      </c>
      <c r="BE6" s="9" t="str">
        <f t="shared" si="5"/>
        <v>d</v>
      </c>
      <c r="BF6" s="9" t="str">
        <f t="shared" si="5"/>
        <v>l</v>
      </c>
      <c r="BG6" s="9" t="str">
        <f t="shared" si="5"/>
        <v>m</v>
      </c>
      <c r="BH6" s="9" t="str">
        <f t="shared" si="5"/>
        <v>m</v>
      </c>
      <c r="BI6" s="9" t="str">
        <f t="shared" si="5"/>
        <v>j</v>
      </c>
      <c r="BJ6" s="9" t="str">
        <f t="shared" si="5"/>
        <v>v</v>
      </c>
      <c r="BK6" s="9" t="str">
        <f t="shared" si="5"/>
        <v>s</v>
      </c>
      <c r="BL6" s="9" t="str">
        <f t="shared" si="5"/>
        <v>d</v>
      </c>
    </row>
    <row r="7" spans="1:64" ht="30" hidden="1" customHeight="1" thickBot="1" x14ac:dyDescent="0.3">
      <c r="A7" s="26" t="s">
        <v>6</v>
      </c>
      <c r="C7" s="28"/>
      <c r="E7"/>
      <c r="H7" t="str">
        <f>IF(OR(ISBLANK(task_start),ISBLANK(task_end)),"",task_end-task_start+1)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3" customFormat="1" ht="30" customHeight="1" thickBot="1" x14ac:dyDescent="0.3">
      <c r="A8" s="27" t="s">
        <v>7</v>
      </c>
      <c r="B8" s="54" t="s">
        <v>63</v>
      </c>
      <c r="C8" s="55"/>
      <c r="D8" s="56"/>
      <c r="E8" s="57"/>
      <c r="F8" s="58"/>
      <c r="G8" s="10"/>
      <c r="H8" s="10" t="str">
        <f t="shared" ref="H8:H44" si="6">IF(OR(ISBLANK(task_start),ISBLANK(task_end)),"",task_end-task_start+1)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3" customFormat="1" ht="30" customHeight="1" thickBot="1" x14ac:dyDescent="0.3">
      <c r="A9" s="27" t="s">
        <v>8</v>
      </c>
      <c r="B9" s="45" t="s">
        <v>15</v>
      </c>
      <c r="C9" s="47" t="s">
        <v>47</v>
      </c>
      <c r="D9" s="56">
        <v>1</v>
      </c>
      <c r="E9" s="46">
        <f>Inicio_del_proyecto</f>
        <v>44976</v>
      </c>
      <c r="F9" s="46">
        <f>E9+0</f>
        <v>44976</v>
      </c>
      <c r="G9" s="10"/>
      <c r="H9" s="10">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3" customFormat="1" ht="30" customHeight="1" thickBot="1" x14ac:dyDescent="0.3">
      <c r="A10" s="27" t="s">
        <v>9</v>
      </c>
      <c r="B10" s="45" t="s">
        <v>16</v>
      </c>
      <c r="C10" s="47" t="s">
        <v>46</v>
      </c>
      <c r="D10" s="56">
        <v>0.9</v>
      </c>
      <c r="E10" s="46">
        <f>F9</f>
        <v>44976</v>
      </c>
      <c r="F10" s="46">
        <f>E10+15</f>
        <v>44991</v>
      </c>
      <c r="G10" s="10"/>
      <c r="H10" s="10">
        <f t="shared" si="6"/>
        <v>16</v>
      </c>
      <c r="I10" s="12"/>
      <c r="J10" s="12"/>
      <c r="K10" s="12"/>
      <c r="L10" s="12"/>
      <c r="M10" s="12"/>
      <c r="N10" s="12"/>
      <c r="O10" s="12"/>
      <c r="P10" s="12"/>
      <c r="Q10" s="12"/>
      <c r="R10" s="12"/>
      <c r="S10" s="12"/>
      <c r="T10" s="12"/>
      <c r="U10" s="13"/>
      <c r="V10" s="13"/>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3" customFormat="1" ht="30" customHeight="1" thickBot="1" x14ac:dyDescent="0.3">
      <c r="A11" s="26"/>
      <c r="B11" s="59" t="s">
        <v>41</v>
      </c>
      <c r="C11" s="60"/>
      <c r="D11" s="61"/>
      <c r="E11" s="62"/>
      <c r="F11" s="63"/>
      <c r="G11" s="10"/>
      <c r="H11" s="10" t="str">
        <f t="shared" si="6"/>
        <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3" customFormat="1" ht="30" customHeight="1" thickBot="1" x14ac:dyDescent="0.3">
      <c r="A12" s="26"/>
      <c r="B12" s="32" t="s">
        <v>15</v>
      </c>
      <c r="C12" s="48" t="s">
        <v>45</v>
      </c>
      <c r="D12" s="61">
        <v>0.5</v>
      </c>
      <c r="E12" s="43">
        <f>DATE(2023,3,1)</f>
        <v>44986</v>
      </c>
      <c r="F12" s="43">
        <f>E12+9</f>
        <v>44995</v>
      </c>
      <c r="G12" s="10"/>
      <c r="H12" s="10">
        <f t="shared" si="6"/>
        <v>10</v>
      </c>
      <c r="I12" s="12"/>
      <c r="J12" s="12"/>
      <c r="K12" s="12"/>
      <c r="L12" s="12"/>
      <c r="M12" s="12"/>
      <c r="N12" s="12"/>
      <c r="O12" s="12"/>
      <c r="P12" s="12"/>
      <c r="Q12" s="12"/>
      <c r="R12" s="12"/>
      <c r="S12" s="12"/>
      <c r="T12" s="12"/>
      <c r="U12" s="12"/>
      <c r="V12" s="12"/>
      <c r="W12" s="12"/>
      <c r="X12" s="12"/>
      <c r="Y12" s="13"/>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3" customFormat="1" ht="30" customHeight="1" thickBot="1" x14ac:dyDescent="0.3">
      <c r="A13" s="26"/>
      <c r="B13" s="32" t="s">
        <v>16</v>
      </c>
      <c r="C13" s="48" t="s">
        <v>48</v>
      </c>
      <c r="D13" s="61">
        <v>0</v>
      </c>
      <c r="E13" s="43">
        <f>DATE(2023,3,1)</f>
        <v>44986</v>
      </c>
      <c r="F13" s="43">
        <f>E13+9</f>
        <v>44995</v>
      </c>
      <c r="G13" s="10"/>
      <c r="H13" s="10">
        <f t="shared" si="6"/>
        <v>10</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3" customFormat="1" ht="30" customHeight="1" thickBot="1" x14ac:dyDescent="0.3">
      <c r="A14" s="27" t="s">
        <v>10</v>
      </c>
      <c r="B14" s="32" t="s">
        <v>17</v>
      </c>
      <c r="C14" s="48" t="s">
        <v>49</v>
      </c>
      <c r="D14" s="61">
        <v>0</v>
      </c>
      <c r="E14" s="43">
        <f>DATE(2023,3,1)</f>
        <v>44986</v>
      </c>
      <c r="F14" s="43">
        <f>E14+2</f>
        <v>44988</v>
      </c>
      <c r="G14" s="10"/>
      <c r="H14" s="10">
        <f t="shared" si="6"/>
        <v>3</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3" customFormat="1" ht="30" customHeight="1" thickBot="1" x14ac:dyDescent="0.3">
      <c r="A15" s="27"/>
      <c r="B15" s="32" t="s">
        <v>18</v>
      </c>
      <c r="C15" s="48" t="s">
        <v>50</v>
      </c>
      <c r="D15" s="61">
        <v>0</v>
      </c>
      <c r="E15" s="43">
        <f>F14+1</f>
        <v>44989</v>
      </c>
      <c r="F15" s="43">
        <f>E15+11</f>
        <v>45000</v>
      </c>
      <c r="G15" s="10"/>
      <c r="H15" s="10">
        <f t="shared" si="6"/>
        <v>12</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3" customFormat="1" ht="30" customHeight="1" thickBot="1" x14ac:dyDescent="0.3">
      <c r="A16" s="26"/>
      <c r="B16" s="32" t="s">
        <v>19</v>
      </c>
      <c r="C16" s="48" t="s">
        <v>51</v>
      </c>
      <c r="D16" s="61">
        <v>0</v>
      </c>
      <c r="E16" s="43">
        <f>DATE(2023,3,11)</f>
        <v>44996</v>
      </c>
      <c r="F16" s="43">
        <f>E16+5</f>
        <v>45001</v>
      </c>
      <c r="G16" s="10"/>
      <c r="H16" s="10">
        <f t="shared" si="6"/>
        <v>6</v>
      </c>
      <c r="I16" s="12"/>
      <c r="J16" s="12"/>
      <c r="K16" s="12"/>
      <c r="L16" s="12"/>
      <c r="M16" s="12"/>
      <c r="N16" s="12"/>
      <c r="O16" s="12"/>
      <c r="P16" s="12"/>
      <c r="Q16" s="12"/>
      <c r="R16" s="12"/>
      <c r="S16" s="12"/>
      <c r="T16" s="12"/>
      <c r="U16" s="13"/>
      <c r="V16" s="13"/>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3" customFormat="1" ht="30" customHeight="1" thickBot="1" x14ac:dyDescent="0.3">
      <c r="A17" s="26"/>
      <c r="B17" s="64" t="s">
        <v>52</v>
      </c>
      <c r="C17" s="65"/>
      <c r="D17" s="66"/>
      <c r="E17" s="67"/>
      <c r="F17" s="68"/>
      <c r="G17" s="10"/>
      <c r="H17" s="10" t="str">
        <f t="shared" si="6"/>
        <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3" customFormat="1" ht="30" customHeight="1" thickBot="1" x14ac:dyDescent="0.3">
      <c r="A18" s="26"/>
      <c r="B18" s="74" t="s">
        <v>19</v>
      </c>
      <c r="C18" s="75" t="s">
        <v>57</v>
      </c>
      <c r="D18" s="76">
        <v>0</v>
      </c>
      <c r="E18" s="80">
        <v>44991</v>
      </c>
      <c r="F18" s="80">
        <v>44997</v>
      </c>
      <c r="G18" s="10"/>
      <c r="H18" s="10">
        <f t="shared" si="6"/>
        <v>7</v>
      </c>
      <c r="I18" s="12"/>
      <c r="J18" s="12"/>
      <c r="K18" s="12"/>
      <c r="L18" s="12"/>
      <c r="M18" s="12"/>
      <c r="N18" s="12"/>
      <c r="O18" s="12"/>
      <c r="P18" s="12"/>
      <c r="Q18" s="12"/>
      <c r="R18" s="12"/>
      <c r="S18" s="12"/>
      <c r="T18" s="12"/>
      <c r="U18" s="12"/>
      <c r="V18" s="12"/>
      <c r="W18" s="12"/>
      <c r="X18" s="12"/>
      <c r="Y18" s="13"/>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3" customFormat="1" ht="30" customHeight="1" thickBot="1" x14ac:dyDescent="0.3">
      <c r="A19" s="26"/>
      <c r="B19" s="74" t="s">
        <v>15</v>
      </c>
      <c r="C19" s="78" t="s">
        <v>53</v>
      </c>
      <c r="D19" s="76">
        <v>0</v>
      </c>
      <c r="E19" s="77">
        <f>F18</f>
        <v>44997</v>
      </c>
      <c r="F19" s="77">
        <f>E19+15</f>
        <v>45012</v>
      </c>
      <c r="G19" s="10"/>
      <c r="H19" s="10">
        <f t="shared" si="6"/>
        <v>16</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3" customFormat="1" ht="30" customHeight="1" thickBot="1" x14ac:dyDescent="0.3">
      <c r="A20" s="26" t="s">
        <v>11</v>
      </c>
      <c r="B20" s="33" t="s">
        <v>16</v>
      </c>
      <c r="C20" s="49" t="s">
        <v>54</v>
      </c>
      <c r="D20" s="66">
        <v>0</v>
      </c>
      <c r="E20" s="44">
        <f>E19</f>
        <v>44997</v>
      </c>
      <c r="F20" s="44">
        <f>E20+2</f>
        <v>44999</v>
      </c>
      <c r="G20" s="10"/>
      <c r="H20" s="10">
        <f t="shared" si="6"/>
        <v>3</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3" customFormat="1" ht="30" customHeight="1" thickBot="1" x14ac:dyDescent="0.3">
      <c r="A21" s="26"/>
      <c r="B21" s="33" t="s">
        <v>17</v>
      </c>
      <c r="C21" s="49" t="s">
        <v>55</v>
      </c>
      <c r="D21" s="66">
        <v>0</v>
      </c>
      <c r="E21" s="44">
        <f>F20</f>
        <v>44999</v>
      </c>
      <c r="F21" s="44">
        <f>E21+13</f>
        <v>45012</v>
      </c>
      <c r="G21" s="10"/>
      <c r="H21" s="10">
        <f t="shared" si="6"/>
        <v>14</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3" customFormat="1" ht="30" customHeight="1" thickBot="1" x14ac:dyDescent="0.3">
      <c r="A22" s="26"/>
      <c r="B22" s="33" t="s">
        <v>18</v>
      </c>
      <c r="C22" s="49" t="s">
        <v>56</v>
      </c>
      <c r="D22" s="66">
        <v>0</v>
      </c>
      <c r="E22" s="44">
        <f>E21+5</f>
        <v>45004</v>
      </c>
      <c r="F22" s="44">
        <f>F21</f>
        <v>45012</v>
      </c>
      <c r="G22" s="10"/>
      <c r="H22" s="10">
        <f t="shared" si="6"/>
        <v>9</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3" customFormat="1" ht="30" customHeight="1" thickBot="1" x14ac:dyDescent="0.3">
      <c r="A23" s="26"/>
      <c r="B23" s="33" t="s">
        <v>58</v>
      </c>
      <c r="C23" s="49" t="s">
        <v>61</v>
      </c>
      <c r="D23" s="66">
        <v>0</v>
      </c>
      <c r="E23" s="44">
        <f>F22</f>
        <v>45012</v>
      </c>
      <c r="F23" s="44">
        <f>E23+10</f>
        <v>45022</v>
      </c>
      <c r="G23" s="10"/>
      <c r="H23" s="10">
        <f t="shared" si="6"/>
        <v>11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3" customFormat="1" ht="30" customHeight="1" thickBot="1" x14ac:dyDescent="0.3">
      <c r="A24" s="26"/>
      <c r="B24" s="33" t="s">
        <v>59</v>
      </c>
      <c r="C24" s="49" t="s">
        <v>62</v>
      </c>
      <c r="D24" s="66">
        <v>0</v>
      </c>
      <c r="E24" s="44">
        <f>F23</f>
        <v>45022</v>
      </c>
      <c r="F24" s="44">
        <f>F25</f>
        <v>45039</v>
      </c>
      <c r="G24" s="10"/>
      <c r="H24" s="10">
        <f t="shared" si="6"/>
        <v>18</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3" customFormat="1" ht="30" customHeight="1" thickBot="1" x14ac:dyDescent="0.3">
      <c r="A25" s="26"/>
      <c r="B25" s="33" t="s">
        <v>60</v>
      </c>
      <c r="C25" s="51" t="s">
        <v>64</v>
      </c>
      <c r="D25" s="66">
        <v>0</v>
      </c>
      <c r="E25" s="79">
        <f>DATE(2023,4,17)</f>
        <v>45033</v>
      </c>
      <c r="F25" s="79">
        <f>DATE(2023,4,23)</f>
        <v>45039</v>
      </c>
      <c r="G25" s="10"/>
      <c r="H25" s="10">
        <f t="shared" si="6"/>
        <v>7</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3" customFormat="1" ht="30" customHeight="1" thickBot="1" x14ac:dyDescent="0.3">
      <c r="A26" s="26" t="s">
        <v>11</v>
      </c>
      <c r="B26" s="33" t="s">
        <v>65</v>
      </c>
      <c r="C26" s="49" t="s">
        <v>68</v>
      </c>
      <c r="D26" s="66">
        <v>0</v>
      </c>
      <c r="E26" s="44">
        <f>F25</f>
        <v>45039</v>
      </c>
      <c r="F26" s="44">
        <f>E26+29</f>
        <v>45068</v>
      </c>
      <c r="G26" s="10"/>
      <c r="H26" s="10">
        <f t="shared" si="6"/>
        <v>30</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3" customFormat="1" ht="30" customHeight="1" thickBot="1" x14ac:dyDescent="0.3">
      <c r="A27" s="26"/>
      <c r="B27" s="33" t="s">
        <v>66</v>
      </c>
      <c r="C27" s="49" t="s">
        <v>69</v>
      </c>
      <c r="D27" s="66">
        <v>0</v>
      </c>
      <c r="E27" s="44">
        <f>E26</f>
        <v>45039</v>
      </c>
      <c r="F27" s="44">
        <f>E27+29</f>
        <v>45068</v>
      </c>
      <c r="G27" s="10"/>
      <c r="H27" s="10">
        <f t="shared" si="6"/>
        <v>30</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3" customFormat="1" ht="30" customHeight="1" thickBot="1" x14ac:dyDescent="0.3">
      <c r="A28" s="26"/>
      <c r="B28" s="33" t="s">
        <v>67</v>
      </c>
      <c r="C28" s="51" t="s">
        <v>70</v>
      </c>
      <c r="D28" s="66">
        <v>0</v>
      </c>
      <c r="E28" s="79">
        <f>DATE(2023,5,22)</f>
        <v>45068</v>
      </c>
      <c r="F28" s="79">
        <f>E28+6</f>
        <v>45074</v>
      </c>
      <c r="G28" s="10"/>
      <c r="H28" s="10">
        <f t="shared" si="6"/>
        <v>7</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3" customFormat="1" ht="30" customHeight="1" thickBot="1" x14ac:dyDescent="0.3">
      <c r="A29" s="26"/>
      <c r="B29" s="33" t="s">
        <v>71</v>
      </c>
      <c r="C29" s="49" t="s">
        <v>68</v>
      </c>
      <c r="D29" s="66">
        <v>0</v>
      </c>
      <c r="E29" s="44">
        <f>E28</f>
        <v>45068</v>
      </c>
      <c r="F29" s="44">
        <f>E29+21</f>
        <v>45089</v>
      </c>
      <c r="G29" s="10"/>
      <c r="H29" s="10">
        <f t="shared" si="6"/>
        <v>22</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3" customFormat="1" ht="30" customHeight="1" thickBot="1" x14ac:dyDescent="0.3">
      <c r="A30" s="26"/>
      <c r="B30" s="33" t="s">
        <v>72</v>
      </c>
      <c r="C30" s="49" t="s">
        <v>75</v>
      </c>
      <c r="D30" s="66">
        <v>0</v>
      </c>
      <c r="E30" s="44">
        <f>E29</f>
        <v>45068</v>
      </c>
      <c r="F30" s="44">
        <f>E30+21</f>
        <v>45089</v>
      </c>
      <c r="G30" s="10"/>
      <c r="H30" s="10">
        <f t="shared" si="6"/>
        <v>22</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3" customFormat="1" ht="30" customHeight="1" thickBot="1" x14ac:dyDescent="0.3">
      <c r="A31" s="26"/>
      <c r="B31" s="33" t="s">
        <v>73</v>
      </c>
      <c r="C31" s="49" t="s">
        <v>76</v>
      </c>
      <c r="D31" s="66">
        <v>0</v>
      </c>
      <c r="E31" s="44">
        <f>F30+1</f>
        <v>45090</v>
      </c>
      <c r="F31" s="44">
        <f>E31+5</f>
        <v>45095</v>
      </c>
      <c r="G31" s="10"/>
      <c r="H31" s="10">
        <f t="shared" si="6"/>
        <v>6</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3" customFormat="1" ht="30" customHeight="1" thickBot="1" x14ac:dyDescent="0.3">
      <c r="A32" s="26" t="s">
        <v>12</v>
      </c>
      <c r="B32" s="33" t="s">
        <v>74</v>
      </c>
      <c r="C32" s="51" t="s">
        <v>77</v>
      </c>
      <c r="D32" s="66">
        <v>0</v>
      </c>
      <c r="E32" s="44">
        <f>E31</f>
        <v>45090</v>
      </c>
      <c r="F32" s="44">
        <f>E32+5</f>
        <v>45095</v>
      </c>
      <c r="G32" s="10"/>
      <c r="H32" s="10">
        <f t="shared" si="6"/>
        <v>6</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3" customFormat="1" ht="30" customHeight="1" thickBot="1" x14ac:dyDescent="0.3">
      <c r="A33" s="27" t="s">
        <v>13</v>
      </c>
      <c r="B33" s="69" t="s">
        <v>78</v>
      </c>
      <c r="C33" s="70"/>
      <c r="D33" s="71"/>
      <c r="E33" s="72"/>
      <c r="F33" s="73"/>
      <c r="G33" s="10"/>
      <c r="H33" s="10" t="str">
        <f t="shared" si="6"/>
        <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ht="30" customHeight="1" thickBot="1" x14ac:dyDescent="0.3">
      <c r="B34" s="34" t="s">
        <v>15</v>
      </c>
      <c r="C34" s="52" t="s">
        <v>80</v>
      </c>
      <c r="D34" s="71">
        <v>0</v>
      </c>
      <c r="E34" s="81">
        <f>DATE(2023,6,12)</f>
        <v>45089</v>
      </c>
      <c r="F34" s="81">
        <f>E34+6</f>
        <v>45095</v>
      </c>
      <c r="G34" s="10"/>
      <c r="H34" s="10">
        <f t="shared" si="6"/>
        <v>7</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ht="30" customHeight="1" thickBot="1" x14ac:dyDescent="0.3">
      <c r="B35" s="34" t="s">
        <v>16</v>
      </c>
      <c r="C35" s="50" t="s">
        <v>81</v>
      </c>
      <c r="D35" s="71">
        <v>0</v>
      </c>
      <c r="E35" s="39">
        <f>E34</f>
        <v>45089</v>
      </c>
      <c r="F35" s="39">
        <f>E35+5</f>
        <v>45094</v>
      </c>
      <c r="G35" s="10"/>
      <c r="H35" s="10">
        <f t="shared" si="6"/>
        <v>6</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ht="30" customHeight="1" thickBot="1" x14ac:dyDescent="0.3">
      <c r="B36" s="34" t="s">
        <v>17</v>
      </c>
      <c r="C36" s="50" t="s">
        <v>82</v>
      </c>
      <c r="D36" s="71">
        <v>0</v>
      </c>
      <c r="E36" s="39">
        <f>E35+6</f>
        <v>45095</v>
      </c>
      <c r="F36" s="39">
        <f>E36+6</f>
        <v>45101</v>
      </c>
      <c r="G36" s="10"/>
      <c r="H36" s="10">
        <f t="shared" si="6"/>
        <v>7</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ht="30" customHeight="1" thickBot="1" x14ac:dyDescent="0.3">
      <c r="B37" s="34" t="s">
        <v>18</v>
      </c>
      <c r="C37" s="50" t="s">
        <v>83</v>
      </c>
      <c r="D37" s="71">
        <v>0</v>
      </c>
      <c r="E37" s="39">
        <f>E36</f>
        <v>45095</v>
      </c>
      <c r="F37" s="39">
        <f>F36</f>
        <v>45101</v>
      </c>
      <c r="G37" s="10"/>
      <c r="H37" s="10">
        <f t="shared" si="6"/>
        <v>7</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ht="30" customHeight="1" thickBot="1" x14ac:dyDescent="0.3">
      <c r="B38" s="34" t="s">
        <v>19</v>
      </c>
      <c r="C38" s="52" t="s">
        <v>84</v>
      </c>
      <c r="D38" s="71">
        <v>0</v>
      </c>
      <c r="E38" s="81">
        <f>F37+2</f>
        <v>45103</v>
      </c>
      <c r="F38" s="81">
        <f>E38+4</f>
        <v>45107</v>
      </c>
      <c r="G38" s="10"/>
      <c r="H38" s="10">
        <f t="shared" si="6"/>
        <v>5</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ht="30" customHeight="1" thickBot="1" x14ac:dyDescent="0.3">
      <c r="B39" s="34" t="s">
        <v>19</v>
      </c>
      <c r="C39" s="50" t="s">
        <v>85</v>
      </c>
      <c r="D39" s="71">
        <v>0</v>
      </c>
      <c r="E39" s="39">
        <f>E38</f>
        <v>45103</v>
      </c>
      <c r="F39" s="39">
        <f>E39+4</f>
        <v>45107</v>
      </c>
      <c r="G39" s="10"/>
      <c r="H39" s="10">
        <f t="shared" si="6"/>
        <v>5</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ht="30" customHeight="1" thickBot="1" x14ac:dyDescent="0.3">
      <c r="B40" s="34" t="s">
        <v>58</v>
      </c>
      <c r="C40" s="50" t="s">
        <v>86</v>
      </c>
      <c r="D40" s="71">
        <v>0</v>
      </c>
      <c r="E40" s="39">
        <f>E39</f>
        <v>45103</v>
      </c>
      <c r="F40" s="39">
        <f>E40+4</f>
        <v>45107</v>
      </c>
      <c r="G40" s="10"/>
      <c r="H40" s="10">
        <f t="shared" si="6"/>
        <v>5</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ht="30" customHeight="1" thickBot="1" x14ac:dyDescent="0.3">
      <c r="B41" s="34" t="s">
        <v>59</v>
      </c>
      <c r="C41" s="50" t="s">
        <v>89</v>
      </c>
      <c r="D41" s="71">
        <v>0</v>
      </c>
      <c r="E41" s="81">
        <f>E40</f>
        <v>45103</v>
      </c>
      <c r="F41" s="81">
        <f>E41+6</f>
        <v>45109</v>
      </c>
      <c r="G41" s="10"/>
      <c r="H41" s="10">
        <f t="shared" si="6"/>
        <v>7</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ht="30" customHeight="1" thickBot="1" x14ac:dyDescent="0.3">
      <c r="B42" s="34" t="s">
        <v>60</v>
      </c>
      <c r="C42" s="50" t="s">
        <v>88</v>
      </c>
      <c r="D42" s="71">
        <v>0</v>
      </c>
      <c r="E42" s="81">
        <f>E41</f>
        <v>45103</v>
      </c>
      <c r="F42" s="81">
        <f>E42+10</f>
        <v>45113</v>
      </c>
      <c r="G42" s="11"/>
      <c r="H42" s="11">
        <f t="shared" si="6"/>
        <v>11</v>
      </c>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row>
    <row r="43" spans="1:64" ht="30" customHeight="1" thickBot="1" x14ac:dyDescent="0.3">
      <c r="B43" s="34" t="s">
        <v>65</v>
      </c>
      <c r="C43" s="53" t="s">
        <v>87</v>
      </c>
      <c r="D43" s="71">
        <v>0</v>
      </c>
      <c r="E43" s="81">
        <f>DATE(2023,7,21)</f>
        <v>45128</v>
      </c>
      <c r="F43" s="39"/>
      <c r="G43" s="11"/>
      <c r="H43" s="11" t="str">
        <f t="shared" si="6"/>
        <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row>
    <row r="44" spans="1:64" ht="30" customHeight="1" thickBot="1" x14ac:dyDescent="0.3">
      <c r="B44" s="34"/>
      <c r="C44" s="50"/>
      <c r="D44" s="71">
        <v>0</v>
      </c>
      <c r="E44" s="39"/>
      <c r="F44" s="39"/>
      <c r="G44" s="11"/>
      <c r="H44" s="11" t="str">
        <f t="shared" si="6"/>
        <v/>
      </c>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row>
  </sheetData>
  <mergeCells count="11">
    <mergeCell ref="C3:D3"/>
    <mergeCell ref="C4:D4"/>
    <mergeCell ref="AK4:AQ4"/>
    <mergeCell ref="AR4:AX4"/>
    <mergeCell ref="AY4:BE4"/>
    <mergeCell ref="BF4:BL4"/>
    <mergeCell ref="E3:F3"/>
    <mergeCell ref="I4:O4"/>
    <mergeCell ref="P4:V4"/>
    <mergeCell ref="W4:AC4"/>
    <mergeCell ref="AD4:AJ4"/>
  </mergeCells>
  <phoneticPr fontId="35" type="noConversion"/>
  <conditionalFormatting sqref="D7:D17 D20: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E31 E3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D20:D44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baseColWidth="10" defaultColWidth="9.140625" defaultRowHeight="12.75" x14ac:dyDescent="0.2"/>
  <cols>
    <col min="1" max="1" width="87.140625" style="16" customWidth="1"/>
    <col min="2" max="16384" width="9.140625" style="2"/>
  </cols>
  <sheetData>
    <row r="1" spans="1:2" ht="46.5" customHeight="1" x14ac:dyDescent="0.2"/>
    <row r="2" spans="1:2" s="18" customFormat="1" ht="15.75" x14ac:dyDescent="0.25">
      <c r="A2" s="17" t="s">
        <v>26</v>
      </c>
      <c r="B2" s="17"/>
    </row>
    <row r="3" spans="1:2" s="22" customFormat="1" ht="27" customHeight="1" x14ac:dyDescent="0.25">
      <c r="A3" s="38" t="s">
        <v>27</v>
      </c>
      <c r="B3" s="23"/>
    </row>
    <row r="4" spans="1:2" s="19" customFormat="1" ht="26.25" x14ac:dyDescent="0.4">
      <c r="A4" s="20" t="s">
        <v>28</v>
      </c>
    </row>
    <row r="5" spans="1:2" ht="74.099999999999994" customHeight="1" x14ac:dyDescent="0.2">
      <c r="A5" s="21" t="s">
        <v>29</v>
      </c>
    </row>
    <row r="6" spans="1:2" ht="26.25" customHeight="1" x14ac:dyDescent="0.2">
      <c r="A6" s="20" t="s">
        <v>30</v>
      </c>
    </row>
    <row r="7" spans="1:2" s="16" customFormat="1" ht="215.25" customHeight="1" x14ac:dyDescent="0.25">
      <c r="A7" s="25" t="s">
        <v>31</v>
      </c>
    </row>
    <row r="8" spans="1:2" s="19" customFormat="1" ht="26.25" x14ac:dyDescent="0.4">
      <c r="A8" s="20" t="s">
        <v>32</v>
      </c>
    </row>
    <row r="9" spans="1:2" ht="75" x14ac:dyDescent="0.2">
      <c r="A9" s="21" t="s">
        <v>33</v>
      </c>
    </row>
    <row r="10" spans="1:2" s="16" customFormat="1" ht="27.95" customHeight="1" x14ac:dyDescent="0.25">
      <c r="A10" s="24" t="s">
        <v>34</v>
      </c>
    </row>
    <row r="11" spans="1:2" s="19" customFormat="1" ht="26.25" x14ac:dyDescent="0.4">
      <c r="A11" s="20" t="s">
        <v>35</v>
      </c>
    </row>
    <row r="12" spans="1:2" ht="30" x14ac:dyDescent="0.2">
      <c r="A12" s="21" t="s">
        <v>36</v>
      </c>
    </row>
    <row r="13" spans="1:2" s="16" customFormat="1" ht="27.95" customHeight="1" x14ac:dyDescent="0.25">
      <c r="A13" s="24" t="s">
        <v>37</v>
      </c>
    </row>
    <row r="14" spans="1:2" s="19" customFormat="1" ht="26.25" x14ac:dyDescent="0.4">
      <c r="A14" s="20" t="s">
        <v>38</v>
      </c>
    </row>
    <row r="15" spans="1:2" ht="96.75" customHeight="1" x14ac:dyDescent="0.2">
      <c r="A15" s="21" t="s">
        <v>39</v>
      </c>
    </row>
    <row r="16" spans="1:2" ht="90" x14ac:dyDescent="0.2">
      <c r="A16" s="21"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Planificacion</vt:lpstr>
      <vt:lpstr>Acerca de</vt:lpstr>
      <vt:lpstr>Inicio_del_proyecto</vt:lpstr>
      <vt:lpstr>Semana_para_mostrar</vt:lpstr>
      <vt:lpstr>Planificacion!task_end</vt:lpstr>
      <vt:lpstr>Planificacion!task_progress</vt:lpstr>
      <vt:lpstr>Planificacion!task_start</vt:lpstr>
      <vt:lpstr>Planificacion!Títulos_a_imprimir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2023-03-09T11:41:35Z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