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120" yWindow="120" windowWidth="9440" windowHeight="6920"/>
  </bookViews>
  <sheets>
    <sheet name="Plate 1 - Sheet1" sheetId="1" r:id="rId1"/>
  </sheets>
  <definedNames>
    <definedName name="MethodPointer">8325632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0" i="1" l="1"/>
  <c r="C42" i="1"/>
  <c r="C38" i="1"/>
  <c r="E42" i="1"/>
  <c r="D42" i="1"/>
  <c r="G42" i="1"/>
  <c r="C43" i="1"/>
  <c r="E43" i="1"/>
  <c r="D43" i="1"/>
  <c r="G43" i="1"/>
  <c r="C44" i="1"/>
  <c r="E44" i="1"/>
  <c r="D44" i="1"/>
  <c r="G44" i="1"/>
  <c r="K42" i="1"/>
  <c r="C40" i="1"/>
  <c r="E40" i="1"/>
  <c r="D40" i="1"/>
  <c r="C41" i="1"/>
  <c r="E41" i="1"/>
  <c r="D41" i="1"/>
  <c r="C45" i="1"/>
  <c r="E45" i="1"/>
  <c r="D45" i="1"/>
  <c r="C46" i="1"/>
  <c r="E46" i="1"/>
  <c r="D46" i="1"/>
  <c r="C47" i="1"/>
  <c r="E47" i="1"/>
  <c r="D47" i="1"/>
  <c r="C48" i="1"/>
  <c r="E48" i="1"/>
  <c r="D48" i="1"/>
  <c r="C49" i="1"/>
  <c r="E49" i="1"/>
  <c r="D49" i="1"/>
  <c r="C50" i="1"/>
  <c r="E50" i="1"/>
  <c r="D50" i="1"/>
  <c r="C51" i="1"/>
  <c r="E51" i="1"/>
  <c r="D51" i="1"/>
  <c r="C52" i="1"/>
  <c r="E52" i="1"/>
  <c r="D52" i="1"/>
  <c r="C53" i="1"/>
  <c r="E53" i="1"/>
  <c r="D53" i="1"/>
  <c r="C54" i="1"/>
  <c r="E54" i="1"/>
  <c r="D54" i="1"/>
  <c r="C55" i="1"/>
  <c r="E55" i="1"/>
  <c r="D55" i="1"/>
  <c r="C56" i="1"/>
  <c r="E56" i="1"/>
  <c r="D56" i="1"/>
  <c r="C57" i="1"/>
  <c r="E57" i="1"/>
  <c r="D57" i="1"/>
  <c r="C58" i="1"/>
  <c r="E58" i="1"/>
  <c r="D58" i="1"/>
  <c r="C59" i="1"/>
  <c r="E59" i="1"/>
  <c r="D59" i="1"/>
  <c r="C60" i="1"/>
  <c r="E60" i="1"/>
  <c r="D60" i="1"/>
  <c r="C61" i="1"/>
  <c r="E61" i="1"/>
  <c r="D61" i="1"/>
  <c r="C62" i="1"/>
  <c r="E62" i="1"/>
  <c r="D62" i="1"/>
  <c r="C63" i="1"/>
  <c r="E63" i="1"/>
  <c r="D63" i="1"/>
  <c r="C64" i="1"/>
  <c r="E64" i="1"/>
  <c r="D64" i="1"/>
  <c r="C65" i="1"/>
  <c r="E65" i="1"/>
  <c r="D65" i="1"/>
  <c r="C66" i="1"/>
  <c r="E66" i="1"/>
  <c r="D66" i="1"/>
  <c r="C67" i="1"/>
  <c r="E67" i="1"/>
  <c r="D67" i="1"/>
  <c r="C68" i="1"/>
  <c r="E68" i="1"/>
  <c r="D68" i="1"/>
  <c r="C69" i="1"/>
  <c r="E69" i="1"/>
  <c r="D69" i="1"/>
  <c r="C70" i="1"/>
  <c r="E70" i="1"/>
  <c r="D70" i="1"/>
  <c r="C71" i="1"/>
  <c r="E71" i="1"/>
  <c r="D71" i="1"/>
  <c r="C72" i="1"/>
  <c r="E72" i="1"/>
  <c r="D72" i="1"/>
  <c r="C73" i="1"/>
  <c r="E73" i="1"/>
  <c r="D73" i="1"/>
  <c r="C74" i="1"/>
  <c r="E74" i="1"/>
  <c r="D74" i="1"/>
  <c r="C75" i="1"/>
  <c r="E75" i="1"/>
  <c r="D75" i="1"/>
  <c r="C76" i="1"/>
  <c r="E76" i="1"/>
  <c r="D76" i="1"/>
  <c r="C77" i="1"/>
  <c r="E77" i="1"/>
  <c r="D77" i="1"/>
  <c r="C78" i="1"/>
  <c r="E78" i="1"/>
  <c r="D78" i="1"/>
  <c r="C79" i="1"/>
  <c r="E79" i="1"/>
  <c r="D79" i="1"/>
  <c r="C80" i="1"/>
  <c r="E80" i="1"/>
  <c r="D80" i="1"/>
  <c r="C39" i="1"/>
  <c r="E39" i="1"/>
  <c r="D39" i="1"/>
  <c r="H80" i="1"/>
  <c r="I80" i="1"/>
  <c r="G80" i="1"/>
  <c r="H79" i="1"/>
  <c r="I79" i="1"/>
  <c r="H78" i="1"/>
  <c r="I78" i="1"/>
  <c r="H77" i="1"/>
  <c r="G77" i="1"/>
  <c r="H76" i="1"/>
  <c r="I76" i="1"/>
  <c r="G76" i="1"/>
  <c r="H75" i="1"/>
  <c r="H74" i="1"/>
  <c r="I74" i="1"/>
  <c r="H73" i="1"/>
  <c r="H72" i="1"/>
  <c r="I72" i="1"/>
  <c r="G72" i="1"/>
  <c r="H71" i="1"/>
  <c r="I71" i="1"/>
  <c r="H70" i="1"/>
  <c r="I70" i="1"/>
  <c r="G70" i="1"/>
  <c r="H69" i="1"/>
  <c r="G69" i="1"/>
  <c r="H68" i="1"/>
  <c r="I68" i="1"/>
  <c r="G68" i="1"/>
  <c r="H67" i="1"/>
  <c r="G67" i="1"/>
  <c r="H66" i="1"/>
  <c r="I66" i="1"/>
  <c r="H65" i="1"/>
  <c r="G65" i="1"/>
  <c r="H64" i="1"/>
  <c r="I64" i="1"/>
  <c r="G64" i="1"/>
  <c r="H63" i="1"/>
  <c r="I63" i="1"/>
  <c r="H62" i="1"/>
  <c r="I62" i="1"/>
  <c r="H61" i="1"/>
  <c r="I61" i="1"/>
  <c r="I60" i="1"/>
  <c r="H59" i="1"/>
  <c r="I59" i="1"/>
  <c r="H58" i="1"/>
  <c r="I58" i="1"/>
  <c r="H57" i="1"/>
  <c r="I57" i="1"/>
  <c r="H56" i="1"/>
  <c r="I56" i="1"/>
  <c r="H55" i="1"/>
  <c r="I55" i="1"/>
  <c r="H54" i="1"/>
  <c r="I54" i="1"/>
  <c r="H53" i="1"/>
  <c r="I53" i="1"/>
  <c r="H52" i="1"/>
  <c r="I52" i="1"/>
  <c r="H51" i="1"/>
  <c r="I51" i="1"/>
  <c r="H50" i="1"/>
  <c r="I50" i="1"/>
  <c r="H49" i="1"/>
  <c r="I49" i="1"/>
  <c r="H48" i="1"/>
  <c r="I48" i="1"/>
  <c r="H47" i="1"/>
  <c r="I47" i="1"/>
  <c r="H46" i="1"/>
  <c r="I46" i="1"/>
  <c r="H45" i="1"/>
  <c r="I45" i="1"/>
  <c r="H44" i="1"/>
  <c r="I44" i="1"/>
  <c r="H43" i="1"/>
  <c r="I43" i="1"/>
  <c r="H42" i="1"/>
  <c r="I42" i="1"/>
  <c r="H41" i="1"/>
  <c r="I41" i="1"/>
  <c r="H40" i="1"/>
  <c r="I40" i="1"/>
  <c r="H39" i="1"/>
  <c r="I39" i="1"/>
  <c r="G39" i="1"/>
  <c r="H38" i="1"/>
  <c r="I38" i="1"/>
  <c r="E38" i="1"/>
  <c r="G74" i="1"/>
  <c r="H37" i="1"/>
  <c r="C37" i="1"/>
  <c r="E37" i="1"/>
  <c r="H36" i="1"/>
  <c r="C36" i="1"/>
  <c r="E36" i="1"/>
  <c r="H35" i="1"/>
  <c r="C35" i="1"/>
  <c r="I35" i="1"/>
  <c r="E35" i="1"/>
  <c r="H34" i="1"/>
  <c r="C34" i="1"/>
  <c r="I34" i="1"/>
  <c r="E34" i="1"/>
  <c r="H33" i="1"/>
  <c r="C33" i="1"/>
  <c r="E33" i="1"/>
  <c r="G41" i="1"/>
  <c r="G45" i="1"/>
  <c r="G47" i="1"/>
  <c r="G49" i="1"/>
  <c r="G51" i="1"/>
  <c r="G53" i="1"/>
  <c r="G55" i="1"/>
  <c r="G57" i="1"/>
  <c r="G59" i="1"/>
  <c r="G61" i="1"/>
  <c r="G63" i="1"/>
  <c r="G73" i="1"/>
  <c r="G75" i="1"/>
  <c r="G78" i="1"/>
  <c r="I65" i="1"/>
  <c r="I73" i="1"/>
  <c r="I33" i="1"/>
  <c r="I37" i="1"/>
  <c r="I67" i="1"/>
  <c r="I75" i="1"/>
  <c r="I36" i="1"/>
  <c r="G40" i="1"/>
  <c r="G46" i="1"/>
  <c r="G48" i="1"/>
  <c r="G50" i="1"/>
  <c r="G52" i="1"/>
  <c r="G54" i="1"/>
  <c r="G56" i="1"/>
  <c r="G58" i="1"/>
  <c r="G60" i="1"/>
  <c r="G62" i="1"/>
  <c r="G66" i="1"/>
  <c r="I69" i="1"/>
  <c r="G71" i="1"/>
  <c r="I77" i="1"/>
  <c r="G79" i="1"/>
</calcChain>
</file>

<file path=xl/sharedStrings.xml><?xml version="1.0" encoding="utf-8"?>
<sst xmlns="http://schemas.openxmlformats.org/spreadsheetml/2006/main" count="88" uniqueCount="86">
  <si>
    <t>Software Version</t>
  </si>
  <si>
    <t>2.09.1</t>
  </si>
  <si>
    <t>Experiment File Path:</t>
  </si>
  <si>
    <t>\\HURON\Users$\chaffin.46\Documents\Microcystin\2018\2018 WBE 1.xpt</t>
  </si>
  <si>
    <t>Protocol File Path:</t>
  </si>
  <si>
    <t>C:\Users\Public\Documents\Protocols\Microcystins ELISA.prt</t>
  </si>
  <si>
    <t>Plate Number</t>
  </si>
  <si>
    <t>Plate 1</t>
  </si>
  <si>
    <t>Date</t>
  </si>
  <si>
    <t>Time</t>
  </si>
  <si>
    <t>Reader Type:</t>
  </si>
  <si>
    <t>ELx800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</si>
  <si>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</si>
  <si>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</si>
  <si>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</si>
  <si>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</si>
  <si>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</si>
  <si>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</si>
  <si>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</si>
  <si>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</si>
  <si>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</si>
  <si>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</si>
  <si>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 450</t>
  </si>
  <si>
    <t>Read Speed: Normal</t>
  </si>
  <si>
    <t>Results</t>
  </si>
  <si>
    <t>A</t>
  </si>
  <si>
    <t>B</t>
  </si>
  <si>
    <t>C</t>
  </si>
  <si>
    <t>D</t>
  </si>
  <si>
    <t>E</t>
  </si>
  <si>
    <t>F</t>
  </si>
  <si>
    <t>G</t>
  </si>
  <si>
    <t>H</t>
  </si>
  <si>
    <t>ABS</t>
  </si>
  <si>
    <t>conc</t>
  </si>
  <si>
    <t>%B/Bo</t>
  </si>
  <si>
    <t>Dilution Factor</t>
  </si>
  <si>
    <t>Actual Concentration</t>
  </si>
  <si>
    <t>Standard Deviation</t>
  </si>
  <si>
    <t>%CV</t>
  </si>
  <si>
    <t>Standard 5</t>
  </si>
  <si>
    <t>Standard 4</t>
  </si>
  <si>
    <t>Standard 3</t>
  </si>
  <si>
    <t>Standard 2</t>
  </si>
  <si>
    <t>Standard 1</t>
  </si>
  <si>
    <t>Standard 0</t>
  </si>
  <si>
    <t>Positive Control</t>
  </si>
  <si>
    <t>LCRC</t>
  </si>
  <si>
    <t>LRB</t>
  </si>
  <si>
    <t>INITIAL 1</t>
  </si>
  <si>
    <t>INITIAL 2</t>
  </si>
  <si>
    <t>INITIAL 3</t>
  </si>
  <si>
    <t>WBE2-04-48</t>
  </si>
  <si>
    <t>WBE2-09-48</t>
  </si>
  <si>
    <t>D2-01</t>
  </si>
  <si>
    <t>D2-02</t>
  </si>
  <si>
    <t>D2-03</t>
  </si>
  <si>
    <t>D2-04</t>
  </si>
  <si>
    <t>D2-05</t>
  </si>
  <si>
    <t>D2-06</t>
  </si>
  <si>
    <t>D2-07</t>
  </si>
  <si>
    <t>D2-08</t>
  </si>
  <si>
    <t>D2-09</t>
  </si>
  <si>
    <t>D2-10</t>
  </si>
  <si>
    <t>D2-11</t>
  </si>
  <si>
    <t>D2-12</t>
  </si>
  <si>
    <t>D3-01</t>
  </si>
  <si>
    <t>D3-02</t>
  </si>
  <si>
    <t>D3-03</t>
  </si>
  <si>
    <t>D3-04</t>
  </si>
  <si>
    <t>D3-05</t>
  </si>
  <si>
    <t>D3-06</t>
  </si>
  <si>
    <t>D3-07</t>
  </si>
  <si>
    <t>D3-08</t>
  </si>
  <si>
    <t>D3-09</t>
  </si>
  <si>
    <t>D3-10</t>
  </si>
  <si>
    <t>D3-11</t>
  </si>
  <si>
    <t>D3-12</t>
  </si>
  <si>
    <t>WBE4-06-24</t>
  </si>
  <si>
    <t>WBE4-07-24</t>
  </si>
  <si>
    <t>WBE4-08-24</t>
  </si>
  <si>
    <t>WBE4-09-24</t>
  </si>
  <si>
    <t>WBE5 Initial</t>
  </si>
  <si>
    <t>WBE5-08-48</t>
  </si>
  <si>
    <t>WBE5-11-48</t>
  </si>
  <si>
    <t>WBE5-11-72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</si>
</sst>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15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0232178477690289"/>
                  <c:y val="-0.3906044036162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1 - Sheet1'!$D$33:$D$37</c:f>
              <c:numCache>
                <c:formatCode>General</c:formatCode>
                <c:ptCount val="5"/>
                <c:pt idx="0">
                  <c:v>5.0</c:v>
                </c:pt>
                <c:pt idx="1">
                  <c:v>2.0</c:v>
                </c:pt>
                <c:pt idx="2">
                  <c:v>1.0</c:v>
                </c:pt>
                <c:pt idx="3">
                  <c:v>0.4</c:v>
                </c:pt>
                <c:pt idx="4">
                  <c:v>0.15</c:v>
                </c:pt>
              </c:numCache>
            </c:numRef>
          </c:xVal>
          <c:yVal>
            <c:numRef>
              <c:f>'Plate 1 - Sheet1'!$E$33:$E$37</c:f>
              <c:numCache>
                <c:formatCode>General</c:formatCode>
                <c:ptCount val="5"/>
                <c:pt idx="0">
                  <c:v>0.241419205553413</c:v>
                </c:pt>
                <c:pt idx="1">
                  <c:v>0.311608175858079</c:v>
                </c:pt>
                <c:pt idx="2">
                  <c:v>0.433089086000771</c:v>
                </c:pt>
                <c:pt idx="3">
                  <c:v>0.606247589664481</c:v>
                </c:pt>
                <c:pt idx="4">
                  <c:v>0.806016197454686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31D-4035-BBD6-BAB05D9B8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9522392"/>
        <c:axId val="-2099890840"/>
      </c:scatterChart>
      <c:valAx>
        <c:axId val="-2099522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9890840"/>
        <c:crosses val="autoZero"/>
        <c:crossBetween val="midCat"/>
      </c:valAx>
      <c:valAx>
        <c:axId val="-2099890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9522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193675</xdr:colOff>
      <xdr:row>32</xdr:row>
      <xdr:rowOff>117475</xdr:rowOff>
    </xdr:from>
    <xdr:to>
      <xdr:col>18</xdr:col>
      <xdr:colOff>498475</xdr:colOff>
      <xdr:row>50</xdr:row>
      <xdr:rowOff>3175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abSelected="1" workbookViewId="0">
      <selection sqref="A1:XFD1"/>
    </sheetView>
  </sheetViews>
  <sheetFormatPr baseColWidth="10" defaultColWidth="8.83203125" defaultRowHeight="12" x14ac:dyDescent="0"/>
  <cols>
    <col min="1" max="1" width="20.6640625" customWidth="1"/>
    <col min="2" max="2" width="12.6640625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s="1">
        <v>43410</v>
      </c>
    </row>
    <row r="7" spans="1:2">
      <c r="A7" t="s">
        <v>9</v>
      </c>
      <c r="B7" s="2">
        <v>0.60320601851851852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2" spans="1:2">
      <c r="A12" s="3" t="s">
        <v>16</v>
      </c>
      <c r="B12" s="4"/>
    </row>
    <row r="13" spans="1:2">
      <c r="A13" t="s">
        <v>17</v>
      </c>
      <c r="B13" t="s">
        <v>18</v>
      </c>
    </row>
    <row r="14" spans="1:2">
      <c r="A14" t="s">
        <v>19</v>
      </c>
      <c r="B14" t="s">
        <v>20</v>
      </c>
    </row>
    <row r="15" spans="1:2">
      <c r="B15" t="s">
        <v>21</v>
      </c>
    </row>
    <row r="16" spans="1:2">
      <c r="B16" t="s">
        <v>22</v>
      </c>
    </row>
    <row r="17" spans="1:15">
      <c r="B17" t="s">
        <v>23</v>
      </c>
    </row>
    <row r="19" spans="1:15">
      <c r="A19" s="3" t="s">
        <v>24</v>
      </c>
      <c r="B19" s="4"/>
    </row>
    <row r="21" spans="1:15">
      <c r="B21" s="5"/>
      <c r="C21" s="6">
        <v>1</v>
      </c>
      <c r="D21" s="6">
        <v>2</v>
      </c>
      <c r="E21" s="6">
        <v>3</v>
      </c>
      <c r="F21" s="6">
        <v>4</v>
      </c>
      <c r="G21" s="6">
        <v>5</v>
      </c>
      <c r="H21" s="6">
        <v>6</v>
      </c>
      <c r="I21" s="6">
        <v>7</v>
      </c>
      <c r="J21" s="6">
        <v>8</v>
      </c>
      <c r="K21" s="6">
        <v>9</v>
      </c>
      <c r="L21" s="6">
        <v>10</v>
      </c>
      <c r="M21" s="6">
        <v>11</v>
      </c>
      <c r="N21" s="6">
        <v>12</v>
      </c>
    </row>
    <row r="22" spans="1:15">
      <c r="B22" s="6" t="s">
        <v>25</v>
      </c>
      <c r="C22" s="7">
        <v>0.33</v>
      </c>
      <c r="D22" s="7">
        <v>0.29599999999999999</v>
      </c>
      <c r="E22" s="8">
        <v>1.373</v>
      </c>
      <c r="F22" s="9">
        <v>1.2350000000000001</v>
      </c>
      <c r="G22" s="10">
        <v>0.63500000000000001</v>
      </c>
      <c r="H22" s="10">
        <v>0.60499999999999998</v>
      </c>
      <c r="I22" s="10">
        <v>0.622</v>
      </c>
      <c r="J22" s="11">
        <v>0.72799999999999998</v>
      </c>
      <c r="K22" s="12">
        <v>0.51</v>
      </c>
      <c r="L22" s="12">
        <v>0.51600000000000001</v>
      </c>
      <c r="M22" s="13">
        <v>0.58099999999999996</v>
      </c>
      <c r="N22" s="10">
        <v>0.64</v>
      </c>
      <c r="O22" s="14">
        <v>450</v>
      </c>
    </row>
    <row r="23" spans="1:15">
      <c r="B23" s="6" t="s">
        <v>26</v>
      </c>
      <c r="C23" s="15">
        <v>0.40200000000000002</v>
      </c>
      <c r="D23" s="15">
        <v>0.40600000000000003</v>
      </c>
      <c r="E23" s="10">
        <v>0.63500000000000001</v>
      </c>
      <c r="F23" s="13">
        <v>0.59699999999999998</v>
      </c>
      <c r="G23" s="11">
        <v>0.72199999999999998</v>
      </c>
      <c r="H23" s="16">
        <v>0.82499999999999996</v>
      </c>
      <c r="I23" s="17">
        <v>1.077</v>
      </c>
      <c r="J23" s="17">
        <v>1.1120000000000001</v>
      </c>
      <c r="K23" s="15">
        <v>0.40600000000000003</v>
      </c>
      <c r="L23" s="12">
        <v>0.46400000000000002</v>
      </c>
      <c r="M23" s="11">
        <v>0.69</v>
      </c>
      <c r="N23" s="11">
        <v>0.72899999999999998</v>
      </c>
      <c r="O23" s="14">
        <v>450</v>
      </c>
    </row>
    <row r="24" spans="1:15">
      <c r="B24" s="6" t="s">
        <v>27</v>
      </c>
      <c r="C24" s="13">
        <v>0.52800000000000002</v>
      </c>
      <c r="D24" s="13">
        <v>0.59499999999999997</v>
      </c>
      <c r="E24" s="16">
        <v>0.78700000000000003</v>
      </c>
      <c r="F24" s="16">
        <v>0.79600000000000004</v>
      </c>
      <c r="G24" s="11">
        <v>0.70399999999999996</v>
      </c>
      <c r="H24" s="10">
        <v>0.67900000000000005</v>
      </c>
      <c r="I24" s="13">
        <v>0.58699999999999997</v>
      </c>
      <c r="J24" s="10">
        <v>0.64</v>
      </c>
      <c r="K24" s="15">
        <v>0.40100000000000002</v>
      </c>
      <c r="L24" s="15">
        <v>0.38300000000000001</v>
      </c>
      <c r="M24" s="18">
        <v>0.83499999999999996</v>
      </c>
      <c r="N24" s="16">
        <v>0.79700000000000004</v>
      </c>
      <c r="O24" s="14">
        <v>450</v>
      </c>
    </row>
    <row r="25" spans="1:15">
      <c r="B25" s="6" t="s">
        <v>28</v>
      </c>
      <c r="C25" s="16">
        <v>0.78200000000000003</v>
      </c>
      <c r="D25" s="16">
        <v>0.79</v>
      </c>
      <c r="E25" s="11">
        <v>0.68799999999999994</v>
      </c>
      <c r="F25" s="10">
        <v>0.67300000000000004</v>
      </c>
      <c r="G25" s="13">
        <v>0.53800000000000003</v>
      </c>
      <c r="H25" s="12">
        <v>0.51400000000000001</v>
      </c>
      <c r="I25" s="15">
        <v>0.39900000000000002</v>
      </c>
      <c r="J25" s="15">
        <v>0.39900000000000002</v>
      </c>
      <c r="K25" s="12">
        <v>0.46100000000000002</v>
      </c>
      <c r="L25" s="12">
        <v>0.48199999999999998</v>
      </c>
      <c r="M25" s="10">
        <v>0.68</v>
      </c>
      <c r="N25" s="11">
        <v>0.71299999999999997</v>
      </c>
      <c r="O25" s="14">
        <v>450</v>
      </c>
    </row>
    <row r="26" spans="1:15">
      <c r="B26" s="6" t="s">
        <v>29</v>
      </c>
      <c r="C26" s="19">
        <v>1.046</v>
      </c>
      <c r="D26" s="19">
        <v>1.044</v>
      </c>
      <c r="E26" s="10">
        <v>0.61899999999999999</v>
      </c>
      <c r="F26" s="10">
        <v>0.629</v>
      </c>
      <c r="G26" s="11">
        <v>0.72499999999999998</v>
      </c>
      <c r="H26" s="11">
        <v>0.73899999999999999</v>
      </c>
      <c r="I26" s="15">
        <v>0.376</v>
      </c>
      <c r="J26" s="15">
        <v>0.40500000000000003</v>
      </c>
      <c r="K26" s="10">
        <v>0.61399999999999999</v>
      </c>
      <c r="L26" s="13">
        <v>0.54900000000000004</v>
      </c>
      <c r="M26" s="10">
        <v>0.67800000000000005</v>
      </c>
      <c r="N26" s="11">
        <v>0.68200000000000005</v>
      </c>
      <c r="O26" s="14">
        <v>450</v>
      </c>
    </row>
    <row r="27" spans="1:15">
      <c r="B27" s="6" t="s">
        <v>30</v>
      </c>
      <c r="C27" s="9">
        <v>1.248</v>
      </c>
      <c r="D27" s="8">
        <v>1.345</v>
      </c>
      <c r="E27" s="12">
        <v>0.47899999999999998</v>
      </c>
      <c r="F27" s="15">
        <v>0.433</v>
      </c>
      <c r="G27" s="10">
        <v>0.64400000000000002</v>
      </c>
      <c r="H27" s="10">
        <v>0.622</v>
      </c>
      <c r="I27" s="15">
        <v>0.38500000000000001</v>
      </c>
      <c r="J27" s="15">
        <v>0.39300000000000002</v>
      </c>
      <c r="K27" s="19">
        <v>1.012</v>
      </c>
      <c r="L27" s="17">
        <v>1.0740000000000001</v>
      </c>
      <c r="M27" s="15">
        <v>0.41799999999999998</v>
      </c>
      <c r="N27" s="15">
        <v>0.42</v>
      </c>
      <c r="O27" s="14">
        <v>450</v>
      </c>
    </row>
    <row r="28" spans="1:15">
      <c r="B28" s="6" t="s">
        <v>31</v>
      </c>
      <c r="C28" s="10">
        <v>0.66200000000000003</v>
      </c>
      <c r="D28" s="10">
        <v>0.61799999999999999</v>
      </c>
      <c r="E28" s="16">
        <v>0.77300000000000002</v>
      </c>
      <c r="F28" s="11">
        <v>0.71199999999999997</v>
      </c>
      <c r="G28" s="12">
        <v>0.46200000000000002</v>
      </c>
      <c r="H28" s="15">
        <v>0.44</v>
      </c>
      <c r="I28" s="12">
        <v>0.50700000000000001</v>
      </c>
      <c r="J28" s="13">
        <v>0.57899999999999996</v>
      </c>
      <c r="K28" s="15">
        <v>0.42399999999999999</v>
      </c>
      <c r="L28" s="15">
        <v>0.41699999999999998</v>
      </c>
      <c r="M28" s="12">
        <v>0.49099999999999999</v>
      </c>
      <c r="N28" s="12">
        <v>0.47</v>
      </c>
      <c r="O28" s="14">
        <v>450</v>
      </c>
    </row>
    <row r="29" spans="1:15">
      <c r="B29" s="6" t="s">
        <v>32</v>
      </c>
      <c r="C29" s="16">
        <v>0.83299999999999996</v>
      </c>
      <c r="D29" s="16">
        <v>0.81299999999999994</v>
      </c>
      <c r="E29" s="12">
        <v>0.50900000000000001</v>
      </c>
      <c r="F29" s="15">
        <v>0.42599999999999999</v>
      </c>
      <c r="G29" s="13">
        <v>0.55500000000000005</v>
      </c>
      <c r="H29" s="13">
        <v>0.56200000000000006</v>
      </c>
      <c r="I29" s="7">
        <v>0.37</v>
      </c>
      <c r="J29" s="7">
        <v>0.33400000000000002</v>
      </c>
      <c r="K29" s="11">
        <v>0.68799999999999994</v>
      </c>
      <c r="L29" s="11">
        <v>0.70399999999999996</v>
      </c>
      <c r="M29" s="12">
        <v>0.46700000000000003</v>
      </c>
      <c r="N29" s="15">
        <v>0.441</v>
      </c>
      <c r="O29" s="14">
        <v>450</v>
      </c>
    </row>
    <row r="32" spans="1:15">
      <c r="C32" t="s">
        <v>33</v>
      </c>
      <c r="D32" t="s">
        <v>34</v>
      </c>
      <c r="E32" t="s">
        <v>35</v>
      </c>
      <c r="F32" t="s">
        <v>36</v>
      </c>
      <c r="G32" t="s">
        <v>37</v>
      </c>
      <c r="H32" t="s">
        <v>38</v>
      </c>
      <c r="I32" t="s">
        <v>39</v>
      </c>
    </row>
    <row r="33" spans="2:11">
      <c r="B33" t="s">
        <v>40</v>
      </c>
      <c r="C33">
        <f t="shared" ref="C33:C40" si="0">AVERAGE(C22:D22)</f>
        <v>0.313</v>
      </c>
      <c r="D33">
        <v>5</v>
      </c>
      <c r="E33">
        <f>C33/$C$38</f>
        <v>0.24141920555341304</v>
      </c>
      <c r="H33">
        <f>STDEV(C22:D22)</f>
        <v>2.4041630560342638E-2</v>
      </c>
      <c r="I33">
        <f>(H33/C33)*100</f>
        <v>7.6810321279049969</v>
      </c>
    </row>
    <row r="34" spans="2:11">
      <c r="B34" t="s">
        <v>41</v>
      </c>
      <c r="C34">
        <f t="shared" si="0"/>
        <v>0.40400000000000003</v>
      </c>
      <c r="D34">
        <v>2</v>
      </c>
      <c r="E34">
        <f>C34/$C$38</f>
        <v>0.31160817585807948</v>
      </c>
      <c r="H34">
        <f t="shared" ref="H34:H40" si="1">STDEV(C23:D23)</f>
        <v>2.8284271247461927E-3</v>
      </c>
      <c r="I34">
        <f t="shared" ref="I34:I80" si="2">(H34/C34)*100</f>
        <v>0.70010572394707737</v>
      </c>
    </row>
    <row r="35" spans="2:11">
      <c r="B35" t="s">
        <v>42</v>
      </c>
      <c r="C35">
        <f t="shared" si="0"/>
        <v>0.5615</v>
      </c>
      <c r="D35">
        <v>1</v>
      </c>
      <c r="E35">
        <f>C35/$C$38</f>
        <v>0.43308908600077128</v>
      </c>
      <c r="H35">
        <f t="shared" si="1"/>
        <v>4.7376154339498648E-2</v>
      </c>
      <c r="I35">
        <f t="shared" si="2"/>
        <v>8.4374273089044785</v>
      </c>
    </row>
    <row r="36" spans="2:11">
      <c r="B36" t="s">
        <v>43</v>
      </c>
      <c r="C36">
        <f t="shared" si="0"/>
        <v>0.78600000000000003</v>
      </c>
      <c r="D36">
        <v>0.4</v>
      </c>
      <c r="E36">
        <f t="shared" ref="E36:E80" si="3">C36/$C$38</f>
        <v>0.60624758966448133</v>
      </c>
      <c r="H36">
        <f t="shared" si="1"/>
        <v>5.6568542494923853E-3</v>
      </c>
      <c r="I36">
        <f>(H36/C36)*100</f>
        <v>0.71970155845959105</v>
      </c>
    </row>
    <row r="37" spans="2:11">
      <c r="B37" t="s">
        <v>44</v>
      </c>
      <c r="C37">
        <f t="shared" si="0"/>
        <v>1.0449999999999999</v>
      </c>
      <c r="D37">
        <v>0.15</v>
      </c>
      <c r="E37">
        <f t="shared" si="3"/>
        <v>0.80601619745468567</v>
      </c>
      <c r="H37">
        <f t="shared" si="1"/>
        <v>1.4142135623730963E-3</v>
      </c>
      <c r="I37">
        <f t="shared" si="2"/>
        <v>0.13533144137541592</v>
      </c>
    </row>
    <row r="38" spans="2:11">
      <c r="B38" t="s">
        <v>45</v>
      </c>
      <c r="C38">
        <f t="shared" si="0"/>
        <v>1.2965</v>
      </c>
      <c r="D38">
        <v>0</v>
      </c>
      <c r="E38">
        <f t="shared" si="3"/>
        <v>1</v>
      </c>
      <c r="H38">
        <f t="shared" si="1"/>
        <v>6.8589357775095089E-2</v>
      </c>
      <c r="I38">
        <f t="shared" si="2"/>
        <v>5.2903476880135045</v>
      </c>
    </row>
    <row r="39" spans="2:11">
      <c r="B39" t="s">
        <v>46</v>
      </c>
      <c r="C39">
        <f t="shared" si="0"/>
        <v>0.64</v>
      </c>
      <c r="D39">
        <f>EXP((E39-0.4628)/-0.166)</f>
        <v>0.83047011183120689</v>
      </c>
      <c r="E39">
        <f>C39/$C$38</f>
        <v>0.49363671423062094</v>
      </c>
      <c r="F39">
        <v>1</v>
      </c>
      <c r="G39">
        <f>D39*F39</f>
        <v>0.83047011183120689</v>
      </c>
      <c r="H39">
        <f t="shared" si="1"/>
        <v>3.111269837220812E-2</v>
      </c>
      <c r="I39">
        <f t="shared" si="2"/>
        <v>4.8613591206575189</v>
      </c>
    </row>
    <row r="40" spans="2:11">
      <c r="B40" t="s">
        <v>47</v>
      </c>
      <c r="C40">
        <f t="shared" si="0"/>
        <v>0.82299999999999995</v>
      </c>
      <c r="D40">
        <f t="shared" ref="D40:D80" si="4">EXP((E40-0.4628)/-0.166)</f>
        <v>0.35485003574132967</v>
      </c>
      <c r="E40">
        <f>C40/$C$38</f>
        <v>0.63478596220593908</v>
      </c>
      <c r="F40">
        <v>1</v>
      </c>
      <c r="G40">
        <f t="shared" ref="G40:G80" si="5">D40*F40</f>
        <v>0.35485003574132967</v>
      </c>
      <c r="H40">
        <f t="shared" si="1"/>
        <v>1.4142135623730963E-2</v>
      </c>
      <c r="I40">
        <f t="shared" si="2"/>
        <v>1.7183639883026687</v>
      </c>
    </row>
    <row r="41" spans="2:11">
      <c r="B41" t="s">
        <v>48</v>
      </c>
      <c r="C41">
        <f>AVERAGE(E22:F22)</f>
        <v>1.304</v>
      </c>
      <c r="D41">
        <f t="shared" si="4"/>
        <v>3.7968712916970987E-2</v>
      </c>
      <c r="E41">
        <f t="shared" si="3"/>
        <v>1.0057848052448901</v>
      </c>
      <c r="F41">
        <v>1</v>
      </c>
      <c r="G41">
        <f t="shared" si="5"/>
        <v>3.7968712916970987E-2</v>
      </c>
      <c r="H41">
        <f>STDEV(E22:F22)</f>
        <v>9.758073580374349E-2</v>
      </c>
      <c r="I41">
        <f t="shared" si="2"/>
        <v>7.483185261023273</v>
      </c>
    </row>
    <row r="42" spans="2:11">
      <c r="B42" t="s">
        <v>49</v>
      </c>
      <c r="C42">
        <f>AVERAGE(E23:F23)</f>
        <v>0.61599999999999999</v>
      </c>
      <c r="D42">
        <f t="shared" si="4"/>
        <v>0.92844046409744896</v>
      </c>
      <c r="E42">
        <f t="shared" si="3"/>
        <v>0.47512533744697261</v>
      </c>
      <c r="F42">
        <v>1</v>
      </c>
      <c r="G42">
        <f t="shared" si="5"/>
        <v>0.92844046409744896</v>
      </c>
      <c r="H42">
        <f t="shared" ref="H42:H48" si="6">STDEV(E23:F23)</f>
        <v>2.6870057685088829E-2</v>
      </c>
      <c r="I42">
        <f t="shared" si="2"/>
        <v>4.362022351475459</v>
      </c>
      <c r="K42">
        <f>AVERAGE(G42:G44)</f>
        <v>0.67574536077949665</v>
      </c>
    </row>
    <row r="43" spans="2:11">
      <c r="B43" t="s">
        <v>50</v>
      </c>
      <c r="C43">
        <f t="shared" ref="C43:C48" si="7">AVERAGE(E24:F24)</f>
        <v>0.79150000000000009</v>
      </c>
      <c r="D43">
        <f t="shared" si="4"/>
        <v>0.41078000684213128</v>
      </c>
      <c r="E43">
        <f t="shared" si="3"/>
        <v>0.61048978017740074</v>
      </c>
      <c r="F43">
        <v>1</v>
      </c>
      <c r="G43">
        <f t="shared" si="5"/>
        <v>0.41078000684213128</v>
      </c>
      <c r="H43">
        <f t="shared" si="6"/>
        <v>6.3639610306789338E-3</v>
      </c>
      <c r="I43">
        <f t="shared" si="2"/>
        <v>0.80403803293479881</v>
      </c>
    </row>
    <row r="44" spans="2:11">
      <c r="B44" t="s">
        <v>51</v>
      </c>
      <c r="C44">
        <f t="shared" si="7"/>
        <v>0.68049999999999999</v>
      </c>
      <c r="D44">
        <f t="shared" si="4"/>
        <v>0.68801561139890999</v>
      </c>
      <c r="E44">
        <f t="shared" si="3"/>
        <v>0.52487466255302739</v>
      </c>
      <c r="F44">
        <v>1</v>
      </c>
      <c r="G44">
        <f t="shared" si="5"/>
        <v>0.68801561139890999</v>
      </c>
      <c r="H44">
        <f t="shared" si="6"/>
        <v>1.0606601717798144E-2</v>
      </c>
      <c r="I44">
        <f t="shared" si="2"/>
        <v>1.5586483053340403</v>
      </c>
    </row>
    <row r="45" spans="2:11">
      <c r="B45" s="20" t="s">
        <v>54</v>
      </c>
      <c r="C45">
        <f t="shared" si="7"/>
        <v>0.624</v>
      </c>
      <c r="D45">
        <f t="shared" si="4"/>
        <v>0.89456254199811036</v>
      </c>
      <c r="E45">
        <f t="shared" si="3"/>
        <v>0.48129579637485537</v>
      </c>
      <c r="F45">
        <v>1</v>
      </c>
      <c r="G45">
        <f t="shared" si="5"/>
        <v>0.89456254199811036</v>
      </c>
      <c r="H45">
        <f t="shared" si="6"/>
        <v>7.0710678118654814E-3</v>
      </c>
      <c r="I45">
        <f t="shared" si="2"/>
        <v>1.1331839442092118</v>
      </c>
    </row>
    <row r="46" spans="2:11">
      <c r="B46" s="20" t="s">
        <v>55</v>
      </c>
      <c r="C46">
        <f t="shared" si="7"/>
        <v>0.45599999999999996</v>
      </c>
      <c r="D46">
        <f t="shared" si="4"/>
        <v>1.9526350454183421</v>
      </c>
      <c r="E46">
        <f t="shared" si="3"/>
        <v>0.35171615888931734</v>
      </c>
      <c r="F46">
        <v>1</v>
      </c>
      <c r="G46">
        <f t="shared" si="5"/>
        <v>1.9526350454183421</v>
      </c>
      <c r="H46">
        <f t="shared" si="6"/>
        <v>3.2526911934581175E-2</v>
      </c>
      <c r="I46">
        <f t="shared" si="2"/>
        <v>7.1330947224958727</v>
      </c>
    </row>
    <row r="47" spans="2:11">
      <c r="B47" s="20" t="s">
        <v>56</v>
      </c>
      <c r="C47">
        <f t="shared" si="7"/>
        <v>0.74249999999999994</v>
      </c>
      <c r="D47">
        <f t="shared" si="4"/>
        <v>0.51580710800500307</v>
      </c>
      <c r="E47">
        <f t="shared" si="3"/>
        <v>0.57269571924411877</v>
      </c>
      <c r="F47">
        <v>1</v>
      </c>
      <c r="G47">
        <f t="shared" si="5"/>
        <v>0.51580710800500307</v>
      </c>
      <c r="H47">
        <f t="shared" si="6"/>
        <v>4.3133513652379434E-2</v>
      </c>
      <c r="I47">
        <f t="shared" si="2"/>
        <v>5.8092274279298906</v>
      </c>
    </row>
    <row r="48" spans="2:11">
      <c r="B48" s="20" t="s">
        <v>57</v>
      </c>
      <c r="C48">
        <f t="shared" si="7"/>
        <v>0.46750000000000003</v>
      </c>
      <c r="D48">
        <f t="shared" si="4"/>
        <v>1.8510366281476012</v>
      </c>
      <c r="E48">
        <f t="shared" si="3"/>
        <v>0.36058619359814886</v>
      </c>
      <c r="F48">
        <v>1</v>
      </c>
      <c r="G48">
        <f t="shared" si="5"/>
        <v>1.8510366281476012</v>
      </c>
      <c r="H48">
        <f t="shared" si="6"/>
        <v>5.8689862838483459E-2</v>
      </c>
      <c r="I48">
        <f t="shared" si="2"/>
        <v>12.553981355825339</v>
      </c>
    </row>
    <row r="49" spans="2:9">
      <c r="B49" s="20" t="s">
        <v>58</v>
      </c>
      <c r="C49">
        <f>AVERAGE(G22:H22)</f>
        <v>0.62</v>
      </c>
      <c r="D49">
        <f t="shared" si="4"/>
        <v>0.91134409618810774</v>
      </c>
      <c r="E49">
        <f t="shared" si="3"/>
        <v>0.47821056691091401</v>
      </c>
      <c r="F49">
        <v>1</v>
      </c>
      <c r="G49">
        <f t="shared" si="5"/>
        <v>0.91134409618810774</v>
      </c>
      <c r="H49">
        <f>STDEV(G22:H22)</f>
        <v>2.1213203435596444E-2</v>
      </c>
      <c r="I49">
        <f t="shared" si="2"/>
        <v>3.4214844250962009</v>
      </c>
    </row>
    <row r="50" spans="2:9">
      <c r="B50" s="20" t="s">
        <v>59</v>
      </c>
      <c r="C50">
        <f t="shared" ref="C50:C56" si="8">AVERAGE(G23:H23)</f>
        <v>0.77349999999999997</v>
      </c>
      <c r="D50">
        <f t="shared" si="4"/>
        <v>0.44661349069828821</v>
      </c>
      <c r="E50">
        <f t="shared" si="3"/>
        <v>0.59660624758966441</v>
      </c>
      <c r="F50">
        <v>1</v>
      </c>
      <c r="G50">
        <f t="shared" si="5"/>
        <v>0.44661349069828821</v>
      </c>
      <c r="H50">
        <f t="shared" ref="H50:H56" si="9">STDEV(G23:H23)</f>
        <v>7.2831998462214373E-2</v>
      </c>
      <c r="I50">
        <f t="shared" si="2"/>
        <v>9.4159015465047684</v>
      </c>
    </row>
    <row r="51" spans="2:9">
      <c r="B51" s="20" t="s">
        <v>60</v>
      </c>
      <c r="C51">
        <f t="shared" si="8"/>
        <v>0.6915</v>
      </c>
      <c r="D51">
        <f t="shared" si="4"/>
        <v>0.65373416912043392</v>
      </c>
      <c r="E51">
        <f t="shared" si="3"/>
        <v>0.53335904357886621</v>
      </c>
      <c r="F51">
        <v>1</v>
      </c>
      <c r="G51">
        <f t="shared" si="5"/>
        <v>0.65373416912043392</v>
      </c>
      <c r="H51">
        <f t="shared" si="9"/>
        <v>1.7677669529663625E-2</v>
      </c>
      <c r="I51">
        <f t="shared" si="2"/>
        <v>2.5564236485413776</v>
      </c>
    </row>
    <row r="52" spans="2:9">
      <c r="B52" s="20" t="s">
        <v>61</v>
      </c>
      <c r="C52">
        <f t="shared" si="8"/>
        <v>0.52600000000000002</v>
      </c>
      <c r="D52">
        <f t="shared" si="4"/>
        <v>1.4104794353094094</v>
      </c>
      <c r="E52">
        <f t="shared" si="3"/>
        <v>0.40570767450829159</v>
      </c>
      <c r="F52">
        <v>1</v>
      </c>
      <c r="G52">
        <f t="shared" si="5"/>
        <v>1.4104794353094094</v>
      </c>
      <c r="H52">
        <f t="shared" si="9"/>
        <v>1.6970562748477157E-2</v>
      </c>
      <c r="I52">
        <f t="shared" si="2"/>
        <v>3.226342727847368</v>
      </c>
    </row>
    <row r="53" spans="2:9">
      <c r="B53" s="20" t="s">
        <v>62</v>
      </c>
      <c r="C53">
        <f t="shared" si="8"/>
        <v>0.73199999999999998</v>
      </c>
      <c r="D53">
        <f t="shared" si="4"/>
        <v>0.54159602814360097</v>
      </c>
      <c r="E53">
        <f t="shared" si="3"/>
        <v>0.56459699190127266</v>
      </c>
      <c r="F53">
        <v>1</v>
      </c>
      <c r="G53">
        <f t="shared" si="5"/>
        <v>0.54159602814360097</v>
      </c>
      <c r="H53">
        <f t="shared" si="9"/>
        <v>9.8994949366116736E-3</v>
      </c>
      <c r="I53">
        <f t="shared" si="2"/>
        <v>1.3523900186627971</v>
      </c>
    </row>
    <row r="54" spans="2:9">
      <c r="B54" s="20" t="s">
        <v>63</v>
      </c>
      <c r="C54">
        <f t="shared" si="8"/>
        <v>0.63300000000000001</v>
      </c>
      <c r="D54">
        <f t="shared" si="4"/>
        <v>0.85792522869935461</v>
      </c>
      <c r="E54">
        <f t="shared" si="3"/>
        <v>0.48823756266872348</v>
      </c>
      <c r="F54">
        <v>1</v>
      </c>
      <c r="G54">
        <f t="shared" si="5"/>
        <v>0.85792522869935461</v>
      </c>
      <c r="H54">
        <f t="shared" si="9"/>
        <v>1.555634918610406E-2</v>
      </c>
      <c r="I54">
        <f t="shared" si="2"/>
        <v>2.4575591131286036</v>
      </c>
    </row>
    <row r="55" spans="2:9">
      <c r="B55" s="20" t="s">
        <v>64</v>
      </c>
      <c r="C55">
        <f t="shared" si="8"/>
        <v>0.45100000000000001</v>
      </c>
      <c r="D55">
        <f t="shared" si="4"/>
        <v>1.9985300099723811</v>
      </c>
      <c r="E55">
        <f t="shared" si="3"/>
        <v>0.34785962205939069</v>
      </c>
      <c r="F55">
        <v>1</v>
      </c>
      <c r="G55">
        <f t="shared" si="5"/>
        <v>1.9985300099723811</v>
      </c>
      <c r="H55">
        <f t="shared" si="9"/>
        <v>1.555634918610406E-2</v>
      </c>
      <c r="I55">
        <f t="shared" si="2"/>
        <v>3.4493013716416985</v>
      </c>
    </row>
    <row r="56" spans="2:9">
      <c r="B56" s="20" t="s">
        <v>65</v>
      </c>
      <c r="C56">
        <f t="shared" si="8"/>
        <v>0.5585</v>
      </c>
      <c r="D56">
        <f t="shared" si="4"/>
        <v>1.2127866149759305</v>
      </c>
      <c r="E56">
        <f t="shared" si="3"/>
        <v>0.43077516390281528</v>
      </c>
      <c r="F56">
        <v>1</v>
      </c>
      <c r="G56">
        <f t="shared" si="5"/>
        <v>1.2127866149759305</v>
      </c>
      <c r="H56">
        <f t="shared" si="9"/>
        <v>4.9497474683058368E-3</v>
      </c>
      <c r="I56">
        <f t="shared" si="2"/>
        <v>0.88625738018009614</v>
      </c>
    </row>
    <row r="57" spans="2:9">
      <c r="B57" s="20" t="s">
        <v>66</v>
      </c>
      <c r="C57">
        <f>AVERAGE(I22:J22)</f>
        <v>0.67500000000000004</v>
      </c>
      <c r="D57">
        <f t="shared" si="4"/>
        <v>0.70582469069724263</v>
      </c>
      <c r="E57">
        <f t="shared" si="3"/>
        <v>0.52063247204010799</v>
      </c>
      <c r="F57">
        <v>1</v>
      </c>
      <c r="G57">
        <f t="shared" si="5"/>
        <v>0.70582469069724263</v>
      </c>
      <c r="H57">
        <f>STDEV(I22:J22)</f>
        <v>7.4953318805774022E-2</v>
      </c>
      <c r="I57">
        <f t="shared" si="2"/>
        <v>11.104195378633188</v>
      </c>
    </row>
    <row r="58" spans="2:9">
      <c r="B58" s="20" t="s">
        <v>67</v>
      </c>
      <c r="C58">
        <f t="shared" ref="C58:C63" si="10">AVERAGE(I23:J23)</f>
        <v>1.0945</v>
      </c>
      <c r="D58">
        <f t="shared" si="4"/>
        <v>0.10050319757050234</v>
      </c>
      <c r="E58">
        <f t="shared" si="3"/>
        <v>0.84419591207096034</v>
      </c>
      <c r="F58">
        <v>1</v>
      </c>
      <c r="G58">
        <f t="shared" si="5"/>
        <v>0.10050319757050234</v>
      </c>
      <c r="H58">
        <f t="shared" ref="H58:H64" si="11">STDEV(I23:J23)</f>
        <v>2.4748737341529263E-2</v>
      </c>
      <c r="I58">
        <f t="shared" si="2"/>
        <v>2.2611911687098458</v>
      </c>
    </row>
    <row r="59" spans="2:9">
      <c r="B59" s="20" t="s">
        <v>68</v>
      </c>
      <c r="C59">
        <f t="shared" si="10"/>
        <v>0.61349999999999993</v>
      </c>
      <c r="D59">
        <f t="shared" si="4"/>
        <v>0.93928817992853375</v>
      </c>
      <c r="E59">
        <f t="shared" si="3"/>
        <v>0.4731970690320092</v>
      </c>
      <c r="F59">
        <v>1</v>
      </c>
      <c r="G59">
        <f t="shared" si="5"/>
        <v>0.93928817992853375</v>
      </c>
      <c r="H59">
        <f t="shared" si="11"/>
        <v>3.7476659402887053E-2</v>
      </c>
      <c r="I59">
        <f t="shared" si="2"/>
        <v>6.1086649393458936</v>
      </c>
    </row>
    <row r="60" spans="2:9">
      <c r="B60" s="20" t="s">
        <v>69</v>
      </c>
      <c r="C60">
        <f t="shared" si="10"/>
        <v>0.39900000000000002</v>
      </c>
      <c r="D60">
        <f t="shared" si="4"/>
        <v>2.5447343690850901</v>
      </c>
      <c r="E60">
        <f t="shared" si="3"/>
        <v>0.30775163902815272</v>
      </c>
      <c r="F60">
        <v>1</v>
      </c>
      <c r="G60">
        <f t="shared" si="5"/>
        <v>2.5447343690850901</v>
      </c>
      <c r="H60">
        <f>STDEV(I25:J25)</f>
        <v>0</v>
      </c>
      <c r="I60">
        <f t="shared" si="2"/>
        <v>0</v>
      </c>
    </row>
    <row r="61" spans="2:9">
      <c r="B61" s="20" t="s">
        <v>70</v>
      </c>
      <c r="C61">
        <f t="shared" si="10"/>
        <v>0.39050000000000001</v>
      </c>
      <c r="D61">
        <f t="shared" si="4"/>
        <v>2.6472488348626664</v>
      </c>
      <c r="E61">
        <f t="shared" si="3"/>
        <v>0.30119552641727732</v>
      </c>
      <c r="F61">
        <v>1</v>
      </c>
      <c r="G61">
        <f t="shared" si="5"/>
        <v>2.6472488348626664</v>
      </c>
      <c r="H61">
        <f t="shared" si="11"/>
        <v>2.0506096654409896E-2</v>
      </c>
      <c r="I61">
        <f t="shared" si="2"/>
        <v>5.2512411406939554</v>
      </c>
    </row>
    <row r="62" spans="2:9">
      <c r="B62" s="20" t="s">
        <v>71</v>
      </c>
      <c r="C62">
        <f t="shared" si="10"/>
        <v>0.38900000000000001</v>
      </c>
      <c r="D62">
        <f t="shared" si="4"/>
        <v>2.6657636650809415</v>
      </c>
      <c r="E62">
        <f t="shared" si="3"/>
        <v>0.30003856536829926</v>
      </c>
      <c r="F62">
        <v>1</v>
      </c>
      <c r="G62">
        <f t="shared" si="5"/>
        <v>2.6657636650809415</v>
      </c>
      <c r="H62">
        <f t="shared" si="11"/>
        <v>5.6568542494923853E-3</v>
      </c>
      <c r="I62">
        <f t="shared" si="2"/>
        <v>1.4542041772473999</v>
      </c>
    </row>
    <row r="63" spans="2:9">
      <c r="B63" s="20" t="s">
        <v>72</v>
      </c>
      <c r="C63">
        <f t="shared" si="10"/>
        <v>0.54299999999999993</v>
      </c>
      <c r="D63">
        <f t="shared" si="4"/>
        <v>1.3033532454769787</v>
      </c>
      <c r="E63">
        <f t="shared" si="3"/>
        <v>0.41881989973004236</v>
      </c>
      <c r="F63">
        <v>1</v>
      </c>
      <c r="G63">
        <f t="shared" si="5"/>
        <v>1.3033532454769787</v>
      </c>
      <c r="H63">
        <f t="shared" si="11"/>
        <v>5.0911688245431387E-2</v>
      </c>
      <c r="I63">
        <f t="shared" si="2"/>
        <v>9.3760015184956522</v>
      </c>
    </row>
    <row r="64" spans="2:9">
      <c r="B64" s="20" t="s">
        <v>73</v>
      </c>
      <c r="C64">
        <f>AVERAGE(I29:J29)</f>
        <v>0.35199999999999998</v>
      </c>
      <c r="D64">
        <f t="shared" si="4"/>
        <v>3.1658085118258397</v>
      </c>
      <c r="E64">
        <f t="shared" si="3"/>
        <v>0.27150019282684146</v>
      </c>
      <c r="F64">
        <v>1</v>
      </c>
      <c r="G64">
        <f t="shared" si="5"/>
        <v>3.1658085118258397</v>
      </c>
      <c r="H64">
        <f t="shared" si="11"/>
        <v>2.5455844122715694E-2</v>
      </c>
      <c r="I64">
        <f t="shared" si="2"/>
        <v>7.2317738984987763</v>
      </c>
    </row>
    <row r="65" spans="2:10">
      <c r="B65" s="20" t="s">
        <v>74</v>
      </c>
      <c r="C65">
        <f>AVERAGE(K22:L22)</f>
        <v>0.51300000000000001</v>
      </c>
      <c r="D65">
        <f t="shared" si="4"/>
        <v>1.4983031890934457</v>
      </c>
      <c r="E65">
        <f t="shared" si="3"/>
        <v>0.39568067875048207</v>
      </c>
      <c r="F65">
        <v>1</v>
      </c>
      <c r="G65">
        <f t="shared" si="5"/>
        <v>1.4983031890934457</v>
      </c>
      <c r="H65">
        <f>STDEV(K22:L22)</f>
        <v>4.2426406871192892E-3</v>
      </c>
      <c r="I65">
        <f t="shared" si="2"/>
        <v>0.8270254750719862</v>
      </c>
    </row>
    <row r="66" spans="2:10">
      <c r="B66" s="20" t="s">
        <v>75</v>
      </c>
      <c r="C66">
        <f t="shared" ref="C66:C72" si="12">AVERAGE(K23:L23)</f>
        <v>0.43500000000000005</v>
      </c>
      <c r="D66">
        <f t="shared" si="4"/>
        <v>2.1527687276285432</v>
      </c>
      <c r="E66">
        <f t="shared" si="3"/>
        <v>0.33551870420362517</v>
      </c>
      <c r="F66">
        <v>1</v>
      </c>
      <c r="G66">
        <f t="shared" si="5"/>
        <v>2.1527687276285432</v>
      </c>
      <c r="H66">
        <f t="shared" ref="H66:H72" si="13">STDEV(K23:L23)</f>
        <v>4.1012193308819757E-2</v>
      </c>
      <c r="I66">
        <f t="shared" si="2"/>
        <v>9.4280904158206322</v>
      </c>
    </row>
    <row r="67" spans="2:10">
      <c r="B67" s="20" t="s">
        <v>76</v>
      </c>
      <c r="C67">
        <f t="shared" si="12"/>
        <v>0.39200000000000002</v>
      </c>
      <c r="D67">
        <f t="shared" si="4"/>
        <v>2.6288625977910773</v>
      </c>
      <c r="E67">
        <f t="shared" si="3"/>
        <v>0.30235248746625532</v>
      </c>
      <c r="F67">
        <v>1</v>
      </c>
      <c r="G67">
        <f t="shared" si="5"/>
        <v>2.6288625977910773</v>
      </c>
      <c r="H67">
        <f t="shared" si="13"/>
        <v>1.2727922061357866E-2</v>
      </c>
      <c r="I67">
        <f t="shared" si="2"/>
        <v>3.2469188932035369</v>
      </c>
    </row>
    <row r="68" spans="2:10">
      <c r="B68" s="20" t="s">
        <v>77</v>
      </c>
      <c r="C68">
        <f t="shared" si="12"/>
        <v>0.47150000000000003</v>
      </c>
      <c r="D68">
        <f t="shared" si="4"/>
        <v>1.816951509680429</v>
      </c>
      <c r="E68">
        <f t="shared" si="3"/>
        <v>0.36367142306209027</v>
      </c>
      <c r="F68">
        <v>1</v>
      </c>
      <c r="G68">
        <f t="shared" si="5"/>
        <v>1.816951509680429</v>
      </c>
      <c r="H68">
        <f t="shared" si="13"/>
        <v>1.4849242404917471E-2</v>
      </c>
      <c r="I68">
        <f t="shared" si="2"/>
        <v>3.149362121933716</v>
      </c>
    </row>
    <row r="69" spans="2:10">
      <c r="B69" s="20" t="s">
        <v>52</v>
      </c>
      <c r="C69">
        <f t="shared" si="12"/>
        <v>0.58150000000000002</v>
      </c>
      <c r="D69">
        <f t="shared" si="4"/>
        <v>1.0898638839382897</v>
      </c>
      <c r="E69">
        <f t="shared" si="3"/>
        <v>0.44851523332047821</v>
      </c>
      <c r="F69">
        <v>1</v>
      </c>
      <c r="G69">
        <f t="shared" si="5"/>
        <v>1.0898638839382897</v>
      </c>
      <c r="H69">
        <f t="shared" si="13"/>
        <v>4.5961940777125551E-2</v>
      </c>
      <c r="I69">
        <f t="shared" si="2"/>
        <v>7.9040310880697424</v>
      </c>
      <c r="J69" s="21">
        <v>0.94665821778171444</v>
      </c>
    </row>
    <row r="70" spans="2:10">
      <c r="B70" s="20" t="s">
        <v>53</v>
      </c>
      <c r="C70">
        <f t="shared" si="12"/>
        <v>1.0430000000000001</v>
      </c>
      <c r="D70">
        <f t="shared" si="4"/>
        <v>0.12767406947393731</v>
      </c>
      <c r="E70">
        <f t="shared" si="3"/>
        <v>0.80447358272271507</v>
      </c>
      <c r="F70">
        <v>1</v>
      </c>
      <c r="G70">
        <f t="shared" si="5"/>
        <v>0.12767406947393731</v>
      </c>
      <c r="H70">
        <f t="shared" si="13"/>
        <v>4.3840620433565985E-2</v>
      </c>
      <c r="I70">
        <f t="shared" si="2"/>
        <v>4.2033193129018196</v>
      </c>
      <c r="J70" s="21">
        <v>4.8920382363554921E-2</v>
      </c>
    </row>
    <row r="71" spans="2:10">
      <c r="B71" s="20" t="s">
        <v>78</v>
      </c>
      <c r="C71">
        <f t="shared" si="12"/>
        <v>0.42049999999999998</v>
      </c>
      <c r="D71">
        <f t="shared" si="4"/>
        <v>2.3028051903106634</v>
      </c>
      <c r="E71">
        <f t="shared" si="3"/>
        <v>0.32433474739683765</v>
      </c>
      <c r="F71">
        <v>1</v>
      </c>
      <c r="G71">
        <f t="shared" si="5"/>
        <v>2.3028051903106634</v>
      </c>
      <c r="H71">
        <f t="shared" si="13"/>
        <v>4.9497474683058368E-3</v>
      </c>
      <c r="I71">
        <f t="shared" si="2"/>
        <v>1.1771099805721372</v>
      </c>
      <c r="J71" s="21">
        <v>2.1376809188285364</v>
      </c>
    </row>
    <row r="72" spans="2:10">
      <c r="B72" s="20" t="s">
        <v>79</v>
      </c>
      <c r="C72">
        <f t="shared" si="12"/>
        <v>0.69599999999999995</v>
      </c>
      <c r="D72">
        <f t="shared" si="4"/>
        <v>0.64020719424664851</v>
      </c>
      <c r="E72">
        <f t="shared" si="3"/>
        <v>0.53682992672580021</v>
      </c>
      <c r="F72">
        <v>1</v>
      </c>
      <c r="G72">
        <f t="shared" si="5"/>
        <v>0.64020719424664851</v>
      </c>
      <c r="H72">
        <f t="shared" si="13"/>
        <v>1.1313708498984771E-2</v>
      </c>
      <c r="I72">
        <f t="shared" si="2"/>
        <v>1.6255328303139041</v>
      </c>
      <c r="J72" s="21">
        <v>0.4687516729789466</v>
      </c>
    </row>
    <row r="73" spans="2:10">
      <c r="B73" s="20" t="s">
        <v>80</v>
      </c>
      <c r="C73">
        <f>AVERAGE(M22:N22)</f>
        <v>0.61050000000000004</v>
      </c>
      <c r="D73">
        <f t="shared" si="4"/>
        <v>0.95247286914022533</v>
      </c>
      <c r="E73">
        <f t="shared" si="3"/>
        <v>0.47088314693405325</v>
      </c>
      <c r="F73">
        <v>1</v>
      </c>
      <c r="G73">
        <f t="shared" si="5"/>
        <v>0.95247286914022533</v>
      </c>
      <c r="H73">
        <f>STDEV(M22:N22)</f>
        <v>4.1719300090006343E-2</v>
      </c>
      <c r="I73">
        <f t="shared" si="2"/>
        <v>6.8336281883712271</v>
      </c>
      <c r="J73" s="21">
        <v>1.1507030612710309</v>
      </c>
    </row>
    <row r="74" spans="2:10">
      <c r="B74" s="20" t="s">
        <v>81</v>
      </c>
      <c r="C74">
        <f t="shared" ref="C74:C80" si="14">AVERAGE(M23:N23)</f>
        <v>0.70950000000000002</v>
      </c>
      <c r="D74">
        <f t="shared" si="4"/>
        <v>0.60128261249869197</v>
      </c>
      <c r="E74">
        <f t="shared" si="3"/>
        <v>0.54724257616660243</v>
      </c>
      <c r="F74">
        <v>1</v>
      </c>
      <c r="G74">
        <f t="shared" si="5"/>
        <v>0.60128261249869197</v>
      </c>
      <c r="H74">
        <f t="shared" ref="H74:H80" si="15">STDEV(M23:N23)</f>
        <v>2.7577164466275381E-2</v>
      </c>
      <c r="I74">
        <f t="shared" si="2"/>
        <v>3.886844886014853</v>
      </c>
      <c r="J74" s="21">
        <v>0.54483682174632531</v>
      </c>
    </row>
    <row r="75" spans="2:10">
      <c r="B75" s="20" t="s">
        <v>82</v>
      </c>
      <c r="C75">
        <f t="shared" si="14"/>
        <v>0.81600000000000006</v>
      </c>
      <c r="D75">
        <f t="shared" si="4"/>
        <v>0.36658128177071675</v>
      </c>
      <c r="E75">
        <f t="shared" si="3"/>
        <v>0.62938681064404167</v>
      </c>
      <c r="F75">
        <v>1</v>
      </c>
      <c r="G75">
        <f t="shared" si="5"/>
        <v>0.36658128177071675</v>
      </c>
      <c r="H75">
        <f t="shared" si="15"/>
        <v>2.6870057685088752E-2</v>
      </c>
      <c r="I75">
        <f t="shared" si="2"/>
        <v>3.2928992261138177</v>
      </c>
      <c r="J75" s="21">
        <v>0.60157065614440075</v>
      </c>
    </row>
    <row r="76" spans="2:10">
      <c r="B76" s="20" t="s">
        <v>82</v>
      </c>
      <c r="C76">
        <f t="shared" si="14"/>
        <v>0.69650000000000001</v>
      </c>
      <c r="D76">
        <f t="shared" si="4"/>
        <v>0.63872158168375015</v>
      </c>
      <c r="E76">
        <f t="shared" si="3"/>
        <v>0.53721558040879291</v>
      </c>
      <c r="F76">
        <v>1</v>
      </c>
      <c r="G76">
        <f t="shared" si="5"/>
        <v>0.63872158168375015</v>
      </c>
      <c r="H76">
        <f t="shared" si="15"/>
        <v>2.333452377915601E-2</v>
      </c>
      <c r="I76">
        <f t="shared" si="2"/>
        <v>3.350254670374158</v>
      </c>
      <c r="J76" s="21">
        <v>0.41661364424029335</v>
      </c>
    </row>
    <row r="77" spans="2:10">
      <c r="B77" s="20" t="s">
        <v>82</v>
      </c>
      <c r="C77">
        <f t="shared" si="14"/>
        <v>0.68</v>
      </c>
      <c r="D77">
        <f t="shared" si="4"/>
        <v>0.68961587772006616</v>
      </c>
      <c r="E77">
        <f t="shared" si="3"/>
        <v>0.5244890088700348</v>
      </c>
      <c r="F77">
        <v>1</v>
      </c>
      <c r="G77">
        <f t="shared" si="5"/>
        <v>0.68961587772006616</v>
      </c>
      <c r="H77">
        <f t="shared" si="15"/>
        <v>2.8284271247461927E-3</v>
      </c>
      <c r="I77">
        <f t="shared" si="2"/>
        <v>0.41594516540385185</v>
      </c>
      <c r="J77" s="21">
        <v>0.88100111525669289</v>
      </c>
    </row>
    <row r="78" spans="2:10">
      <c r="B78" s="20" t="s">
        <v>83</v>
      </c>
      <c r="C78">
        <f t="shared" si="14"/>
        <v>0.41899999999999998</v>
      </c>
      <c r="D78">
        <f t="shared" si="4"/>
        <v>2.3189109853394014</v>
      </c>
      <c r="E78">
        <f t="shared" si="3"/>
        <v>0.3231777863478596</v>
      </c>
      <c r="F78">
        <v>1</v>
      </c>
      <c r="G78">
        <f t="shared" si="5"/>
        <v>2.3189109853394014</v>
      </c>
      <c r="H78">
        <f t="shared" si="15"/>
        <v>1.4142135623730963E-3</v>
      </c>
      <c r="I78">
        <f t="shared" si="2"/>
        <v>0.33752113660455763</v>
      </c>
      <c r="J78" s="21">
        <v>2.60287737861267</v>
      </c>
    </row>
    <row r="79" spans="2:10">
      <c r="B79" s="20" t="s">
        <v>84</v>
      </c>
      <c r="C79">
        <f t="shared" si="14"/>
        <v>0.48049999999999998</v>
      </c>
      <c r="D79">
        <f t="shared" si="4"/>
        <v>1.7425372361293361</v>
      </c>
      <c r="E79">
        <f t="shared" si="3"/>
        <v>0.37061318935595833</v>
      </c>
      <c r="F79">
        <v>1</v>
      </c>
      <c r="G79">
        <f t="shared" si="5"/>
        <v>1.7425372361293361</v>
      </c>
      <c r="H79">
        <f t="shared" si="15"/>
        <v>1.4849242404917511E-2</v>
      </c>
      <c r="I79">
        <f t="shared" si="2"/>
        <v>3.0903730291191494</v>
      </c>
      <c r="J79" s="21">
        <v>1.6213456321672028</v>
      </c>
    </row>
    <row r="80" spans="2:10">
      <c r="B80" s="20" t="s">
        <v>85</v>
      </c>
      <c r="C80">
        <f t="shared" si="14"/>
        <v>0.45400000000000001</v>
      </c>
      <c r="D80">
        <f t="shared" si="4"/>
        <v>1.9708651830618669</v>
      </c>
      <c r="E80">
        <f t="shared" si="3"/>
        <v>0.35017354415734669</v>
      </c>
      <c r="F80">
        <v>1</v>
      </c>
      <c r="G80">
        <f t="shared" si="5"/>
        <v>1.9708651830618669</v>
      </c>
      <c r="H80">
        <f t="shared" si="15"/>
        <v>1.8384776310850254E-2</v>
      </c>
      <c r="I80">
        <f t="shared" si="2"/>
        <v>4.0495102006278083</v>
      </c>
      <c r="J80" s="21">
        <v>1.8282568705672053</v>
      </c>
    </row>
  </sheetData>
  <phoneticPr fontId="0" type="noConversion"/>
  <pageMargins left="0.75" right="0.75" top="1" bottom="1" header="0.5" footer="0.5"/>
  <pageSetup orientation="portrait" verticalDpi="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D. Chaffin</dc:creator>
  <cp:lastModifiedBy>Song Qian</cp:lastModifiedBy>
  <dcterms:created xsi:type="dcterms:W3CDTF">2011-01-18T20:51:17Z</dcterms:created>
  <dcterms:modified xsi:type="dcterms:W3CDTF">2019-07-17T13:32:14Z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