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fpdr\Google Drive\Palestras\AvaliacaoAlugueis\refs\"/>
    </mc:Choice>
  </mc:AlternateContent>
  <xr:revisionPtr revIDLastSave="0" documentId="13_ncr:1_{167C36F5-D015-4F19-8EFC-509547B6AF51}" xr6:coauthVersionLast="47" xr6:coauthVersionMax="47" xr10:uidLastSave="{00000000-0000-0000-0000-000000000000}"/>
  <bookViews>
    <workbookView xWindow="-96" yWindow="0" windowWidth="11712" windowHeight="12336" tabRatio="720" activeTab="4" xr2:uid="{00000000-000D-0000-FFFF-FFFF00000000}"/>
  </bookViews>
  <sheets>
    <sheet name="Dados e Cálculos" sheetId="1" r:id="rId1"/>
    <sheet name="Critérios de Heidecke" sheetId="2" r:id="rId2"/>
    <sheet name="Vida útil e VR" sheetId="3" r:id="rId3"/>
    <sheet name="Tabela Ross-Heidecke" sheetId="4" r:id="rId4"/>
    <sheet name="Tabela Ross-Heidecke (2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5" l="1"/>
  <c r="D9" i="5"/>
  <c r="G9" i="5" s="1"/>
  <c r="E9" i="5"/>
  <c r="F9" i="5"/>
  <c r="H9" i="5"/>
  <c r="I9" i="5"/>
  <c r="J9" i="5"/>
  <c r="K9" i="5"/>
  <c r="L9" i="5"/>
  <c r="D10" i="5"/>
  <c r="G10" i="5" s="1"/>
  <c r="E10" i="5"/>
  <c r="F10" i="5"/>
  <c r="H10" i="5"/>
  <c r="I10" i="5"/>
  <c r="J10" i="5"/>
  <c r="K10" i="5"/>
  <c r="L10" i="5"/>
  <c r="D11" i="5"/>
  <c r="G11" i="5" s="1"/>
  <c r="E11" i="5"/>
  <c r="F11" i="5"/>
  <c r="H11" i="5"/>
  <c r="I11" i="5"/>
  <c r="J11" i="5"/>
  <c r="K11" i="5"/>
  <c r="L11" i="5"/>
  <c r="D12" i="5"/>
  <c r="E12" i="5"/>
  <c r="F12" i="5"/>
  <c r="G12" i="5"/>
  <c r="H12" i="5"/>
  <c r="I12" i="5"/>
  <c r="J12" i="5"/>
  <c r="K12" i="5"/>
  <c r="L12" i="5"/>
  <c r="D13" i="5"/>
  <c r="G13" i="5" s="1"/>
  <c r="E13" i="5"/>
  <c r="F13" i="5"/>
  <c r="H13" i="5"/>
  <c r="I13" i="5"/>
  <c r="J13" i="5"/>
  <c r="K13" i="5"/>
  <c r="L13" i="5"/>
  <c r="D14" i="5"/>
  <c r="G14" i="5" s="1"/>
  <c r="E14" i="5"/>
  <c r="F14" i="5"/>
  <c r="H14" i="5"/>
  <c r="I14" i="5"/>
  <c r="J14" i="5"/>
  <c r="K14" i="5"/>
  <c r="L14" i="5"/>
  <c r="D15" i="5"/>
  <c r="G15" i="5" s="1"/>
  <c r="E15" i="5"/>
  <c r="F15" i="5"/>
  <c r="H15" i="5"/>
  <c r="I15" i="5"/>
  <c r="J15" i="5"/>
  <c r="K15" i="5"/>
  <c r="L15" i="5"/>
  <c r="D16" i="5"/>
  <c r="E16" i="5"/>
  <c r="F16" i="5"/>
  <c r="G16" i="5"/>
  <c r="H16" i="5"/>
  <c r="I16" i="5"/>
  <c r="J16" i="5"/>
  <c r="K16" i="5"/>
  <c r="L16" i="5"/>
  <c r="D17" i="5"/>
  <c r="G17" i="5" s="1"/>
  <c r="E17" i="5"/>
  <c r="F17" i="5"/>
  <c r="H17" i="5"/>
  <c r="I17" i="5"/>
  <c r="J17" i="5"/>
  <c r="K17" i="5"/>
  <c r="L17" i="5"/>
  <c r="D18" i="5"/>
  <c r="E18" i="5"/>
  <c r="F18" i="5"/>
  <c r="G18" i="5"/>
  <c r="H18" i="5"/>
  <c r="I18" i="5"/>
  <c r="J18" i="5"/>
  <c r="K18" i="5"/>
  <c r="L18" i="5"/>
  <c r="D19" i="5"/>
  <c r="G19" i="5" s="1"/>
  <c r="E19" i="5"/>
  <c r="F19" i="5"/>
  <c r="H19" i="5"/>
  <c r="I19" i="5"/>
  <c r="J19" i="5"/>
  <c r="K19" i="5"/>
  <c r="L19" i="5"/>
  <c r="D20" i="5"/>
  <c r="E20" i="5"/>
  <c r="F20" i="5"/>
  <c r="G20" i="5"/>
  <c r="H20" i="5"/>
  <c r="I20" i="5"/>
  <c r="J20" i="5"/>
  <c r="K20" i="5"/>
  <c r="L20" i="5"/>
  <c r="D21" i="5"/>
  <c r="G21" i="5" s="1"/>
  <c r="E21" i="5"/>
  <c r="F21" i="5"/>
  <c r="H21" i="5"/>
  <c r="I21" i="5"/>
  <c r="J21" i="5"/>
  <c r="K21" i="5"/>
  <c r="L21" i="5"/>
  <c r="D22" i="5"/>
  <c r="E22" i="5"/>
  <c r="F22" i="5"/>
  <c r="G22" i="5"/>
  <c r="H22" i="5"/>
  <c r="I22" i="5"/>
  <c r="J22" i="5"/>
  <c r="K22" i="5"/>
  <c r="L22" i="5"/>
  <c r="D23" i="5"/>
  <c r="G23" i="5" s="1"/>
  <c r="E23" i="5"/>
  <c r="F23" i="5"/>
  <c r="H23" i="5"/>
  <c r="I23" i="5"/>
  <c r="J23" i="5"/>
  <c r="K23" i="5"/>
  <c r="L23" i="5"/>
  <c r="D24" i="5"/>
  <c r="E24" i="5"/>
  <c r="F24" i="5"/>
  <c r="G24" i="5"/>
  <c r="H24" i="5"/>
  <c r="I24" i="5"/>
  <c r="J24" i="5"/>
  <c r="K24" i="5"/>
  <c r="L24" i="5"/>
  <c r="D25" i="5"/>
  <c r="G25" i="5" s="1"/>
  <c r="E25" i="5"/>
  <c r="F25" i="5"/>
  <c r="H25" i="5"/>
  <c r="I25" i="5"/>
  <c r="J25" i="5"/>
  <c r="K25" i="5"/>
  <c r="L25" i="5"/>
  <c r="D26" i="5"/>
  <c r="E26" i="5"/>
  <c r="F26" i="5"/>
  <c r="G26" i="5"/>
  <c r="H26" i="5"/>
  <c r="I26" i="5"/>
  <c r="J26" i="5"/>
  <c r="K26" i="5"/>
  <c r="L26" i="5"/>
  <c r="D27" i="5"/>
  <c r="G27" i="5" s="1"/>
  <c r="E27" i="5"/>
  <c r="F27" i="5"/>
  <c r="H27" i="5"/>
  <c r="I27" i="5"/>
  <c r="J27" i="5"/>
  <c r="K27" i="5"/>
  <c r="L27" i="5"/>
  <c r="D28" i="5"/>
  <c r="E28" i="5"/>
  <c r="F28" i="5"/>
  <c r="G28" i="5"/>
  <c r="H28" i="5"/>
  <c r="I28" i="5"/>
  <c r="J28" i="5"/>
  <c r="K28" i="5"/>
  <c r="L28" i="5"/>
  <c r="D29" i="5"/>
  <c r="G29" i="5" s="1"/>
  <c r="E29" i="5"/>
  <c r="F29" i="5"/>
  <c r="H29" i="5"/>
  <c r="I29" i="5"/>
  <c r="J29" i="5"/>
  <c r="K29" i="5"/>
  <c r="L29" i="5"/>
  <c r="D30" i="5"/>
  <c r="E30" i="5"/>
  <c r="F30" i="5"/>
  <c r="G30" i="5"/>
  <c r="H30" i="5"/>
  <c r="I30" i="5"/>
  <c r="J30" i="5"/>
  <c r="K30" i="5"/>
  <c r="L30" i="5"/>
  <c r="D31" i="5"/>
  <c r="G31" i="5" s="1"/>
  <c r="E31" i="5"/>
  <c r="F31" i="5"/>
  <c r="H31" i="5"/>
  <c r="I31" i="5"/>
  <c r="J31" i="5"/>
  <c r="K31" i="5"/>
  <c r="L31" i="5"/>
  <c r="D32" i="5"/>
  <c r="E32" i="5"/>
  <c r="F32" i="5"/>
  <c r="G32" i="5"/>
  <c r="H32" i="5"/>
  <c r="I32" i="5"/>
  <c r="J32" i="5"/>
  <c r="K32" i="5"/>
  <c r="L32" i="5"/>
  <c r="D33" i="5"/>
  <c r="G33" i="5" s="1"/>
  <c r="E33" i="5"/>
  <c r="F33" i="5"/>
  <c r="H33" i="5"/>
  <c r="I33" i="5"/>
  <c r="J33" i="5"/>
  <c r="K33" i="5"/>
  <c r="L33" i="5"/>
  <c r="D34" i="5"/>
  <c r="E34" i="5"/>
  <c r="F34" i="5"/>
  <c r="G34" i="5"/>
  <c r="H34" i="5"/>
  <c r="I34" i="5"/>
  <c r="J34" i="5"/>
  <c r="K34" i="5"/>
  <c r="L34" i="5"/>
  <c r="D35" i="5"/>
  <c r="G35" i="5" s="1"/>
  <c r="E35" i="5"/>
  <c r="F35" i="5"/>
  <c r="H35" i="5"/>
  <c r="I35" i="5"/>
  <c r="J35" i="5"/>
  <c r="K35" i="5"/>
  <c r="L35" i="5"/>
  <c r="D36" i="5"/>
  <c r="E36" i="5"/>
  <c r="F36" i="5"/>
  <c r="G36" i="5"/>
  <c r="H36" i="5"/>
  <c r="I36" i="5"/>
  <c r="J36" i="5"/>
  <c r="K36" i="5"/>
  <c r="L36" i="5"/>
  <c r="D37" i="5"/>
  <c r="E37" i="5"/>
  <c r="F37" i="5"/>
  <c r="G37" i="5"/>
  <c r="H37" i="5"/>
  <c r="I37" i="5"/>
  <c r="J37" i="5"/>
  <c r="K37" i="5"/>
  <c r="L37" i="5"/>
  <c r="D38" i="5"/>
  <c r="E38" i="5"/>
  <c r="F38" i="5"/>
  <c r="G38" i="5"/>
  <c r="H38" i="5"/>
  <c r="I38" i="5"/>
  <c r="J38" i="5"/>
  <c r="K38" i="5"/>
  <c r="L38" i="5"/>
  <c r="D39" i="5"/>
  <c r="G39" i="5" s="1"/>
  <c r="E39" i="5"/>
  <c r="F39" i="5"/>
  <c r="H39" i="5"/>
  <c r="I39" i="5"/>
  <c r="J39" i="5"/>
  <c r="K39" i="5"/>
  <c r="L39" i="5"/>
  <c r="D40" i="5"/>
  <c r="G40" i="5" s="1"/>
  <c r="E40" i="5"/>
  <c r="F40" i="5"/>
  <c r="H40" i="5"/>
  <c r="I40" i="5"/>
  <c r="J40" i="5"/>
  <c r="K40" i="5"/>
  <c r="L40" i="5"/>
  <c r="D41" i="5"/>
  <c r="G41" i="5" s="1"/>
  <c r="E41" i="5"/>
  <c r="F41" i="5"/>
  <c r="H41" i="5"/>
  <c r="I41" i="5"/>
  <c r="J41" i="5"/>
  <c r="K41" i="5"/>
  <c r="L41" i="5"/>
  <c r="D42" i="5"/>
  <c r="E42" i="5"/>
  <c r="F42" i="5"/>
  <c r="G42" i="5"/>
  <c r="H42" i="5"/>
  <c r="I42" i="5"/>
  <c r="J42" i="5"/>
  <c r="K42" i="5"/>
  <c r="L42" i="5"/>
  <c r="D43" i="5"/>
  <c r="G43" i="5" s="1"/>
  <c r="E43" i="5"/>
  <c r="F43" i="5"/>
  <c r="H43" i="5"/>
  <c r="I43" i="5"/>
  <c r="J43" i="5"/>
  <c r="K43" i="5"/>
  <c r="L43" i="5"/>
  <c r="D44" i="5"/>
  <c r="E44" i="5"/>
  <c r="F44" i="5"/>
  <c r="G44" i="5"/>
  <c r="H44" i="5"/>
  <c r="I44" i="5"/>
  <c r="J44" i="5"/>
  <c r="K44" i="5"/>
  <c r="L44" i="5"/>
  <c r="D45" i="5"/>
  <c r="E45" i="5"/>
  <c r="F45" i="5"/>
  <c r="G45" i="5"/>
  <c r="H45" i="5"/>
  <c r="I45" i="5"/>
  <c r="J45" i="5"/>
  <c r="K45" i="5"/>
  <c r="L45" i="5"/>
  <c r="D46" i="5"/>
  <c r="E46" i="5"/>
  <c r="F46" i="5"/>
  <c r="G46" i="5"/>
  <c r="H46" i="5"/>
  <c r="I46" i="5"/>
  <c r="J46" i="5"/>
  <c r="K46" i="5"/>
  <c r="L46" i="5"/>
  <c r="D47" i="5"/>
  <c r="G47" i="5" s="1"/>
  <c r="E47" i="5"/>
  <c r="F47" i="5"/>
  <c r="H47" i="5"/>
  <c r="I47" i="5"/>
  <c r="J47" i="5"/>
  <c r="K47" i="5"/>
  <c r="L47" i="5"/>
  <c r="D48" i="5"/>
  <c r="G48" i="5" s="1"/>
  <c r="E48" i="5"/>
  <c r="F48" i="5"/>
  <c r="H48" i="5"/>
  <c r="I48" i="5"/>
  <c r="J48" i="5"/>
  <c r="K48" i="5"/>
  <c r="L48" i="5"/>
  <c r="D49" i="5"/>
  <c r="G49" i="5" s="1"/>
  <c r="E49" i="5"/>
  <c r="F49" i="5"/>
  <c r="H49" i="5"/>
  <c r="I49" i="5"/>
  <c r="J49" i="5"/>
  <c r="K49" i="5"/>
  <c r="L49" i="5"/>
  <c r="D50" i="5"/>
  <c r="E50" i="5"/>
  <c r="F50" i="5"/>
  <c r="G50" i="5"/>
  <c r="H50" i="5"/>
  <c r="I50" i="5"/>
  <c r="J50" i="5"/>
  <c r="K50" i="5"/>
  <c r="L50" i="5"/>
  <c r="D51" i="5"/>
  <c r="G51" i="5" s="1"/>
  <c r="E51" i="5"/>
  <c r="F51" i="5"/>
  <c r="H51" i="5"/>
  <c r="I51" i="5"/>
  <c r="J51" i="5"/>
  <c r="K51" i="5"/>
  <c r="L51" i="5"/>
  <c r="D52" i="5"/>
  <c r="E52" i="5"/>
  <c r="F52" i="5"/>
  <c r="G52" i="5"/>
  <c r="H52" i="5"/>
  <c r="I52" i="5"/>
  <c r="J52" i="5"/>
  <c r="K52" i="5"/>
  <c r="L52" i="5"/>
  <c r="D53" i="5"/>
  <c r="E53" i="5"/>
  <c r="F53" i="5"/>
  <c r="G53" i="5"/>
  <c r="H53" i="5"/>
  <c r="I53" i="5"/>
  <c r="J53" i="5"/>
  <c r="K53" i="5"/>
  <c r="L53" i="5"/>
  <c r="D54" i="5"/>
  <c r="E54" i="5"/>
  <c r="F54" i="5"/>
  <c r="G54" i="5"/>
  <c r="H54" i="5"/>
  <c r="I54" i="5"/>
  <c r="J54" i="5"/>
  <c r="K54" i="5"/>
  <c r="L54" i="5"/>
  <c r="D55" i="5"/>
  <c r="G55" i="5" s="1"/>
  <c r="E55" i="5"/>
  <c r="F55" i="5"/>
  <c r="H55" i="5"/>
  <c r="I55" i="5"/>
  <c r="J55" i="5"/>
  <c r="K55" i="5"/>
  <c r="L55" i="5"/>
  <c r="D56" i="5"/>
  <c r="G56" i="5" s="1"/>
  <c r="E56" i="5"/>
  <c r="F56" i="5"/>
  <c r="H56" i="5"/>
  <c r="I56" i="5"/>
  <c r="J56" i="5"/>
  <c r="K56" i="5"/>
  <c r="L56" i="5"/>
  <c r="D57" i="5"/>
  <c r="G57" i="5" s="1"/>
  <c r="E57" i="5"/>
  <c r="F57" i="5"/>
  <c r="H57" i="5"/>
  <c r="I57" i="5"/>
  <c r="J57" i="5"/>
  <c r="K57" i="5"/>
  <c r="L57" i="5"/>
  <c r="D58" i="5"/>
  <c r="E58" i="5"/>
  <c r="F58" i="5"/>
  <c r="G58" i="5"/>
  <c r="H58" i="5"/>
  <c r="I58" i="5"/>
  <c r="J58" i="5"/>
  <c r="K58" i="5"/>
  <c r="L58" i="5"/>
  <c r="D59" i="5"/>
  <c r="G59" i="5" s="1"/>
  <c r="E59" i="5"/>
  <c r="F59" i="5"/>
  <c r="H59" i="5"/>
  <c r="I59" i="5"/>
  <c r="J59" i="5"/>
  <c r="K59" i="5"/>
  <c r="L59" i="5"/>
  <c r="D60" i="5"/>
  <c r="E60" i="5"/>
  <c r="F60" i="5"/>
  <c r="G60" i="5"/>
  <c r="H60" i="5"/>
  <c r="I60" i="5"/>
  <c r="J60" i="5"/>
  <c r="K60" i="5"/>
  <c r="L60" i="5"/>
  <c r="D61" i="5"/>
  <c r="E61" i="5"/>
  <c r="F61" i="5"/>
  <c r="G61" i="5"/>
  <c r="H61" i="5"/>
  <c r="I61" i="5"/>
  <c r="J61" i="5"/>
  <c r="K61" i="5"/>
  <c r="L61" i="5"/>
  <c r="D62" i="5"/>
  <c r="E62" i="5"/>
  <c r="F62" i="5"/>
  <c r="G62" i="5"/>
  <c r="H62" i="5"/>
  <c r="I62" i="5"/>
  <c r="J62" i="5"/>
  <c r="K62" i="5"/>
  <c r="L62" i="5"/>
  <c r="D63" i="5"/>
  <c r="G63" i="5" s="1"/>
  <c r="E63" i="5"/>
  <c r="F63" i="5"/>
  <c r="H63" i="5"/>
  <c r="I63" i="5"/>
  <c r="J63" i="5"/>
  <c r="K63" i="5"/>
  <c r="L63" i="5"/>
  <c r="D64" i="5"/>
  <c r="G64" i="5" s="1"/>
  <c r="E64" i="5"/>
  <c r="F64" i="5"/>
  <c r="H64" i="5"/>
  <c r="I64" i="5"/>
  <c r="J64" i="5"/>
  <c r="K64" i="5"/>
  <c r="L64" i="5"/>
  <c r="D65" i="5"/>
  <c r="G65" i="5" s="1"/>
  <c r="E65" i="5"/>
  <c r="F65" i="5"/>
  <c r="H65" i="5"/>
  <c r="I65" i="5"/>
  <c r="J65" i="5"/>
  <c r="K65" i="5"/>
  <c r="L65" i="5"/>
  <c r="D66" i="5"/>
  <c r="E66" i="5"/>
  <c r="F66" i="5"/>
  <c r="G66" i="5"/>
  <c r="H66" i="5"/>
  <c r="I66" i="5"/>
  <c r="J66" i="5"/>
  <c r="K66" i="5"/>
  <c r="L66" i="5"/>
  <c r="D67" i="5"/>
  <c r="G67" i="5" s="1"/>
  <c r="E67" i="5"/>
  <c r="F67" i="5"/>
  <c r="H67" i="5"/>
  <c r="I67" i="5"/>
  <c r="J67" i="5"/>
  <c r="K67" i="5"/>
  <c r="L67" i="5"/>
  <c r="D68" i="5"/>
  <c r="E68" i="5"/>
  <c r="F68" i="5"/>
  <c r="G68" i="5"/>
  <c r="H68" i="5"/>
  <c r="I68" i="5"/>
  <c r="J68" i="5"/>
  <c r="K68" i="5"/>
  <c r="L68" i="5"/>
  <c r="D69" i="5"/>
  <c r="E69" i="5"/>
  <c r="F69" i="5"/>
  <c r="G69" i="5"/>
  <c r="H69" i="5"/>
  <c r="I69" i="5"/>
  <c r="J69" i="5"/>
  <c r="K69" i="5"/>
  <c r="L69" i="5"/>
  <c r="D70" i="5"/>
  <c r="E70" i="5"/>
  <c r="F70" i="5"/>
  <c r="G70" i="5"/>
  <c r="H70" i="5"/>
  <c r="I70" i="5"/>
  <c r="J70" i="5"/>
  <c r="K70" i="5"/>
  <c r="L70" i="5"/>
  <c r="D71" i="5"/>
  <c r="G71" i="5" s="1"/>
  <c r="E71" i="5"/>
  <c r="F71" i="5"/>
  <c r="H71" i="5"/>
  <c r="I71" i="5"/>
  <c r="J71" i="5"/>
  <c r="K71" i="5"/>
  <c r="L71" i="5"/>
  <c r="D72" i="5"/>
  <c r="G72" i="5" s="1"/>
  <c r="E72" i="5"/>
  <c r="F72" i="5"/>
  <c r="H72" i="5"/>
  <c r="I72" i="5"/>
  <c r="J72" i="5"/>
  <c r="K72" i="5"/>
  <c r="L72" i="5"/>
  <c r="D73" i="5"/>
  <c r="G73" i="5" s="1"/>
  <c r="E73" i="5"/>
  <c r="F73" i="5"/>
  <c r="H73" i="5"/>
  <c r="I73" i="5"/>
  <c r="J73" i="5"/>
  <c r="K73" i="5"/>
  <c r="L73" i="5"/>
  <c r="D74" i="5"/>
  <c r="E74" i="5"/>
  <c r="F74" i="5"/>
  <c r="G74" i="5"/>
  <c r="H74" i="5"/>
  <c r="I74" i="5"/>
  <c r="J74" i="5"/>
  <c r="K74" i="5"/>
  <c r="L74" i="5"/>
  <c r="D75" i="5"/>
  <c r="G75" i="5" s="1"/>
  <c r="E75" i="5"/>
  <c r="F75" i="5"/>
  <c r="H75" i="5"/>
  <c r="I75" i="5"/>
  <c r="J75" i="5"/>
  <c r="K75" i="5"/>
  <c r="L75" i="5"/>
  <c r="D76" i="5"/>
  <c r="E76" i="5"/>
  <c r="F76" i="5"/>
  <c r="G76" i="5"/>
  <c r="H76" i="5"/>
  <c r="I76" i="5"/>
  <c r="J76" i="5"/>
  <c r="K76" i="5"/>
  <c r="L76" i="5"/>
  <c r="D77" i="5"/>
  <c r="E77" i="5"/>
  <c r="F77" i="5"/>
  <c r="G77" i="5"/>
  <c r="H77" i="5"/>
  <c r="I77" i="5"/>
  <c r="J77" i="5"/>
  <c r="K77" i="5"/>
  <c r="L77" i="5"/>
  <c r="D78" i="5"/>
  <c r="E78" i="5"/>
  <c r="F78" i="5"/>
  <c r="G78" i="5"/>
  <c r="H78" i="5"/>
  <c r="I78" i="5"/>
  <c r="J78" i="5"/>
  <c r="K78" i="5"/>
  <c r="L78" i="5"/>
  <c r="D79" i="5"/>
  <c r="G79" i="5" s="1"/>
  <c r="E79" i="5"/>
  <c r="F79" i="5"/>
  <c r="H79" i="5"/>
  <c r="I79" i="5"/>
  <c r="J79" i="5"/>
  <c r="K79" i="5"/>
  <c r="L79" i="5"/>
  <c r="D80" i="5"/>
  <c r="G80" i="5" s="1"/>
  <c r="E80" i="5"/>
  <c r="F80" i="5"/>
  <c r="H80" i="5"/>
  <c r="I80" i="5"/>
  <c r="J80" i="5"/>
  <c r="K80" i="5"/>
  <c r="L80" i="5"/>
  <c r="D81" i="5"/>
  <c r="G81" i="5" s="1"/>
  <c r="E81" i="5"/>
  <c r="F81" i="5"/>
  <c r="H81" i="5"/>
  <c r="I81" i="5"/>
  <c r="J81" i="5"/>
  <c r="K81" i="5"/>
  <c r="L81" i="5"/>
  <c r="D82" i="5"/>
  <c r="E82" i="5"/>
  <c r="F82" i="5"/>
  <c r="G82" i="5"/>
  <c r="H82" i="5"/>
  <c r="I82" i="5"/>
  <c r="J82" i="5"/>
  <c r="K82" i="5"/>
  <c r="L82" i="5"/>
  <c r="D83" i="5"/>
  <c r="G83" i="5" s="1"/>
  <c r="E83" i="5"/>
  <c r="F83" i="5"/>
  <c r="H83" i="5"/>
  <c r="I83" i="5"/>
  <c r="J83" i="5"/>
  <c r="K83" i="5"/>
  <c r="L83" i="5"/>
  <c r="D84" i="5"/>
  <c r="E84" i="5"/>
  <c r="F84" i="5"/>
  <c r="G84" i="5"/>
  <c r="H84" i="5"/>
  <c r="I84" i="5"/>
  <c r="J84" i="5"/>
  <c r="K84" i="5"/>
  <c r="L84" i="5"/>
  <c r="D85" i="5"/>
  <c r="E85" i="5"/>
  <c r="F85" i="5"/>
  <c r="G85" i="5"/>
  <c r="H85" i="5"/>
  <c r="I85" i="5"/>
  <c r="J85" i="5"/>
  <c r="K85" i="5"/>
  <c r="L85" i="5"/>
  <c r="D86" i="5"/>
  <c r="E86" i="5"/>
  <c r="F86" i="5"/>
  <c r="G86" i="5"/>
  <c r="H86" i="5"/>
  <c r="I86" i="5"/>
  <c r="J86" i="5"/>
  <c r="K86" i="5"/>
  <c r="L86" i="5"/>
  <c r="D87" i="5"/>
  <c r="G87" i="5" s="1"/>
  <c r="E87" i="5"/>
  <c r="F87" i="5"/>
  <c r="H87" i="5"/>
  <c r="I87" i="5"/>
  <c r="J87" i="5"/>
  <c r="K87" i="5"/>
  <c r="L87" i="5"/>
  <c r="D88" i="5"/>
  <c r="G88" i="5" s="1"/>
  <c r="E88" i="5"/>
  <c r="F88" i="5"/>
  <c r="H88" i="5"/>
  <c r="I88" i="5"/>
  <c r="J88" i="5"/>
  <c r="K88" i="5"/>
  <c r="L88" i="5"/>
  <c r="D89" i="5"/>
  <c r="G89" i="5" s="1"/>
  <c r="E89" i="5"/>
  <c r="F89" i="5"/>
  <c r="H89" i="5"/>
  <c r="I89" i="5"/>
  <c r="J89" i="5"/>
  <c r="K89" i="5"/>
  <c r="L89" i="5"/>
  <c r="D90" i="5"/>
  <c r="E90" i="5"/>
  <c r="F90" i="5"/>
  <c r="G90" i="5"/>
  <c r="H90" i="5"/>
  <c r="I90" i="5"/>
  <c r="J90" i="5"/>
  <c r="K90" i="5"/>
  <c r="L90" i="5"/>
  <c r="D91" i="5"/>
  <c r="G91" i="5" s="1"/>
  <c r="E91" i="5"/>
  <c r="F91" i="5"/>
  <c r="H91" i="5"/>
  <c r="I91" i="5"/>
  <c r="J91" i="5"/>
  <c r="K91" i="5"/>
  <c r="L91" i="5"/>
  <c r="D92" i="5"/>
  <c r="E92" i="5"/>
  <c r="F92" i="5"/>
  <c r="G92" i="5"/>
  <c r="H92" i="5"/>
  <c r="I92" i="5"/>
  <c r="J92" i="5"/>
  <c r="K92" i="5"/>
  <c r="L92" i="5"/>
  <c r="D93" i="5"/>
  <c r="E93" i="5"/>
  <c r="F93" i="5"/>
  <c r="G93" i="5"/>
  <c r="H93" i="5"/>
  <c r="I93" i="5"/>
  <c r="J93" i="5"/>
  <c r="K93" i="5"/>
  <c r="L93" i="5"/>
  <c r="D94" i="5"/>
  <c r="E94" i="5"/>
  <c r="F94" i="5"/>
  <c r="G94" i="5"/>
  <c r="H94" i="5"/>
  <c r="I94" i="5"/>
  <c r="J94" i="5"/>
  <c r="K94" i="5"/>
  <c r="L94" i="5"/>
  <c r="D95" i="5"/>
  <c r="G95" i="5" s="1"/>
  <c r="E95" i="5"/>
  <c r="F95" i="5"/>
  <c r="H95" i="5"/>
  <c r="I95" i="5"/>
  <c r="J95" i="5"/>
  <c r="K95" i="5"/>
  <c r="L95" i="5"/>
  <c r="D96" i="5"/>
  <c r="G96" i="5" s="1"/>
  <c r="E96" i="5"/>
  <c r="F96" i="5"/>
  <c r="H96" i="5"/>
  <c r="I96" i="5"/>
  <c r="J96" i="5"/>
  <c r="K96" i="5"/>
  <c r="L96" i="5"/>
  <c r="D97" i="5"/>
  <c r="G97" i="5" s="1"/>
  <c r="E97" i="5"/>
  <c r="F97" i="5"/>
  <c r="H97" i="5"/>
  <c r="I97" i="5"/>
  <c r="J97" i="5"/>
  <c r="K97" i="5"/>
  <c r="L97" i="5"/>
  <c r="D98" i="5"/>
  <c r="E98" i="5"/>
  <c r="F98" i="5"/>
  <c r="G98" i="5"/>
  <c r="H98" i="5"/>
  <c r="I98" i="5"/>
  <c r="J98" i="5"/>
  <c r="K98" i="5"/>
  <c r="L98" i="5"/>
  <c r="D99" i="5"/>
  <c r="G99" i="5" s="1"/>
  <c r="E99" i="5"/>
  <c r="F99" i="5"/>
  <c r="H99" i="5"/>
  <c r="I99" i="5"/>
  <c r="J99" i="5"/>
  <c r="K99" i="5"/>
  <c r="L99" i="5"/>
  <c r="D100" i="5"/>
  <c r="E100" i="5"/>
  <c r="F100" i="5"/>
  <c r="G100" i="5"/>
  <c r="H100" i="5"/>
  <c r="I100" i="5"/>
  <c r="J100" i="5"/>
  <c r="K100" i="5"/>
  <c r="L100" i="5"/>
  <c r="D101" i="5"/>
  <c r="E101" i="5"/>
  <c r="F101" i="5"/>
  <c r="G101" i="5"/>
  <c r="H101" i="5"/>
  <c r="I101" i="5"/>
  <c r="J101" i="5"/>
  <c r="K101" i="5"/>
  <c r="L101" i="5"/>
  <c r="D102" i="5"/>
  <c r="E102" i="5"/>
  <c r="F102" i="5"/>
  <c r="G102" i="5"/>
  <c r="H102" i="5"/>
  <c r="I102" i="5"/>
  <c r="J102" i="5"/>
  <c r="K102" i="5"/>
  <c r="L102" i="5"/>
  <c r="D103" i="5"/>
  <c r="G103" i="5" s="1"/>
  <c r="E103" i="5"/>
  <c r="F103" i="5"/>
  <c r="H103" i="5"/>
  <c r="I103" i="5"/>
  <c r="J103" i="5"/>
  <c r="K103" i="5"/>
  <c r="L103" i="5"/>
  <c r="D104" i="5"/>
  <c r="G104" i="5" s="1"/>
  <c r="E104" i="5"/>
  <c r="F104" i="5"/>
  <c r="H104" i="5"/>
  <c r="I104" i="5"/>
  <c r="J104" i="5"/>
  <c r="K104" i="5"/>
  <c r="L104" i="5"/>
  <c r="D105" i="5"/>
  <c r="G105" i="5" s="1"/>
  <c r="E105" i="5"/>
  <c r="F105" i="5"/>
  <c r="H105" i="5"/>
  <c r="I105" i="5"/>
  <c r="J105" i="5"/>
  <c r="K105" i="5"/>
  <c r="L105" i="5"/>
  <c r="D106" i="5"/>
  <c r="E106" i="5"/>
  <c r="F106" i="5"/>
  <c r="G106" i="5"/>
  <c r="H106" i="5"/>
  <c r="I106" i="5"/>
  <c r="J106" i="5"/>
  <c r="K106" i="5"/>
  <c r="L106" i="5"/>
  <c r="D107" i="5"/>
  <c r="G107" i="5" s="1"/>
  <c r="E107" i="5"/>
  <c r="F107" i="5"/>
  <c r="H107" i="5"/>
  <c r="I107" i="5"/>
  <c r="J107" i="5"/>
  <c r="K107" i="5"/>
  <c r="L107" i="5"/>
  <c r="L8" i="5"/>
  <c r="K8" i="5"/>
  <c r="J8" i="5"/>
  <c r="I8" i="5"/>
  <c r="H8" i="5"/>
  <c r="G8" i="5"/>
  <c r="D8" i="5"/>
  <c r="E8" i="5"/>
  <c r="F8" i="5"/>
  <c r="D8" i="4"/>
  <c r="E8" i="4"/>
  <c r="F8" i="4"/>
  <c r="G8" i="4"/>
  <c r="H8" i="4"/>
  <c r="I8" i="4"/>
  <c r="J8" i="4"/>
  <c r="K8" i="4"/>
  <c r="L8" i="4"/>
  <c r="E104" i="4"/>
  <c r="F104" i="4"/>
  <c r="G104" i="4"/>
  <c r="H104" i="4"/>
  <c r="I104" i="4"/>
  <c r="J104" i="4"/>
  <c r="K104" i="4"/>
  <c r="L104" i="4"/>
  <c r="E105" i="4"/>
  <c r="F105" i="4"/>
  <c r="G105" i="4"/>
  <c r="H105" i="4"/>
  <c r="I105" i="4"/>
  <c r="J105" i="4"/>
  <c r="K105" i="4"/>
  <c r="L105" i="4"/>
  <c r="E106" i="4"/>
  <c r="F106" i="4"/>
  <c r="G106" i="4"/>
  <c r="H106" i="4"/>
  <c r="I106" i="4"/>
  <c r="J106" i="4"/>
  <c r="K106" i="4"/>
  <c r="L106" i="4"/>
  <c r="E107" i="4"/>
  <c r="F107" i="4"/>
  <c r="G107" i="4"/>
  <c r="H107" i="4"/>
  <c r="I107" i="4"/>
  <c r="J107" i="4"/>
  <c r="K107" i="4"/>
  <c r="L107" i="4"/>
  <c r="E98" i="4"/>
  <c r="F98" i="4"/>
  <c r="G98" i="4"/>
  <c r="H98" i="4"/>
  <c r="I98" i="4"/>
  <c r="J98" i="4"/>
  <c r="K98" i="4"/>
  <c r="L98" i="4"/>
  <c r="E99" i="4"/>
  <c r="F99" i="4"/>
  <c r="G99" i="4"/>
  <c r="H99" i="4"/>
  <c r="I99" i="4"/>
  <c r="J99" i="4"/>
  <c r="K99" i="4"/>
  <c r="L99" i="4"/>
  <c r="E100" i="4"/>
  <c r="F100" i="4"/>
  <c r="G100" i="4"/>
  <c r="H100" i="4"/>
  <c r="I100" i="4"/>
  <c r="J100" i="4"/>
  <c r="K100" i="4"/>
  <c r="L100" i="4"/>
  <c r="E101" i="4"/>
  <c r="F101" i="4"/>
  <c r="G101" i="4"/>
  <c r="H101" i="4"/>
  <c r="I101" i="4"/>
  <c r="J101" i="4"/>
  <c r="K101" i="4"/>
  <c r="L101" i="4"/>
  <c r="E102" i="4"/>
  <c r="F102" i="4"/>
  <c r="G102" i="4"/>
  <c r="H102" i="4"/>
  <c r="I102" i="4"/>
  <c r="J102" i="4"/>
  <c r="K102" i="4"/>
  <c r="L102" i="4"/>
  <c r="E103" i="4"/>
  <c r="F103" i="4"/>
  <c r="G103" i="4"/>
  <c r="H103" i="4"/>
  <c r="I103" i="4"/>
  <c r="J103" i="4"/>
  <c r="K103" i="4"/>
  <c r="L103" i="4"/>
  <c r="E92" i="4"/>
  <c r="F92" i="4"/>
  <c r="G92" i="4"/>
  <c r="H92" i="4"/>
  <c r="I92" i="4"/>
  <c r="J92" i="4"/>
  <c r="K92" i="4"/>
  <c r="L92" i="4"/>
  <c r="E93" i="4"/>
  <c r="F93" i="4"/>
  <c r="G93" i="4"/>
  <c r="H93" i="4"/>
  <c r="I93" i="4"/>
  <c r="J93" i="4"/>
  <c r="K93" i="4"/>
  <c r="L93" i="4"/>
  <c r="E94" i="4"/>
  <c r="F94" i="4"/>
  <c r="G94" i="4"/>
  <c r="H94" i="4"/>
  <c r="I94" i="4"/>
  <c r="J94" i="4"/>
  <c r="K94" i="4"/>
  <c r="L94" i="4"/>
  <c r="E95" i="4"/>
  <c r="F95" i="4"/>
  <c r="G95" i="4"/>
  <c r="H95" i="4"/>
  <c r="I95" i="4"/>
  <c r="J95" i="4"/>
  <c r="K95" i="4"/>
  <c r="L95" i="4"/>
  <c r="E96" i="4"/>
  <c r="F96" i="4"/>
  <c r="G96" i="4"/>
  <c r="H96" i="4"/>
  <c r="I96" i="4"/>
  <c r="J96" i="4"/>
  <c r="K96" i="4"/>
  <c r="L96" i="4"/>
  <c r="E97" i="4"/>
  <c r="F97" i="4"/>
  <c r="G97" i="4"/>
  <c r="H97" i="4"/>
  <c r="I97" i="4"/>
  <c r="J97" i="4"/>
  <c r="K97" i="4"/>
  <c r="L97" i="4"/>
  <c r="E82" i="4"/>
  <c r="F82" i="4"/>
  <c r="G82" i="4"/>
  <c r="H82" i="4"/>
  <c r="I82" i="4"/>
  <c r="J82" i="4"/>
  <c r="K82" i="4"/>
  <c r="L82" i="4"/>
  <c r="E83" i="4"/>
  <c r="F83" i="4"/>
  <c r="G83" i="4"/>
  <c r="H83" i="4"/>
  <c r="I83" i="4"/>
  <c r="J83" i="4"/>
  <c r="K83" i="4"/>
  <c r="L83" i="4"/>
  <c r="E84" i="4"/>
  <c r="F84" i="4"/>
  <c r="G84" i="4"/>
  <c r="H84" i="4"/>
  <c r="I84" i="4"/>
  <c r="J84" i="4"/>
  <c r="K84" i="4"/>
  <c r="L84" i="4"/>
  <c r="E85" i="4"/>
  <c r="F85" i="4"/>
  <c r="G85" i="4"/>
  <c r="H85" i="4"/>
  <c r="I85" i="4"/>
  <c r="J85" i="4"/>
  <c r="K85" i="4"/>
  <c r="L85" i="4"/>
  <c r="E86" i="4"/>
  <c r="F86" i="4"/>
  <c r="G86" i="4"/>
  <c r="H86" i="4"/>
  <c r="I86" i="4"/>
  <c r="J86" i="4"/>
  <c r="K86" i="4"/>
  <c r="L86" i="4"/>
  <c r="E87" i="4"/>
  <c r="F87" i="4"/>
  <c r="G87" i="4"/>
  <c r="H87" i="4"/>
  <c r="I87" i="4"/>
  <c r="J87" i="4"/>
  <c r="K87" i="4"/>
  <c r="L87" i="4"/>
  <c r="E88" i="4"/>
  <c r="F88" i="4"/>
  <c r="G88" i="4"/>
  <c r="H88" i="4"/>
  <c r="I88" i="4"/>
  <c r="J88" i="4"/>
  <c r="K88" i="4"/>
  <c r="L88" i="4"/>
  <c r="E89" i="4"/>
  <c r="F89" i="4"/>
  <c r="G89" i="4"/>
  <c r="H89" i="4"/>
  <c r="I89" i="4"/>
  <c r="J89" i="4"/>
  <c r="K89" i="4"/>
  <c r="L89" i="4"/>
  <c r="E90" i="4"/>
  <c r="F90" i="4"/>
  <c r="G90" i="4"/>
  <c r="H90" i="4"/>
  <c r="I90" i="4"/>
  <c r="J90" i="4"/>
  <c r="K90" i="4"/>
  <c r="L90" i="4"/>
  <c r="E91" i="4"/>
  <c r="F91" i="4"/>
  <c r="G91" i="4"/>
  <c r="H91" i="4"/>
  <c r="I91" i="4"/>
  <c r="J91" i="4"/>
  <c r="K91" i="4"/>
  <c r="L91" i="4"/>
  <c r="E76" i="4"/>
  <c r="F76" i="4"/>
  <c r="G76" i="4"/>
  <c r="H76" i="4"/>
  <c r="I76" i="4"/>
  <c r="J76" i="4"/>
  <c r="K76" i="4"/>
  <c r="L76" i="4"/>
  <c r="E77" i="4"/>
  <c r="F77" i="4"/>
  <c r="G77" i="4"/>
  <c r="H77" i="4"/>
  <c r="I77" i="4"/>
  <c r="J77" i="4"/>
  <c r="K77" i="4"/>
  <c r="L77" i="4"/>
  <c r="E78" i="4"/>
  <c r="F78" i="4"/>
  <c r="G78" i="4"/>
  <c r="H78" i="4"/>
  <c r="I78" i="4"/>
  <c r="J78" i="4"/>
  <c r="K78" i="4"/>
  <c r="L78" i="4"/>
  <c r="E79" i="4"/>
  <c r="F79" i="4"/>
  <c r="G79" i="4"/>
  <c r="H79" i="4"/>
  <c r="I79" i="4"/>
  <c r="J79" i="4"/>
  <c r="K79" i="4"/>
  <c r="L79" i="4"/>
  <c r="E80" i="4"/>
  <c r="F80" i="4"/>
  <c r="G80" i="4"/>
  <c r="H80" i="4"/>
  <c r="I80" i="4"/>
  <c r="J80" i="4"/>
  <c r="K80" i="4"/>
  <c r="L80" i="4"/>
  <c r="E81" i="4"/>
  <c r="F81" i="4"/>
  <c r="G81" i="4"/>
  <c r="H81" i="4"/>
  <c r="I81" i="4"/>
  <c r="J81" i="4"/>
  <c r="K81" i="4"/>
  <c r="L81" i="4"/>
  <c r="E66" i="4"/>
  <c r="F66" i="4"/>
  <c r="G66" i="4"/>
  <c r="H66" i="4"/>
  <c r="I66" i="4"/>
  <c r="J66" i="4"/>
  <c r="K66" i="4"/>
  <c r="L66" i="4"/>
  <c r="E67" i="4"/>
  <c r="F67" i="4"/>
  <c r="G67" i="4"/>
  <c r="H67" i="4"/>
  <c r="I67" i="4"/>
  <c r="J67" i="4"/>
  <c r="K67" i="4"/>
  <c r="L67" i="4"/>
  <c r="E68" i="4"/>
  <c r="F68" i="4"/>
  <c r="G68" i="4"/>
  <c r="H68" i="4"/>
  <c r="I68" i="4"/>
  <c r="J68" i="4"/>
  <c r="K68" i="4"/>
  <c r="L68" i="4"/>
  <c r="E69" i="4"/>
  <c r="F69" i="4"/>
  <c r="G69" i="4"/>
  <c r="H69" i="4"/>
  <c r="I69" i="4"/>
  <c r="J69" i="4"/>
  <c r="K69" i="4"/>
  <c r="L69" i="4"/>
  <c r="E70" i="4"/>
  <c r="F70" i="4"/>
  <c r="G70" i="4"/>
  <c r="H70" i="4"/>
  <c r="I70" i="4"/>
  <c r="J70" i="4"/>
  <c r="K70" i="4"/>
  <c r="L70" i="4"/>
  <c r="E71" i="4"/>
  <c r="F71" i="4"/>
  <c r="G71" i="4"/>
  <c r="H71" i="4"/>
  <c r="I71" i="4"/>
  <c r="J71" i="4"/>
  <c r="K71" i="4"/>
  <c r="L71" i="4"/>
  <c r="E72" i="4"/>
  <c r="F72" i="4"/>
  <c r="G72" i="4"/>
  <c r="H72" i="4"/>
  <c r="I72" i="4"/>
  <c r="J72" i="4"/>
  <c r="K72" i="4"/>
  <c r="L72" i="4"/>
  <c r="E73" i="4"/>
  <c r="F73" i="4"/>
  <c r="G73" i="4"/>
  <c r="H73" i="4"/>
  <c r="I73" i="4"/>
  <c r="J73" i="4"/>
  <c r="K73" i="4"/>
  <c r="L73" i="4"/>
  <c r="E74" i="4"/>
  <c r="F74" i="4"/>
  <c r="G74" i="4"/>
  <c r="H74" i="4"/>
  <c r="I74" i="4"/>
  <c r="J74" i="4"/>
  <c r="K74" i="4"/>
  <c r="L74" i="4"/>
  <c r="E75" i="4"/>
  <c r="F75" i="4"/>
  <c r="G75" i="4"/>
  <c r="H75" i="4"/>
  <c r="I75" i="4"/>
  <c r="J75" i="4"/>
  <c r="K75" i="4"/>
  <c r="L75" i="4"/>
  <c r="E58" i="4"/>
  <c r="F58" i="4"/>
  <c r="G58" i="4"/>
  <c r="H58" i="4"/>
  <c r="I58" i="4"/>
  <c r="J58" i="4"/>
  <c r="K58" i="4"/>
  <c r="L58" i="4"/>
  <c r="E59" i="4"/>
  <c r="F59" i="4"/>
  <c r="G59" i="4"/>
  <c r="H59" i="4"/>
  <c r="I59" i="4"/>
  <c r="J59" i="4"/>
  <c r="K59" i="4"/>
  <c r="L59" i="4"/>
  <c r="E60" i="4"/>
  <c r="F60" i="4"/>
  <c r="G60" i="4"/>
  <c r="H60" i="4"/>
  <c r="I60" i="4"/>
  <c r="J60" i="4"/>
  <c r="K60" i="4"/>
  <c r="L60" i="4"/>
  <c r="E61" i="4"/>
  <c r="F61" i="4"/>
  <c r="G61" i="4"/>
  <c r="H61" i="4"/>
  <c r="I61" i="4"/>
  <c r="J61" i="4"/>
  <c r="K61" i="4"/>
  <c r="L61" i="4"/>
  <c r="E62" i="4"/>
  <c r="F62" i="4"/>
  <c r="G62" i="4"/>
  <c r="H62" i="4"/>
  <c r="I62" i="4"/>
  <c r="J62" i="4"/>
  <c r="K62" i="4"/>
  <c r="L62" i="4"/>
  <c r="E63" i="4"/>
  <c r="F63" i="4"/>
  <c r="G63" i="4"/>
  <c r="H63" i="4"/>
  <c r="I63" i="4"/>
  <c r="J63" i="4"/>
  <c r="K63" i="4"/>
  <c r="L63" i="4"/>
  <c r="E64" i="4"/>
  <c r="F64" i="4"/>
  <c r="G64" i="4"/>
  <c r="H64" i="4"/>
  <c r="I64" i="4"/>
  <c r="J64" i="4"/>
  <c r="K64" i="4"/>
  <c r="L64" i="4"/>
  <c r="E65" i="4"/>
  <c r="F65" i="4"/>
  <c r="G65" i="4"/>
  <c r="H65" i="4"/>
  <c r="I65" i="4"/>
  <c r="J65" i="4"/>
  <c r="K65" i="4"/>
  <c r="L65" i="4"/>
  <c r="E52" i="4"/>
  <c r="F52" i="4"/>
  <c r="G52" i="4"/>
  <c r="H52" i="4"/>
  <c r="I52" i="4"/>
  <c r="J52" i="4"/>
  <c r="K52" i="4"/>
  <c r="L52" i="4"/>
  <c r="E53" i="4"/>
  <c r="F53" i="4"/>
  <c r="G53" i="4"/>
  <c r="H53" i="4"/>
  <c r="I53" i="4"/>
  <c r="J53" i="4"/>
  <c r="K53" i="4"/>
  <c r="L53" i="4"/>
  <c r="E54" i="4"/>
  <c r="F54" i="4"/>
  <c r="G54" i="4"/>
  <c r="H54" i="4"/>
  <c r="I54" i="4"/>
  <c r="J54" i="4"/>
  <c r="K54" i="4"/>
  <c r="L54" i="4"/>
  <c r="E55" i="4"/>
  <c r="F55" i="4"/>
  <c r="G55" i="4"/>
  <c r="H55" i="4"/>
  <c r="I55" i="4"/>
  <c r="J55" i="4"/>
  <c r="K55" i="4"/>
  <c r="L55" i="4"/>
  <c r="E56" i="4"/>
  <c r="F56" i="4"/>
  <c r="G56" i="4"/>
  <c r="H56" i="4"/>
  <c r="I56" i="4"/>
  <c r="J56" i="4"/>
  <c r="K56" i="4"/>
  <c r="L56" i="4"/>
  <c r="E57" i="4"/>
  <c r="F57" i="4"/>
  <c r="G57" i="4"/>
  <c r="H57" i="4"/>
  <c r="I57" i="4"/>
  <c r="J57" i="4"/>
  <c r="K57" i="4"/>
  <c r="L57" i="4"/>
  <c r="E46" i="4"/>
  <c r="F46" i="4"/>
  <c r="G46" i="4"/>
  <c r="H46" i="4"/>
  <c r="I46" i="4"/>
  <c r="J46" i="4"/>
  <c r="K46" i="4"/>
  <c r="L46" i="4"/>
  <c r="E47" i="4"/>
  <c r="F47" i="4"/>
  <c r="G47" i="4"/>
  <c r="H47" i="4"/>
  <c r="I47" i="4"/>
  <c r="J47" i="4"/>
  <c r="K47" i="4"/>
  <c r="L47" i="4"/>
  <c r="E48" i="4"/>
  <c r="F48" i="4"/>
  <c r="G48" i="4"/>
  <c r="H48" i="4"/>
  <c r="I48" i="4"/>
  <c r="J48" i="4"/>
  <c r="K48" i="4"/>
  <c r="L48" i="4"/>
  <c r="E49" i="4"/>
  <c r="F49" i="4"/>
  <c r="G49" i="4"/>
  <c r="H49" i="4"/>
  <c r="I49" i="4"/>
  <c r="J49" i="4"/>
  <c r="K49" i="4"/>
  <c r="L49" i="4"/>
  <c r="E50" i="4"/>
  <c r="F50" i="4"/>
  <c r="G50" i="4"/>
  <c r="H50" i="4"/>
  <c r="I50" i="4"/>
  <c r="J50" i="4"/>
  <c r="K50" i="4"/>
  <c r="L50" i="4"/>
  <c r="E51" i="4"/>
  <c r="F51" i="4"/>
  <c r="G51" i="4"/>
  <c r="H51" i="4"/>
  <c r="I51" i="4"/>
  <c r="J51" i="4"/>
  <c r="K51" i="4"/>
  <c r="L51" i="4"/>
  <c r="E42" i="4"/>
  <c r="F42" i="4"/>
  <c r="G42" i="4"/>
  <c r="H42" i="4"/>
  <c r="I42" i="4"/>
  <c r="J42" i="4"/>
  <c r="K42" i="4"/>
  <c r="L42" i="4"/>
  <c r="E43" i="4"/>
  <c r="F43" i="4"/>
  <c r="G43" i="4"/>
  <c r="H43" i="4"/>
  <c r="I43" i="4"/>
  <c r="J43" i="4"/>
  <c r="K43" i="4"/>
  <c r="L43" i="4"/>
  <c r="E44" i="4"/>
  <c r="F44" i="4"/>
  <c r="G44" i="4"/>
  <c r="H44" i="4"/>
  <c r="I44" i="4"/>
  <c r="J44" i="4"/>
  <c r="K44" i="4"/>
  <c r="L44" i="4"/>
  <c r="E45" i="4"/>
  <c r="F45" i="4"/>
  <c r="G45" i="4"/>
  <c r="H45" i="4"/>
  <c r="I45" i="4"/>
  <c r="J45" i="4"/>
  <c r="K45" i="4"/>
  <c r="L45" i="4"/>
  <c r="E38" i="4"/>
  <c r="F38" i="4"/>
  <c r="G38" i="4"/>
  <c r="H38" i="4"/>
  <c r="I38" i="4"/>
  <c r="J38" i="4"/>
  <c r="K38" i="4"/>
  <c r="L38" i="4"/>
  <c r="E39" i="4"/>
  <c r="F39" i="4"/>
  <c r="G39" i="4"/>
  <c r="H39" i="4"/>
  <c r="I39" i="4"/>
  <c r="J39" i="4"/>
  <c r="K39" i="4"/>
  <c r="L39" i="4"/>
  <c r="E40" i="4"/>
  <c r="F40" i="4"/>
  <c r="G40" i="4"/>
  <c r="H40" i="4"/>
  <c r="I40" i="4"/>
  <c r="J40" i="4"/>
  <c r="K40" i="4"/>
  <c r="L40" i="4"/>
  <c r="E41" i="4"/>
  <c r="F41" i="4"/>
  <c r="G41" i="4"/>
  <c r="H41" i="4"/>
  <c r="I41" i="4"/>
  <c r="J41" i="4"/>
  <c r="K41" i="4"/>
  <c r="L41" i="4"/>
  <c r="E34" i="4"/>
  <c r="F34" i="4"/>
  <c r="G34" i="4"/>
  <c r="H34" i="4"/>
  <c r="I34" i="4"/>
  <c r="J34" i="4"/>
  <c r="K34" i="4"/>
  <c r="L34" i="4"/>
  <c r="E35" i="4"/>
  <c r="F35" i="4"/>
  <c r="G35" i="4"/>
  <c r="H35" i="4"/>
  <c r="I35" i="4"/>
  <c r="J35" i="4"/>
  <c r="K35" i="4"/>
  <c r="L35" i="4"/>
  <c r="E36" i="4"/>
  <c r="F36" i="4"/>
  <c r="G36" i="4"/>
  <c r="H36" i="4"/>
  <c r="I36" i="4"/>
  <c r="J36" i="4"/>
  <c r="K36" i="4"/>
  <c r="L36" i="4"/>
  <c r="E37" i="4"/>
  <c r="F37" i="4"/>
  <c r="G37" i="4"/>
  <c r="H37" i="4"/>
  <c r="I37" i="4"/>
  <c r="J37" i="4"/>
  <c r="K37" i="4"/>
  <c r="L37" i="4"/>
  <c r="E30" i="4"/>
  <c r="F30" i="4"/>
  <c r="G30" i="4"/>
  <c r="H30" i="4"/>
  <c r="I30" i="4"/>
  <c r="J30" i="4"/>
  <c r="K30" i="4"/>
  <c r="L30" i="4"/>
  <c r="E31" i="4"/>
  <c r="F31" i="4"/>
  <c r="G31" i="4"/>
  <c r="H31" i="4"/>
  <c r="I31" i="4"/>
  <c r="J31" i="4"/>
  <c r="K31" i="4"/>
  <c r="L31" i="4"/>
  <c r="E32" i="4"/>
  <c r="F32" i="4"/>
  <c r="G32" i="4"/>
  <c r="H32" i="4"/>
  <c r="I32" i="4"/>
  <c r="J32" i="4"/>
  <c r="K32" i="4"/>
  <c r="L32" i="4"/>
  <c r="E33" i="4"/>
  <c r="F33" i="4"/>
  <c r="G33" i="4"/>
  <c r="H33" i="4"/>
  <c r="I33" i="4"/>
  <c r="J33" i="4"/>
  <c r="K33" i="4"/>
  <c r="L33" i="4"/>
  <c r="E26" i="4"/>
  <c r="F26" i="4"/>
  <c r="G26" i="4"/>
  <c r="H26" i="4"/>
  <c r="I26" i="4"/>
  <c r="J26" i="4"/>
  <c r="K26" i="4"/>
  <c r="L26" i="4"/>
  <c r="E27" i="4"/>
  <c r="F27" i="4"/>
  <c r="G27" i="4"/>
  <c r="H27" i="4"/>
  <c r="I27" i="4"/>
  <c r="J27" i="4"/>
  <c r="K27" i="4"/>
  <c r="L27" i="4"/>
  <c r="E28" i="4"/>
  <c r="F28" i="4"/>
  <c r="G28" i="4"/>
  <c r="H28" i="4"/>
  <c r="I28" i="4"/>
  <c r="J28" i="4"/>
  <c r="K28" i="4"/>
  <c r="L28" i="4"/>
  <c r="E29" i="4"/>
  <c r="F29" i="4"/>
  <c r="G29" i="4"/>
  <c r="H29" i="4"/>
  <c r="I29" i="4"/>
  <c r="J29" i="4"/>
  <c r="K29" i="4"/>
  <c r="L29" i="4"/>
  <c r="E22" i="4"/>
  <c r="F22" i="4"/>
  <c r="G22" i="4"/>
  <c r="H22" i="4"/>
  <c r="I22" i="4"/>
  <c r="J22" i="4"/>
  <c r="K22" i="4"/>
  <c r="L22" i="4"/>
  <c r="E23" i="4"/>
  <c r="F23" i="4"/>
  <c r="G23" i="4"/>
  <c r="H23" i="4"/>
  <c r="I23" i="4"/>
  <c r="J23" i="4"/>
  <c r="K23" i="4"/>
  <c r="L23" i="4"/>
  <c r="E24" i="4"/>
  <c r="F24" i="4"/>
  <c r="G24" i="4"/>
  <c r="H24" i="4"/>
  <c r="I24" i="4"/>
  <c r="J24" i="4"/>
  <c r="K24" i="4"/>
  <c r="L24" i="4"/>
  <c r="E25" i="4"/>
  <c r="F25" i="4"/>
  <c r="G25" i="4"/>
  <c r="H25" i="4"/>
  <c r="I25" i="4"/>
  <c r="J25" i="4"/>
  <c r="K25" i="4"/>
  <c r="L25" i="4"/>
  <c r="E18" i="4"/>
  <c r="F18" i="4"/>
  <c r="G18" i="4"/>
  <c r="H18" i="4"/>
  <c r="I18" i="4"/>
  <c r="J18" i="4"/>
  <c r="K18" i="4"/>
  <c r="L18" i="4"/>
  <c r="E19" i="4"/>
  <c r="F19" i="4"/>
  <c r="G19" i="4"/>
  <c r="H19" i="4"/>
  <c r="I19" i="4"/>
  <c r="J19" i="4"/>
  <c r="K19" i="4"/>
  <c r="L19" i="4"/>
  <c r="E20" i="4"/>
  <c r="F20" i="4"/>
  <c r="G20" i="4"/>
  <c r="H20" i="4"/>
  <c r="I20" i="4"/>
  <c r="J20" i="4"/>
  <c r="K20" i="4"/>
  <c r="L20" i="4"/>
  <c r="E21" i="4"/>
  <c r="F21" i="4"/>
  <c r="G21" i="4"/>
  <c r="H21" i="4"/>
  <c r="I21" i="4"/>
  <c r="J21" i="4"/>
  <c r="K21" i="4"/>
  <c r="L21" i="4"/>
  <c r="E14" i="4"/>
  <c r="F14" i="4"/>
  <c r="G14" i="4"/>
  <c r="H14" i="4"/>
  <c r="I14" i="4"/>
  <c r="J14" i="4"/>
  <c r="K14" i="4"/>
  <c r="L14" i="4"/>
  <c r="E15" i="4"/>
  <c r="F15" i="4"/>
  <c r="G15" i="4"/>
  <c r="H15" i="4"/>
  <c r="I15" i="4"/>
  <c r="J15" i="4"/>
  <c r="K15" i="4"/>
  <c r="L15" i="4"/>
  <c r="E16" i="4"/>
  <c r="F16" i="4"/>
  <c r="G16" i="4"/>
  <c r="H16" i="4"/>
  <c r="I16" i="4"/>
  <c r="J16" i="4"/>
  <c r="K16" i="4"/>
  <c r="L16" i="4"/>
  <c r="E17" i="4"/>
  <c r="F17" i="4"/>
  <c r="G17" i="4"/>
  <c r="H17" i="4"/>
  <c r="I17" i="4"/>
  <c r="J17" i="4"/>
  <c r="K17" i="4"/>
  <c r="L17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E12" i="4"/>
  <c r="F12" i="4"/>
  <c r="G12" i="4"/>
  <c r="H12" i="4"/>
  <c r="I12" i="4"/>
  <c r="J12" i="4"/>
  <c r="K12" i="4"/>
  <c r="L12" i="4"/>
  <c r="E13" i="4"/>
  <c r="F13" i="4"/>
  <c r="G13" i="4"/>
  <c r="H13" i="4"/>
  <c r="I13" i="4"/>
  <c r="J13" i="4"/>
  <c r="K13" i="4"/>
  <c r="L13" i="4"/>
  <c r="D106" i="4"/>
  <c r="D10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60" i="4"/>
  <c r="D61" i="4"/>
  <c r="D62" i="4"/>
  <c r="D63" i="4"/>
  <c r="D64" i="4"/>
  <c r="D65" i="4"/>
  <c r="D66" i="4"/>
  <c r="D67" i="4"/>
  <c r="D68" i="4"/>
  <c r="D69" i="4"/>
  <c r="D70" i="4"/>
  <c r="D71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2" i="4"/>
  <c r="D23" i="4"/>
  <c r="D24" i="4"/>
  <c r="D25" i="4"/>
  <c r="D26" i="4"/>
  <c r="D27" i="4"/>
  <c r="D16" i="4"/>
  <c r="D17" i="4"/>
  <c r="D18" i="4"/>
  <c r="D19" i="4"/>
  <c r="D20" i="4"/>
  <c r="D21" i="4"/>
  <c r="D12" i="4"/>
  <c r="D13" i="4"/>
  <c r="D14" i="4"/>
  <c r="D15" i="4"/>
  <c r="D10" i="4"/>
  <c r="D11" i="4"/>
  <c r="H15" i="1"/>
  <c r="J15" i="1" s="1"/>
  <c r="K15" i="1" s="1"/>
  <c r="L15" i="1" s="1"/>
  <c r="I15" i="1"/>
  <c r="M15" i="1"/>
  <c r="N15" i="1"/>
  <c r="O15" i="1"/>
  <c r="H13" i="1"/>
  <c r="J13" i="1" s="1"/>
  <c r="K13" i="1" s="1"/>
  <c r="L13" i="1" s="1"/>
  <c r="I13" i="1"/>
  <c r="M13" i="1"/>
  <c r="N13" i="1"/>
  <c r="O13" i="1"/>
  <c r="H14" i="1"/>
  <c r="J14" i="1" s="1"/>
  <c r="I14" i="1"/>
  <c r="M14" i="1"/>
  <c r="N14" i="1"/>
  <c r="O14" i="1"/>
  <c r="P15" i="1" l="1"/>
  <c r="Q15" i="1" s="1"/>
  <c r="P13" i="1"/>
  <c r="Q13" i="1" s="1"/>
  <c r="K14" i="1"/>
  <c r="L14" i="1" s="1"/>
  <c r="P14" i="1"/>
  <c r="Q14" i="1" s="1"/>
  <c r="L9" i="4"/>
  <c r="K9" i="4"/>
  <c r="J9" i="4"/>
  <c r="I9" i="4"/>
  <c r="H9" i="4"/>
  <c r="G9" i="4"/>
  <c r="F9" i="4"/>
  <c r="E9" i="4"/>
  <c r="D87" i="4"/>
  <c r="D9" i="4"/>
  <c r="I11" i="1"/>
  <c r="R15" i="1" l="1"/>
  <c r="R13" i="1"/>
  <c r="R14" i="1"/>
  <c r="M12" i="1"/>
  <c r="M11" i="1"/>
  <c r="N12" i="1" l="1"/>
  <c r="O12" i="1"/>
  <c r="N11" i="1"/>
  <c r="O11" i="1"/>
  <c r="I12" i="1"/>
  <c r="H12" i="1" l="1"/>
  <c r="H11" i="1"/>
  <c r="J11" i="1" s="1"/>
  <c r="P11" i="1" l="1"/>
  <c r="J12" i="1"/>
  <c r="R11" i="1" l="1"/>
  <c r="Q11" i="1"/>
  <c r="P12" i="1"/>
  <c r="K11" i="1"/>
  <c r="L11" i="1" s="1"/>
  <c r="K12" i="1"/>
  <c r="L12" i="1" s="1"/>
  <c r="Q12" i="1" l="1"/>
  <c r="R12" i="1"/>
</calcChain>
</file>

<file path=xl/sharedStrings.xml><?xml version="1.0" encoding="utf-8"?>
<sst xmlns="http://schemas.openxmlformats.org/spreadsheetml/2006/main" count="178" uniqueCount="106">
  <si>
    <t>Padrão</t>
  </si>
  <si>
    <t>Ref.</t>
  </si>
  <si>
    <t>Estado da Edificação</t>
  </si>
  <si>
    <t>Características</t>
  </si>
  <si>
    <t>a</t>
  </si>
  <si>
    <t>Nova</t>
  </si>
  <si>
    <t>Edificação nova ou com reforma geral e substancial, com menos de dois anos, que apresente apenas sinais de desgaste natural da pintura externa.</t>
  </si>
  <si>
    <t>b</t>
  </si>
  <si>
    <t>Entre nova e regular</t>
  </si>
  <si>
    <t>Edificação nova ou com reforma geral e substancial, com menos de dois anos, que apresente necessidade apenas de uma demão leve de pintura para recompor a sua aparência.</t>
  </si>
  <si>
    <t>c</t>
  </si>
  <si>
    <t>Regular</t>
  </si>
  <si>
    <t xml:space="preserve">Edificação seminova ou com reforma geral e substancial entre 2 e 5 anos, cujo estado geral possa ser recuperado apenas com reparos de eventuais fissuras superficiais localizadas e/ou pintura externa e interna.  </t>
  </si>
  <si>
    <t>d</t>
  </si>
  <si>
    <t>Entre regular e necessitando reparos simples</t>
  </si>
  <si>
    <t xml:space="preserve">Edificação seminova ou com reforma geral e substancial entre 2 e 5 anos, cujo estado geral possa ser recuperado com reparo de fissuras e trincas localizadas e superficiais e pintura interna e externa.  </t>
  </si>
  <si>
    <t>e</t>
  </si>
  <si>
    <t>Necessitando de reparos simples</t>
  </si>
  <si>
    <t>Edificação cujo estado geral possa ser recuperado com pintura interna e externa, após reparos de fissuras e trincas superficiais generalizadas, sem recuperação do sistema estrutural. Eventualmente, revisão do sistema hidráulico e elétrico.</t>
  </si>
  <si>
    <t>f</t>
  </si>
  <si>
    <t>Necessitando de reparos de simples a importantes</t>
  </si>
  <si>
    <t>Edificação cujo estado geral possa ser recuperado com pintura interna e externa, após reparos de fissuras e trincas, com estabilização e/ou recuperação localizada do sistema estrutural. As instalações hidráulicas e elétricas possam ser restauradas mediante a revisão e com substituição eventual de algumas peças desgastadas naturalmente. Eventualmente possa ser necessária a substituição dos revestimentos de pisos e paredes, de um, ou de outro cômodo. Revisão da impermeabilização ou substituição de telhas da cobertura.</t>
  </si>
  <si>
    <t>g</t>
  </si>
  <si>
    <t>Necessitando de reparos importantes</t>
  </si>
  <si>
    <t>Edificação cujo estado geral possa ser recuperado com pintura interna e externa, com substituição de panos de regularização da alvenaria, reparos de fissuras e trincas, com estabilização e/ou recuperação de grande parte do sistema estrutural. As instalações hidráulicas e elétricas possam ser restauradas mediante a substituição das peças aparentes. A substituição dos revestimentos de pisos e paredes, da maioria dos cômodos, se faz necessária. Substituição ou reparos importantes na impermeabilização ou no telhado.</t>
  </si>
  <si>
    <t>h</t>
  </si>
  <si>
    <t>Necessitando de reparos importantes a edificação sem valor</t>
  </si>
  <si>
    <t>Edificação cujo estado geral seja recuperado com estabilização e/ou recuperação do sistema estrutural, substituição da regularização da alvenaria, reparos de fissuras e trincas. Substituição das instalações hidráulicas e elétricas. Substituição dos revestimentos de pisos e paredes. Substituição da impermeabilização ou do telhado.</t>
  </si>
  <si>
    <t>i</t>
  </si>
  <si>
    <t>Edificação sem valor</t>
  </si>
  <si>
    <t>Edificação em estado de ruína.</t>
  </si>
  <si>
    <t>Estados de Conservação (critérios de Heidecke)</t>
  </si>
  <si>
    <t>Médio</t>
  </si>
  <si>
    <t>Est. Conserv.</t>
  </si>
  <si>
    <t>Vida Útil</t>
  </si>
  <si>
    <t>Coef. Depr.</t>
  </si>
  <si>
    <t>Depreciação (%)</t>
  </si>
  <si>
    <t>Imóvel_01</t>
  </si>
  <si>
    <t>Imóvel_02</t>
  </si>
  <si>
    <t>Cálculo do Custo de Reedição:</t>
  </si>
  <si>
    <t>Depreciação</t>
  </si>
  <si>
    <t>Valor Depreciável</t>
  </si>
  <si>
    <t>Valor Residual</t>
  </si>
  <si>
    <t>Custo de Reprodução</t>
  </si>
  <si>
    <t>Custo de Reedição</t>
  </si>
  <si>
    <t>Classe</t>
  </si>
  <si>
    <t>Tipo</t>
  </si>
  <si>
    <t>Vida Referencial</t>
  </si>
  <si>
    <t>(anos)</t>
  </si>
  <si>
    <t>(%)</t>
  </si>
  <si>
    <t>Residencial</t>
  </si>
  <si>
    <t>Barracão</t>
  </si>
  <si>
    <t>Rústico</t>
  </si>
  <si>
    <t>Simples</t>
  </si>
  <si>
    <t>Casa</t>
  </si>
  <si>
    <t>Proletário</t>
  </si>
  <si>
    <t>Econômico</t>
  </si>
  <si>
    <t>Superior</t>
  </si>
  <si>
    <t>Fino</t>
  </si>
  <si>
    <t>Luxo</t>
  </si>
  <si>
    <t>Apto</t>
  </si>
  <si>
    <t>Comercial</t>
  </si>
  <si>
    <t>Escritório</t>
  </si>
  <si>
    <t>Galpões</t>
  </si>
  <si>
    <t>Coberturas</t>
  </si>
  <si>
    <t>[R$]</t>
  </si>
  <si>
    <t>Idade</t>
  </si>
  <si>
    <t>[%]</t>
  </si>
  <si>
    <t>Coef. Heidecke</t>
  </si>
  <si>
    <t>k (calculado)</t>
  </si>
  <si>
    <t>C (tabelado)</t>
  </si>
  <si>
    <t>Coef. Ross-Heidecke</t>
  </si>
  <si>
    <t xml:space="preserve">k = ½ [(i/n) + (i/n)²] + {1 - ½ [(i/n) + (i/n)²]} C </t>
  </si>
  <si>
    <t>[% da vida]</t>
  </si>
  <si>
    <t>Estado de conservação</t>
  </si>
  <si>
    <t>Classificação do estado de conservação:</t>
  </si>
  <si>
    <t>a – Novo</t>
  </si>
  <si>
    <t>e – Reparos Simples</t>
  </si>
  <si>
    <t>b – Entre Novo e Regular</t>
  </si>
  <si>
    <t>f – Entre Reparos Simples e Importantes</t>
  </si>
  <si>
    <t>c – Regular</t>
  </si>
  <si>
    <t>g – Reparos Importantes</t>
  </si>
  <si>
    <t>d – Entre Regular e Reparos Simples</t>
  </si>
  <si>
    <t>h – Entre Reparos Importantes e Sem Valor</t>
  </si>
  <si>
    <t>Planilha para cálculo da depreciação - Método de Ross-Heidecke</t>
  </si>
  <si>
    <t>Prof. Norberto Hochheim</t>
  </si>
  <si>
    <t>(Valor Novo)</t>
  </si>
  <si>
    <t>Valor</t>
  </si>
  <si>
    <t>Residual</t>
  </si>
  <si>
    <t>(i)</t>
  </si>
  <si>
    <t>[anos]</t>
  </si>
  <si>
    <t xml:space="preserve"> (n)</t>
  </si>
  <si>
    <t>(i/n)</t>
  </si>
  <si>
    <t>(Valor Depreciado)</t>
  </si>
  <si>
    <t>Imóvel_03</t>
  </si>
  <si>
    <t>Imóvel_04</t>
  </si>
  <si>
    <t>Imóvel_05</t>
  </si>
  <si>
    <t>Imóvel</t>
  </si>
  <si>
    <t xml:space="preserve"> [anos]</t>
  </si>
  <si>
    <t>[Crit. Heidecke]</t>
  </si>
  <si>
    <t>[% *100]</t>
  </si>
  <si>
    <t>[% * 100]</t>
  </si>
  <si>
    <t>(Considerando VR)</t>
  </si>
  <si>
    <t>Preencha somente as células com fundo amarelo</t>
  </si>
  <si>
    <r>
      <t xml:space="preserve">Fonte: </t>
    </r>
    <r>
      <rPr>
        <b/>
        <sz val="10"/>
        <rFont val="Arial"/>
        <family val="2"/>
      </rPr>
      <t>LOPES e ALONSO</t>
    </r>
    <r>
      <rPr>
        <b/>
        <i/>
        <sz val="10"/>
        <rFont val="Arial"/>
        <family val="2"/>
      </rPr>
      <t xml:space="preserve"> in</t>
    </r>
  </si>
  <si>
    <t>IBAPE/SP. Engenharia de Avaliações. Volume 1. São Paulo : Leud, 2014, p.321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</si>
</sst>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0000CC"/>
      <name val="Arial"/>
      <family val="2"/>
    </font>
    <font>
      <b/>
      <sz val="16"/>
      <color rgb="FF8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3333FF"/>
      <name val="Arial"/>
      <family val="2"/>
    </font>
    <font>
      <b/>
      <sz val="10"/>
      <color rgb="FF99330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i/>
      <sz val="10"/>
      <name val="Arial"/>
      <family val="2"/>
    </font>
    <font>
      <sz val="10"/>
      <color rgb="FF0000CC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7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8" fillId="0" borderId="1" xfId="0" applyFont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4" fontId="0" fillId="4" borderId="0" xfId="0" applyNumberFormat="1" applyFill="1"/>
    <xf numFmtId="4" fontId="0" fillId="4" borderId="0" xfId="0" applyNumberFormat="1" applyFill="1" applyAlignment="1">
      <alignment horizontal="center"/>
    </xf>
    <xf numFmtId="4" fontId="5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left" vertical="center" readingOrder="1"/>
    </xf>
    <xf numFmtId="0" fontId="7" fillId="5" borderId="0" xfId="0" applyFont="1" applyFill="1" applyAlignment="1">
      <alignment horizontal="left" vertical="center" readingOrder="1"/>
    </xf>
    <xf numFmtId="0" fontId="1" fillId="0" borderId="0" xfId="0" applyFont="1" applyAlignment="1">
      <alignment horizontal="right"/>
    </xf>
    <xf numFmtId="0" fontId="10" fillId="4" borderId="0" xfId="0" applyFont="1" applyFill="1" applyAlignment="1">
      <alignment horizontal="left"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 readingOrder="1"/>
    </xf>
    <xf numFmtId="165" fontId="0" fillId="0" borderId="0" xfId="0" applyNumberFormat="1"/>
    <xf numFmtId="0" fontId="14" fillId="0" borderId="0" xfId="0" applyFont="1"/>
    <xf numFmtId="0" fontId="1" fillId="10" borderId="8" xfId="0" applyFont="1" applyFill="1" applyBorder="1" applyAlignment="1">
      <alignment horizontal="right"/>
    </xf>
    <xf numFmtId="4" fontId="1" fillId="8" borderId="12" xfId="0" applyNumberFormat="1" applyFont="1" applyFill="1" applyBorder="1" applyAlignment="1">
      <alignment horizontal="right"/>
    </xf>
    <xf numFmtId="0" fontId="1" fillId="10" borderId="9" xfId="0" applyFont="1" applyFill="1" applyBorder="1" applyAlignment="1">
      <alignment horizontal="right"/>
    </xf>
    <xf numFmtId="164" fontId="0" fillId="7" borderId="16" xfId="0" applyNumberFormat="1" applyFill="1" applyBorder="1" applyAlignment="1">
      <alignment horizontal="center"/>
    </xf>
    <xf numFmtId="4" fontId="0" fillId="8" borderId="16" xfId="0" applyNumberFormat="1" applyFill="1" applyBorder="1"/>
    <xf numFmtId="4" fontId="0" fillId="10" borderId="8" xfId="0" applyNumberFormat="1" applyFill="1" applyBorder="1"/>
    <xf numFmtId="164" fontId="0" fillId="7" borderId="0" xfId="0" applyNumberFormat="1" applyFill="1" applyAlignment="1">
      <alignment horizontal="center"/>
    </xf>
    <xf numFmtId="4" fontId="0" fillId="8" borderId="0" xfId="0" applyNumberFormat="1" applyFill="1"/>
    <xf numFmtId="4" fontId="0" fillId="10" borderId="17" xfId="0" applyNumberFormat="1" applyFill="1" applyBorder="1"/>
    <xf numFmtId="0" fontId="1" fillId="3" borderId="2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9" fontId="0" fillId="3" borderId="21" xfId="1" applyFont="1" applyFill="1" applyBorder="1" applyAlignment="1">
      <alignment horizontal="center"/>
    </xf>
    <xf numFmtId="9" fontId="0" fillId="3" borderId="22" xfId="1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1" fillId="6" borderId="23" xfId="0" applyFont="1" applyFill="1" applyBorder="1" applyAlignment="1">
      <alignment horizontal="right"/>
    </xf>
    <xf numFmtId="4" fontId="0" fillId="6" borderId="21" xfId="0" applyNumberFormat="1" applyFill="1" applyBorder="1"/>
    <xf numFmtId="4" fontId="0" fillId="6" borderId="22" xfId="0" applyNumberFormat="1" applyFill="1" applyBorder="1"/>
    <xf numFmtId="0" fontId="1" fillId="8" borderId="23" xfId="0" applyFont="1" applyFill="1" applyBorder="1" applyAlignment="1">
      <alignment horizontal="right"/>
    </xf>
    <xf numFmtId="4" fontId="0" fillId="8" borderId="21" xfId="0" applyNumberFormat="1" applyFill="1" applyBorder="1"/>
    <xf numFmtId="4" fontId="0" fillId="8" borderId="22" xfId="0" applyNumberFormat="1" applyFill="1" applyBorder="1"/>
    <xf numFmtId="0" fontId="1" fillId="9" borderId="24" xfId="0" applyFont="1" applyFill="1" applyBorder="1" applyAlignment="1">
      <alignment horizontal="right"/>
    </xf>
    <xf numFmtId="0" fontId="1" fillId="9" borderId="26" xfId="0" applyFont="1" applyFill="1" applyBorder="1" applyAlignment="1">
      <alignment horizontal="right"/>
    </xf>
    <xf numFmtId="4" fontId="0" fillId="9" borderId="24" xfId="0" applyNumberFormat="1" applyFill="1" applyBorder="1"/>
    <xf numFmtId="4" fontId="0" fillId="9" borderId="25" xfId="0" applyNumberFormat="1" applyFill="1" applyBorder="1"/>
    <xf numFmtId="0" fontId="0" fillId="7" borderId="23" xfId="0" applyFill="1" applyBorder="1" applyAlignment="1">
      <alignment vertical="center"/>
    </xf>
    <xf numFmtId="0" fontId="0" fillId="7" borderId="21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right"/>
    </xf>
    <xf numFmtId="0" fontId="1" fillId="9" borderId="30" xfId="0" applyFont="1" applyFill="1" applyBorder="1" applyAlignment="1">
      <alignment horizontal="right"/>
    </xf>
    <xf numFmtId="0" fontId="1" fillId="10" borderId="31" xfId="0" applyFont="1" applyFill="1" applyBorder="1" applyAlignment="1">
      <alignment horizontal="right"/>
    </xf>
    <xf numFmtId="0" fontId="1" fillId="7" borderId="28" xfId="0" applyFont="1" applyFill="1" applyBorder="1" applyAlignment="1">
      <alignment horizontal="center" vertical="center"/>
    </xf>
    <xf numFmtId="4" fontId="1" fillId="12" borderId="21" xfId="0" applyNumberFormat="1" applyFont="1" applyFill="1" applyBorder="1" applyAlignment="1">
      <alignment horizontal="right"/>
    </xf>
    <xf numFmtId="4" fontId="1" fillId="12" borderId="21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12" borderId="21" xfId="0" applyFill="1" applyBorder="1" applyAlignment="1">
      <alignment horizontal="center"/>
    </xf>
    <xf numFmtId="4" fontId="1" fillId="12" borderId="22" xfId="0" applyNumberFormat="1" applyFont="1" applyFill="1" applyBorder="1" applyAlignment="1">
      <alignment horizontal="right"/>
    </xf>
    <xf numFmtId="4" fontId="1" fillId="12" borderId="22" xfId="0" applyNumberFormat="1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/>
    </xf>
    <xf numFmtId="4" fontId="1" fillId="12" borderId="23" xfId="0" applyNumberFormat="1" applyFont="1" applyFill="1" applyBorder="1" applyAlignment="1">
      <alignment horizontal="right"/>
    </xf>
    <xf numFmtId="4" fontId="1" fillId="12" borderId="23" xfId="0" applyNumberFormat="1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4" fontId="0" fillId="12" borderId="21" xfId="0" applyNumberFormat="1" applyFill="1" applyBorder="1"/>
    <xf numFmtId="3" fontId="0" fillId="12" borderId="21" xfId="0" applyNumberFormat="1" applyFill="1" applyBorder="1" applyAlignment="1">
      <alignment horizontal="center"/>
    </xf>
    <xf numFmtId="4" fontId="1" fillId="12" borderId="21" xfId="0" applyNumberFormat="1" applyFont="1" applyFill="1" applyBorder="1" applyAlignment="1">
      <alignment horizontal="center"/>
    </xf>
    <xf numFmtId="9" fontId="0" fillId="12" borderId="21" xfId="1" applyFont="1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4" fontId="0" fillId="12" borderId="22" xfId="0" applyNumberFormat="1" applyFill="1" applyBorder="1"/>
    <xf numFmtId="3" fontId="0" fillId="12" borderId="22" xfId="0" applyNumberFormat="1" applyFill="1" applyBorder="1" applyAlignment="1">
      <alignment horizontal="center"/>
    </xf>
    <xf numFmtId="4" fontId="0" fillId="12" borderId="22" xfId="0" applyNumberForma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9" fontId="0" fillId="12" borderId="22" xfId="1" applyFont="1" applyFill="1" applyBorder="1" applyAlignment="1">
      <alignment horizontal="center"/>
    </xf>
    <xf numFmtId="0" fontId="1" fillId="0" borderId="0" xfId="0" applyFont="1"/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2" fontId="4" fillId="0" borderId="37" xfId="0" applyNumberFormat="1" applyFont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0" borderId="38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2" fontId="4" fillId="0" borderId="39" xfId="0" applyNumberFormat="1" applyFont="1" applyBorder="1" applyAlignment="1">
      <alignment horizontal="center" vertical="center" wrapText="1"/>
    </xf>
    <xf numFmtId="2" fontId="4" fillId="0" borderId="40" xfId="0" applyNumberFormat="1" applyFont="1" applyBorder="1" applyAlignment="1">
      <alignment horizontal="center" vertical="center" wrapText="1"/>
    </xf>
    <xf numFmtId="2" fontId="4" fillId="0" borderId="41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42" xfId="0" applyNumberFormat="1" applyFont="1" applyBorder="1" applyAlignment="1">
      <alignment horizontal="center" vertical="center" wrapText="1"/>
    </xf>
    <xf numFmtId="2" fontId="4" fillId="0" borderId="43" xfId="0" applyNumberFormat="1" applyFont="1" applyBorder="1" applyAlignment="1">
      <alignment horizontal="center" vertical="center" wrapText="1"/>
    </xf>
    <xf numFmtId="2" fontId="4" fillId="0" borderId="44" xfId="0" applyNumberFormat="1" applyFont="1" applyBorder="1" applyAlignment="1">
      <alignment horizontal="center" vertical="center" wrapText="1"/>
    </xf>
    <xf numFmtId="2" fontId="4" fillId="0" borderId="45" xfId="0" applyNumberFormat="1" applyFont="1" applyBorder="1" applyAlignment="1">
      <alignment horizontal="center" vertical="center" wrapText="1"/>
    </xf>
    <xf numFmtId="0" fontId="4" fillId="8" borderId="32" xfId="0" applyFont="1" applyFill="1" applyBorder="1" applyAlignment="1">
      <alignment horizontal="center" vertical="center" wrapText="1"/>
    </xf>
    <xf numFmtId="0" fontId="4" fillId="8" borderId="4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13" fillId="11" borderId="48" xfId="0" applyFont="1" applyFill="1" applyBorder="1" applyAlignment="1">
      <alignment horizontal="center" vertical="center" wrapText="1" readingOrder="1"/>
    </xf>
    <xf numFmtId="0" fontId="4" fillId="2" borderId="37" xfId="0" applyFont="1" applyFill="1" applyBorder="1" applyAlignment="1">
      <alignment horizontal="center" vertical="center" wrapText="1"/>
    </xf>
    <xf numFmtId="0" fontId="13" fillId="11" borderId="23" xfId="0" applyFont="1" applyFill="1" applyBorder="1" applyAlignment="1">
      <alignment horizontal="center" vertical="center" wrapText="1" readingOrder="1"/>
    </xf>
    <xf numFmtId="0" fontId="13" fillId="11" borderId="9" xfId="0" applyFont="1" applyFill="1" applyBorder="1" applyAlignment="1">
      <alignment horizontal="center" vertical="center" wrapText="1" readingOrder="1"/>
    </xf>
    <xf numFmtId="0" fontId="13" fillId="11" borderId="45" xfId="0" applyFont="1" applyFill="1" applyBorder="1" applyAlignment="1">
      <alignment horizontal="center" vertical="center" wrapText="1" readingOrder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4" fontId="4" fillId="0" borderId="38" xfId="0" applyNumberFormat="1" applyFont="1" applyBorder="1" applyAlignment="1">
      <alignment horizontal="center" vertical="center" wrapText="1"/>
    </xf>
    <xf numFmtId="0" fontId="4" fillId="8" borderId="49" xfId="0" applyFont="1" applyFill="1" applyBorder="1" applyAlignment="1">
      <alignment horizontal="center" vertical="center" wrapText="1"/>
    </xf>
    <xf numFmtId="0" fontId="4" fillId="8" borderId="50" xfId="0" applyFont="1" applyFill="1" applyBorder="1" applyAlignment="1">
      <alignment horizontal="center" vertical="center" wrapText="1"/>
    </xf>
    <xf numFmtId="0" fontId="4" fillId="8" borderId="51" xfId="0" applyFont="1" applyFill="1" applyBorder="1" applyAlignment="1">
      <alignment horizontal="center" vertical="center" wrapText="1"/>
    </xf>
    <xf numFmtId="0" fontId="4" fillId="8" borderId="52" xfId="0" applyFont="1" applyFill="1" applyBorder="1" applyAlignment="1">
      <alignment horizontal="center" vertical="center" wrapText="1"/>
    </xf>
    <xf numFmtId="0" fontId="13" fillId="11" borderId="53" xfId="0" applyFont="1" applyFill="1" applyBorder="1" applyAlignment="1">
      <alignment horizontal="center" vertical="center" wrapText="1" readingOrder="1"/>
    </xf>
    <xf numFmtId="0" fontId="13" fillId="11" borderId="54" xfId="0" applyFont="1" applyFill="1" applyBorder="1" applyAlignment="1">
      <alignment horizontal="center" vertical="center" wrapText="1" readingOrder="1"/>
    </xf>
    <xf numFmtId="0" fontId="13" fillId="11" borderId="22" xfId="0" applyFont="1" applyFill="1" applyBorder="1" applyAlignment="1">
      <alignment horizontal="center" vertical="center" wrapText="1" readingOrder="1"/>
    </xf>
    <xf numFmtId="0" fontId="13" fillId="11" borderId="17" xfId="0" applyFont="1" applyFill="1" applyBorder="1" applyAlignment="1">
      <alignment horizontal="center" vertical="center" wrapText="1" readingOrder="1"/>
    </xf>
    <xf numFmtId="164" fontId="4" fillId="0" borderId="37" xfId="0" applyNumberFormat="1" applyFont="1" applyBorder="1" applyAlignment="1">
      <alignment horizontal="center" vertical="center" wrapText="1"/>
    </xf>
    <xf numFmtId="164" fontId="4" fillId="0" borderId="55" xfId="0" applyNumberFormat="1" applyFont="1" applyBorder="1" applyAlignment="1">
      <alignment horizontal="center" vertical="center" wrapText="1"/>
    </xf>
    <xf numFmtId="164" fontId="4" fillId="0" borderId="27" xfId="0" applyNumberFormat="1" applyFont="1" applyBorder="1" applyAlignment="1">
      <alignment horizontal="center" vertical="center" wrapText="1"/>
    </xf>
    <xf numFmtId="164" fontId="4" fillId="0" borderId="56" xfId="0" applyNumberFormat="1" applyFont="1" applyBorder="1" applyAlignment="1">
      <alignment horizontal="center" vertical="center" wrapText="1"/>
    </xf>
    <xf numFmtId="164" fontId="4" fillId="0" borderId="39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40" xfId="0" applyNumberFormat="1" applyFont="1" applyBorder="1" applyAlignment="1">
      <alignment horizontal="center" vertical="center" wrapText="1"/>
    </xf>
    <xf numFmtId="164" fontId="4" fillId="0" borderId="41" xfId="0" applyNumberFormat="1" applyFont="1" applyBorder="1" applyAlignment="1">
      <alignment horizontal="center" vertical="center" wrapText="1"/>
    </xf>
    <xf numFmtId="4" fontId="1" fillId="8" borderId="16" xfId="0" applyNumberFormat="1" applyFont="1" applyFill="1" applyBorder="1" applyAlignment="1">
      <alignment horizontal="right" vertical="center"/>
    </xf>
    <xf numFmtId="4" fontId="1" fillId="8" borderId="29" xfId="0" applyNumberFormat="1" applyFont="1" applyFill="1" applyBorder="1" applyAlignment="1">
      <alignment horizontal="right" vertical="center"/>
    </xf>
    <xf numFmtId="0" fontId="1" fillId="8" borderId="21" xfId="0" applyFont="1" applyFill="1" applyBorder="1" applyAlignment="1">
      <alignment horizontal="right" vertical="center"/>
    </xf>
    <xf numFmtId="0" fontId="1" fillId="8" borderId="28" xfId="0" applyFont="1" applyFill="1" applyBorder="1" applyAlignment="1">
      <alignment horizontal="right" vertical="center"/>
    </xf>
    <xf numFmtId="0" fontId="15" fillId="8" borderId="15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0000CC"/>
      <color rgb="FF99FF99"/>
      <color rgb="FF3333FF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115661</xdr:rowOff>
    </xdr:from>
    <xdr:to>
      <xdr:col>9</xdr:col>
      <xdr:colOff>1326697</xdr:colOff>
      <xdr:row>4</xdr:row>
      <xdr:rowOff>74839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40804" y="115661"/>
          <a:ext cx="4680857" cy="63273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½ [(i/n) + (i/n)²] + {1 - ½ [(i/n) + (i/n)²]} C</a:t>
          </a:r>
        </a:p>
        <a:p>
          <a:pPr algn="ctr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Depreciação física            n = Vida útil do imóvel</a:t>
          </a:r>
        </a:p>
        <a:p>
          <a:pPr algn="ctr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= Idade Efetiva do imóvel            C = Coeficiente de depreciação de Heidecke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9525</xdr:rowOff>
    </xdr:from>
    <xdr:to>
      <xdr:col>6</xdr:col>
      <xdr:colOff>581025</xdr:colOff>
      <xdr:row>2</xdr:row>
      <xdr:rowOff>104775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685925" y="171450"/>
          <a:ext cx="2952750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k = ½ [(i/n) + (i/n)²] + {1 - ½ [(i/n) + (i/n)²]} C </a:t>
          </a:r>
          <a:endParaRPr lang="pt-BR" sz="1100" b="1">
            <a:solidFill>
              <a:srgbClr val="0000CC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9525</xdr:rowOff>
    </xdr:from>
    <xdr:to>
      <xdr:col>6</xdr:col>
      <xdr:colOff>581025</xdr:colOff>
      <xdr:row>2</xdr:row>
      <xdr:rowOff>104775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AEF9DFF-FD42-49EC-A40F-62BBE28B88CD}"/>
            </a:ext>
          </a:extLst>
        </xdr:cNvPr>
        <xdr:cNvSpPr txBox="1"/>
      </xdr:nvSpPr>
      <xdr:spPr>
        <a:xfrm>
          <a:off x="1685925" y="177165"/>
          <a:ext cx="3032760" cy="2628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k = ½ [(i/n) + (i/n)²] + {1 - ½ [(i/n) + (i/n)²]} C </a:t>
          </a:r>
          <a:endParaRPr lang="pt-BR" sz="1100" b="1">
            <a:solidFill>
              <a:srgbClr val="0000C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1:R17"/>
  <sheetViews>
    <sheetView zoomScale="140" zoomScaleNormal="140" workbookViewId="0">
      <selection activeCell="B17" sqref="B17"/>
    </sheetView>
  </sheetViews>
  <sheetFormatPr defaultRowHeight="13.2" x14ac:dyDescent="0.25"/>
  <cols>
    <col min="1" max="1" width="2.6640625" customWidth="1"/>
    <col min="2" max="2" width="11" style="2" customWidth="1"/>
    <col min="3" max="3" width="20.88671875" style="1" customWidth="1"/>
    <col min="4" max="5" width="14.6640625" style="2" customWidth="1"/>
    <col min="6" max="6" width="14" style="2" customWidth="1"/>
    <col min="7" max="7" width="13.33203125" style="2" customWidth="1"/>
    <col min="8" max="8" width="18.5546875" style="2" customWidth="1"/>
    <col min="9" max="9" width="20.5546875" style="2" customWidth="1"/>
    <col min="10" max="10" width="21.88671875" style="2" customWidth="1"/>
    <col min="11" max="11" width="18.6640625" customWidth="1"/>
    <col min="12" max="12" width="17.88671875" customWidth="1"/>
    <col min="13" max="13" width="21" customWidth="1"/>
    <col min="14" max="14" width="18" customWidth="1"/>
    <col min="15" max="15" width="16.109375" customWidth="1"/>
    <col min="16" max="16" width="15.6640625" customWidth="1"/>
    <col min="17" max="17" width="18.6640625" customWidth="1"/>
    <col min="18" max="18" width="19.109375" customWidth="1"/>
  </cols>
  <sheetData>
    <row r="1" spans="2:18" ht="13.8" thickBot="1" x14ac:dyDescent="0.3">
      <c r="D1" s="4"/>
      <c r="E1" s="4"/>
      <c r="K1" s="3"/>
      <c r="L1" s="3"/>
      <c r="M1" s="3"/>
    </row>
    <row r="2" spans="2:18" ht="14.1" customHeight="1" x14ac:dyDescent="0.25">
      <c r="B2" s="143" t="s">
        <v>84</v>
      </c>
      <c r="C2" s="144"/>
      <c r="D2" s="144"/>
      <c r="E2" s="145"/>
      <c r="F2" s="12"/>
      <c r="K2" s="3"/>
      <c r="L2" s="3"/>
      <c r="M2" s="3"/>
    </row>
    <row r="3" spans="2:18" ht="14.1" customHeight="1" thickBot="1" x14ac:dyDescent="0.3">
      <c r="B3" s="146" t="s">
        <v>85</v>
      </c>
      <c r="C3" s="147"/>
      <c r="D3" s="147"/>
      <c r="E3" s="148"/>
      <c r="F3" s="12"/>
      <c r="K3" s="3"/>
      <c r="L3" s="3"/>
      <c r="M3" s="3"/>
    </row>
    <row r="4" spans="2:18" x14ac:dyDescent="0.25">
      <c r="D4" s="4"/>
      <c r="E4" s="4"/>
      <c r="K4" s="3"/>
      <c r="L4" s="3"/>
      <c r="M4" s="3"/>
    </row>
    <row r="5" spans="2:18" x14ac:dyDescent="0.25">
      <c r="D5" s="4"/>
      <c r="E5" s="4"/>
      <c r="K5" s="3"/>
      <c r="L5" s="3"/>
      <c r="M5" s="3"/>
    </row>
    <row r="6" spans="2:18" ht="21" x14ac:dyDescent="0.25">
      <c r="B6" s="21" t="s">
        <v>39</v>
      </c>
      <c r="C6" s="15"/>
      <c r="D6" s="17"/>
      <c r="E6" s="16"/>
      <c r="F6" s="18"/>
      <c r="G6" s="19" t="s">
        <v>72</v>
      </c>
      <c r="H6" s="19"/>
      <c r="I6" s="19"/>
      <c r="J6" s="19"/>
      <c r="K6" s="12"/>
      <c r="L6" s="12"/>
      <c r="M6" s="3"/>
    </row>
    <row r="7" spans="2:18" ht="21.6" thickBot="1" x14ac:dyDescent="0.3">
      <c r="B7" s="154" t="s">
        <v>103</v>
      </c>
      <c r="C7" s="154"/>
      <c r="D7" s="154"/>
      <c r="E7" s="154"/>
      <c r="F7" s="154"/>
      <c r="G7" s="154"/>
      <c r="H7" s="12"/>
      <c r="I7" s="12"/>
      <c r="J7" s="12"/>
      <c r="K7" s="12"/>
      <c r="L7" s="12"/>
      <c r="M7" s="3"/>
    </row>
    <row r="8" spans="2:18" x14ac:dyDescent="0.25">
      <c r="B8" s="149" t="s">
        <v>97</v>
      </c>
      <c r="C8" s="66" t="s">
        <v>43</v>
      </c>
      <c r="D8" s="67" t="s">
        <v>66</v>
      </c>
      <c r="E8" s="152" t="s">
        <v>33</v>
      </c>
      <c r="F8" s="68" t="s">
        <v>34</v>
      </c>
      <c r="G8" s="69" t="s">
        <v>87</v>
      </c>
      <c r="H8" s="37" t="s">
        <v>68</v>
      </c>
      <c r="I8" s="37" t="s">
        <v>66</v>
      </c>
      <c r="J8" s="43" t="s">
        <v>71</v>
      </c>
      <c r="K8" s="59" t="s">
        <v>35</v>
      </c>
      <c r="L8" s="47" t="s">
        <v>44</v>
      </c>
      <c r="M8" s="139" t="s">
        <v>43</v>
      </c>
      <c r="N8" s="141" t="s">
        <v>41</v>
      </c>
      <c r="O8" s="141" t="s">
        <v>42</v>
      </c>
      <c r="P8" s="141" t="s">
        <v>40</v>
      </c>
      <c r="Q8" s="54" t="s">
        <v>44</v>
      </c>
      <c r="R8" s="28" t="s">
        <v>44</v>
      </c>
    </row>
    <row r="9" spans="2:18" x14ac:dyDescent="0.25">
      <c r="B9" s="150"/>
      <c r="C9" s="70" t="s">
        <v>86</v>
      </c>
      <c r="D9" s="71" t="s">
        <v>89</v>
      </c>
      <c r="E9" s="153"/>
      <c r="F9" s="72" t="s">
        <v>91</v>
      </c>
      <c r="G9" s="72" t="s">
        <v>88</v>
      </c>
      <c r="H9" s="60" t="s">
        <v>70</v>
      </c>
      <c r="I9" s="60" t="s">
        <v>92</v>
      </c>
      <c r="J9" s="61" t="s">
        <v>69</v>
      </c>
      <c r="K9" s="65" t="s">
        <v>102</v>
      </c>
      <c r="L9" s="62" t="s">
        <v>93</v>
      </c>
      <c r="M9" s="140"/>
      <c r="N9" s="142"/>
      <c r="O9" s="142"/>
      <c r="P9" s="142"/>
      <c r="Q9" s="63" t="s">
        <v>93</v>
      </c>
      <c r="R9" s="64" t="s">
        <v>93</v>
      </c>
    </row>
    <row r="10" spans="2:18" ht="13.8" thickBot="1" x14ac:dyDescent="0.3">
      <c r="B10" s="151"/>
      <c r="C10" s="73" t="s">
        <v>65</v>
      </c>
      <c r="D10" s="74" t="s">
        <v>90</v>
      </c>
      <c r="E10" s="75" t="s">
        <v>99</v>
      </c>
      <c r="F10" s="76" t="s">
        <v>98</v>
      </c>
      <c r="G10" s="76" t="s">
        <v>67</v>
      </c>
      <c r="H10" s="38" t="s">
        <v>100</v>
      </c>
      <c r="I10" s="38" t="s">
        <v>73</v>
      </c>
      <c r="J10" s="44" t="s">
        <v>101</v>
      </c>
      <c r="K10" s="58"/>
      <c r="L10" s="48" t="s">
        <v>65</v>
      </c>
      <c r="M10" s="29" t="s">
        <v>65</v>
      </c>
      <c r="N10" s="51" t="s">
        <v>65</v>
      </c>
      <c r="O10" s="51" t="s">
        <v>65</v>
      </c>
      <c r="P10" s="51" t="s">
        <v>65</v>
      </c>
      <c r="Q10" s="55" t="s">
        <v>65</v>
      </c>
      <c r="R10" s="30" t="s">
        <v>65</v>
      </c>
    </row>
    <row r="11" spans="2:18" x14ac:dyDescent="0.25">
      <c r="B11" s="77" t="s">
        <v>37</v>
      </c>
      <c r="C11" s="78">
        <v>1060000</v>
      </c>
      <c r="D11" s="79">
        <v>10</v>
      </c>
      <c r="E11" s="80" t="s">
        <v>10</v>
      </c>
      <c r="F11" s="69">
        <v>60</v>
      </c>
      <c r="G11" s="81">
        <v>0.2</v>
      </c>
      <c r="H11" s="39">
        <f>IF(E11="a",0,IF(E11="b",0.32,IF(E11="c",2.52,IF(E11="d",8.09,IF(E11="e",18.1,IF(E11="f",33.2,IF(E11="g",52.6,IF(E11="h",75.2,100))))))))</f>
        <v>2.52</v>
      </c>
      <c r="I11" s="41">
        <f>D11/F11</f>
        <v>0.16666666666666666</v>
      </c>
      <c r="J11" s="45">
        <f>((D11/F11+(D11/F11)^2)/2+(1-(D11/F11+(D11/F11)^2)/2)*H11/100)*100</f>
        <v>11.99722222222222</v>
      </c>
      <c r="K11" s="31">
        <f>(1-J11/100)*(1-G11)+G11</f>
        <v>0.90402222222222228</v>
      </c>
      <c r="L11" s="49">
        <f>C11*K11</f>
        <v>958263.55555555562</v>
      </c>
      <c r="M11" s="32">
        <f>C11</f>
        <v>1060000</v>
      </c>
      <c r="N11" s="52">
        <f>C11-C11*G11</f>
        <v>848000</v>
      </c>
      <c r="O11" s="52">
        <f>C11*G11</f>
        <v>212000</v>
      </c>
      <c r="P11" s="52">
        <f>N11*J11/100</f>
        <v>101736.44444444442</v>
      </c>
      <c r="Q11" s="56">
        <f>M11-P11</f>
        <v>958263.55555555562</v>
      </c>
      <c r="R11" s="33">
        <f>N11-P11+O11</f>
        <v>958263.55555555562</v>
      </c>
    </row>
    <row r="12" spans="2:18" x14ac:dyDescent="0.25">
      <c r="B12" s="82" t="s">
        <v>38</v>
      </c>
      <c r="C12" s="83">
        <v>650000</v>
      </c>
      <c r="D12" s="84">
        <v>20</v>
      </c>
      <c r="E12" s="85" t="s">
        <v>16</v>
      </c>
      <c r="F12" s="86">
        <v>60</v>
      </c>
      <c r="G12" s="87">
        <v>0.2</v>
      </c>
      <c r="H12" s="40">
        <f>IF(E12="a",0,IF(E12="b",0.32,IF(E12="c",2.52,IF(E12="d",8.09,IF(E12="e",18.1,IF(E12="f",33.2,IF(E12="g",52.6,IF(E12="h",75.2,100))))))))</f>
        <v>18.100000000000001</v>
      </c>
      <c r="I12" s="42">
        <f>D12/F12</f>
        <v>0.33333333333333331</v>
      </c>
      <c r="J12" s="46">
        <f>((D12/F12+(D12/F12)^2)/2+(1-(D12/F12+(D12/F12)^2)/2)*H12/100)*100</f>
        <v>36.299999999999997</v>
      </c>
      <c r="K12" s="34">
        <f>(1-J12/100)*(1-G12)+G12</f>
        <v>0.70960000000000001</v>
      </c>
      <c r="L12" s="50">
        <f>C12*K12</f>
        <v>461240</v>
      </c>
      <c r="M12" s="35">
        <f>C12</f>
        <v>650000</v>
      </c>
      <c r="N12" s="53">
        <f>C12-C12*G12</f>
        <v>520000</v>
      </c>
      <c r="O12" s="53">
        <f>C12*G12</f>
        <v>130000</v>
      </c>
      <c r="P12" s="53">
        <f>N12*J12/100</f>
        <v>188760</v>
      </c>
      <c r="Q12" s="57">
        <f>M12-P12</f>
        <v>461240</v>
      </c>
      <c r="R12" s="36">
        <f>N12-P12+O12</f>
        <v>461240</v>
      </c>
    </row>
    <row r="13" spans="2:18" x14ac:dyDescent="0.25">
      <c r="B13" s="82" t="s">
        <v>94</v>
      </c>
      <c r="C13" s="83">
        <v>800000</v>
      </c>
      <c r="D13" s="84">
        <v>15</v>
      </c>
      <c r="E13" s="85" t="s">
        <v>7</v>
      </c>
      <c r="F13" s="86">
        <v>60</v>
      </c>
      <c r="G13" s="87">
        <v>0.2</v>
      </c>
      <c r="H13" s="40">
        <f t="shared" ref="H13:H14" si="0">IF(E13="a",0,IF(E13="b",0.32,IF(E13="c",2.52,IF(E13="d",8.09,IF(E13="e",18.1,IF(E13="f",33.2,IF(E13="g",52.6,IF(E13="h",75.2,100))))))))</f>
        <v>0.32</v>
      </c>
      <c r="I13" s="42">
        <f t="shared" ref="I13:I14" si="1">D13/F13</f>
        <v>0.25</v>
      </c>
      <c r="J13" s="46">
        <f t="shared" ref="J13:J14" si="2">((D13/F13+(D13/F13)^2)/2+(1-(D13/F13+(D13/F13)^2)/2)*H13/100)*100</f>
        <v>15.895000000000001</v>
      </c>
      <c r="K13" s="34">
        <f t="shared" ref="K13:K14" si="3">(1-J13/100)*(1-G13)+G13</f>
        <v>0.87284000000000006</v>
      </c>
      <c r="L13" s="50">
        <f t="shared" ref="L13:L14" si="4">C13*K13</f>
        <v>698272</v>
      </c>
      <c r="M13" s="35">
        <f t="shared" ref="M13:M14" si="5">C13</f>
        <v>800000</v>
      </c>
      <c r="N13" s="53">
        <f t="shared" ref="N13:N14" si="6">C13-C13*G13</f>
        <v>640000</v>
      </c>
      <c r="O13" s="53">
        <f t="shared" ref="O13:O14" si="7">C13*G13</f>
        <v>160000</v>
      </c>
      <c r="P13" s="53">
        <f t="shared" ref="P13:P14" si="8">N13*J13/100</f>
        <v>101728</v>
      </c>
      <c r="Q13" s="57">
        <f t="shared" ref="Q13:Q14" si="9">M13-P13</f>
        <v>698272</v>
      </c>
      <c r="R13" s="36">
        <f t="shared" ref="R13:R14" si="10">N13-P13+O13</f>
        <v>698272</v>
      </c>
    </row>
    <row r="14" spans="2:18" x14ac:dyDescent="0.25">
      <c r="B14" s="82" t="s">
        <v>95</v>
      </c>
      <c r="C14" s="83">
        <v>400000</v>
      </c>
      <c r="D14" s="84">
        <v>17</v>
      </c>
      <c r="E14" s="85" t="s">
        <v>19</v>
      </c>
      <c r="F14" s="86">
        <v>30</v>
      </c>
      <c r="G14" s="87">
        <v>0.1</v>
      </c>
      <c r="H14" s="40">
        <f t="shared" si="0"/>
        <v>33.200000000000003</v>
      </c>
      <c r="I14" s="42">
        <f t="shared" si="1"/>
        <v>0.56666666666666665</v>
      </c>
      <c r="J14" s="46">
        <f t="shared" si="2"/>
        <v>62.85177777777777</v>
      </c>
      <c r="K14" s="34">
        <f t="shared" si="3"/>
        <v>0.43433400000000011</v>
      </c>
      <c r="L14" s="50">
        <f t="shared" si="4"/>
        <v>173733.60000000003</v>
      </c>
      <c r="M14" s="35">
        <f t="shared" si="5"/>
        <v>400000</v>
      </c>
      <c r="N14" s="53">
        <f t="shared" si="6"/>
        <v>360000</v>
      </c>
      <c r="O14" s="53">
        <f t="shared" si="7"/>
        <v>40000</v>
      </c>
      <c r="P14" s="53">
        <f t="shared" si="8"/>
        <v>226266.39999999997</v>
      </c>
      <c r="Q14" s="57">
        <f t="shared" si="9"/>
        <v>173733.60000000003</v>
      </c>
      <c r="R14" s="36">
        <f t="shared" si="10"/>
        <v>173733.60000000003</v>
      </c>
    </row>
    <row r="15" spans="2:18" x14ac:dyDescent="0.25">
      <c r="B15" s="82" t="s">
        <v>96</v>
      </c>
      <c r="C15" s="83">
        <v>1700000</v>
      </c>
      <c r="D15" s="84">
        <v>25</v>
      </c>
      <c r="E15" s="85" t="s">
        <v>13</v>
      </c>
      <c r="F15" s="86">
        <v>80</v>
      </c>
      <c r="G15" s="87">
        <v>0.2</v>
      </c>
      <c r="H15" s="40">
        <f t="shared" ref="H15" si="11">IF(E15="a",0,IF(E15="b",0.32,IF(E15="c",2.52,IF(E15="d",8.09,IF(E15="e",18.1,IF(E15="f",33.2,IF(E15="g",52.6,IF(E15="h",75.2,100))))))))</f>
        <v>8.09</v>
      </c>
      <c r="I15" s="42">
        <f t="shared" ref="I15" si="12">D15/F15</f>
        <v>0.3125</v>
      </c>
      <c r="J15" s="46">
        <f t="shared" ref="J15" si="13">((D15/F15+(D15/F15)^2)/2+(1-(D15/F15+(D15/F15)^2)/2)*H15/100)*100</f>
        <v>26.938730468749998</v>
      </c>
      <c r="K15" s="34">
        <f t="shared" ref="K15" si="14">(1-J15/100)*(1-G15)+G15</f>
        <v>0.78449015625000018</v>
      </c>
      <c r="L15" s="50">
        <f t="shared" ref="L15" si="15">C15*K15</f>
        <v>1333633.2656250002</v>
      </c>
      <c r="M15" s="35">
        <f t="shared" ref="M15" si="16">C15</f>
        <v>1700000</v>
      </c>
      <c r="N15" s="53">
        <f t="shared" ref="N15" si="17">C15-C15*G15</f>
        <v>1360000</v>
      </c>
      <c r="O15" s="53">
        <f t="shared" ref="O15" si="18">C15*G15</f>
        <v>340000</v>
      </c>
      <c r="P15" s="53">
        <f t="shared" ref="P15" si="19">N15*J15/100</f>
        <v>366366.734375</v>
      </c>
      <c r="Q15" s="57">
        <f t="shared" ref="Q15" si="20">M15-P15</f>
        <v>1333633.265625</v>
      </c>
      <c r="R15" s="36">
        <f t="shared" ref="R15" si="21">N15-P15+O15</f>
        <v>1333633.265625</v>
      </c>
    </row>
    <row r="17" spans="17:17" x14ac:dyDescent="0.25">
      <c r="Q17" s="20"/>
    </row>
  </sheetData>
  <mergeCells count="9">
    <mergeCell ref="M8:M9"/>
    <mergeCell ref="N8:N9"/>
    <mergeCell ref="O8:O9"/>
    <mergeCell ref="P8:P9"/>
    <mergeCell ref="B2:E2"/>
    <mergeCell ref="B3:E3"/>
    <mergeCell ref="B8:B10"/>
    <mergeCell ref="E8:E9"/>
    <mergeCell ref="B7:G7"/>
  </mergeCells>
  <phoneticPr fontId="2" type="noConversion"/>
  <dataValidations count="1">
    <dataValidation type="list" allowBlank="1" showInputMessage="1" showErrorMessage="1" sqref="E11:E15" xr:uid="{00000000-0002-0000-0000-000000000000}">
      <formula1>"a,b,c,d,e,f,g,h,i"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4"/>
  <sheetViews>
    <sheetView topLeftCell="A4" zoomScale="120" zoomScaleNormal="120" workbookViewId="0">
      <selection activeCell="A4" sqref="A4"/>
    </sheetView>
  </sheetViews>
  <sheetFormatPr defaultRowHeight="13.2" x14ac:dyDescent="0.25"/>
  <cols>
    <col min="3" max="3" width="25.88671875" customWidth="1"/>
    <col min="4" max="4" width="84.109375" customWidth="1"/>
    <col min="5" max="5" width="16.6640625" customWidth="1"/>
  </cols>
  <sheetData>
    <row r="3" spans="2:5" x14ac:dyDescent="0.25">
      <c r="B3" s="11" t="s">
        <v>31</v>
      </c>
    </row>
    <row r="4" spans="2:5" ht="13.8" thickBot="1" x14ac:dyDescent="0.3"/>
    <row r="5" spans="2:5" ht="24.9" customHeight="1" thickBot="1" x14ac:dyDescent="0.3">
      <c r="B5" s="5" t="s">
        <v>1</v>
      </c>
      <c r="C5" s="6" t="s">
        <v>2</v>
      </c>
      <c r="D5" s="6" t="s">
        <v>3</v>
      </c>
      <c r="E5" s="14" t="s">
        <v>36</v>
      </c>
    </row>
    <row r="6" spans="2:5" ht="50.1" customHeight="1" thickBot="1" x14ac:dyDescent="0.3">
      <c r="B6" s="7" t="s">
        <v>4</v>
      </c>
      <c r="C6" s="8" t="s">
        <v>5</v>
      </c>
      <c r="D6" s="9" t="s">
        <v>6</v>
      </c>
      <c r="E6" s="13">
        <v>0</v>
      </c>
    </row>
    <row r="7" spans="2:5" ht="50.1" customHeight="1" thickBot="1" x14ac:dyDescent="0.3">
      <c r="B7" s="7" t="s">
        <v>7</v>
      </c>
      <c r="C7" s="8" t="s">
        <v>8</v>
      </c>
      <c r="D7" s="9" t="s">
        <v>9</v>
      </c>
      <c r="E7" s="13">
        <v>0.32</v>
      </c>
    </row>
    <row r="8" spans="2:5" ht="50.1" customHeight="1" thickBot="1" x14ac:dyDescent="0.3">
      <c r="B8" s="7" t="s">
        <v>10</v>
      </c>
      <c r="C8" s="8" t="s">
        <v>11</v>
      </c>
      <c r="D8" s="9" t="s">
        <v>12</v>
      </c>
      <c r="E8" s="13">
        <v>2.52</v>
      </c>
    </row>
    <row r="9" spans="2:5" ht="50.1" customHeight="1" thickBot="1" x14ac:dyDescent="0.3">
      <c r="B9" s="7" t="s">
        <v>13</v>
      </c>
      <c r="C9" s="8" t="s">
        <v>14</v>
      </c>
      <c r="D9" s="9" t="s">
        <v>15</v>
      </c>
      <c r="E9" s="13">
        <v>8.09</v>
      </c>
    </row>
    <row r="10" spans="2:5" ht="50.1" customHeight="1" thickBot="1" x14ac:dyDescent="0.3">
      <c r="B10" s="7" t="s">
        <v>16</v>
      </c>
      <c r="C10" s="8" t="s">
        <v>17</v>
      </c>
      <c r="D10" s="9" t="s">
        <v>18</v>
      </c>
      <c r="E10" s="13">
        <v>18.100000000000001</v>
      </c>
    </row>
    <row r="11" spans="2:5" ht="85.5" customHeight="1" thickBot="1" x14ac:dyDescent="0.3">
      <c r="B11" s="7" t="s">
        <v>19</v>
      </c>
      <c r="C11" s="8" t="s">
        <v>20</v>
      </c>
      <c r="D11" s="9" t="s">
        <v>21</v>
      </c>
      <c r="E11" s="13">
        <v>33.200000000000003</v>
      </c>
    </row>
    <row r="12" spans="2:5" ht="82.5" customHeight="1" thickBot="1" x14ac:dyDescent="0.3">
      <c r="B12" s="7" t="s">
        <v>22</v>
      </c>
      <c r="C12" s="8" t="s">
        <v>23</v>
      </c>
      <c r="D12" s="9" t="s">
        <v>24</v>
      </c>
      <c r="E12" s="13">
        <v>52.6</v>
      </c>
    </row>
    <row r="13" spans="2:5" ht="57.75" customHeight="1" thickBot="1" x14ac:dyDescent="0.3">
      <c r="B13" s="7" t="s">
        <v>25</v>
      </c>
      <c r="C13" s="10" t="s">
        <v>26</v>
      </c>
      <c r="D13" s="10" t="s">
        <v>27</v>
      </c>
      <c r="E13" s="13">
        <v>75.2</v>
      </c>
    </row>
    <row r="14" spans="2:5" ht="50.1" customHeight="1" thickBot="1" x14ac:dyDescent="0.3">
      <c r="B14" s="7" t="s">
        <v>28</v>
      </c>
      <c r="C14" s="8" t="s">
        <v>29</v>
      </c>
      <c r="D14" s="9" t="s">
        <v>30</v>
      </c>
      <c r="E14" s="13">
        <v>100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37"/>
  <sheetViews>
    <sheetView workbookViewId="0">
      <selection activeCell="B2" sqref="B2"/>
    </sheetView>
  </sheetViews>
  <sheetFormatPr defaultRowHeight="13.2" x14ac:dyDescent="0.25"/>
  <cols>
    <col min="3" max="3" width="16.44140625" customWidth="1"/>
    <col min="4" max="4" width="15.6640625" customWidth="1"/>
    <col min="5" max="5" width="21.88671875" customWidth="1"/>
    <col min="6" max="6" width="14.109375" customWidth="1"/>
    <col min="7" max="7" width="13.5546875" customWidth="1"/>
  </cols>
  <sheetData>
    <row r="3" spans="3:7" ht="13.8" thickBot="1" x14ac:dyDescent="0.3"/>
    <row r="4" spans="3:7" ht="27.75" customHeight="1" x14ac:dyDescent="0.25">
      <c r="C4" s="158" t="s">
        <v>45</v>
      </c>
      <c r="D4" s="158" t="s">
        <v>46</v>
      </c>
      <c r="E4" s="158" t="s">
        <v>0</v>
      </c>
      <c r="F4" s="22" t="s">
        <v>47</v>
      </c>
      <c r="G4" s="22" t="s">
        <v>42</v>
      </c>
    </row>
    <row r="5" spans="3:7" ht="13.5" customHeight="1" thickBot="1" x14ac:dyDescent="0.3">
      <c r="C5" s="159"/>
      <c r="D5" s="159"/>
      <c r="E5" s="159"/>
      <c r="F5" s="23" t="s">
        <v>48</v>
      </c>
      <c r="G5" s="23" t="s">
        <v>49</v>
      </c>
    </row>
    <row r="6" spans="3:7" ht="13.5" customHeight="1" x14ac:dyDescent="0.25">
      <c r="C6" s="155" t="s">
        <v>50</v>
      </c>
      <c r="D6" s="155" t="s">
        <v>51</v>
      </c>
      <c r="E6" s="115" t="s">
        <v>52</v>
      </c>
      <c r="F6" s="116">
        <v>5</v>
      </c>
      <c r="G6" s="116">
        <v>0</v>
      </c>
    </row>
    <row r="7" spans="3:7" ht="13.5" customHeight="1" thickBot="1" x14ac:dyDescent="0.3">
      <c r="C7" s="156"/>
      <c r="D7" s="157"/>
      <c r="E7" s="24" t="s">
        <v>53</v>
      </c>
      <c r="F7" s="24">
        <v>10</v>
      </c>
      <c r="G7" s="24">
        <v>0</v>
      </c>
    </row>
    <row r="8" spans="3:7" ht="13.5" customHeight="1" x14ac:dyDescent="0.25">
      <c r="C8" s="156"/>
      <c r="D8" s="155" t="s">
        <v>54</v>
      </c>
      <c r="E8" s="115" t="s">
        <v>52</v>
      </c>
      <c r="F8" s="116">
        <v>60</v>
      </c>
      <c r="G8" s="116">
        <v>20</v>
      </c>
    </row>
    <row r="9" spans="3:7" ht="13.5" customHeight="1" x14ac:dyDescent="0.25">
      <c r="C9" s="156"/>
      <c r="D9" s="156"/>
      <c r="E9" s="120" t="s">
        <v>55</v>
      </c>
      <c r="F9" s="121">
        <v>60</v>
      </c>
      <c r="G9" s="121">
        <v>20</v>
      </c>
    </row>
    <row r="10" spans="3:7" ht="13.5" customHeight="1" x14ac:dyDescent="0.25">
      <c r="C10" s="156"/>
      <c r="D10" s="156"/>
      <c r="E10" s="120" t="s">
        <v>56</v>
      </c>
      <c r="F10" s="121">
        <v>70</v>
      </c>
      <c r="G10" s="121">
        <v>20</v>
      </c>
    </row>
    <row r="11" spans="3:7" ht="13.5" customHeight="1" x14ac:dyDescent="0.25">
      <c r="C11" s="156"/>
      <c r="D11" s="156"/>
      <c r="E11" s="120" t="s">
        <v>53</v>
      </c>
      <c r="F11" s="121">
        <v>70</v>
      </c>
      <c r="G11" s="121">
        <v>20</v>
      </c>
    </row>
    <row r="12" spans="3:7" ht="13.5" customHeight="1" x14ac:dyDescent="0.25">
      <c r="C12" s="156"/>
      <c r="D12" s="156"/>
      <c r="E12" s="120" t="s">
        <v>32</v>
      </c>
      <c r="F12" s="121">
        <v>70</v>
      </c>
      <c r="G12" s="121">
        <v>20</v>
      </c>
    </row>
    <row r="13" spans="3:7" ht="13.5" customHeight="1" x14ac:dyDescent="0.25">
      <c r="C13" s="156"/>
      <c r="D13" s="156"/>
      <c r="E13" s="120" t="s">
        <v>57</v>
      </c>
      <c r="F13" s="121">
        <v>70</v>
      </c>
      <c r="G13" s="121">
        <v>20</v>
      </c>
    </row>
    <row r="14" spans="3:7" ht="13.5" customHeight="1" x14ac:dyDescent="0.25">
      <c r="C14" s="156"/>
      <c r="D14" s="156"/>
      <c r="E14" s="118" t="s">
        <v>58</v>
      </c>
      <c r="F14" s="119">
        <v>60</v>
      </c>
      <c r="G14" s="119">
        <v>20</v>
      </c>
    </row>
    <row r="15" spans="3:7" ht="13.5" customHeight="1" thickBot="1" x14ac:dyDescent="0.3">
      <c r="C15" s="156"/>
      <c r="D15" s="157"/>
      <c r="E15" s="117" t="s">
        <v>59</v>
      </c>
      <c r="F15" s="24">
        <v>60</v>
      </c>
      <c r="G15" s="24">
        <v>20</v>
      </c>
    </row>
    <row r="16" spans="3:7" ht="13.5" customHeight="1" x14ac:dyDescent="0.25">
      <c r="C16" s="156"/>
      <c r="D16" s="155" t="s">
        <v>60</v>
      </c>
      <c r="E16" s="115" t="s">
        <v>56</v>
      </c>
      <c r="F16" s="116">
        <v>60</v>
      </c>
      <c r="G16" s="116">
        <v>20</v>
      </c>
    </row>
    <row r="17" spans="3:7" ht="13.5" customHeight="1" x14ac:dyDescent="0.25">
      <c r="C17" s="156"/>
      <c r="D17" s="156"/>
      <c r="E17" s="120" t="s">
        <v>53</v>
      </c>
      <c r="F17" s="121">
        <v>60</v>
      </c>
      <c r="G17" s="121">
        <v>20</v>
      </c>
    </row>
    <row r="18" spans="3:7" ht="13.5" customHeight="1" x14ac:dyDescent="0.25">
      <c r="C18" s="156"/>
      <c r="D18" s="156"/>
      <c r="E18" s="120" t="s">
        <v>32</v>
      </c>
      <c r="F18" s="121">
        <v>60</v>
      </c>
      <c r="G18" s="121">
        <v>20</v>
      </c>
    </row>
    <row r="19" spans="3:7" ht="13.5" customHeight="1" x14ac:dyDescent="0.25">
      <c r="C19" s="156"/>
      <c r="D19" s="156"/>
      <c r="E19" s="120" t="s">
        <v>57</v>
      </c>
      <c r="F19" s="121">
        <v>60</v>
      </c>
      <c r="G19" s="121">
        <v>20</v>
      </c>
    </row>
    <row r="20" spans="3:7" ht="13.5" customHeight="1" x14ac:dyDescent="0.25">
      <c r="C20" s="156"/>
      <c r="D20" s="156"/>
      <c r="E20" s="120" t="s">
        <v>58</v>
      </c>
      <c r="F20" s="121">
        <v>50</v>
      </c>
      <c r="G20" s="121">
        <v>20</v>
      </c>
    </row>
    <row r="21" spans="3:7" ht="13.5" customHeight="1" thickBot="1" x14ac:dyDescent="0.3">
      <c r="C21" s="157"/>
      <c r="D21" s="157"/>
      <c r="E21" s="117" t="s">
        <v>59</v>
      </c>
      <c r="F21" s="24">
        <v>50</v>
      </c>
      <c r="G21" s="24">
        <v>20</v>
      </c>
    </row>
    <row r="22" spans="3:7" ht="13.5" customHeight="1" x14ac:dyDescent="0.25">
      <c r="C22" s="155" t="s">
        <v>61</v>
      </c>
      <c r="D22" s="155" t="s">
        <v>62</v>
      </c>
      <c r="E22" s="115" t="s">
        <v>56</v>
      </c>
      <c r="F22" s="116">
        <v>70</v>
      </c>
      <c r="G22" s="116">
        <v>20</v>
      </c>
    </row>
    <row r="23" spans="3:7" ht="13.5" customHeight="1" x14ac:dyDescent="0.25">
      <c r="C23" s="156"/>
      <c r="D23" s="156"/>
      <c r="E23" s="120" t="s">
        <v>53</v>
      </c>
      <c r="F23" s="121">
        <v>70</v>
      </c>
      <c r="G23" s="121">
        <v>20</v>
      </c>
    </row>
    <row r="24" spans="3:7" ht="13.5" customHeight="1" x14ac:dyDescent="0.25">
      <c r="C24" s="156"/>
      <c r="D24" s="156"/>
      <c r="E24" s="120" t="s">
        <v>32</v>
      </c>
      <c r="F24" s="121">
        <v>60</v>
      </c>
      <c r="G24" s="121">
        <v>20</v>
      </c>
    </row>
    <row r="25" spans="3:7" ht="13.5" customHeight="1" x14ac:dyDescent="0.25">
      <c r="C25" s="156"/>
      <c r="D25" s="156"/>
      <c r="E25" s="120" t="s">
        <v>57</v>
      </c>
      <c r="F25" s="121">
        <v>60</v>
      </c>
      <c r="G25" s="121">
        <v>20</v>
      </c>
    </row>
    <row r="26" spans="3:7" ht="13.5" customHeight="1" x14ac:dyDescent="0.25">
      <c r="C26" s="156"/>
      <c r="D26" s="156"/>
      <c r="E26" s="120" t="s">
        <v>58</v>
      </c>
      <c r="F26" s="121">
        <v>50</v>
      </c>
      <c r="G26" s="121">
        <v>20</v>
      </c>
    </row>
    <row r="27" spans="3:7" ht="13.5" customHeight="1" thickBot="1" x14ac:dyDescent="0.3">
      <c r="C27" s="156"/>
      <c r="D27" s="157"/>
      <c r="E27" s="117" t="s">
        <v>59</v>
      </c>
      <c r="F27" s="24">
        <v>50</v>
      </c>
      <c r="G27" s="24">
        <v>20</v>
      </c>
    </row>
    <row r="28" spans="3:7" ht="13.5" customHeight="1" x14ac:dyDescent="0.25">
      <c r="C28" s="156"/>
      <c r="D28" s="155" t="s">
        <v>63</v>
      </c>
      <c r="E28" s="115" t="s">
        <v>52</v>
      </c>
      <c r="F28" s="116">
        <v>60</v>
      </c>
      <c r="G28" s="116">
        <v>20</v>
      </c>
    </row>
    <row r="29" spans="3:7" ht="13.5" customHeight="1" x14ac:dyDescent="0.25">
      <c r="C29" s="156"/>
      <c r="D29" s="156"/>
      <c r="E29" s="120" t="s">
        <v>53</v>
      </c>
      <c r="F29" s="121">
        <v>60</v>
      </c>
      <c r="G29" s="121">
        <v>20</v>
      </c>
    </row>
    <row r="30" spans="3:7" ht="13.5" customHeight="1" x14ac:dyDescent="0.25">
      <c r="C30" s="156"/>
      <c r="D30" s="156"/>
      <c r="E30" s="120" t="s">
        <v>32</v>
      </c>
      <c r="F30" s="121">
        <v>80</v>
      </c>
      <c r="G30" s="121">
        <v>20</v>
      </c>
    </row>
    <row r="31" spans="3:7" ht="13.5" customHeight="1" thickBot="1" x14ac:dyDescent="0.3">
      <c r="C31" s="156"/>
      <c r="D31" s="157"/>
      <c r="E31" s="117" t="s">
        <v>57</v>
      </c>
      <c r="F31" s="24">
        <v>80</v>
      </c>
      <c r="G31" s="24">
        <v>20</v>
      </c>
    </row>
    <row r="32" spans="3:7" ht="13.5" customHeight="1" x14ac:dyDescent="0.25">
      <c r="C32" s="156"/>
      <c r="D32" s="155" t="s">
        <v>64</v>
      </c>
      <c r="E32" s="118" t="s">
        <v>52</v>
      </c>
      <c r="F32" s="119">
        <v>20</v>
      </c>
      <c r="G32" s="119">
        <v>10</v>
      </c>
    </row>
    <row r="33" spans="3:7" ht="13.5" customHeight="1" x14ac:dyDescent="0.25">
      <c r="C33" s="156"/>
      <c r="D33" s="156"/>
      <c r="E33" s="120" t="s">
        <v>53</v>
      </c>
      <c r="F33" s="121">
        <v>20</v>
      </c>
      <c r="G33" s="121">
        <v>10</v>
      </c>
    </row>
    <row r="34" spans="3:7" ht="13.5" customHeight="1" thickBot="1" x14ac:dyDescent="0.3">
      <c r="C34" s="157"/>
      <c r="D34" s="157"/>
      <c r="E34" s="24" t="s">
        <v>57</v>
      </c>
      <c r="F34" s="24">
        <v>30</v>
      </c>
      <c r="G34" s="24">
        <v>10</v>
      </c>
    </row>
    <row r="35" spans="3:7" ht="13.5" customHeight="1" x14ac:dyDescent="0.25"/>
    <row r="36" spans="3:7" ht="13.5" customHeight="1" x14ac:dyDescent="0.25">
      <c r="C36" s="27" t="s">
        <v>104</v>
      </c>
    </row>
    <row r="37" spans="3:7" ht="13.5" customHeight="1" x14ac:dyDescent="0.25">
      <c r="C37" s="88" t="s">
        <v>105</v>
      </c>
    </row>
  </sheetData>
  <mergeCells count="11">
    <mergeCell ref="E4:E5"/>
    <mergeCell ref="C6:C21"/>
    <mergeCell ref="D6:D7"/>
    <mergeCell ref="D8:D15"/>
    <mergeCell ref="D16:D21"/>
    <mergeCell ref="C22:C34"/>
    <mergeCell ref="D22:D27"/>
    <mergeCell ref="D28:D31"/>
    <mergeCell ref="D32:D34"/>
    <mergeCell ref="C4:C5"/>
    <mergeCell ref="D4:D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V112"/>
  <sheetViews>
    <sheetView workbookViewId="0">
      <selection activeCell="F8" sqref="F8"/>
    </sheetView>
  </sheetViews>
  <sheetFormatPr defaultRowHeight="13.2" x14ac:dyDescent="0.25"/>
  <cols>
    <col min="3" max="3" width="12.33203125" customWidth="1"/>
    <col min="4" max="5" width="10.109375" customWidth="1"/>
    <col min="6" max="6" width="10" customWidth="1"/>
    <col min="13" max="13" width="3.6640625" customWidth="1"/>
  </cols>
  <sheetData>
    <row r="4" spans="3:22" ht="13.8" thickBot="1" x14ac:dyDescent="0.3"/>
    <row r="5" spans="3:22" ht="13.5" customHeight="1" x14ac:dyDescent="0.25">
      <c r="C5" s="89" t="s">
        <v>66</v>
      </c>
      <c r="D5" s="160" t="s">
        <v>74</v>
      </c>
      <c r="E5" s="160"/>
      <c r="F5" s="160"/>
      <c r="G5" s="160"/>
      <c r="H5" s="160"/>
      <c r="I5" s="160"/>
      <c r="J5" s="160"/>
      <c r="K5" s="160"/>
      <c r="L5" s="161"/>
    </row>
    <row r="6" spans="3:22" ht="13.5" customHeight="1" x14ac:dyDescent="0.25">
      <c r="C6" s="92" t="s">
        <v>73</v>
      </c>
      <c r="D6" s="109" t="s">
        <v>4</v>
      </c>
      <c r="E6" s="109" t="s">
        <v>7</v>
      </c>
      <c r="F6" s="111" t="s">
        <v>10</v>
      </c>
      <c r="G6" s="111" t="s">
        <v>13</v>
      </c>
      <c r="H6" s="111" t="s">
        <v>16</v>
      </c>
      <c r="I6" s="111" t="s">
        <v>19</v>
      </c>
      <c r="J6" s="111" t="s">
        <v>22</v>
      </c>
      <c r="K6" s="111" t="s">
        <v>25</v>
      </c>
      <c r="L6" s="91" t="s">
        <v>28</v>
      </c>
    </row>
    <row r="7" spans="3:22" ht="13.5" customHeight="1" thickBot="1" x14ac:dyDescent="0.3">
      <c r="C7" s="90"/>
      <c r="D7" s="114">
        <v>0</v>
      </c>
      <c r="E7" s="110">
        <v>0.32</v>
      </c>
      <c r="F7" s="112">
        <v>2.52</v>
      </c>
      <c r="G7" s="112">
        <v>8.09</v>
      </c>
      <c r="H7" s="112">
        <v>18.100000000000001</v>
      </c>
      <c r="I7" s="112">
        <v>33.200000000000003</v>
      </c>
      <c r="J7" s="112">
        <v>52.6</v>
      </c>
      <c r="K7" s="112">
        <v>75.2</v>
      </c>
      <c r="L7" s="113">
        <v>100</v>
      </c>
      <c r="M7" s="25"/>
    </row>
    <row r="8" spans="3:22" ht="13.5" customHeight="1" x14ac:dyDescent="0.25">
      <c r="C8" s="105">
        <v>1</v>
      </c>
      <c r="D8" s="101">
        <f>(0.5*(C8/100+(C8/100)^2)+(1-0.5*(C8/100+(C8/100)^2))*$D$7/100)*100</f>
        <v>0.505</v>
      </c>
      <c r="E8" s="95">
        <f>(0.5*(C8/100+(C8/100)^2)+(1-0.5*(C8/100+(C8/100)^2))*$E$7/100)*100</f>
        <v>0.82338399999999989</v>
      </c>
      <c r="F8" s="95">
        <f>(0.5*(C8/100+(C8/100)^2)+(1-0.5*(C8/100+(C8/100)^2))*$F$7/100)*100</f>
        <v>3.0122740000000001</v>
      </c>
      <c r="G8" s="95">
        <f>(0.5*(C8/100+(C8/100)^2)+(1-0.5*(C8/100+(C8/100)^2))*$G$7/100)*100</f>
        <v>8.5541455000000006</v>
      </c>
      <c r="H8" s="95">
        <f>(0.5*(C8/100+(C8/100)^2)+(1-0.5*(C8/100+(C8/100)^2))*$H$7/100)*100</f>
        <v>18.513594999999999</v>
      </c>
      <c r="I8" s="95">
        <f>(0.5*(C8/100+(C8/100)^2)+(1-0.5*(C8/100+(C8/100)^2))*$I$7/100)*100</f>
        <v>33.537340000000007</v>
      </c>
      <c r="J8" s="95">
        <f>(0.5*(C8/100+(C8/100)^2)+(1-0.5*(C8/100+(C8/100)^2))*$J$7/100)*100</f>
        <v>52.839369999999995</v>
      </c>
      <c r="K8" s="95">
        <f>(0.5*(C8/100+(C8/100)^2)+(1-0.5*(C8/100+(C8/100)^2))*$K$7/100)*100</f>
        <v>75.325239999999994</v>
      </c>
      <c r="L8" s="96">
        <f>(0.5*(C8/100+(C8/100)^2)+(1-0.5*(C8/100+(C8/100)^2))*$L$7/100)*100</f>
        <v>100</v>
      </c>
      <c r="M8" s="25"/>
    </row>
    <row r="9" spans="3:22" ht="13.5" customHeight="1" x14ac:dyDescent="0.25">
      <c r="C9" s="106">
        <v>2</v>
      </c>
      <c r="D9" s="102">
        <f>(0.5*(C9/100+(C9/100)^2)+(1-0.5*(C9/100+(C9/100)^2))*$D$7/100)*100</f>
        <v>1.02</v>
      </c>
      <c r="E9" s="94">
        <f>(0.5*(C9/100+(C9/100)^2)+(1-0.5*(C9/100+(C9/100)^2))*$E$7/100)*100</f>
        <v>1.3367360000000001</v>
      </c>
      <c r="F9" s="94">
        <f>(0.5*(C9/100+(C9/100)^2)+(1-0.5*(C9/100+(C9/100)^2))*$F$7/100)*100</f>
        <v>3.5142959999999999</v>
      </c>
      <c r="G9" s="94">
        <f>(0.5*(C9/100+(C9/100)^2)+(1-0.5*(C9/100+(C9/100)^2))*$G$7/100)*100</f>
        <v>9.0274819999999991</v>
      </c>
      <c r="H9" s="94">
        <f>(0.5*(C9/100+(C9/100)^2)+(1-0.5*(C9/100+(C9/100)^2))*$H$7/100)*100</f>
        <v>18.935380000000002</v>
      </c>
      <c r="I9" s="94">
        <f>(0.5*(C9/100+(C9/100)^2)+(1-0.5*(C9/100+(C9/100)^2))*$I$7/100)*100</f>
        <v>33.881360000000008</v>
      </c>
      <c r="J9" s="94">
        <f>(0.5*(C9/100+(C9/100)^2)+(1-0.5*(C9/100+(C9/100)^2))*$J$7/100)*100</f>
        <v>53.083480000000009</v>
      </c>
      <c r="K9" s="94">
        <f>(0.5*(C9/100+(C9/100)^2)+(1-0.5*(C9/100+(C9/100)^2))*$K$7/100)*100</f>
        <v>75.452960000000004</v>
      </c>
      <c r="L9" s="100">
        <f>(0.5*(C9/100+(C9/100)^2)+(1-0.5*(C9/100+(C9/100)^2))*$L$7/100)*100</f>
        <v>100</v>
      </c>
      <c r="N9" s="26"/>
      <c r="O9" s="26"/>
      <c r="P9" s="26"/>
      <c r="Q9" s="26"/>
      <c r="R9" s="26"/>
      <c r="S9" s="26"/>
      <c r="T9" s="26"/>
      <c r="U9" s="26"/>
      <c r="V9" s="26"/>
    </row>
    <row r="10" spans="3:22" ht="13.5" customHeight="1" x14ac:dyDescent="0.25">
      <c r="C10" s="107">
        <v>3</v>
      </c>
      <c r="D10" s="103">
        <f t="shared" ref="D10:D73" si="0">(0.5*(C10/100+(C10/100)^2)+(1-0.5*(C10/100+(C10/100)^2))*$D$7/100)*100</f>
        <v>1.5449999999999999</v>
      </c>
      <c r="E10" s="93">
        <f t="shared" ref="E10:E13" si="1">(0.5*(C10/100+(C10/100)^2)+(1-0.5*(C10/100+(C10/100)^2))*$E$7/100)*100</f>
        <v>1.8600560000000002</v>
      </c>
      <c r="F10" s="93">
        <f t="shared" ref="F10:F13" si="2">(0.5*(C10/100+(C10/100)^2)+(1-0.5*(C10/100+(C10/100)^2))*$F$7/100)*100</f>
        <v>4.0260660000000001</v>
      </c>
      <c r="G10" s="93">
        <f t="shared" ref="G10:G13" si="3">(0.5*(C10/100+(C10/100)^2)+(1-0.5*(C10/100+(C10/100)^2))*$G$7/100)*100</f>
        <v>9.5100095000000007</v>
      </c>
      <c r="H10" s="93">
        <f t="shared" ref="H10:H13" si="4">(0.5*(C10/100+(C10/100)^2)+(1-0.5*(C10/100+(C10/100)^2))*$H$7/100)*100</f>
        <v>19.365355000000001</v>
      </c>
      <c r="I10" s="93">
        <f t="shared" ref="I10:I13" si="5">(0.5*(C10/100+(C10/100)^2)+(1-0.5*(C10/100+(C10/100)^2))*$I$7/100)*100</f>
        <v>34.232060000000004</v>
      </c>
      <c r="J10" s="93">
        <f t="shared" ref="J10:J13" si="6">(0.5*(C10/100+(C10/100)^2)+(1-0.5*(C10/100+(C10/100)^2))*$J$7/100)*100</f>
        <v>53.332330000000006</v>
      </c>
      <c r="K10" s="93">
        <f t="shared" ref="K10:K13" si="7">(0.5*(C10/100+(C10/100)^2)+(1-0.5*(C10/100+(C10/100)^2))*$K$7/100)*100</f>
        <v>75.583160000000007</v>
      </c>
      <c r="L10" s="97">
        <f t="shared" ref="L10:L13" si="8">(0.5*(C10/100+(C10/100)^2)+(1-0.5*(C10/100+(C10/100)^2))*$L$7/100)*100</f>
        <v>100</v>
      </c>
      <c r="N10" s="26"/>
      <c r="O10" s="26"/>
      <c r="P10" s="26"/>
      <c r="Q10" s="26"/>
      <c r="R10" s="26"/>
      <c r="S10" s="26"/>
      <c r="T10" s="26"/>
      <c r="U10" s="26"/>
      <c r="V10" s="26"/>
    </row>
    <row r="11" spans="3:22" ht="13.5" customHeight="1" x14ac:dyDescent="0.25">
      <c r="C11" s="107">
        <v>4</v>
      </c>
      <c r="D11" s="103">
        <f t="shared" si="0"/>
        <v>2.08</v>
      </c>
      <c r="E11" s="93">
        <f t="shared" si="1"/>
        <v>2.3933439999999999</v>
      </c>
      <c r="F11" s="93">
        <f t="shared" si="2"/>
        <v>4.5475840000000005</v>
      </c>
      <c r="G11" s="93">
        <f t="shared" si="3"/>
        <v>10.001728</v>
      </c>
      <c r="H11" s="93">
        <f t="shared" si="4"/>
        <v>19.803520000000002</v>
      </c>
      <c r="I11" s="93">
        <f t="shared" si="5"/>
        <v>34.589439999999996</v>
      </c>
      <c r="J11" s="93">
        <f t="shared" si="6"/>
        <v>53.585920000000002</v>
      </c>
      <c r="K11" s="93">
        <f t="shared" si="7"/>
        <v>75.71584</v>
      </c>
      <c r="L11" s="97">
        <f t="shared" si="8"/>
        <v>100</v>
      </c>
      <c r="N11" s="26"/>
      <c r="O11" s="26"/>
      <c r="P11" s="26"/>
      <c r="Q11" s="26"/>
      <c r="R11" s="26"/>
      <c r="S11" s="26"/>
      <c r="T11" s="26"/>
      <c r="U11" s="26"/>
      <c r="V11" s="26"/>
    </row>
    <row r="12" spans="3:22" ht="13.5" customHeight="1" x14ac:dyDescent="0.25">
      <c r="C12" s="107">
        <v>5</v>
      </c>
      <c r="D12" s="103">
        <f t="shared" si="0"/>
        <v>2.6250000000000004</v>
      </c>
      <c r="E12" s="93">
        <f t="shared" si="1"/>
        <v>2.9366000000000003</v>
      </c>
      <c r="F12" s="93">
        <f t="shared" si="2"/>
        <v>5.0788500000000001</v>
      </c>
      <c r="G12" s="93">
        <f t="shared" si="3"/>
        <v>10.502637500000001</v>
      </c>
      <c r="H12" s="93">
        <f t="shared" si="4"/>
        <v>20.249875000000003</v>
      </c>
      <c r="I12" s="93">
        <f t="shared" si="5"/>
        <v>34.953500000000005</v>
      </c>
      <c r="J12" s="93">
        <f t="shared" si="6"/>
        <v>53.844250000000002</v>
      </c>
      <c r="K12" s="93">
        <f t="shared" si="7"/>
        <v>75.850999999999999</v>
      </c>
      <c r="L12" s="97">
        <f t="shared" si="8"/>
        <v>100</v>
      </c>
      <c r="N12" s="26"/>
      <c r="O12" s="26"/>
      <c r="P12" s="26"/>
      <c r="Q12" s="26"/>
      <c r="R12" s="26"/>
      <c r="S12" s="26"/>
      <c r="T12" s="26"/>
      <c r="U12" s="26"/>
      <c r="V12" s="26"/>
    </row>
    <row r="13" spans="3:22" ht="13.5" customHeight="1" x14ac:dyDescent="0.25">
      <c r="C13" s="107">
        <v>6</v>
      </c>
      <c r="D13" s="103">
        <f t="shared" si="0"/>
        <v>3.18</v>
      </c>
      <c r="E13" s="93">
        <f t="shared" si="1"/>
        <v>3.4898240000000005</v>
      </c>
      <c r="F13" s="93">
        <f t="shared" si="2"/>
        <v>5.6198639999999997</v>
      </c>
      <c r="G13" s="93">
        <f t="shared" si="3"/>
        <v>11.012737999999999</v>
      </c>
      <c r="H13" s="93">
        <f t="shared" si="4"/>
        <v>20.704419999999999</v>
      </c>
      <c r="I13" s="93">
        <f t="shared" si="5"/>
        <v>35.324240000000003</v>
      </c>
      <c r="J13" s="93">
        <f t="shared" si="6"/>
        <v>54.107320000000001</v>
      </c>
      <c r="K13" s="93">
        <f t="shared" si="7"/>
        <v>75.988640000000004</v>
      </c>
      <c r="L13" s="97">
        <f t="shared" si="8"/>
        <v>100</v>
      </c>
      <c r="N13" s="26"/>
      <c r="O13" s="26"/>
      <c r="P13" s="26"/>
      <c r="Q13" s="26"/>
      <c r="R13" s="26"/>
      <c r="S13" s="26"/>
      <c r="T13" s="26"/>
      <c r="U13" s="26"/>
      <c r="V13" s="26"/>
    </row>
    <row r="14" spans="3:22" ht="13.5" customHeight="1" x14ac:dyDescent="0.25">
      <c r="C14" s="107">
        <v>7</v>
      </c>
      <c r="D14" s="103">
        <f t="shared" si="0"/>
        <v>3.7450000000000006</v>
      </c>
      <c r="E14" s="93">
        <f>(0.5*(C14/100+(C14/100)^2)+(1-0.5*(C14/100+(C14/100)^2))*$E$7/100)*100</f>
        <v>4.0530160000000004</v>
      </c>
      <c r="F14" s="93">
        <f>(0.5*(C14/100+(C14/100)^2)+(1-0.5*(C14/100+(C14/100)^2))*$F$7/100)*100</f>
        <v>6.1706259999999995</v>
      </c>
      <c r="G14" s="93">
        <f>(0.5*(C14/100+(C14/100)^2)+(1-0.5*(C14/100+(C14/100)^2))*$G$7/100)*100</f>
        <v>11.532029500000002</v>
      </c>
      <c r="H14" s="93">
        <f>(0.5*(C14/100+(C14/100)^2)+(1-0.5*(C14/100+(C14/100)^2))*$H$7/100)*100</f>
        <v>21.167155000000001</v>
      </c>
      <c r="I14" s="93">
        <f>(0.5*(C14/100+(C14/100)^2)+(1-0.5*(C14/100+(C14/100)^2))*$I$7/100)*100</f>
        <v>35.701660000000004</v>
      </c>
      <c r="J14" s="93">
        <f>(0.5*(C14/100+(C14/100)^2)+(1-0.5*(C14/100+(C14/100)^2))*$J$7/100)*100</f>
        <v>54.375130000000006</v>
      </c>
      <c r="K14" s="93">
        <f>(0.5*(C14/100+(C14/100)^2)+(1-0.5*(C14/100+(C14/100)^2))*$K$7/100)*100</f>
        <v>76.12876</v>
      </c>
      <c r="L14" s="97">
        <f>(0.5*(C14/100+(C14/100)^2)+(1-0.5*(C14/100+(C14/100)^2))*$L$7/100)*100</f>
        <v>99.999999999999986</v>
      </c>
      <c r="N14" s="26"/>
      <c r="O14" s="26"/>
      <c r="P14" s="26"/>
      <c r="Q14" s="26"/>
      <c r="R14" s="26"/>
      <c r="S14" s="26"/>
      <c r="T14" s="26"/>
      <c r="U14" s="26"/>
      <c r="V14" s="26"/>
    </row>
    <row r="15" spans="3:22" ht="13.5" customHeight="1" x14ac:dyDescent="0.25">
      <c r="C15" s="107">
        <v>8</v>
      </c>
      <c r="D15" s="103">
        <f t="shared" si="0"/>
        <v>4.32</v>
      </c>
      <c r="E15" s="93">
        <f t="shared" ref="E15:E17" si="9">(0.5*(C15/100+(C15/100)^2)+(1-0.5*(C15/100+(C15/100)^2))*$E$7/100)*100</f>
        <v>4.6261760000000001</v>
      </c>
      <c r="F15" s="93">
        <f t="shared" ref="F15:F17" si="10">(0.5*(C15/100+(C15/100)^2)+(1-0.5*(C15/100+(C15/100)^2))*$F$7/100)*100</f>
        <v>6.7311360000000002</v>
      </c>
      <c r="G15" s="93">
        <f t="shared" ref="G15:G17" si="11">(0.5*(C15/100+(C15/100)^2)+(1-0.5*(C15/100+(C15/100)^2))*$G$7/100)*100</f>
        <v>12.060511999999999</v>
      </c>
      <c r="H15" s="93">
        <f t="shared" ref="H15:H17" si="12">(0.5*(C15/100+(C15/100)^2)+(1-0.5*(C15/100+(C15/100)^2))*$H$7/100)*100</f>
        <v>21.638080000000002</v>
      </c>
      <c r="I15" s="93">
        <f t="shared" ref="I15:I17" si="13">(0.5*(C15/100+(C15/100)^2)+(1-0.5*(C15/100+(C15/100)^2))*$I$7/100)*100</f>
        <v>36.085760000000008</v>
      </c>
      <c r="J15" s="93">
        <f t="shared" ref="J15:J17" si="14">(0.5*(C15/100+(C15/100)^2)+(1-0.5*(C15/100+(C15/100)^2))*$J$7/100)*100</f>
        <v>54.647680000000001</v>
      </c>
      <c r="K15" s="93">
        <f t="shared" ref="K15:K17" si="15">(0.5*(C15/100+(C15/100)^2)+(1-0.5*(C15/100+(C15/100)^2))*$K$7/100)*100</f>
        <v>76.271360000000016</v>
      </c>
      <c r="L15" s="97">
        <f t="shared" ref="L15:L17" si="16">(0.5*(C15/100+(C15/100)^2)+(1-0.5*(C15/100+(C15/100)^2))*$L$7/100)*100</f>
        <v>99.999999999999986</v>
      </c>
      <c r="N15" s="26"/>
      <c r="O15" s="26"/>
      <c r="P15" s="26"/>
      <c r="Q15" s="26"/>
      <c r="R15" s="26"/>
      <c r="S15" s="26"/>
      <c r="T15" s="26"/>
      <c r="U15" s="26"/>
      <c r="V15" s="26"/>
    </row>
    <row r="16" spans="3:22" ht="13.5" customHeight="1" x14ac:dyDescent="0.25">
      <c r="C16" s="107">
        <v>8</v>
      </c>
      <c r="D16" s="103">
        <f t="shared" si="0"/>
        <v>4.32</v>
      </c>
      <c r="E16" s="93">
        <f t="shared" si="9"/>
        <v>4.6261760000000001</v>
      </c>
      <c r="F16" s="93">
        <f t="shared" si="10"/>
        <v>6.7311360000000002</v>
      </c>
      <c r="G16" s="93">
        <f t="shared" si="11"/>
        <v>12.060511999999999</v>
      </c>
      <c r="H16" s="93">
        <f t="shared" si="12"/>
        <v>21.638080000000002</v>
      </c>
      <c r="I16" s="93">
        <f t="shared" si="13"/>
        <v>36.085760000000008</v>
      </c>
      <c r="J16" s="93">
        <f t="shared" si="14"/>
        <v>54.647680000000001</v>
      </c>
      <c r="K16" s="93">
        <f t="shared" si="15"/>
        <v>76.271360000000016</v>
      </c>
      <c r="L16" s="97">
        <f t="shared" si="16"/>
        <v>99.999999999999986</v>
      </c>
      <c r="N16" s="26"/>
      <c r="O16" s="26"/>
      <c r="P16" s="26"/>
      <c r="Q16" s="26"/>
      <c r="R16" s="26"/>
      <c r="S16" s="26"/>
      <c r="T16" s="26"/>
      <c r="U16" s="26"/>
      <c r="V16" s="26"/>
    </row>
    <row r="17" spans="3:22" ht="13.5" customHeight="1" x14ac:dyDescent="0.25">
      <c r="C17" s="107">
        <v>10</v>
      </c>
      <c r="D17" s="103">
        <f t="shared" si="0"/>
        <v>5.5000000000000009</v>
      </c>
      <c r="E17" s="93">
        <f t="shared" si="9"/>
        <v>5.8024000000000004</v>
      </c>
      <c r="F17" s="93">
        <f t="shared" si="10"/>
        <v>7.8814000000000011</v>
      </c>
      <c r="G17" s="93">
        <f t="shared" si="11"/>
        <v>13.145049999999999</v>
      </c>
      <c r="H17" s="93">
        <f t="shared" si="12"/>
        <v>22.604499999999998</v>
      </c>
      <c r="I17" s="93">
        <f t="shared" si="13"/>
        <v>36.874000000000002</v>
      </c>
      <c r="J17" s="93">
        <f t="shared" si="14"/>
        <v>55.207000000000008</v>
      </c>
      <c r="K17" s="93">
        <f t="shared" si="15"/>
        <v>76.563999999999993</v>
      </c>
      <c r="L17" s="97">
        <f t="shared" si="16"/>
        <v>100</v>
      </c>
      <c r="N17" s="26"/>
      <c r="O17" s="26"/>
      <c r="P17" s="26"/>
      <c r="Q17" s="26"/>
      <c r="R17" s="26"/>
      <c r="S17" s="26"/>
      <c r="T17" s="26"/>
      <c r="U17" s="26"/>
      <c r="V17" s="26"/>
    </row>
    <row r="18" spans="3:22" ht="13.5" customHeight="1" x14ac:dyDescent="0.25">
      <c r="C18" s="107">
        <v>11</v>
      </c>
      <c r="D18" s="103">
        <f t="shared" si="0"/>
        <v>6.1050000000000004</v>
      </c>
      <c r="E18" s="93">
        <f>(0.5*(C18/100+(C18/100)^2)+(1-0.5*(C18/100+(C18/100)^2))*$E$7/100)*100</f>
        <v>6.4054639999999994</v>
      </c>
      <c r="F18" s="93">
        <f>(0.5*(C18/100+(C18/100)^2)+(1-0.5*(C18/100+(C18/100)^2))*$F$7/100)*100</f>
        <v>8.4711540000000003</v>
      </c>
      <c r="G18" s="93">
        <f>(0.5*(C18/100+(C18/100)^2)+(1-0.5*(C18/100+(C18/100)^2))*$G$7/100)*100</f>
        <v>13.701105499999999</v>
      </c>
      <c r="H18" s="93">
        <f>(0.5*(C18/100+(C18/100)^2)+(1-0.5*(C18/100+(C18/100)^2))*$H$7/100)*100</f>
        <v>23.099995</v>
      </c>
      <c r="I18" s="93">
        <f>(0.5*(C18/100+(C18/100)^2)+(1-0.5*(C18/100+(C18/100)^2))*$I$7/100)*100</f>
        <v>37.27814</v>
      </c>
      <c r="J18" s="93">
        <f>(0.5*(C18/100+(C18/100)^2)+(1-0.5*(C18/100+(C18/100)^2))*$J$7/100)*100</f>
        <v>55.493769999999998</v>
      </c>
      <c r="K18" s="93">
        <f>(0.5*(C18/100+(C18/100)^2)+(1-0.5*(C18/100+(C18/100)^2))*$K$7/100)*100</f>
        <v>76.714039999999997</v>
      </c>
      <c r="L18" s="97">
        <f>(0.5*(C18/100+(C18/100)^2)+(1-0.5*(C18/100+(C18/100)^2))*$L$7/100)*100</f>
        <v>100</v>
      </c>
      <c r="N18" s="26"/>
      <c r="O18" s="26"/>
      <c r="P18" s="26"/>
      <c r="Q18" s="26"/>
      <c r="R18" s="26"/>
      <c r="S18" s="26"/>
      <c r="T18" s="26"/>
      <c r="U18" s="26"/>
      <c r="V18" s="26"/>
    </row>
    <row r="19" spans="3:22" ht="13.5" customHeight="1" x14ac:dyDescent="0.25">
      <c r="C19" s="107">
        <v>12</v>
      </c>
      <c r="D19" s="103">
        <f t="shared" si="0"/>
        <v>6.72</v>
      </c>
      <c r="E19" s="93">
        <f t="shared" ref="E19:E21" si="17">(0.5*(C19/100+(C19/100)^2)+(1-0.5*(C19/100+(C19/100)^2))*$E$7/100)*100</f>
        <v>7.018495999999999</v>
      </c>
      <c r="F19" s="93">
        <f t="shared" ref="F19:F21" si="18">(0.5*(C19/100+(C19/100)^2)+(1-0.5*(C19/100+(C19/100)^2))*$F$7/100)*100</f>
        <v>9.0706559999999996</v>
      </c>
      <c r="G19" s="93">
        <f t="shared" ref="G19:G21" si="19">(0.5*(C19/100+(C19/100)^2)+(1-0.5*(C19/100+(C19/100)^2))*$G$7/100)*100</f>
        <v>14.266351999999999</v>
      </c>
      <c r="H19" s="93">
        <f t="shared" ref="H19:H21" si="20">(0.5*(C19/100+(C19/100)^2)+(1-0.5*(C19/100+(C19/100)^2))*$H$7/100)*100</f>
        <v>23.603680000000001</v>
      </c>
      <c r="I19" s="93">
        <f t="shared" ref="I19:I21" si="21">(0.5*(C19/100+(C19/100)^2)+(1-0.5*(C19/100+(C19/100)^2))*$I$7/100)*100</f>
        <v>37.688960000000002</v>
      </c>
      <c r="J19" s="93">
        <f t="shared" ref="J19:J21" si="22">(0.5*(C19/100+(C19/100)^2)+(1-0.5*(C19/100+(C19/100)^2))*$J$7/100)*100</f>
        <v>55.78528</v>
      </c>
      <c r="K19" s="93">
        <f t="shared" ref="K19:K21" si="23">(0.5*(C19/100+(C19/100)^2)+(1-0.5*(C19/100+(C19/100)^2))*$K$7/100)*100</f>
        <v>76.866559999999993</v>
      </c>
      <c r="L19" s="97">
        <f t="shared" ref="L19:L21" si="24">(0.5*(C19/100+(C19/100)^2)+(1-0.5*(C19/100+(C19/100)^2))*$L$7/100)*100</f>
        <v>100</v>
      </c>
      <c r="N19" s="26"/>
      <c r="O19" s="26"/>
      <c r="P19" s="26"/>
      <c r="Q19" s="26"/>
      <c r="R19" s="26"/>
      <c r="S19" s="26"/>
      <c r="T19" s="26"/>
      <c r="U19" s="26"/>
      <c r="V19" s="26"/>
    </row>
    <row r="20" spans="3:22" ht="13.5" customHeight="1" x14ac:dyDescent="0.25">
      <c r="C20" s="107">
        <v>13</v>
      </c>
      <c r="D20" s="103">
        <f t="shared" si="0"/>
        <v>7.3449999999999998</v>
      </c>
      <c r="E20" s="93">
        <f t="shared" si="17"/>
        <v>7.6414960000000001</v>
      </c>
      <c r="F20" s="93">
        <f t="shared" si="18"/>
        <v>9.6799060000000008</v>
      </c>
      <c r="G20" s="93">
        <f t="shared" si="19"/>
        <v>14.840789500000001</v>
      </c>
      <c r="H20" s="93">
        <f t="shared" si="20"/>
        <v>24.115555000000001</v>
      </c>
      <c r="I20" s="93">
        <f t="shared" si="21"/>
        <v>38.106460000000006</v>
      </c>
      <c r="J20" s="93">
        <f t="shared" si="22"/>
        <v>56.081530000000001</v>
      </c>
      <c r="K20" s="93">
        <f t="shared" si="23"/>
        <v>77.021559999999994</v>
      </c>
      <c r="L20" s="97">
        <f t="shared" si="24"/>
        <v>100</v>
      </c>
      <c r="N20" s="26"/>
      <c r="O20" s="26"/>
      <c r="P20" s="26"/>
      <c r="Q20" s="26"/>
      <c r="R20" s="26"/>
      <c r="S20" s="26"/>
      <c r="T20" s="26"/>
      <c r="U20" s="26"/>
      <c r="V20" s="26"/>
    </row>
    <row r="21" spans="3:22" ht="13.5" customHeight="1" x14ac:dyDescent="0.25">
      <c r="C21" s="107">
        <v>14</v>
      </c>
      <c r="D21" s="103">
        <f t="shared" si="0"/>
        <v>7.9800000000000013</v>
      </c>
      <c r="E21" s="93">
        <f t="shared" si="17"/>
        <v>8.274464</v>
      </c>
      <c r="F21" s="93">
        <f t="shared" si="18"/>
        <v>10.298904</v>
      </c>
      <c r="G21" s="93">
        <f t="shared" si="19"/>
        <v>15.424418000000001</v>
      </c>
      <c r="H21" s="93">
        <f t="shared" si="20"/>
        <v>24.635620000000003</v>
      </c>
      <c r="I21" s="93">
        <f t="shared" si="21"/>
        <v>38.530640000000005</v>
      </c>
      <c r="J21" s="93">
        <f t="shared" si="22"/>
        <v>56.38252</v>
      </c>
      <c r="K21" s="93">
        <f t="shared" si="23"/>
        <v>77.179040000000015</v>
      </c>
      <c r="L21" s="97">
        <f t="shared" si="24"/>
        <v>99.999999999999986</v>
      </c>
      <c r="N21" s="26"/>
      <c r="O21" s="26"/>
      <c r="P21" s="26"/>
      <c r="Q21" s="26"/>
      <c r="R21" s="26"/>
      <c r="S21" s="26"/>
      <c r="T21" s="26"/>
      <c r="U21" s="26"/>
      <c r="V21" s="26"/>
    </row>
    <row r="22" spans="3:22" ht="13.5" customHeight="1" x14ac:dyDescent="0.25">
      <c r="C22" s="107">
        <v>15</v>
      </c>
      <c r="D22" s="103">
        <f t="shared" si="0"/>
        <v>8.625</v>
      </c>
      <c r="E22" s="93">
        <f>(0.5*(C22/100+(C22/100)^2)+(1-0.5*(C22/100+(C22/100)^2))*$E$7/100)*100</f>
        <v>8.9173999999999989</v>
      </c>
      <c r="F22" s="93">
        <f>(0.5*(C22/100+(C22/100)^2)+(1-0.5*(C22/100+(C22/100)^2))*$F$7/100)*100</f>
        <v>10.92765</v>
      </c>
      <c r="G22" s="93">
        <f>(0.5*(C22/100+(C22/100)^2)+(1-0.5*(C22/100+(C22/100)^2))*$G$7/100)*100</f>
        <v>16.017237499999997</v>
      </c>
      <c r="H22" s="93">
        <f>(0.5*(C22/100+(C22/100)^2)+(1-0.5*(C22/100+(C22/100)^2))*$H$7/100)*100</f>
        <v>25.163875000000001</v>
      </c>
      <c r="I22" s="93">
        <f>(0.5*(C22/100+(C22/100)^2)+(1-0.5*(C22/100+(C22/100)^2))*$I$7/100)*100</f>
        <v>38.961500000000001</v>
      </c>
      <c r="J22" s="93">
        <f>(0.5*(C22/100+(C22/100)^2)+(1-0.5*(C22/100+(C22/100)^2))*$J$7/100)*100</f>
        <v>56.688249999999996</v>
      </c>
      <c r="K22" s="93">
        <f>(0.5*(C22/100+(C22/100)^2)+(1-0.5*(C22/100+(C22/100)^2))*$K$7/100)*100</f>
        <v>77.338999999999999</v>
      </c>
      <c r="L22" s="97">
        <f>(0.5*(C22/100+(C22/100)^2)+(1-0.5*(C22/100+(C22/100)^2))*$L$7/100)*100</f>
        <v>100</v>
      </c>
      <c r="N22" s="26"/>
      <c r="O22" s="26"/>
      <c r="P22" s="26"/>
      <c r="Q22" s="26"/>
      <c r="R22" s="26"/>
      <c r="S22" s="26"/>
      <c r="T22" s="26"/>
      <c r="U22" s="26"/>
      <c r="V22" s="26"/>
    </row>
    <row r="23" spans="3:22" ht="13.5" customHeight="1" x14ac:dyDescent="0.25">
      <c r="C23" s="107">
        <v>16</v>
      </c>
      <c r="D23" s="103">
        <f t="shared" si="0"/>
        <v>9.2800000000000011</v>
      </c>
      <c r="E23" s="93">
        <f t="shared" ref="E23:E25" si="25">(0.5*(C23/100+(C23/100)^2)+(1-0.5*(C23/100+(C23/100)^2))*$E$7/100)*100</f>
        <v>9.5703040000000001</v>
      </c>
      <c r="F23" s="93">
        <f t="shared" ref="F23:F25" si="26">(0.5*(C23/100+(C23/100)^2)+(1-0.5*(C23/100+(C23/100)^2))*$F$7/100)*100</f>
        <v>11.566144000000001</v>
      </c>
      <c r="G23" s="93">
        <f t="shared" ref="G23:G25" si="27">(0.5*(C23/100+(C23/100)^2)+(1-0.5*(C23/100+(C23/100)^2))*$G$7/100)*100</f>
        <v>16.619247999999999</v>
      </c>
      <c r="H23" s="93">
        <f t="shared" ref="H23:H25" si="28">(0.5*(C23/100+(C23/100)^2)+(1-0.5*(C23/100+(C23/100)^2))*$H$7/100)*100</f>
        <v>25.700319999999998</v>
      </c>
      <c r="I23" s="93">
        <f t="shared" ref="I23:I25" si="29">(0.5*(C23/100+(C23/100)^2)+(1-0.5*(C23/100+(C23/100)^2))*$I$7/100)*100</f>
        <v>39.399039999999999</v>
      </c>
      <c r="J23" s="93">
        <f t="shared" ref="J23:J25" si="30">(0.5*(C23/100+(C23/100)^2)+(1-0.5*(C23/100+(C23/100)^2))*$J$7/100)*100</f>
        <v>56.998720000000006</v>
      </c>
      <c r="K23" s="93">
        <f t="shared" ref="K23:K25" si="31">(0.5*(C23/100+(C23/100)^2)+(1-0.5*(C23/100+(C23/100)^2))*$K$7/100)*100</f>
        <v>77.501440000000002</v>
      </c>
      <c r="L23" s="97">
        <f t="shared" ref="L23:L25" si="32">(0.5*(C23/100+(C23/100)^2)+(1-0.5*(C23/100+(C23/100)^2))*$L$7/100)*100</f>
        <v>100</v>
      </c>
      <c r="N23" s="26"/>
      <c r="O23" s="26"/>
      <c r="P23" s="26"/>
      <c r="Q23" s="26"/>
      <c r="R23" s="26"/>
      <c r="S23" s="26"/>
      <c r="T23" s="26"/>
      <c r="U23" s="26"/>
      <c r="V23" s="26"/>
    </row>
    <row r="24" spans="3:22" ht="13.5" customHeight="1" x14ac:dyDescent="0.25">
      <c r="C24" s="107">
        <v>17</v>
      </c>
      <c r="D24" s="103">
        <f t="shared" si="0"/>
        <v>9.9450000000000003</v>
      </c>
      <c r="E24" s="93">
        <f t="shared" si="25"/>
        <v>10.233176</v>
      </c>
      <c r="F24" s="93">
        <f t="shared" si="26"/>
        <v>12.214386000000001</v>
      </c>
      <c r="G24" s="93">
        <f t="shared" si="27"/>
        <v>17.230449499999999</v>
      </c>
      <c r="H24" s="93">
        <f t="shared" si="28"/>
        <v>26.244955000000004</v>
      </c>
      <c r="I24" s="93">
        <f t="shared" si="29"/>
        <v>39.843260000000001</v>
      </c>
      <c r="J24" s="93">
        <f t="shared" si="30"/>
        <v>57.313929999999999</v>
      </c>
      <c r="K24" s="93">
        <f t="shared" si="31"/>
        <v>77.666360000000012</v>
      </c>
      <c r="L24" s="97">
        <f t="shared" si="32"/>
        <v>100</v>
      </c>
      <c r="N24" s="26"/>
      <c r="O24" s="26"/>
      <c r="P24" s="26"/>
      <c r="Q24" s="26"/>
      <c r="R24" s="26"/>
      <c r="S24" s="26"/>
      <c r="T24" s="26"/>
      <c r="U24" s="26"/>
      <c r="V24" s="26"/>
    </row>
    <row r="25" spans="3:22" ht="13.5" customHeight="1" x14ac:dyDescent="0.25">
      <c r="C25" s="107">
        <v>18</v>
      </c>
      <c r="D25" s="103">
        <f t="shared" si="0"/>
        <v>10.62</v>
      </c>
      <c r="E25" s="93">
        <f t="shared" si="25"/>
        <v>10.906015999999999</v>
      </c>
      <c r="F25" s="93">
        <f t="shared" si="26"/>
        <v>12.872375999999999</v>
      </c>
      <c r="G25" s="93">
        <f t="shared" si="27"/>
        <v>17.850842</v>
      </c>
      <c r="H25" s="93">
        <f t="shared" si="28"/>
        <v>26.797780000000003</v>
      </c>
      <c r="I25" s="93">
        <f t="shared" si="29"/>
        <v>40.294159999999998</v>
      </c>
      <c r="J25" s="93">
        <f t="shared" si="30"/>
        <v>57.633880000000005</v>
      </c>
      <c r="K25" s="93">
        <f t="shared" si="31"/>
        <v>77.833760000000012</v>
      </c>
      <c r="L25" s="97">
        <f t="shared" si="32"/>
        <v>100.00000000000003</v>
      </c>
      <c r="N25" s="26"/>
      <c r="O25" s="26"/>
      <c r="P25" s="26"/>
      <c r="Q25" s="26"/>
      <c r="R25" s="26"/>
      <c r="S25" s="26"/>
      <c r="T25" s="26"/>
      <c r="U25" s="26"/>
      <c r="V25" s="26"/>
    </row>
    <row r="26" spans="3:22" ht="13.5" customHeight="1" x14ac:dyDescent="0.25">
      <c r="C26" s="107">
        <v>19</v>
      </c>
      <c r="D26" s="103">
        <f t="shared" si="0"/>
        <v>11.305</v>
      </c>
      <c r="E26" s="93">
        <f>(0.5*(C26/100+(C26/100)^2)+(1-0.5*(C26/100+(C26/100)^2))*$E$7/100)*100</f>
        <v>11.588824000000001</v>
      </c>
      <c r="F26" s="93">
        <f>(0.5*(C26/100+(C26/100)^2)+(1-0.5*(C26/100+(C26/100)^2))*$F$7/100)*100</f>
        <v>13.540114000000001</v>
      </c>
      <c r="G26" s="93">
        <f>(0.5*(C26/100+(C26/100)^2)+(1-0.5*(C26/100+(C26/100)^2))*$G$7/100)*100</f>
        <v>18.480425499999999</v>
      </c>
      <c r="H26" s="93">
        <f>(0.5*(C26/100+(C26/100)^2)+(1-0.5*(C26/100+(C26/100)^2))*$H$7/100)*100</f>
        <v>27.358795000000001</v>
      </c>
      <c r="I26" s="93">
        <f>(0.5*(C26/100+(C26/100)^2)+(1-0.5*(C26/100+(C26/100)^2))*$I$7/100)*100</f>
        <v>40.751740000000005</v>
      </c>
      <c r="J26" s="93">
        <f>(0.5*(C26/100+(C26/100)^2)+(1-0.5*(C26/100+(C26/100)^2))*$J$7/100)*100</f>
        <v>57.958569999999995</v>
      </c>
      <c r="K26" s="93">
        <f>(0.5*(C26/100+(C26/100)^2)+(1-0.5*(C26/100+(C26/100)^2))*$K$7/100)*100</f>
        <v>78.00363999999999</v>
      </c>
      <c r="L26" s="97">
        <f>(0.5*(C26/100+(C26/100)^2)+(1-0.5*(C26/100+(C26/100)^2))*$L$7/100)*100</f>
        <v>100.00000000000003</v>
      </c>
      <c r="N26" s="26"/>
      <c r="O26" s="26"/>
      <c r="P26" s="26"/>
      <c r="Q26" s="26"/>
      <c r="R26" s="26"/>
      <c r="S26" s="26"/>
      <c r="T26" s="26"/>
      <c r="U26" s="26"/>
      <c r="V26" s="26"/>
    </row>
    <row r="27" spans="3:22" ht="13.5" customHeight="1" x14ac:dyDescent="0.25">
      <c r="C27" s="107">
        <v>20</v>
      </c>
      <c r="D27" s="103">
        <f t="shared" si="0"/>
        <v>12.000000000000002</v>
      </c>
      <c r="E27" s="93">
        <f t="shared" ref="E27:E29" si="33">(0.5*(C27/100+(C27/100)^2)+(1-0.5*(C27/100+(C27/100)^2))*$E$7/100)*100</f>
        <v>12.281600000000001</v>
      </c>
      <c r="F27" s="93">
        <f t="shared" ref="F27:F29" si="34">(0.5*(C27/100+(C27/100)^2)+(1-0.5*(C27/100+(C27/100)^2))*$F$7/100)*100</f>
        <v>14.217600000000003</v>
      </c>
      <c r="G27" s="93">
        <f t="shared" ref="G27:G29" si="35">(0.5*(C27/100+(C27/100)^2)+(1-0.5*(C27/100+(C27/100)^2))*$G$7/100)*100</f>
        <v>19.119200000000003</v>
      </c>
      <c r="H27" s="93">
        <f t="shared" ref="H27:H29" si="36">(0.5*(C27/100+(C27/100)^2)+(1-0.5*(C27/100+(C27/100)^2))*$H$7/100)*100</f>
        <v>27.928000000000004</v>
      </c>
      <c r="I27" s="93">
        <f t="shared" ref="I27:I29" si="37">(0.5*(C27/100+(C27/100)^2)+(1-0.5*(C27/100+(C27/100)^2))*$I$7/100)*100</f>
        <v>41.216000000000001</v>
      </c>
      <c r="J27" s="93">
        <f t="shared" ref="J27:J29" si="38">(0.5*(C27/100+(C27/100)^2)+(1-0.5*(C27/100+(C27/100)^2))*$J$7/100)*100</f>
        <v>58.288000000000004</v>
      </c>
      <c r="K27" s="93">
        <f t="shared" ref="K27:K29" si="39">(0.5*(C27/100+(C27/100)^2)+(1-0.5*(C27/100+(C27/100)^2))*$K$7/100)*100</f>
        <v>78.176000000000002</v>
      </c>
      <c r="L27" s="97">
        <f t="shared" ref="L27:L29" si="40">(0.5*(C27/100+(C27/100)^2)+(1-0.5*(C27/100+(C27/100)^2))*$L$7/100)*100</f>
        <v>100</v>
      </c>
      <c r="N27" s="26"/>
      <c r="O27" s="26"/>
      <c r="P27" s="26"/>
      <c r="Q27" s="26"/>
      <c r="R27" s="26"/>
      <c r="S27" s="26"/>
      <c r="T27" s="26"/>
      <c r="U27" s="26"/>
      <c r="V27" s="26"/>
    </row>
    <row r="28" spans="3:22" ht="13.5" customHeight="1" x14ac:dyDescent="0.25">
      <c r="C28" s="107">
        <v>21</v>
      </c>
      <c r="D28" s="103">
        <f t="shared" si="0"/>
        <v>12.705</v>
      </c>
      <c r="E28" s="93">
        <f t="shared" si="33"/>
        <v>12.984344</v>
      </c>
      <c r="F28" s="93">
        <f t="shared" si="34"/>
        <v>14.904834000000001</v>
      </c>
      <c r="G28" s="93">
        <f t="shared" si="35"/>
        <v>19.767165500000001</v>
      </c>
      <c r="H28" s="93">
        <f t="shared" si="36"/>
        <v>28.505395</v>
      </c>
      <c r="I28" s="93">
        <f t="shared" si="37"/>
        <v>41.68694</v>
      </c>
      <c r="J28" s="93">
        <f t="shared" si="38"/>
        <v>58.622169999999997</v>
      </c>
      <c r="K28" s="93">
        <f t="shared" si="39"/>
        <v>78.350840000000005</v>
      </c>
      <c r="L28" s="97">
        <f t="shared" si="40"/>
        <v>100</v>
      </c>
      <c r="N28" s="26"/>
      <c r="O28" s="26"/>
      <c r="P28" s="26"/>
      <c r="Q28" s="26"/>
      <c r="R28" s="26"/>
      <c r="S28" s="26"/>
      <c r="T28" s="26"/>
      <c r="U28" s="26"/>
      <c r="V28" s="26"/>
    </row>
    <row r="29" spans="3:22" ht="13.5" customHeight="1" x14ac:dyDescent="0.25">
      <c r="C29" s="107">
        <v>22</v>
      </c>
      <c r="D29" s="103">
        <f t="shared" si="0"/>
        <v>13.419999999999998</v>
      </c>
      <c r="E29" s="93">
        <f t="shared" si="33"/>
        <v>13.697056</v>
      </c>
      <c r="F29" s="93">
        <f t="shared" si="34"/>
        <v>15.601815999999999</v>
      </c>
      <c r="G29" s="93">
        <f t="shared" si="35"/>
        <v>20.424322</v>
      </c>
      <c r="H29" s="93">
        <f t="shared" si="36"/>
        <v>29.090979999999998</v>
      </c>
      <c r="I29" s="93">
        <f t="shared" si="37"/>
        <v>42.164560000000002</v>
      </c>
      <c r="J29" s="93">
        <f t="shared" si="38"/>
        <v>58.961079999999995</v>
      </c>
      <c r="K29" s="93">
        <f t="shared" si="39"/>
        <v>78.528159999999986</v>
      </c>
      <c r="L29" s="97">
        <f t="shared" si="40"/>
        <v>100</v>
      </c>
      <c r="N29" s="26"/>
      <c r="O29" s="26"/>
      <c r="P29" s="26"/>
      <c r="Q29" s="26"/>
      <c r="R29" s="26"/>
      <c r="S29" s="26"/>
      <c r="T29" s="26"/>
      <c r="U29" s="26"/>
      <c r="V29" s="26"/>
    </row>
    <row r="30" spans="3:22" ht="13.5" customHeight="1" x14ac:dyDescent="0.25">
      <c r="C30" s="107">
        <v>23</v>
      </c>
      <c r="D30" s="103">
        <f t="shared" si="0"/>
        <v>14.145000000000001</v>
      </c>
      <c r="E30" s="93">
        <f>(0.5*(C30/100+(C30/100)^2)+(1-0.5*(C30/100+(C30/100)^2))*$E$7/100)*100</f>
        <v>14.419736000000002</v>
      </c>
      <c r="F30" s="93">
        <f>(0.5*(C30/100+(C30/100)^2)+(1-0.5*(C30/100+(C30/100)^2))*$F$7/100)*100</f>
        <v>16.308546</v>
      </c>
      <c r="G30" s="93">
        <f>(0.5*(C30/100+(C30/100)^2)+(1-0.5*(C30/100+(C30/100)^2))*$G$7/100)*100</f>
        <v>21.090669500000004</v>
      </c>
      <c r="H30" s="93">
        <f>(0.5*(C30/100+(C30/100)^2)+(1-0.5*(C30/100+(C30/100)^2))*$H$7/100)*100</f>
        <v>29.684755000000003</v>
      </c>
      <c r="I30" s="93">
        <f>(0.5*(C30/100+(C30/100)^2)+(1-0.5*(C30/100+(C30/100)^2))*$I$7/100)*100</f>
        <v>42.648859999999999</v>
      </c>
      <c r="J30" s="93">
        <f>(0.5*(C30/100+(C30/100)^2)+(1-0.5*(C30/100+(C30/100)^2))*$J$7/100)*100</f>
        <v>59.304730000000006</v>
      </c>
      <c r="K30" s="93">
        <f>(0.5*(C30/100+(C30/100)^2)+(1-0.5*(C30/100+(C30/100)^2))*$K$7/100)*100</f>
        <v>78.70796</v>
      </c>
      <c r="L30" s="97">
        <f>(0.5*(C30/100+(C30/100)^2)+(1-0.5*(C30/100+(C30/100)^2))*$L$7/100)*100</f>
        <v>100</v>
      </c>
      <c r="N30" s="26"/>
      <c r="O30" s="26"/>
      <c r="P30" s="26"/>
      <c r="Q30" s="26"/>
      <c r="R30" s="26"/>
      <c r="S30" s="26"/>
      <c r="T30" s="26"/>
      <c r="U30" s="26"/>
      <c r="V30" s="26"/>
    </row>
    <row r="31" spans="3:22" ht="13.5" customHeight="1" x14ac:dyDescent="0.25">
      <c r="C31" s="107">
        <v>24</v>
      </c>
      <c r="D31" s="103">
        <f t="shared" si="0"/>
        <v>14.879999999999999</v>
      </c>
      <c r="E31" s="93">
        <f t="shared" ref="E31:E33" si="41">(0.5*(C31/100+(C31/100)^2)+(1-0.5*(C31/100+(C31/100)^2))*$E$7/100)*100</f>
        <v>15.152384</v>
      </c>
      <c r="F31" s="93">
        <f t="shared" ref="F31:F33" si="42">(0.5*(C31/100+(C31/100)^2)+(1-0.5*(C31/100+(C31/100)^2))*$F$7/100)*100</f>
        <v>17.025023999999998</v>
      </c>
      <c r="G31" s="93">
        <f t="shared" ref="G31:G33" si="43">(0.5*(C31/100+(C31/100)^2)+(1-0.5*(C31/100+(C31/100)^2))*$G$7/100)*100</f>
        <v>21.766207999999999</v>
      </c>
      <c r="H31" s="93">
        <f t="shared" ref="H31:H33" si="44">(0.5*(C31/100+(C31/100)^2)+(1-0.5*(C31/100+(C31/100)^2))*$H$7/100)*100</f>
        <v>30.286719999999999</v>
      </c>
      <c r="I31" s="93">
        <f t="shared" ref="I31:I33" si="45">(0.5*(C31/100+(C31/100)^2)+(1-0.5*(C31/100+(C31/100)^2))*$I$7/100)*100</f>
        <v>43.13984</v>
      </c>
      <c r="J31" s="93">
        <f t="shared" ref="J31:J33" si="46">(0.5*(C31/100+(C31/100)^2)+(1-0.5*(C31/100+(C31/100)^2))*$J$7/100)*100</f>
        <v>59.653120000000001</v>
      </c>
      <c r="K31" s="93">
        <f t="shared" ref="K31:K33" si="47">(0.5*(C31/100+(C31/100)^2)+(1-0.5*(C31/100+(C31/100)^2))*$K$7/100)*100</f>
        <v>78.890240000000006</v>
      </c>
      <c r="L31" s="97">
        <f t="shared" ref="L31:L33" si="48">(0.5*(C31/100+(C31/100)^2)+(1-0.5*(C31/100+(C31/100)^2))*$L$7/100)*100</f>
        <v>100</v>
      </c>
      <c r="N31" s="26"/>
      <c r="O31" s="26"/>
      <c r="P31" s="26"/>
      <c r="Q31" s="26"/>
      <c r="R31" s="26"/>
      <c r="S31" s="26"/>
      <c r="T31" s="26"/>
      <c r="U31" s="26"/>
      <c r="V31" s="26"/>
    </row>
    <row r="32" spans="3:22" ht="13.5" customHeight="1" x14ac:dyDescent="0.25">
      <c r="C32" s="107">
        <v>25</v>
      </c>
      <c r="D32" s="103">
        <f t="shared" si="0"/>
        <v>15.625</v>
      </c>
      <c r="E32" s="93">
        <f t="shared" si="41"/>
        <v>15.895000000000001</v>
      </c>
      <c r="F32" s="93">
        <f t="shared" si="42"/>
        <v>17.751250000000002</v>
      </c>
      <c r="G32" s="93">
        <f t="shared" si="43"/>
        <v>22.450937500000002</v>
      </c>
      <c r="H32" s="93">
        <f t="shared" si="44"/>
        <v>30.896875000000001</v>
      </c>
      <c r="I32" s="93">
        <f t="shared" si="45"/>
        <v>43.637500000000003</v>
      </c>
      <c r="J32" s="93">
        <f t="shared" si="46"/>
        <v>60.006249999999994</v>
      </c>
      <c r="K32" s="93">
        <f t="shared" si="47"/>
        <v>79.075000000000003</v>
      </c>
      <c r="L32" s="97">
        <f t="shared" si="48"/>
        <v>100</v>
      </c>
      <c r="N32" s="26"/>
      <c r="O32" s="26"/>
      <c r="P32" s="26"/>
      <c r="Q32" s="26"/>
      <c r="R32" s="26"/>
      <c r="S32" s="26"/>
      <c r="T32" s="26"/>
      <c r="U32" s="26"/>
      <c r="V32" s="26"/>
    </row>
    <row r="33" spans="3:22" ht="13.5" customHeight="1" x14ac:dyDescent="0.25">
      <c r="C33" s="107">
        <v>26</v>
      </c>
      <c r="D33" s="103">
        <f t="shared" si="0"/>
        <v>16.38</v>
      </c>
      <c r="E33" s="93">
        <f t="shared" si="41"/>
        <v>16.647584000000002</v>
      </c>
      <c r="F33" s="93">
        <f t="shared" si="42"/>
        <v>18.487223999999998</v>
      </c>
      <c r="G33" s="93">
        <f t="shared" si="43"/>
        <v>23.144858000000003</v>
      </c>
      <c r="H33" s="93">
        <f t="shared" si="44"/>
        <v>31.515219999999999</v>
      </c>
      <c r="I33" s="93">
        <f t="shared" si="45"/>
        <v>44.141840000000002</v>
      </c>
      <c r="J33" s="93">
        <f t="shared" si="46"/>
        <v>60.36412</v>
      </c>
      <c r="K33" s="93">
        <f t="shared" si="47"/>
        <v>79.262239999999991</v>
      </c>
      <c r="L33" s="97">
        <f t="shared" si="48"/>
        <v>100</v>
      </c>
      <c r="N33" s="26"/>
      <c r="O33" s="26"/>
      <c r="P33" s="26"/>
      <c r="Q33" s="26"/>
      <c r="R33" s="26"/>
      <c r="S33" s="26"/>
      <c r="T33" s="26"/>
      <c r="U33" s="26"/>
      <c r="V33" s="26"/>
    </row>
    <row r="34" spans="3:22" ht="13.5" customHeight="1" x14ac:dyDescent="0.25">
      <c r="C34" s="107">
        <v>27</v>
      </c>
      <c r="D34" s="103">
        <f t="shared" si="0"/>
        <v>17.145000000000003</v>
      </c>
      <c r="E34" s="93">
        <f>(0.5*(C34/100+(C34/100)^2)+(1-0.5*(C34/100+(C34/100)^2))*$E$7/100)*100</f>
        <v>17.410136000000001</v>
      </c>
      <c r="F34" s="93">
        <f>(0.5*(C34/100+(C34/100)^2)+(1-0.5*(C34/100+(C34/100)^2))*$F$7/100)*100</f>
        <v>19.232946000000002</v>
      </c>
      <c r="G34" s="93">
        <f>(0.5*(C34/100+(C34/100)^2)+(1-0.5*(C34/100+(C34/100)^2))*$G$7/100)*100</f>
        <v>23.847969500000001</v>
      </c>
      <c r="H34" s="93">
        <f>(0.5*(C34/100+(C34/100)^2)+(1-0.5*(C34/100+(C34/100)^2))*$H$7/100)*100</f>
        <v>32.141755000000003</v>
      </c>
      <c r="I34" s="93">
        <f>(0.5*(C34/100+(C34/100)^2)+(1-0.5*(C34/100+(C34/100)^2))*$I$7/100)*100</f>
        <v>44.652860000000004</v>
      </c>
      <c r="J34" s="93">
        <f>(0.5*(C34/100+(C34/100)^2)+(1-0.5*(C34/100+(C34/100)^2))*$J$7/100)*100</f>
        <v>60.726730000000003</v>
      </c>
      <c r="K34" s="93">
        <f>(0.5*(C34/100+(C34/100)^2)+(1-0.5*(C34/100+(C34/100)^2))*$K$7/100)*100</f>
        <v>79.45196</v>
      </c>
      <c r="L34" s="97">
        <f>(0.5*(C34/100+(C34/100)^2)+(1-0.5*(C34/100+(C34/100)^2))*$L$7/100)*100</f>
        <v>100</v>
      </c>
      <c r="N34" s="26"/>
      <c r="O34" s="26"/>
      <c r="P34" s="26"/>
      <c r="Q34" s="26"/>
      <c r="R34" s="26"/>
      <c r="S34" s="26"/>
      <c r="T34" s="26"/>
      <c r="U34" s="26"/>
      <c r="V34" s="26"/>
    </row>
    <row r="35" spans="3:22" ht="13.5" customHeight="1" x14ac:dyDescent="0.25">
      <c r="C35" s="107">
        <v>28</v>
      </c>
      <c r="D35" s="103">
        <f t="shared" si="0"/>
        <v>17.920000000000002</v>
      </c>
      <c r="E35" s="93">
        <f t="shared" ref="E35:E37" si="49">(0.5*(C35/100+(C35/100)^2)+(1-0.5*(C35/100+(C35/100)^2))*$E$7/100)*100</f>
        <v>18.182656000000001</v>
      </c>
      <c r="F35" s="93">
        <f t="shared" ref="F35:F37" si="50">(0.5*(C35/100+(C35/100)^2)+(1-0.5*(C35/100+(C35/100)^2))*$F$7/100)*100</f>
        <v>19.988416000000004</v>
      </c>
      <c r="G35" s="93">
        <f t="shared" ref="G35:G37" si="51">(0.5*(C35/100+(C35/100)^2)+(1-0.5*(C35/100+(C35/100)^2))*$G$7/100)*100</f>
        <v>24.560272000000001</v>
      </c>
      <c r="H35" s="93">
        <f t="shared" ref="H35:H37" si="52">(0.5*(C35/100+(C35/100)^2)+(1-0.5*(C35/100+(C35/100)^2))*$H$7/100)*100</f>
        <v>32.776480000000006</v>
      </c>
      <c r="I35" s="93">
        <f t="shared" ref="I35:I37" si="53">(0.5*(C35/100+(C35/100)^2)+(1-0.5*(C35/100+(C35/100)^2))*$I$7/100)*100</f>
        <v>45.170560000000002</v>
      </c>
      <c r="J35" s="93">
        <f t="shared" ref="J35:J37" si="54">(0.5*(C35/100+(C35/100)^2)+(1-0.5*(C35/100+(C35/100)^2))*$J$7/100)*100</f>
        <v>61.094080000000005</v>
      </c>
      <c r="K35" s="93">
        <f t="shared" ref="K35:K37" si="55">(0.5*(C35/100+(C35/100)^2)+(1-0.5*(C35/100+(C35/100)^2))*$K$7/100)*100</f>
        <v>79.644159999999999</v>
      </c>
      <c r="L35" s="97">
        <f t="shared" ref="L35:L37" si="56">(0.5*(C35/100+(C35/100)^2)+(1-0.5*(C35/100+(C35/100)^2))*$L$7/100)*100</f>
        <v>100</v>
      </c>
      <c r="N35" s="26"/>
      <c r="O35" s="26"/>
      <c r="P35" s="26"/>
      <c r="Q35" s="26"/>
      <c r="R35" s="26"/>
      <c r="S35" s="26"/>
      <c r="T35" s="26"/>
      <c r="U35" s="26"/>
      <c r="V35" s="26"/>
    </row>
    <row r="36" spans="3:22" ht="13.5" customHeight="1" x14ac:dyDescent="0.25">
      <c r="C36" s="107">
        <v>29</v>
      </c>
      <c r="D36" s="103">
        <f t="shared" si="0"/>
        <v>18.704999999999998</v>
      </c>
      <c r="E36" s="93">
        <f t="shared" si="49"/>
        <v>18.965144000000002</v>
      </c>
      <c r="F36" s="93">
        <f t="shared" si="50"/>
        <v>20.753633999999998</v>
      </c>
      <c r="G36" s="93">
        <f t="shared" si="51"/>
        <v>25.281765499999999</v>
      </c>
      <c r="H36" s="93">
        <f t="shared" si="52"/>
        <v>33.419395000000002</v>
      </c>
      <c r="I36" s="93">
        <f t="shared" si="53"/>
        <v>45.694940000000003</v>
      </c>
      <c r="J36" s="93">
        <f t="shared" si="54"/>
        <v>61.466170000000005</v>
      </c>
      <c r="K36" s="93">
        <f t="shared" si="55"/>
        <v>79.838840000000005</v>
      </c>
      <c r="L36" s="97">
        <f t="shared" si="56"/>
        <v>100</v>
      </c>
      <c r="N36" s="26"/>
      <c r="O36" s="26"/>
      <c r="P36" s="26"/>
      <c r="Q36" s="26"/>
      <c r="R36" s="26"/>
      <c r="S36" s="26"/>
      <c r="T36" s="26"/>
      <c r="U36" s="26"/>
      <c r="V36" s="26"/>
    </row>
    <row r="37" spans="3:22" ht="13.5" customHeight="1" x14ac:dyDescent="0.25">
      <c r="C37" s="107">
        <v>30</v>
      </c>
      <c r="D37" s="103">
        <f t="shared" si="0"/>
        <v>19.5</v>
      </c>
      <c r="E37" s="93">
        <f t="shared" si="49"/>
        <v>19.7576</v>
      </c>
      <c r="F37" s="93">
        <f t="shared" si="50"/>
        <v>21.528600000000001</v>
      </c>
      <c r="G37" s="93">
        <f t="shared" si="51"/>
        <v>26.012449999999998</v>
      </c>
      <c r="H37" s="93">
        <f t="shared" si="52"/>
        <v>34.070500000000003</v>
      </c>
      <c r="I37" s="93">
        <f t="shared" si="53"/>
        <v>46.225999999999999</v>
      </c>
      <c r="J37" s="93">
        <f t="shared" si="54"/>
        <v>61.843000000000004</v>
      </c>
      <c r="K37" s="93">
        <f t="shared" si="55"/>
        <v>80.036000000000001</v>
      </c>
      <c r="L37" s="97">
        <f t="shared" si="56"/>
        <v>100</v>
      </c>
      <c r="N37" s="26"/>
      <c r="O37" s="26"/>
      <c r="P37" s="26"/>
      <c r="Q37" s="26"/>
      <c r="R37" s="26"/>
      <c r="S37" s="26"/>
      <c r="T37" s="26"/>
      <c r="U37" s="26"/>
      <c r="V37" s="26"/>
    </row>
    <row r="38" spans="3:22" ht="13.5" customHeight="1" x14ac:dyDescent="0.25">
      <c r="C38" s="107">
        <v>31</v>
      </c>
      <c r="D38" s="103">
        <f t="shared" si="0"/>
        <v>20.305</v>
      </c>
      <c r="E38" s="93">
        <f>(0.5*(C38/100+(C38/100)^2)+(1-0.5*(C38/100+(C38/100)^2))*$E$7/100)*100</f>
        <v>20.560024000000002</v>
      </c>
      <c r="F38" s="93">
        <f>(0.5*(C38/100+(C38/100)^2)+(1-0.5*(C38/100+(C38/100)^2))*$F$7/100)*100</f>
        <v>22.313314000000002</v>
      </c>
      <c r="G38" s="93">
        <f>(0.5*(C38/100+(C38/100)^2)+(1-0.5*(C38/100+(C38/100)^2))*$G$7/100)*100</f>
        <v>26.752325500000001</v>
      </c>
      <c r="H38" s="93">
        <f>(0.5*(C38/100+(C38/100)^2)+(1-0.5*(C38/100+(C38/100)^2))*$H$7/100)*100</f>
        <v>34.729795000000003</v>
      </c>
      <c r="I38" s="93">
        <f>(0.5*(C38/100+(C38/100)^2)+(1-0.5*(C38/100+(C38/100)^2))*$I$7/100)*100</f>
        <v>46.763740000000006</v>
      </c>
      <c r="J38" s="93">
        <f>(0.5*(C38/100+(C38/100)^2)+(1-0.5*(C38/100+(C38/100)^2))*$J$7/100)*100</f>
        <v>62.22457</v>
      </c>
      <c r="K38" s="93">
        <f>(0.5*(C38/100+(C38/100)^2)+(1-0.5*(C38/100+(C38/100)^2))*$K$7/100)*100</f>
        <v>80.235640000000004</v>
      </c>
      <c r="L38" s="97">
        <f>(0.5*(C38/100+(C38/100)^2)+(1-0.5*(C38/100+(C38/100)^2))*$L$7/100)*100</f>
        <v>100</v>
      </c>
      <c r="N38" s="26"/>
      <c r="O38" s="26"/>
      <c r="P38" s="26"/>
      <c r="Q38" s="26"/>
      <c r="R38" s="26"/>
      <c r="S38" s="26"/>
      <c r="T38" s="26"/>
      <c r="U38" s="26"/>
      <c r="V38" s="26"/>
    </row>
    <row r="39" spans="3:22" ht="13.5" customHeight="1" x14ac:dyDescent="0.25">
      <c r="C39" s="107">
        <v>32</v>
      </c>
      <c r="D39" s="103">
        <f t="shared" si="0"/>
        <v>21.12</v>
      </c>
      <c r="E39" s="93">
        <f t="shared" ref="E39:E41" si="57">(0.5*(C39/100+(C39/100)^2)+(1-0.5*(C39/100+(C39/100)^2))*$E$7/100)*100</f>
        <v>21.372416000000001</v>
      </c>
      <c r="F39" s="93">
        <f t="shared" ref="F39:F41" si="58">(0.5*(C39/100+(C39/100)^2)+(1-0.5*(C39/100+(C39/100)^2))*$F$7/100)*100</f>
        <v>23.107775999999998</v>
      </c>
      <c r="G39" s="93">
        <f t="shared" ref="G39:G41" si="59">(0.5*(C39/100+(C39/100)^2)+(1-0.5*(C39/100+(C39/100)^2))*$G$7/100)*100</f>
        <v>27.501392000000003</v>
      </c>
      <c r="H39" s="93">
        <f t="shared" ref="H39:H41" si="60">(0.5*(C39/100+(C39/100)^2)+(1-0.5*(C39/100+(C39/100)^2))*$H$7/100)*100</f>
        <v>35.397279999999995</v>
      </c>
      <c r="I39" s="93">
        <f t="shared" ref="I39:I41" si="61">(0.5*(C39/100+(C39/100)^2)+(1-0.5*(C39/100+(C39/100)^2))*$I$7/100)*100</f>
        <v>47.308160000000001</v>
      </c>
      <c r="J39" s="93">
        <f t="shared" ref="J39:J41" si="62">(0.5*(C39/100+(C39/100)^2)+(1-0.5*(C39/100+(C39/100)^2))*$J$7/100)*100</f>
        <v>62.610879999999995</v>
      </c>
      <c r="K39" s="93">
        <f t="shared" ref="K39:K41" si="63">(0.5*(C39/100+(C39/100)^2)+(1-0.5*(C39/100+(C39/100)^2))*$K$7/100)*100</f>
        <v>80.437759999999997</v>
      </c>
      <c r="L39" s="97">
        <f t="shared" ref="L39:L41" si="64">(0.5*(C39/100+(C39/100)^2)+(1-0.5*(C39/100+(C39/100)^2))*$L$7/100)*100</f>
        <v>100</v>
      </c>
      <c r="N39" s="26"/>
      <c r="O39" s="26"/>
      <c r="P39" s="26"/>
      <c r="Q39" s="26"/>
      <c r="R39" s="26"/>
      <c r="S39" s="26"/>
      <c r="T39" s="26"/>
      <c r="U39" s="26"/>
      <c r="V39" s="26"/>
    </row>
    <row r="40" spans="3:22" ht="13.5" customHeight="1" x14ac:dyDescent="0.25">
      <c r="C40" s="107">
        <v>33</v>
      </c>
      <c r="D40" s="103">
        <f t="shared" si="0"/>
        <v>21.945</v>
      </c>
      <c r="E40" s="93">
        <f t="shared" si="57"/>
        <v>22.194776000000001</v>
      </c>
      <c r="F40" s="93">
        <f t="shared" si="58"/>
        <v>23.911986000000002</v>
      </c>
      <c r="G40" s="93">
        <f t="shared" si="59"/>
        <v>28.259649500000002</v>
      </c>
      <c r="H40" s="93">
        <f t="shared" si="60"/>
        <v>36.072955</v>
      </c>
      <c r="I40" s="93">
        <f t="shared" si="61"/>
        <v>47.859260000000006</v>
      </c>
      <c r="J40" s="93">
        <f t="shared" si="62"/>
        <v>63.001930000000009</v>
      </c>
      <c r="K40" s="93">
        <f t="shared" si="63"/>
        <v>80.642359999999996</v>
      </c>
      <c r="L40" s="97">
        <f t="shared" si="64"/>
        <v>100</v>
      </c>
      <c r="N40" s="26"/>
      <c r="O40" s="26"/>
      <c r="P40" s="26"/>
      <c r="Q40" s="26"/>
      <c r="R40" s="26"/>
      <c r="S40" s="26"/>
      <c r="T40" s="26"/>
      <c r="U40" s="26"/>
      <c r="V40" s="26"/>
    </row>
    <row r="41" spans="3:22" ht="13.5" customHeight="1" x14ac:dyDescent="0.25">
      <c r="C41" s="107">
        <v>34</v>
      </c>
      <c r="D41" s="103">
        <f t="shared" si="0"/>
        <v>22.780000000000005</v>
      </c>
      <c r="E41" s="93">
        <f t="shared" si="57"/>
        <v>23.027104000000005</v>
      </c>
      <c r="F41" s="93">
        <f t="shared" si="58"/>
        <v>24.725944000000002</v>
      </c>
      <c r="G41" s="93">
        <f t="shared" si="59"/>
        <v>29.027098000000002</v>
      </c>
      <c r="H41" s="93">
        <f t="shared" si="60"/>
        <v>36.756820000000005</v>
      </c>
      <c r="I41" s="93">
        <f t="shared" si="61"/>
        <v>48.41704</v>
      </c>
      <c r="J41" s="93">
        <f t="shared" si="62"/>
        <v>63.39772</v>
      </c>
      <c r="K41" s="93">
        <f t="shared" si="63"/>
        <v>80.849440000000001</v>
      </c>
      <c r="L41" s="97">
        <f t="shared" si="64"/>
        <v>100</v>
      </c>
      <c r="N41" s="26"/>
      <c r="O41" s="26"/>
      <c r="P41" s="26"/>
      <c r="Q41" s="26"/>
      <c r="R41" s="26"/>
      <c r="S41" s="26"/>
      <c r="T41" s="26"/>
      <c r="U41" s="26"/>
      <c r="V41" s="26"/>
    </row>
    <row r="42" spans="3:22" ht="13.5" customHeight="1" x14ac:dyDescent="0.25">
      <c r="C42" s="107">
        <v>35</v>
      </c>
      <c r="D42" s="103">
        <f t="shared" si="0"/>
        <v>23.625</v>
      </c>
      <c r="E42" s="93">
        <f>(0.5*(C42/100+(C42/100)^2)+(1-0.5*(C42/100+(C42/100)^2))*$E$7/100)*100</f>
        <v>23.869399999999999</v>
      </c>
      <c r="F42" s="93">
        <f>(0.5*(C42/100+(C42/100)^2)+(1-0.5*(C42/100+(C42/100)^2))*$F$7/100)*100</f>
        <v>25.54965</v>
      </c>
      <c r="G42" s="93">
        <f>(0.5*(C42/100+(C42/100)^2)+(1-0.5*(C42/100+(C42/100)^2))*$G$7/100)*100</f>
        <v>29.8037375</v>
      </c>
      <c r="H42" s="93">
        <f>(0.5*(C42/100+(C42/100)^2)+(1-0.5*(C42/100+(C42/100)^2))*$H$7/100)*100</f>
        <v>37.448875000000001</v>
      </c>
      <c r="I42" s="93">
        <f>(0.5*(C42/100+(C42/100)^2)+(1-0.5*(C42/100+(C42/100)^2))*$I$7/100)*100</f>
        <v>48.981499999999997</v>
      </c>
      <c r="J42" s="93">
        <f>(0.5*(C42/100+(C42/100)^2)+(1-0.5*(C42/100+(C42/100)^2))*$J$7/100)*100</f>
        <v>63.798250000000003</v>
      </c>
      <c r="K42" s="93">
        <f>(0.5*(C42/100+(C42/100)^2)+(1-0.5*(C42/100+(C42/100)^2))*$K$7/100)*100</f>
        <v>81.058999999999997</v>
      </c>
      <c r="L42" s="97">
        <f>(0.5*(C42/100+(C42/100)^2)+(1-0.5*(C42/100+(C42/100)^2))*$L$7/100)*100</f>
        <v>100</v>
      </c>
      <c r="N42" s="26"/>
      <c r="O42" s="26"/>
      <c r="P42" s="26"/>
      <c r="Q42" s="26"/>
      <c r="R42" s="26"/>
      <c r="S42" s="26"/>
      <c r="T42" s="26"/>
      <c r="U42" s="26"/>
      <c r="V42" s="26"/>
    </row>
    <row r="43" spans="3:22" ht="13.5" customHeight="1" x14ac:dyDescent="0.25">
      <c r="C43" s="107">
        <v>36</v>
      </c>
      <c r="D43" s="103">
        <f t="shared" si="0"/>
        <v>24.48</v>
      </c>
      <c r="E43" s="93">
        <f t="shared" ref="E43:E45" si="65">(0.5*(C43/100+(C43/100)^2)+(1-0.5*(C43/100+(C43/100)^2))*$E$7/100)*100</f>
        <v>24.721663999999997</v>
      </c>
      <c r="F43" s="93">
        <f t="shared" ref="F43:F45" si="66">(0.5*(C43/100+(C43/100)^2)+(1-0.5*(C43/100+(C43/100)^2))*$F$7/100)*100</f>
        <v>26.383104000000003</v>
      </c>
      <c r="G43" s="93">
        <f t="shared" ref="G43:G45" si="67">(0.5*(C43/100+(C43/100)^2)+(1-0.5*(C43/100+(C43/100)^2))*$G$7/100)*100</f>
        <v>30.589568</v>
      </c>
      <c r="H43" s="93">
        <f t="shared" ref="H43:H45" si="68">(0.5*(C43/100+(C43/100)^2)+(1-0.5*(C43/100+(C43/100)^2))*$H$7/100)*100</f>
        <v>38.149120000000003</v>
      </c>
      <c r="I43" s="93">
        <f t="shared" ref="I43:I45" si="69">(0.5*(C43/100+(C43/100)^2)+(1-0.5*(C43/100+(C43/100)^2))*$I$7/100)*100</f>
        <v>49.552640000000004</v>
      </c>
      <c r="J43" s="93">
        <f t="shared" ref="J43:J45" si="70">(0.5*(C43/100+(C43/100)^2)+(1-0.5*(C43/100+(C43/100)^2))*$J$7/100)*100</f>
        <v>64.203519999999997</v>
      </c>
      <c r="K43" s="93">
        <f t="shared" ref="K43:K45" si="71">(0.5*(C43/100+(C43/100)^2)+(1-0.5*(C43/100+(C43/100)^2))*$K$7/100)*100</f>
        <v>81.271039999999999</v>
      </c>
      <c r="L43" s="97">
        <f t="shared" ref="L43:L45" si="72">(0.5*(C43/100+(C43/100)^2)+(1-0.5*(C43/100+(C43/100)^2))*$L$7/100)*100</f>
        <v>100</v>
      </c>
      <c r="N43" s="26"/>
      <c r="O43" s="26"/>
      <c r="P43" s="26"/>
      <c r="Q43" s="26"/>
      <c r="R43" s="26"/>
      <c r="S43" s="26"/>
      <c r="T43" s="26"/>
      <c r="U43" s="26"/>
      <c r="V43" s="26"/>
    </row>
    <row r="44" spans="3:22" ht="13.5" customHeight="1" x14ac:dyDescent="0.25">
      <c r="C44" s="107">
        <v>37</v>
      </c>
      <c r="D44" s="103">
        <f t="shared" si="0"/>
        <v>25.345000000000002</v>
      </c>
      <c r="E44" s="93">
        <f t="shared" si="65"/>
        <v>25.583895999999999</v>
      </c>
      <c r="F44" s="93">
        <f t="shared" si="66"/>
        <v>27.226306000000001</v>
      </c>
      <c r="G44" s="93">
        <f t="shared" si="67"/>
        <v>31.384589499999997</v>
      </c>
      <c r="H44" s="93">
        <f t="shared" si="68"/>
        <v>38.857555000000005</v>
      </c>
      <c r="I44" s="93">
        <f t="shared" si="69"/>
        <v>50.130460000000014</v>
      </c>
      <c r="J44" s="93">
        <f t="shared" si="70"/>
        <v>64.613530000000011</v>
      </c>
      <c r="K44" s="93">
        <f t="shared" si="71"/>
        <v>81.485560000000007</v>
      </c>
      <c r="L44" s="97">
        <f t="shared" si="72"/>
        <v>100</v>
      </c>
      <c r="N44" s="26"/>
      <c r="O44" s="26"/>
      <c r="P44" s="26"/>
      <c r="Q44" s="26"/>
      <c r="R44" s="26"/>
      <c r="S44" s="26"/>
      <c r="T44" s="26"/>
      <c r="U44" s="26"/>
      <c r="V44" s="26"/>
    </row>
    <row r="45" spans="3:22" ht="13.5" customHeight="1" x14ac:dyDescent="0.25">
      <c r="C45" s="107">
        <v>38</v>
      </c>
      <c r="D45" s="103">
        <f t="shared" si="0"/>
        <v>26.22</v>
      </c>
      <c r="E45" s="93">
        <f t="shared" si="65"/>
        <v>26.456096000000002</v>
      </c>
      <c r="F45" s="93">
        <f t="shared" si="66"/>
        <v>28.079255999999997</v>
      </c>
      <c r="G45" s="93">
        <f t="shared" si="67"/>
        <v>32.188802000000003</v>
      </c>
      <c r="H45" s="93">
        <f t="shared" si="68"/>
        <v>39.574180000000005</v>
      </c>
      <c r="I45" s="93">
        <f t="shared" si="69"/>
        <v>50.714959999999998</v>
      </c>
      <c r="J45" s="93">
        <f t="shared" si="70"/>
        <v>65.028280000000009</v>
      </c>
      <c r="K45" s="93">
        <f t="shared" si="71"/>
        <v>81.702560000000005</v>
      </c>
      <c r="L45" s="97">
        <f t="shared" si="72"/>
        <v>100</v>
      </c>
      <c r="N45" s="26"/>
      <c r="O45" s="26"/>
      <c r="P45" s="26"/>
      <c r="Q45" s="26"/>
      <c r="R45" s="26"/>
      <c r="S45" s="26"/>
      <c r="T45" s="26"/>
      <c r="U45" s="26"/>
      <c r="V45" s="26"/>
    </row>
    <row r="46" spans="3:22" ht="13.5" customHeight="1" x14ac:dyDescent="0.25">
      <c r="C46" s="107">
        <v>39</v>
      </c>
      <c r="D46" s="103">
        <f t="shared" si="0"/>
        <v>27.105</v>
      </c>
      <c r="E46" s="93">
        <f>(0.5*(C46/100+(C46/100)^2)+(1-0.5*(C46/100+(C46/100)^2))*$E$7/100)*100</f>
        <v>27.338264000000002</v>
      </c>
      <c r="F46" s="93">
        <f>(0.5*(C46/100+(C46/100)^2)+(1-0.5*(C46/100+(C46/100)^2))*$F$7/100)*100</f>
        <v>28.941954000000003</v>
      </c>
      <c r="G46" s="93">
        <f>(0.5*(C46/100+(C46/100)^2)+(1-0.5*(C46/100+(C46/100)^2))*$G$7/100)*100</f>
        <v>33.002205500000002</v>
      </c>
      <c r="H46" s="93">
        <f>(0.5*(C46/100+(C46/100)^2)+(1-0.5*(C46/100+(C46/100)^2))*$H$7/100)*100</f>
        <v>40.298995000000005</v>
      </c>
      <c r="I46" s="93">
        <f>(0.5*(C46/100+(C46/100)^2)+(1-0.5*(C46/100+(C46/100)^2))*$I$7/100)*100</f>
        <v>51.306139999999999</v>
      </c>
      <c r="J46" s="93">
        <f>(0.5*(C46/100+(C46/100)^2)+(1-0.5*(C46/100+(C46/100)^2))*$J$7/100)*100</f>
        <v>65.447770000000006</v>
      </c>
      <c r="K46" s="93">
        <f>(0.5*(C46/100+(C46/100)^2)+(1-0.5*(C46/100+(C46/100)^2))*$K$7/100)*100</f>
        <v>81.922039999999996</v>
      </c>
      <c r="L46" s="97">
        <f>(0.5*(C46/100+(C46/100)^2)+(1-0.5*(C46/100+(C46/100)^2))*$L$7/100)*100</f>
        <v>100</v>
      </c>
      <c r="N46" s="26"/>
      <c r="O46" s="26"/>
      <c r="P46" s="26"/>
      <c r="Q46" s="26"/>
      <c r="R46" s="26"/>
      <c r="S46" s="26"/>
      <c r="T46" s="26"/>
      <c r="U46" s="26"/>
      <c r="V46" s="26"/>
    </row>
    <row r="47" spans="3:22" ht="13.5" customHeight="1" x14ac:dyDescent="0.25">
      <c r="C47" s="107">
        <v>40</v>
      </c>
      <c r="D47" s="103">
        <f t="shared" si="0"/>
        <v>28.000000000000004</v>
      </c>
      <c r="E47" s="93">
        <f t="shared" ref="E47:E50" si="73">(0.5*(C47/100+(C47/100)^2)+(1-0.5*(C47/100+(C47/100)^2))*$E$7/100)*100</f>
        <v>28.230399999999999</v>
      </c>
      <c r="F47" s="93">
        <f t="shared" ref="F47:F50" si="74">(0.5*(C47/100+(C47/100)^2)+(1-0.5*(C47/100+(C47/100)^2))*$F$7/100)*100</f>
        <v>29.814400000000003</v>
      </c>
      <c r="G47" s="93">
        <f t="shared" ref="G47:G50" si="75">(0.5*(C47/100+(C47/100)^2)+(1-0.5*(C47/100+(C47/100)^2))*$G$7/100)*100</f>
        <v>33.824799999999996</v>
      </c>
      <c r="H47" s="93">
        <f t="shared" ref="H47:H50" si="76">(0.5*(C47/100+(C47/100)^2)+(1-0.5*(C47/100+(C47/100)^2))*$H$7/100)*100</f>
        <v>41.032000000000004</v>
      </c>
      <c r="I47" s="93">
        <f t="shared" ref="I47:I50" si="77">(0.5*(C47/100+(C47/100)^2)+(1-0.5*(C47/100+(C47/100)^2))*$I$7/100)*100</f>
        <v>51.904000000000003</v>
      </c>
      <c r="J47" s="93">
        <f t="shared" ref="J47:J50" si="78">(0.5*(C47/100+(C47/100)^2)+(1-0.5*(C47/100+(C47/100)^2))*$J$7/100)*100</f>
        <v>65.872</v>
      </c>
      <c r="K47" s="93">
        <f t="shared" ref="K47:K50" si="79">(0.5*(C47/100+(C47/100)^2)+(1-0.5*(C47/100+(C47/100)^2))*$K$7/100)*100</f>
        <v>82.144000000000005</v>
      </c>
      <c r="L47" s="97">
        <f t="shared" ref="L47:L50" si="80">(0.5*(C47/100+(C47/100)^2)+(1-0.5*(C47/100+(C47/100)^2))*$L$7/100)*100</f>
        <v>100</v>
      </c>
      <c r="N47" s="26"/>
      <c r="O47" s="26"/>
      <c r="P47" s="26"/>
      <c r="Q47" s="26"/>
      <c r="R47" s="26"/>
      <c r="S47" s="26"/>
      <c r="T47" s="26"/>
      <c r="U47" s="26"/>
      <c r="V47" s="26"/>
    </row>
    <row r="48" spans="3:22" ht="13.5" customHeight="1" x14ac:dyDescent="0.25">
      <c r="C48" s="107">
        <v>41</v>
      </c>
      <c r="D48" s="103">
        <f t="shared" si="0"/>
        <v>28.904999999999998</v>
      </c>
      <c r="E48" s="93">
        <f t="shared" si="73"/>
        <v>29.132503999999997</v>
      </c>
      <c r="F48" s="93">
        <f t="shared" si="74"/>
        <v>30.696593999999997</v>
      </c>
      <c r="G48" s="93">
        <f t="shared" si="75"/>
        <v>34.656585499999998</v>
      </c>
      <c r="H48" s="93">
        <f t="shared" si="76"/>
        <v>41.773194999999994</v>
      </c>
      <c r="I48" s="93">
        <f t="shared" si="77"/>
        <v>52.508540000000004</v>
      </c>
      <c r="J48" s="93">
        <f t="shared" si="78"/>
        <v>66.300969999999992</v>
      </c>
      <c r="K48" s="93">
        <f t="shared" si="79"/>
        <v>82.368439999999993</v>
      </c>
      <c r="L48" s="97">
        <f t="shared" si="80"/>
        <v>100</v>
      </c>
      <c r="N48" s="26"/>
      <c r="O48" s="26"/>
      <c r="P48" s="26"/>
      <c r="Q48" s="26"/>
      <c r="R48" s="26"/>
      <c r="S48" s="26"/>
      <c r="T48" s="26"/>
      <c r="U48" s="26"/>
      <c r="V48" s="26"/>
    </row>
    <row r="49" spans="3:22" ht="13.5" customHeight="1" x14ac:dyDescent="0.25">
      <c r="C49" s="107">
        <v>42</v>
      </c>
      <c r="D49" s="103">
        <f t="shared" si="0"/>
        <v>29.819999999999997</v>
      </c>
      <c r="E49" s="93">
        <f t="shared" si="73"/>
        <v>30.044575999999996</v>
      </c>
      <c r="F49" s="93">
        <f t="shared" si="74"/>
        <v>31.588535999999994</v>
      </c>
      <c r="G49" s="93">
        <f t="shared" si="75"/>
        <v>35.497561999999995</v>
      </c>
      <c r="H49" s="93">
        <f t="shared" si="76"/>
        <v>42.522579999999998</v>
      </c>
      <c r="I49" s="93">
        <f t="shared" si="77"/>
        <v>53.119760000000007</v>
      </c>
      <c r="J49" s="93">
        <f t="shared" si="78"/>
        <v>66.734679999999997</v>
      </c>
      <c r="K49" s="93">
        <f t="shared" si="79"/>
        <v>82.595359999999999</v>
      </c>
      <c r="L49" s="97">
        <f t="shared" si="80"/>
        <v>100</v>
      </c>
      <c r="N49" s="26"/>
      <c r="O49" s="26"/>
      <c r="P49" s="26"/>
      <c r="Q49" s="26"/>
      <c r="R49" s="26"/>
      <c r="S49" s="26"/>
      <c r="T49" s="26"/>
      <c r="U49" s="26"/>
      <c r="V49" s="26"/>
    </row>
    <row r="50" spans="3:22" ht="13.5" customHeight="1" x14ac:dyDescent="0.25">
      <c r="C50" s="107">
        <v>43</v>
      </c>
      <c r="D50" s="103">
        <f t="shared" si="0"/>
        <v>30.745000000000001</v>
      </c>
      <c r="E50" s="93">
        <f t="shared" si="73"/>
        <v>30.966616000000002</v>
      </c>
      <c r="F50" s="93">
        <f t="shared" si="74"/>
        <v>32.490226</v>
      </c>
      <c r="G50" s="93">
        <f t="shared" si="75"/>
        <v>36.3477295</v>
      </c>
      <c r="H50" s="93">
        <f t="shared" si="76"/>
        <v>43.280155000000001</v>
      </c>
      <c r="I50" s="93">
        <f t="shared" si="77"/>
        <v>53.737659999999998</v>
      </c>
      <c r="J50" s="93">
        <f t="shared" si="78"/>
        <v>67.17313</v>
      </c>
      <c r="K50" s="93">
        <f t="shared" si="79"/>
        <v>82.824759999999998</v>
      </c>
      <c r="L50" s="97">
        <f t="shared" si="80"/>
        <v>100</v>
      </c>
      <c r="N50" s="26"/>
      <c r="O50" s="26"/>
      <c r="P50" s="26"/>
      <c r="Q50" s="26"/>
      <c r="R50" s="26"/>
      <c r="S50" s="26"/>
      <c r="T50" s="26"/>
      <c r="U50" s="26"/>
      <c r="V50" s="26"/>
    </row>
    <row r="51" spans="3:22" ht="13.5" customHeight="1" x14ac:dyDescent="0.25">
      <c r="C51" s="107">
        <v>44</v>
      </c>
      <c r="D51" s="103">
        <f t="shared" si="0"/>
        <v>31.679999999999996</v>
      </c>
      <c r="E51" s="93">
        <f>(0.5*(C51/100+(C51/100)^2)+(1-0.5*(C51/100+(C51/100)^2))*$E$7/100)*100</f>
        <v>31.898623999999998</v>
      </c>
      <c r="F51" s="93">
        <f>(0.5*(C51/100+(C51/100)^2)+(1-0.5*(C51/100+(C51/100)^2))*$F$7/100)*100</f>
        <v>33.401663999999997</v>
      </c>
      <c r="G51" s="93">
        <f>(0.5*(C51/100+(C51/100)^2)+(1-0.5*(C51/100+(C51/100)^2))*$G$7/100)*100</f>
        <v>37.207087999999999</v>
      </c>
      <c r="H51" s="93">
        <f>(0.5*(C51/100+(C51/100)^2)+(1-0.5*(C51/100+(C51/100)^2))*$H$7/100)*100</f>
        <v>44.045920000000002</v>
      </c>
      <c r="I51" s="93">
        <f>(0.5*(C51/100+(C51/100)^2)+(1-0.5*(C51/100+(C51/100)^2))*$I$7/100)*100</f>
        <v>54.362240000000007</v>
      </c>
      <c r="J51" s="93">
        <f>(0.5*(C51/100+(C51/100)^2)+(1-0.5*(C51/100+(C51/100)^2))*$J$7/100)*100</f>
        <v>67.616320000000002</v>
      </c>
      <c r="K51" s="93">
        <f>(0.5*(C51/100+(C51/100)^2)+(1-0.5*(C51/100+(C51/100)^2))*$K$7/100)*100</f>
        <v>83.056640000000002</v>
      </c>
      <c r="L51" s="97">
        <f>(0.5*(C51/100+(C51/100)^2)+(1-0.5*(C51/100+(C51/100)^2))*$L$7/100)*100</f>
        <v>100</v>
      </c>
      <c r="N51" s="26"/>
      <c r="O51" s="26"/>
      <c r="P51" s="26"/>
      <c r="Q51" s="26"/>
      <c r="R51" s="26"/>
      <c r="S51" s="26"/>
      <c r="T51" s="26"/>
      <c r="U51" s="26"/>
      <c r="V51" s="26"/>
    </row>
    <row r="52" spans="3:22" ht="13.5" customHeight="1" x14ac:dyDescent="0.25">
      <c r="C52" s="107">
        <v>45</v>
      </c>
      <c r="D52" s="103">
        <f t="shared" si="0"/>
        <v>32.625000000000007</v>
      </c>
      <c r="E52" s="93">
        <f>(0.5*(C52/100+(C52/100)^2)+(1-0.5*(C52/100+(C52/100)^2))*$E$7/100)*100</f>
        <v>32.840600000000002</v>
      </c>
      <c r="F52" s="93">
        <f>(0.5*(C52/100+(C52/100)^2)+(1-0.5*(C52/100+(C52/100)^2))*$F$7/100)*100</f>
        <v>34.322850000000003</v>
      </c>
      <c r="G52" s="93">
        <f>(0.5*(C52/100+(C52/100)^2)+(1-0.5*(C52/100+(C52/100)^2))*$G$7/100)*100</f>
        <v>38.075637500000006</v>
      </c>
      <c r="H52" s="93">
        <f>(0.5*(C52/100+(C52/100)^2)+(1-0.5*(C52/100+(C52/100)^2))*$H$7/100)*100</f>
        <v>44.819875000000003</v>
      </c>
      <c r="I52" s="93">
        <f>(0.5*(C52/100+(C52/100)^2)+(1-0.5*(C52/100+(C52/100)^2))*$I$7/100)*100</f>
        <v>54.993500000000004</v>
      </c>
      <c r="J52" s="93">
        <f>(0.5*(C52/100+(C52/100)^2)+(1-0.5*(C52/100+(C52/100)^2))*$J$7/100)*100</f>
        <v>68.064250000000001</v>
      </c>
      <c r="K52" s="93">
        <f>(0.5*(C52/100+(C52/100)^2)+(1-0.5*(C52/100+(C52/100)^2))*$K$7/100)*100</f>
        <v>83.290999999999997</v>
      </c>
      <c r="L52" s="97">
        <f>(0.5*(C52/100+(C52/100)^2)+(1-0.5*(C52/100+(C52/100)^2))*$L$7/100)*100</f>
        <v>100</v>
      </c>
      <c r="N52" s="26"/>
      <c r="O52" s="26"/>
      <c r="P52" s="26"/>
      <c r="Q52" s="26"/>
      <c r="R52" s="26"/>
      <c r="S52" s="26"/>
      <c r="T52" s="26"/>
      <c r="U52" s="26"/>
      <c r="V52" s="26"/>
    </row>
    <row r="53" spans="3:22" ht="13.5" customHeight="1" x14ac:dyDescent="0.25">
      <c r="C53" s="107">
        <v>46</v>
      </c>
      <c r="D53" s="103">
        <f t="shared" si="0"/>
        <v>33.58</v>
      </c>
      <c r="E53" s="93">
        <f t="shared" ref="E53:E56" si="81">(0.5*(C53/100+(C53/100)^2)+(1-0.5*(C53/100+(C53/100)^2))*$E$7/100)*100</f>
        <v>33.792543999999999</v>
      </c>
      <c r="F53" s="93">
        <f t="shared" ref="F53:F56" si="82">(0.5*(C53/100+(C53/100)^2)+(1-0.5*(C53/100+(C53/100)^2))*$F$7/100)*100</f>
        <v>35.253783999999996</v>
      </c>
      <c r="G53" s="93">
        <f t="shared" ref="G53:G56" si="83">(0.5*(C53/100+(C53/100)^2)+(1-0.5*(C53/100+(C53/100)^2))*$G$7/100)*100</f>
        <v>38.953378000000001</v>
      </c>
      <c r="H53" s="93">
        <f t="shared" ref="H53:H56" si="84">(0.5*(C53/100+(C53/100)^2)+(1-0.5*(C53/100+(C53/100)^2))*$H$7/100)*100</f>
        <v>45.602019999999996</v>
      </c>
      <c r="I53" s="93">
        <f t="shared" ref="I53:I56" si="85">(0.5*(C53/100+(C53/100)^2)+(1-0.5*(C53/100+(C53/100)^2))*$I$7/100)*100</f>
        <v>55.631439999999998</v>
      </c>
      <c r="J53" s="93">
        <f t="shared" ref="J53:J56" si="86">(0.5*(C53/100+(C53/100)^2)+(1-0.5*(C53/100+(C53/100)^2))*$J$7/100)*100</f>
        <v>68.516919999999999</v>
      </c>
      <c r="K53" s="93">
        <f t="shared" ref="K53:K56" si="87">(0.5*(C53/100+(C53/100)^2)+(1-0.5*(C53/100+(C53/100)^2))*$K$7/100)*100</f>
        <v>83.527839999999998</v>
      </c>
      <c r="L53" s="97">
        <f t="shared" ref="L53:L56" si="88">(0.5*(C53/100+(C53/100)^2)+(1-0.5*(C53/100+(C53/100)^2))*$L$7/100)*100</f>
        <v>100</v>
      </c>
      <c r="N53" s="26"/>
      <c r="O53" s="26"/>
      <c r="P53" s="26"/>
      <c r="Q53" s="26"/>
      <c r="R53" s="26"/>
      <c r="S53" s="26"/>
      <c r="T53" s="26"/>
      <c r="U53" s="26"/>
      <c r="V53" s="26"/>
    </row>
    <row r="54" spans="3:22" ht="13.5" customHeight="1" x14ac:dyDescent="0.25">
      <c r="C54" s="107">
        <v>47</v>
      </c>
      <c r="D54" s="103">
        <f t="shared" si="0"/>
        <v>34.544999999999995</v>
      </c>
      <c r="E54" s="93">
        <f t="shared" si="81"/>
        <v>34.754455999999998</v>
      </c>
      <c r="F54" s="93">
        <f t="shared" si="82"/>
        <v>36.194465999999998</v>
      </c>
      <c r="G54" s="93">
        <f t="shared" si="83"/>
        <v>39.840309499999996</v>
      </c>
      <c r="H54" s="93">
        <f t="shared" si="84"/>
        <v>46.392354999999995</v>
      </c>
      <c r="I54" s="93">
        <f t="shared" si="85"/>
        <v>56.276059999999994</v>
      </c>
      <c r="J54" s="93">
        <f t="shared" si="86"/>
        <v>68.974329999999995</v>
      </c>
      <c r="K54" s="93">
        <f t="shared" si="87"/>
        <v>83.76715999999999</v>
      </c>
      <c r="L54" s="97">
        <f t="shared" si="88"/>
        <v>100</v>
      </c>
      <c r="N54" s="26"/>
      <c r="O54" s="26"/>
      <c r="P54" s="26"/>
      <c r="Q54" s="26"/>
      <c r="R54" s="26"/>
      <c r="S54" s="26"/>
      <c r="T54" s="26"/>
      <c r="U54" s="26"/>
      <c r="V54" s="26"/>
    </row>
    <row r="55" spans="3:22" ht="13.5" customHeight="1" x14ac:dyDescent="0.25">
      <c r="C55" s="107">
        <v>48</v>
      </c>
      <c r="D55" s="103">
        <f t="shared" si="0"/>
        <v>35.519999999999996</v>
      </c>
      <c r="E55" s="93">
        <f t="shared" si="81"/>
        <v>35.726335999999996</v>
      </c>
      <c r="F55" s="93">
        <f t="shared" si="82"/>
        <v>37.144895999999996</v>
      </c>
      <c r="G55" s="93">
        <f t="shared" si="83"/>
        <v>40.736431999999994</v>
      </c>
      <c r="H55" s="93">
        <f t="shared" si="84"/>
        <v>47.190879999999993</v>
      </c>
      <c r="I55" s="93">
        <f t="shared" si="85"/>
        <v>56.927360000000007</v>
      </c>
      <c r="J55" s="93">
        <f t="shared" si="86"/>
        <v>69.436480000000003</v>
      </c>
      <c r="K55" s="93">
        <f t="shared" si="87"/>
        <v>84.008960000000002</v>
      </c>
      <c r="L55" s="97">
        <f t="shared" si="88"/>
        <v>100</v>
      </c>
      <c r="N55" s="26"/>
      <c r="O55" s="26"/>
      <c r="P55" s="26"/>
      <c r="Q55" s="26"/>
      <c r="R55" s="26"/>
      <c r="S55" s="26"/>
      <c r="T55" s="26"/>
      <c r="U55" s="26"/>
      <c r="V55" s="26"/>
    </row>
    <row r="56" spans="3:22" ht="13.5" customHeight="1" x14ac:dyDescent="0.25">
      <c r="C56" s="107">
        <v>49</v>
      </c>
      <c r="D56" s="103">
        <f t="shared" si="0"/>
        <v>36.504999999999995</v>
      </c>
      <c r="E56" s="93">
        <f t="shared" si="81"/>
        <v>36.708184000000003</v>
      </c>
      <c r="F56" s="93">
        <f t="shared" si="82"/>
        <v>38.105074000000002</v>
      </c>
      <c r="G56" s="93">
        <f t="shared" si="83"/>
        <v>41.641745499999999</v>
      </c>
      <c r="H56" s="93">
        <f t="shared" si="84"/>
        <v>47.997594999999997</v>
      </c>
      <c r="I56" s="93">
        <f t="shared" si="85"/>
        <v>57.585339999999995</v>
      </c>
      <c r="J56" s="93">
        <f t="shared" si="86"/>
        <v>69.903369999999995</v>
      </c>
      <c r="K56" s="93">
        <f t="shared" si="87"/>
        <v>84.253240000000005</v>
      </c>
      <c r="L56" s="97">
        <f t="shared" si="88"/>
        <v>100</v>
      </c>
      <c r="N56" s="26"/>
      <c r="O56" s="26"/>
      <c r="P56" s="26"/>
      <c r="Q56" s="26"/>
      <c r="R56" s="26"/>
      <c r="S56" s="26"/>
      <c r="T56" s="26"/>
      <c r="U56" s="26"/>
      <c r="V56" s="26"/>
    </row>
    <row r="57" spans="3:22" ht="13.5" customHeight="1" x14ac:dyDescent="0.25">
      <c r="C57" s="107">
        <v>50</v>
      </c>
      <c r="D57" s="103">
        <f t="shared" si="0"/>
        <v>37.5</v>
      </c>
      <c r="E57" s="93">
        <f>(0.5*(C57/100+(C57/100)^2)+(1-0.5*(C57/100+(C57/100)^2))*$E$7/100)*100</f>
        <v>37.700000000000003</v>
      </c>
      <c r="F57" s="93">
        <f>(0.5*(C57/100+(C57/100)^2)+(1-0.5*(C57/100+(C57/100)^2))*$F$7/100)*100</f>
        <v>39.074999999999996</v>
      </c>
      <c r="G57" s="93">
        <f>(0.5*(C57/100+(C57/100)^2)+(1-0.5*(C57/100+(C57/100)^2))*$G$7/100)*100</f>
        <v>42.556249999999999</v>
      </c>
      <c r="H57" s="93">
        <f>(0.5*(C57/100+(C57/100)^2)+(1-0.5*(C57/100+(C57/100)^2))*$H$7/100)*100</f>
        <v>48.8125</v>
      </c>
      <c r="I57" s="93">
        <f>(0.5*(C57/100+(C57/100)^2)+(1-0.5*(C57/100+(C57/100)^2))*$I$7/100)*100</f>
        <v>58.25</v>
      </c>
      <c r="J57" s="93">
        <f>(0.5*(C57/100+(C57/100)^2)+(1-0.5*(C57/100+(C57/100)^2))*$J$7/100)*100</f>
        <v>70.375</v>
      </c>
      <c r="K57" s="93">
        <f>(0.5*(C57/100+(C57/100)^2)+(1-0.5*(C57/100+(C57/100)^2))*$K$7/100)*100</f>
        <v>84.5</v>
      </c>
      <c r="L57" s="97">
        <f>(0.5*(C57/100+(C57/100)^2)+(1-0.5*(C57/100+(C57/100)^2))*$L$7/100)*100</f>
        <v>100</v>
      </c>
      <c r="N57" s="26"/>
      <c r="O57" s="26"/>
      <c r="P57" s="26"/>
      <c r="Q57" s="26"/>
      <c r="R57" s="26"/>
      <c r="S57" s="26"/>
      <c r="T57" s="26"/>
      <c r="U57" s="26"/>
      <c r="V57" s="26"/>
    </row>
    <row r="58" spans="3:22" ht="13.5" customHeight="1" x14ac:dyDescent="0.25">
      <c r="C58" s="107">
        <v>51</v>
      </c>
      <c r="D58" s="103">
        <f t="shared" si="0"/>
        <v>38.505000000000003</v>
      </c>
      <c r="E58" s="93">
        <f>(0.5*(C58/100+(C58/100)^2)+(1-0.5*(C58/100+(C58/100)^2))*$E$7/100)*100</f>
        <v>38.701784000000004</v>
      </c>
      <c r="F58" s="93">
        <f>(0.5*(C58/100+(C58/100)^2)+(1-0.5*(C58/100+(C58/100)^2))*$F$7/100)*100</f>
        <v>40.054673999999999</v>
      </c>
      <c r="G58" s="93">
        <f>(0.5*(C58/100+(C58/100)^2)+(1-0.5*(C58/100+(C58/100)^2))*$G$7/100)*100</f>
        <v>43.479945499999999</v>
      </c>
      <c r="H58" s="93">
        <f>(0.5*(C58/100+(C58/100)^2)+(1-0.5*(C58/100+(C58/100)^2))*$H$7/100)*100</f>
        <v>49.635595000000002</v>
      </c>
      <c r="I58" s="93">
        <f>(0.5*(C58/100+(C58/100)^2)+(1-0.5*(C58/100+(C58/100)^2))*$I$7/100)*100</f>
        <v>58.921340000000001</v>
      </c>
      <c r="J58" s="93">
        <f>(0.5*(C58/100+(C58/100)^2)+(1-0.5*(C58/100+(C58/100)^2))*$J$7/100)*100</f>
        <v>70.851370000000003</v>
      </c>
      <c r="K58" s="93">
        <f>(0.5*(C58/100+(C58/100)^2)+(1-0.5*(C58/100+(C58/100)^2))*$K$7/100)*100</f>
        <v>84.74924</v>
      </c>
      <c r="L58" s="97">
        <f>(0.5*(C58/100+(C58/100)^2)+(1-0.5*(C58/100+(C58/100)^2))*$L$7/100)*100</f>
        <v>100</v>
      </c>
      <c r="N58" s="26"/>
      <c r="O58" s="26"/>
      <c r="P58" s="26"/>
      <c r="Q58" s="26"/>
      <c r="R58" s="26"/>
      <c r="S58" s="26"/>
      <c r="T58" s="26"/>
      <c r="U58" s="26"/>
      <c r="V58" s="26"/>
    </row>
    <row r="59" spans="3:22" ht="13.5" customHeight="1" x14ac:dyDescent="0.25">
      <c r="C59" s="107">
        <v>52</v>
      </c>
      <c r="D59" s="103">
        <f t="shared" si="0"/>
        <v>39.519999999999996</v>
      </c>
      <c r="E59" s="93">
        <f t="shared" ref="E59:E62" si="89">(0.5*(C59/100+(C59/100)^2)+(1-0.5*(C59/100+(C59/100)^2))*$E$7/100)*100</f>
        <v>39.713535999999998</v>
      </c>
      <c r="F59" s="93">
        <f t="shared" ref="F59:F62" si="90">(0.5*(C59/100+(C59/100)^2)+(1-0.5*(C59/100+(C59/100)^2))*$F$7/100)*100</f>
        <v>41.044096000000003</v>
      </c>
      <c r="G59" s="93">
        <f t="shared" ref="G59:G62" si="91">(0.5*(C59/100+(C59/100)^2)+(1-0.5*(C59/100+(C59/100)^2))*$G$7/100)*100</f>
        <v>44.412832000000002</v>
      </c>
      <c r="H59" s="93">
        <f t="shared" ref="H59:H62" si="92">(0.5*(C59/100+(C59/100)^2)+(1-0.5*(C59/100+(C59/100)^2))*$H$7/100)*100</f>
        <v>50.466880000000003</v>
      </c>
      <c r="I59" s="93">
        <f t="shared" ref="I59:I62" si="93">(0.5*(C59/100+(C59/100)^2)+(1-0.5*(C59/100+(C59/100)^2))*$I$7/100)*100</f>
        <v>59.599360000000004</v>
      </c>
      <c r="J59" s="93">
        <f t="shared" ref="J59:J62" si="94">(0.5*(C59/100+(C59/100)^2)+(1-0.5*(C59/100+(C59/100)^2))*$J$7/100)*100</f>
        <v>71.332480000000004</v>
      </c>
      <c r="K59" s="93">
        <f t="shared" ref="K59:K62" si="95">(0.5*(C59/100+(C59/100)^2)+(1-0.5*(C59/100+(C59/100)^2))*$K$7/100)*100</f>
        <v>85.000960000000006</v>
      </c>
      <c r="L59" s="97">
        <f t="shared" ref="L59:L62" si="96">(0.5*(C59/100+(C59/100)^2)+(1-0.5*(C59/100+(C59/100)^2))*$L$7/100)*100</f>
        <v>100</v>
      </c>
      <c r="N59" s="26"/>
      <c r="O59" s="26"/>
      <c r="P59" s="26"/>
      <c r="Q59" s="26"/>
      <c r="R59" s="26"/>
      <c r="S59" s="26"/>
      <c r="T59" s="26"/>
      <c r="U59" s="26"/>
      <c r="V59" s="26"/>
    </row>
    <row r="60" spans="3:22" ht="13.5" customHeight="1" x14ac:dyDescent="0.25">
      <c r="C60" s="107">
        <v>53</v>
      </c>
      <c r="D60" s="103">
        <f t="shared" si="0"/>
        <v>40.545000000000002</v>
      </c>
      <c r="E60" s="93">
        <f t="shared" si="89"/>
        <v>40.735256</v>
      </c>
      <c r="F60" s="93">
        <f t="shared" si="90"/>
        <v>42.043266000000003</v>
      </c>
      <c r="G60" s="93">
        <f t="shared" si="91"/>
        <v>45.354909499999998</v>
      </c>
      <c r="H60" s="93">
        <f t="shared" si="92"/>
        <v>51.306355000000003</v>
      </c>
      <c r="I60" s="93">
        <f t="shared" si="93"/>
        <v>60.284059999999997</v>
      </c>
      <c r="J60" s="93">
        <f t="shared" si="94"/>
        <v>71.818330000000003</v>
      </c>
      <c r="K60" s="93">
        <f t="shared" si="95"/>
        <v>85.255159999999989</v>
      </c>
      <c r="L60" s="97">
        <f t="shared" si="96"/>
        <v>100</v>
      </c>
      <c r="N60" s="26"/>
      <c r="O60" s="26"/>
      <c r="P60" s="26"/>
      <c r="Q60" s="26"/>
      <c r="R60" s="26"/>
      <c r="S60" s="26"/>
      <c r="T60" s="26"/>
      <c r="U60" s="26"/>
      <c r="V60" s="26"/>
    </row>
    <row r="61" spans="3:22" ht="13.5" customHeight="1" x14ac:dyDescent="0.25">
      <c r="C61" s="107">
        <v>54</v>
      </c>
      <c r="D61" s="103">
        <f t="shared" si="0"/>
        <v>41.580000000000005</v>
      </c>
      <c r="E61" s="93">
        <f t="shared" si="89"/>
        <v>41.766944000000009</v>
      </c>
      <c r="F61" s="93">
        <f t="shared" si="90"/>
        <v>43.052184000000004</v>
      </c>
      <c r="G61" s="93">
        <f t="shared" si="91"/>
        <v>46.306178000000003</v>
      </c>
      <c r="H61" s="93">
        <f t="shared" si="92"/>
        <v>52.154020000000003</v>
      </c>
      <c r="I61" s="93">
        <f t="shared" si="93"/>
        <v>60.975440000000006</v>
      </c>
      <c r="J61" s="93">
        <f t="shared" si="94"/>
        <v>72.308920000000001</v>
      </c>
      <c r="K61" s="93">
        <f t="shared" si="95"/>
        <v>85.511840000000007</v>
      </c>
      <c r="L61" s="97">
        <f t="shared" si="96"/>
        <v>100</v>
      </c>
      <c r="N61" s="26"/>
      <c r="O61" s="26"/>
      <c r="P61" s="26"/>
      <c r="Q61" s="26"/>
      <c r="R61" s="26"/>
      <c r="S61" s="26"/>
      <c r="T61" s="26"/>
      <c r="U61" s="26"/>
      <c r="V61" s="26"/>
    </row>
    <row r="62" spans="3:22" ht="13.5" customHeight="1" x14ac:dyDescent="0.25">
      <c r="C62" s="107">
        <v>55</v>
      </c>
      <c r="D62" s="103">
        <f t="shared" si="0"/>
        <v>42.625</v>
      </c>
      <c r="E62" s="93">
        <f t="shared" si="89"/>
        <v>42.808600000000006</v>
      </c>
      <c r="F62" s="93">
        <f t="shared" si="90"/>
        <v>44.07085</v>
      </c>
      <c r="G62" s="93">
        <f t="shared" si="91"/>
        <v>47.266637500000002</v>
      </c>
      <c r="H62" s="93">
        <f t="shared" si="92"/>
        <v>53.009875000000008</v>
      </c>
      <c r="I62" s="93">
        <f t="shared" si="93"/>
        <v>61.673500000000004</v>
      </c>
      <c r="J62" s="93">
        <f t="shared" si="94"/>
        <v>72.80425000000001</v>
      </c>
      <c r="K62" s="93">
        <f t="shared" si="95"/>
        <v>85.771000000000001</v>
      </c>
      <c r="L62" s="97">
        <f t="shared" si="96"/>
        <v>100</v>
      </c>
      <c r="N62" s="26"/>
      <c r="O62" s="26"/>
      <c r="P62" s="26"/>
      <c r="Q62" s="26"/>
      <c r="R62" s="26"/>
      <c r="S62" s="26"/>
      <c r="T62" s="26"/>
      <c r="U62" s="26"/>
      <c r="V62" s="26"/>
    </row>
    <row r="63" spans="3:22" ht="13.5" customHeight="1" x14ac:dyDescent="0.25">
      <c r="C63" s="107">
        <v>56</v>
      </c>
      <c r="D63" s="103">
        <f t="shared" si="0"/>
        <v>43.680000000000007</v>
      </c>
      <c r="E63" s="93">
        <f>(0.5*(C63/100+(C63/100)^2)+(1-0.5*(C63/100+(C63/100)^2))*$E$7/100)*100</f>
        <v>43.860224000000009</v>
      </c>
      <c r="F63" s="93">
        <f>(0.5*(C63/100+(C63/100)^2)+(1-0.5*(C63/100+(C63/100)^2))*$F$7/100)*100</f>
        <v>45.099264000000005</v>
      </c>
      <c r="G63" s="93">
        <f>(0.5*(C63/100+(C63/100)^2)+(1-0.5*(C63/100+(C63/100)^2))*$G$7/100)*100</f>
        <v>48.236288000000002</v>
      </c>
      <c r="H63" s="93">
        <f>(0.5*(C63/100+(C63/100)^2)+(1-0.5*(C63/100+(C63/100)^2))*$H$7/100)*100</f>
        <v>53.873920000000005</v>
      </c>
      <c r="I63" s="93">
        <f>(0.5*(C63/100+(C63/100)^2)+(1-0.5*(C63/100+(C63/100)^2))*$I$7/100)*100</f>
        <v>62.378240000000005</v>
      </c>
      <c r="J63" s="93">
        <f>(0.5*(C63/100+(C63/100)^2)+(1-0.5*(C63/100+(C63/100)^2))*$J$7/100)*100</f>
        <v>73.304320000000004</v>
      </c>
      <c r="K63" s="93">
        <f>(0.5*(C63/100+(C63/100)^2)+(1-0.5*(C63/100+(C63/100)^2))*$K$7/100)*100</f>
        <v>86.032639999999986</v>
      </c>
      <c r="L63" s="97">
        <f>(0.5*(C63/100+(C63/100)^2)+(1-0.5*(C63/100+(C63/100)^2))*$L$7/100)*100</f>
        <v>100</v>
      </c>
      <c r="N63" s="26"/>
      <c r="O63" s="26"/>
      <c r="P63" s="26"/>
      <c r="Q63" s="26"/>
      <c r="R63" s="26"/>
      <c r="S63" s="26"/>
      <c r="T63" s="26"/>
      <c r="U63" s="26"/>
      <c r="V63" s="26"/>
    </row>
    <row r="64" spans="3:22" ht="13.5" customHeight="1" x14ac:dyDescent="0.25">
      <c r="C64" s="107">
        <v>57</v>
      </c>
      <c r="D64" s="103">
        <f t="shared" si="0"/>
        <v>44.744999999999997</v>
      </c>
      <c r="E64" s="93">
        <f t="shared" ref="E64:E65" si="97">(0.5*(C64/100+(C64/100)^2)+(1-0.5*(C64/100+(C64/100)^2))*$E$7/100)*100</f>
        <v>44.921816</v>
      </c>
      <c r="F64" s="93">
        <f t="shared" ref="F64:F65" si="98">(0.5*(C64/100+(C64/100)^2)+(1-0.5*(C64/100+(C64/100)^2))*$F$7/100)*100</f>
        <v>46.137425999999998</v>
      </c>
      <c r="G64" s="93">
        <f t="shared" ref="G64:G65" si="99">(0.5*(C64/100+(C64/100)^2)+(1-0.5*(C64/100+(C64/100)^2))*$G$7/100)*100</f>
        <v>49.215129499999996</v>
      </c>
      <c r="H64" s="93">
        <f t="shared" ref="H64:H65" si="100">(0.5*(C64/100+(C64/100)^2)+(1-0.5*(C64/100+(C64/100)^2))*$H$7/100)*100</f>
        <v>54.746154999999995</v>
      </c>
      <c r="I64" s="93">
        <f t="shared" ref="I64:I65" si="101">(0.5*(C64/100+(C64/100)^2)+(1-0.5*(C64/100+(C64/100)^2))*$I$7/100)*100</f>
        <v>63.089660000000002</v>
      </c>
      <c r="J64" s="93">
        <f t="shared" ref="J64:J65" si="102">(0.5*(C64/100+(C64/100)^2)+(1-0.5*(C64/100+(C64/100)^2))*$J$7/100)*100</f>
        <v>73.809129999999996</v>
      </c>
      <c r="K64" s="93">
        <f t="shared" ref="K64:K65" si="103">(0.5*(C64/100+(C64/100)^2)+(1-0.5*(C64/100+(C64/100)^2))*$K$7/100)*100</f>
        <v>86.296760000000006</v>
      </c>
      <c r="L64" s="97">
        <f t="shared" ref="L64:L65" si="104">(0.5*(C64/100+(C64/100)^2)+(1-0.5*(C64/100+(C64/100)^2))*$L$7/100)*100</f>
        <v>100</v>
      </c>
      <c r="N64" s="26"/>
      <c r="O64" s="26"/>
      <c r="P64" s="26"/>
      <c r="Q64" s="26"/>
      <c r="R64" s="26"/>
      <c r="S64" s="26"/>
      <c r="T64" s="26"/>
      <c r="U64" s="26"/>
      <c r="V64" s="26"/>
    </row>
    <row r="65" spans="3:22" ht="13.5" customHeight="1" x14ac:dyDescent="0.25">
      <c r="C65" s="107">
        <v>58</v>
      </c>
      <c r="D65" s="103">
        <f t="shared" si="0"/>
        <v>45.819999999999993</v>
      </c>
      <c r="E65" s="93">
        <f t="shared" si="97"/>
        <v>45.993375999999991</v>
      </c>
      <c r="F65" s="93">
        <f t="shared" si="98"/>
        <v>47.185335999999992</v>
      </c>
      <c r="G65" s="93">
        <f t="shared" si="99"/>
        <v>50.203161999999992</v>
      </c>
      <c r="H65" s="93">
        <f t="shared" si="100"/>
        <v>55.62657999999999</v>
      </c>
      <c r="I65" s="93">
        <f t="shared" si="101"/>
        <v>63.807760000000002</v>
      </c>
      <c r="J65" s="93">
        <f t="shared" si="102"/>
        <v>74.318679999999986</v>
      </c>
      <c r="K65" s="93">
        <f t="shared" si="103"/>
        <v>86.563360000000003</v>
      </c>
      <c r="L65" s="97">
        <f t="shared" si="104"/>
        <v>100</v>
      </c>
      <c r="N65" s="26"/>
      <c r="O65" s="26"/>
      <c r="P65" s="26"/>
      <c r="Q65" s="26"/>
      <c r="R65" s="26"/>
      <c r="S65" s="26"/>
      <c r="T65" s="26"/>
      <c r="U65" s="26"/>
      <c r="V65" s="26"/>
    </row>
    <row r="66" spans="3:22" ht="13.5" customHeight="1" x14ac:dyDescent="0.25">
      <c r="C66" s="107">
        <v>59</v>
      </c>
      <c r="D66" s="103">
        <f t="shared" si="0"/>
        <v>46.904999999999994</v>
      </c>
      <c r="E66" s="93">
        <f>(0.5*(C66/100+(C66/100)^2)+(1-0.5*(C66/100+(C66/100)^2))*$E$7/100)*100</f>
        <v>47.074903999999997</v>
      </c>
      <c r="F66" s="93">
        <f>(0.5*(C66/100+(C66/100)^2)+(1-0.5*(C66/100+(C66/100)^2))*$F$7/100)*100</f>
        <v>48.242993999999996</v>
      </c>
      <c r="G66" s="93">
        <f>(0.5*(C66/100+(C66/100)^2)+(1-0.5*(C66/100+(C66/100)^2))*$G$7/100)*100</f>
        <v>51.200385500000003</v>
      </c>
      <c r="H66" s="93">
        <f>(0.5*(C66/100+(C66/100)^2)+(1-0.5*(C66/100+(C66/100)^2))*$H$7/100)*100</f>
        <v>56.515194999999999</v>
      </c>
      <c r="I66" s="93">
        <f>(0.5*(C66/100+(C66/100)^2)+(1-0.5*(C66/100+(C66/100)^2))*$I$7/100)*100</f>
        <v>64.532539999999997</v>
      </c>
      <c r="J66" s="93">
        <f>(0.5*(C66/100+(C66/100)^2)+(1-0.5*(C66/100+(C66/100)^2))*$J$7/100)*100</f>
        <v>74.832970000000003</v>
      </c>
      <c r="K66" s="93">
        <f>(0.5*(C66/100+(C66/100)^2)+(1-0.5*(C66/100+(C66/100)^2))*$K$7/100)*100</f>
        <v>86.832440000000005</v>
      </c>
      <c r="L66" s="97">
        <f>(0.5*(C66/100+(C66/100)^2)+(1-0.5*(C66/100+(C66/100)^2))*$L$7/100)*100</f>
        <v>100</v>
      </c>
      <c r="N66" s="26"/>
      <c r="O66" s="26"/>
      <c r="P66" s="26"/>
      <c r="Q66" s="26"/>
      <c r="R66" s="26"/>
      <c r="S66" s="26"/>
      <c r="T66" s="26"/>
      <c r="U66" s="26"/>
      <c r="V66" s="26"/>
    </row>
    <row r="67" spans="3:22" ht="13.5" customHeight="1" x14ac:dyDescent="0.25">
      <c r="C67" s="107">
        <v>60</v>
      </c>
      <c r="D67" s="103">
        <f t="shared" si="0"/>
        <v>48</v>
      </c>
      <c r="E67" s="93">
        <f t="shared" ref="E67:E70" si="105">(0.5*(C67/100+(C67/100)^2)+(1-0.5*(C67/100+(C67/100)^2))*$E$7/100)*100</f>
        <v>48.166399999999996</v>
      </c>
      <c r="F67" s="93">
        <f t="shared" ref="F67:F70" si="106">(0.5*(C67/100+(C67/100)^2)+(1-0.5*(C67/100+(C67/100)^2))*$F$7/100)*100</f>
        <v>49.310400000000001</v>
      </c>
      <c r="G67" s="93">
        <f t="shared" ref="G67:G70" si="107">(0.5*(C67/100+(C67/100)^2)+(1-0.5*(C67/100+(C67/100)^2))*$G$7/100)*100</f>
        <v>52.206800000000001</v>
      </c>
      <c r="H67" s="93">
        <f t="shared" ref="H67:H70" si="108">(0.5*(C67/100+(C67/100)^2)+(1-0.5*(C67/100+(C67/100)^2))*$H$7/100)*100</f>
        <v>57.411999999999999</v>
      </c>
      <c r="I67" s="93">
        <f t="shared" ref="I67:I70" si="109">(0.5*(C67/100+(C67/100)^2)+(1-0.5*(C67/100+(C67/100)^2))*$I$7/100)*100</f>
        <v>65.263999999999996</v>
      </c>
      <c r="J67" s="93">
        <f t="shared" ref="J67:J70" si="110">(0.5*(C67/100+(C67/100)^2)+(1-0.5*(C67/100+(C67/100)^2))*$J$7/100)*100</f>
        <v>75.352000000000004</v>
      </c>
      <c r="K67" s="93">
        <f t="shared" ref="K67:K70" si="111">(0.5*(C67/100+(C67/100)^2)+(1-0.5*(C67/100+(C67/100)^2))*$K$7/100)*100</f>
        <v>87.103999999999999</v>
      </c>
      <c r="L67" s="97">
        <f t="shared" ref="L67:L70" si="112">(0.5*(C67/100+(C67/100)^2)+(1-0.5*(C67/100+(C67/100)^2))*$L$7/100)*100</f>
        <v>100</v>
      </c>
      <c r="N67" s="26"/>
      <c r="O67" s="26"/>
      <c r="P67" s="26"/>
      <c r="Q67" s="26"/>
      <c r="R67" s="26"/>
      <c r="S67" s="26"/>
      <c r="T67" s="26"/>
      <c r="U67" s="26"/>
      <c r="V67" s="26"/>
    </row>
    <row r="68" spans="3:22" ht="13.5" customHeight="1" x14ac:dyDescent="0.25">
      <c r="C68" s="107">
        <v>61</v>
      </c>
      <c r="D68" s="103">
        <f t="shared" si="0"/>
        <v>49.104999999999997</v>
      </c>
      <c r="E68" s="93">
        <f t="shared" si="105"/>
        <v>49.267864000000003</v>
      </c>
      <c r="F68" s="93">
        <f t="shared" si="106"/>
        <v>50.387554000000002</v>
      </c>
      <c r="G68" s="93">
        <f t="shared" si="107"/>
        <v>53.222405500000001</v>
      </c>
      <c r="H68" s="93">
        <f t="shared" si="108"/>
        <v>58.316995000000006</v>
      </c>
      <c r="I68" s="93">
        <f t="shared" si="109"/>
        <v>66.002139999999997</v>
      </c>
      <c r="J68" s="93">
        <f t="shared" si="110"/>
        <v>75.875770000000003</v>
      </c>
      <c r="K68" s="93">
        <f t="shared" si="111"/>
        <v>87.378039999999999</v>
      </c>
      <c r="L68" s="97">
        <f t="shared" si="112"/>
        <v>100</v>
      </c>
      <c r="N68" s="26"/>
      <c r="O68" s="26"/>
      <c r="P68" s="26"/>
      <c r="Q68" s="26"/>
      <c r="R68" s="26"/>
      <c r="S68" s="26"/>
      <c r="T68" s="26"/>
      <c r="U68" s="26"/>
      <c r="V68" s="26"/>
    </row>
    <row r="69" spans="3:22" ht="13.5" customHeight="1" x14ac:dyDescent="0.25">
      <c r="C69" s="107">
        <v>62</v>
      </c>
      <c r="D69" s="103">
        <f t="shared" si="0"/>
        <v>50.22</v>
      </c>
      <c r="E69" s="93">
        <f t="shared" si="105"/>
        <v>50.379295999999997</v>
      </c>
      <c r="F69" s="93">
        <f t="shared" si="106"/>
        <v>51.474456000000004</v>
      </c>
      <c r="G69" s="93">
        <f t="shared" si="107"/>
        <v>54.247201999999994</v>
      </c>
      <c r="H69" s="93">
        <f t="shared" si="108"/>
        <v>59.230179999999997</v>
      </c>
      <c r="I69" s="93">
        <f t="shared" si="109"/>
        <v>66.746960000000001</v>
      </c>
      <c r="J69" s="93">
        <f t="shared" si="110"/>
        <v>76.404279999999986</v>
      </c>
      <c r="K69" s="93">
        <f t="shared" si="111"/>
        <v>87.654560000000004</v>
      </c>
      <c r="L69" s="97">
        <f t="shared" si="112"/>
        <v>100</v>
      </c>
      <c r="N69" s="26"/>
      <c r="O69" s="26"/>
      <c r="P69" s="26"/>
      <c r="Q69" s="26"/>
      <c r="R69" s="26"/>
      <c r="S69" s="26"/>
      <c r="T69" s="26"/>
      <c r="U69" s="26"/>
      <c r="V69" s="26"/>
    </row>
    <row r="70" spans="3:22" ht="13.5" customHeight="1" x14ac:dyDescent="0.25">
      <c r="C70" s="107">
        <v>63</v>
      </c>
      <c r="D70" s="103">
        <f t="shared" si="0"/>
        <v>51.344999999999999</v>
      </c>
      <c r="E70" s="93">
        <f t="shared" si="105"/>
        <v>51.500696000000005</v>
      </c>
      <c r="F70" s="93">
        <f t="shared" si="106"/>
        <v>52.571106</v>
      </c>
      <c r="G70" s="93">
        <f t="shared" si="107"/>
        <v>55.281189499999996</v>
      </c>
      <c r="H70" s="93">
        <f t="shared" si="108"/>
        <v>60.151555000000002</v>
      </c>
      <c r="I70" s="93">
        <f t="shared" si="109"/>
        <v>67.498459999999994</v>
      </c>
      <c r="J70" s="93">
        <f t="shared" si="110"/>
        <v>76.937529999999995</v>
      </c>
      <c r="K70" s="93">
        <f t="shared" si="111"/>
        <v>87.93356</v>
      </c>
      <c r="L70" s="97">
        <f t="shared" si="112"/>
        <v>100</v>
      </c>
      <c r="N70" s="26"/>
      <c r="O70" s="26"/>
      <c r="P70" s="26"/>
      <c r="Q70" s="26"/>
      <c r="R70" s="26"/>
      <c r="S70" s="26"/>
      <c r="T70" s="26"/>
      <c r="U70" s="26"/>
      <c r="V70" s="26"/>
    </row>
    <row r="71" spans="3:22" ht="13.5" customHeight="1" x14ac:dyDescent="0.25">
      <c r="C71" s="107">
        <v>64</v>
      </c>
      <c r="D71" s="103">
        <f t="shared" si="0"/>
        <v>52.480000000000004</v>
      </c>
      <c r="E71" s="93">
        <f>(0.5*(C71/100+(C71/100)^2)+(1-0.5*(C71/100+(C71/100)^2))*$E$7/100)*100</f>
        <v>52.632064</v>
      </c>
      <c r="F71" s="93">
        <f>(0.5*(C71/100+(C71/100)^2)+(1-0.5*(C71/100+(C71/100)^2))*$F$7/100)*100</f>
        <v>53.677504000000006</v>
      </c>
      <c r="G71" s="93">
        <f>(0.5*(C71/100+(C71/100)^2)+(1-0.5*(C71/100+(C71/100)^2))*$G$7/100)*100</f>
        <v>56.324368</v>
      </c>
      <c r="H71" s="93">
        <f>(0.5*(C71/100+(C71/100)^2)+(1-0.5*(C71/100+(C71/100)^2))*$H$7/100)*100</f>
        <v>61.081119999999999</v>
      </c>
      <c r="I71" s="93">
        <f>(0.5*(C71/100+(C71/100)^2)+(1-0.5*(C71/100+(C71/100)^2))*$I$7/100)*100</f>
        <v>68.256640000000004</v>
      </c>
      <c r="J71" s="93">
        <f>(0.5*(C71/100+(C71/100)^2)+(1-0.5*(C71/100+(C71/100)^2))*$J$7/100)*100</f>
        <v>77.475520000000003</v>
      </c>
      <c r="K71" s="93">
        <f>(0.5*(C71/100+(C71/100)^2)+(1-0.5*(C71/100+(C71/100)^2))*$K$7/100)*100</f>
        <v>88.215040000000002</v>
      </c>
      <c r="L71" s="97">
        <f>(0.5*(C71/100+(C71/100)^2)+(1-0.5*(C71/100+(C71/100)^2))*$L$7/100)*100</f>
        <v>100</v>
      </c>
      <c r="N71" s="26"/>
      <c r="O71" s="26"/>
      <c r="P71" s="26"/>
      <c r="Q71" s="26"/>
      <c r="R71" s="26"/>
      <c r="S71" s="26"/>
      <c r="T71" s="26"/>
      <c r="U71" s="26"/>
      <c r="V71" s="26"/>
    </row>
    <row r="72" spans="3:22" ht="13.5" customHeight="1" x14ac:dyDescent="0.25">
      <c r="C72" s="107">
        <v>65</v>
      </c>
      <c r="D72" s="103">
        <f t="shared" si="0"/>
        <v>53.625</v>
      </c>
      <c r="E72" s="93">
        <f t="shared" ref="E72:E74" si="113">(0.5*(C72/100+(C72/100)^2)+(1-0.5*(C72/100+(C72/100)^2))*$E$7/100)*100</f>
        <v>53.773400000000002</v>
      </c>
      <c r="F72" s="93">
        <f t="shared" ref="F72:F74" si="114">(0.5*(C72/100+(C72/100)^2)+(1-0.5*(C72/100+(C72/100)^2))*$F$7/100)*100</f>
        <v>54.793650000000007</v>
      </c>
      <c r="G72" s="93">
        <f t="shared" ref="G72:G74" si="115">(0.5*(C72/100+(C72/100)^2)+(1-0.5*(C72/100+(C72/100)^2))*$G$7/100)*100</f>
        <v>57.376737499999997</v>
      </c>
      <c r="H72" s="93">
        <f t="shared" ref="H72:H74" si="116">(0.5*(C72/100+(C72/100)^2)+(1-0.5*(C72/100+(C72/100)^2))*$H$7/100)*100</f>
        <v>62.018875000000008</v>
      </c>
      <c r="I72" s="93">
        <f t="shared" ref="I72:I74" si="117">(0.5*(C72/100+(C72/100)^2)+(1-0.5*(C72/100+(C72/100)^2))*$I$7/100)*100</f>
        <v>69.021500000000003</v>
      </c>
      <c r="J72" s="93">
        <f t="shared" ref="J72:J74" si="118">(0.5*(C72/100+(C72/100)^2)+(1-0.5*(C72/100+(C72/100)^2))*$J$7/100)*100</f>
        <v>78.018249999999995</v>
      </c>
      <c r="K72" s="93">
        <f t="shared" ref="K72:K74" si="119">(0.5*(C72/100+(C72/100)^2)+(1-0.5*(C72/100+(C72/100)^2))*$K$7/100)*100</f>
        <v>88.499000000000009</v>
      </c>
      <c r="L72" s="97">
        <f t="shared" ref="L72:L74" si="120">(0.5*(C72/100+(C72/100)^2)+(1-0.5*(C72/100+(C72/100)^2))*$L$7/100)*100</f>
        <v>100</v>
      </c>
      <c r="N72" s="26"/>
      <c r="O72" s="26"/>
      <c r="P72" s="26"/>
      <c r="Q72" s="26"/>
      <c r="R72" s="26"/>
      <c r="S72" s="26"/>
      <c r="T72" s="26"/>
      <c r="U72" s="26"/>
      <c r="V72" s="26"/>
    </row>
    <row r="73" spans="3:22" ht="13.5" customHeight="1" x14ac:dyDescent="0.25">
      <c r="C73" s="107">
        <v>66</v>
      </c>
      <c r="D73" s="103">
        <f t="shared" si="0"/>
        <v>54.780000000000008</v>
      </c>
      <c r="E73" s="93">
        <f t="shared" si="113"/>
        <v>54.924704000000006</v>
      </c>
      <c r="F73" s="93">
        <f t="shared" si="114"/>
        <v>55.919544000000009</v>
      </c>
      <c r="G73" s="93">
        <f t="shared" si="115"/>
        <v>58.43829800000001</v>
      </c>
      <c r="H73" s="93">
        <f t="shared" si="116"/>
        <v>62.96482000000001</v>
      </c>
      <c r="I73" s="93">
        <f t="shared" si="117"/>
        <v>69.793040000000005</v>
      </c>
      <c r="J73" s="93">
        <f t="shared" si="118"/>
        <v>78.565719999999999</v>
      </c>
      <c r="K73" s="93">
        <f t="shared" si="119"/>
        <v>88.785439999999994</v>
      </c>
      <c r="L73" s="97">
        <f t="shared" si="120"/>
        <v>100</v>
      </c>
      <c r="N73" s="26"/>
      <c r="O73" s="26"/>
      <c r="P73" s="26"/>
      <c r="Q73" s="26"/>
      <c r="R73" s="26"/>
      <c r="S73" s="26"/>
      <c r="T73" s="26"/>
      <c r="U73" s="26"/>
      <c r="V73" s="26"/>
    </row>
    <row r="74" spans="3:22" ht="13.5" customHeight="1" x14ac:dyDescent="0.25">
      <c r="C74" s="107">
        <v>67</v>
      </c>
      <c r="D74" s="103">
        <f t="shared" ref="D74:D86" si="121">(0.5*(C74/100+(C74/100)^2)+(1-0.5*(C74/100+(C74/100)^2))*$D$7/100)*100</f>
        <v>55.945</v>
      </c>
      <c r="E74" s="93">
        <f t="shared" si="113"/>
        <v>56.085976000000002</v>
      </c>
      <c r="F74" s="93">
        <f t="shared" si="114"/>
        <v>57.055185999999999</v>
      </c>
      <c r="G74" s="93">
        <f t="shared" si="115"/>
        <v>59.509049500000003</v>
      </c>
      <c r="H74" s="93">
        <f t="shared" si="116"/>
        <v>63.918954999999997</v>
      </c>
      <c r="I74" s="93">
        <f t="shared" si="117"/>
        <v>70.571259999999995</v>
      </c>
      <c r="J74" s="93">
        <f t="shared" si="118"/>
        <v>79.117930000000001</v>
      </c>
      <c r="K74" s="93">
        <f t="shared" si="119"/>
        <v>89.074359999999999</v>
      </c>
      <c r="L74" s="97">
        <f t="shared" si="120"/>
        <v>100</v>
      </c>
      <c r="N74" s="26"/>
      <c r="O74" s="26"/>
      <c r="P74" s="26"/>
      <c r="Q74" s="26"/>
      <c r="R74" s="26"/>
      <c r="S74" s="26"/>
      <c r="T74" s="26"/>
      <c r="U74" s="26"/>
      <c r="V74" s="26"/>
    </row>
    <row r="75" spans="3:22" ht="13.5" customHeight="1" x14ac:dyDescent="0.25">
      <c r="C75" s="107">
        <v>68</v>
      </c>
      <c r="D75" s="103">
        <f t="shared" si="121"/>
        <v>57.120000000000005</v>
      </c>
      <c r="E75" s="93">
        <f>(0.5*(C75/100+(C75/100)^2)+(1-0.5*(C75/100+(C75/100)^2))*$E$7/100)*100</f>
        <v>57.257216</v>
      </c>
      <c r="F75" s="93">
        <f>(0.5*(C75/100+(C75/100)^2)+(1-0.5*(C75/100+(C75/100)^2))*$F$7/100)*100</f>
        <v>58.200576000000005</v>
      </c>
      <c r="G75" s="93">
        <f>(0.5*(C75/100+(C75/100)^2)+(1-0.5*(C75/100+(C75/100)^2))*$G$7/100)*100</f>
        <v>60.588992000000005</v>
      </c>
      <c r="H75" s="93">
        <f>(0.5*(C75/100+(C75/100)^2)+(1-0.5*(C75/100+(C75/100)^2))*$H$7/100)*100</f>
        <v>64.881280000000004</v>
      </c>
      <c r="I75" s="93">
        <f>(0.5*(C75/100+(C75/100)^2)+(1-0.5*(C75/100+(C75/100)^2))*$I$7/100)*100</f>
        <v>71.356160000000003</v>
      </c>
      <c r="J75" s="93">
        <f>(0.5*(C75/100+(C75/100)^2)+(1-0.5*(C75/100+(C75/100)^2))*$J$7/100)*100</f>
        <v>79.674880000000002</v>
      </c>
      <c r="K75" s="93">
        <f>(0.5*(C75/100+(C75/100)^2)+(1-0.5*(C75/100+(C75/100)^2))*$K$7/100)*100</f>
        <v>89.365760000000009</v>
      </c>
      <c r="L75" s="97">
        <f>(0.5*(C75/100+(C75/100)^2)+(1-0.5*(C75/100+(C75/100)^2))*$L$7/100)*100</f>
        <v>100</v>
      </c>
      <c r="N75" s="26"/>
      <c r="O75" s="26"/>
      <c r="P75" s="26"/>
      <c r="Q75" s="26"/>
      <c r="R75" s="26"/>
      <c r="S75" s="26"/>
      <c r="T75" s="26"/>
      <c r="U75" s="26"/>
      <c r="V75" s="26"/>
    </row>
    <row r="76" spans="3:22" ht="13.5" customHeight="1" x14ac:dyDescent="0.25">
      <c r="C76" s="107">
        <v>69</v>
      </c>
      <c r="D76" s="103">
        <f t="shared" si="121"/>
        <v>58.304999999999993</v>
      </c>
      <c r="E76" s="93">
        <f>(0.5*(C76/100+(C76/100)^2)+(1-0.5*(C76/100+(C76/100)^2))*$E$7/100)*100</f>
        <v>58.438423999999998</v>
      </c>
      <c r="F76" s="93">
        <f>(0.5*(C76/100+(C76/100)^2)+(1-0.5*(C76/100+(C76/100)^2))*$F$7/100)*100</f>
        <v>59.355713999999992</v>
      </c>
      <c r="G76" s="93">
        <f>(0.5*(C76/100+(C76/100)^2)+(1-0.5*(C76/100+(C76/100)^2))*$G$7/100)*100</f>
        <v>61.678125499999993</v>
      </c>
      <c r="H76" s="93">
        <f>(0.5*(C76/100+(C76/100)^2)+(1-0.5*(C76/100+(C76/100)^2))*$H$7/100)*100</f>
        <v>65.851794999999996</v>
      </c>
      <c r="I76" s="93">
        <f>(0.5*(C76/100+(C76/100)^2)+(1-0.5*(C76/100+(C76/100)^2))*$I$7/100)*100</f>
        <v>72.147739999999999</v>
      </c>
      <c r="J76" s="93">
        <f>(0.5*(C76/100+(C76/100)^2)+(1-0.5*(C76/100+(C76/100)^2))*$J$7/100)*100</f>
        <v>80.23657</v>
      </c>
      <c r="K76" s="93">
        <f>(0.5*(C76/100+(C76/100)^2)+(1-0.5*(C76/100+(C76/100)^2))*$K$7/100)*100</f>
        <v>89.659639999999996</v>
      </c>
      <c r="L76" s="97">
        <f>(0.5*(C76/100+(C76/100)^2)+(1-0.5*(C76/100+(C76/100)^2))*$L$7/100)*100</f>
        <v>100</v>
      </c>
      <c r="N76" s="26"/>
      <c r="O76" s="26"/>
      <c r="P76" s="26"/>
      <c r="Q76" s="26"/>
      <c r="R76" s="26"/>
      <c r="S76" s="26"/>
      <c r="T76" s="26"/>
      <c r="U76" s="26"/>
      <c r="V76" s="26"/>
    </row>
    <row r="77" spans="3:22" ht="13.5" customHeight="1" x14ac:dyDescent="0.25">
      <c r="C77" s="107">
        <v>70</v>
      </c>
      <c r="D77" s="103">
        <f t="shared" si="121"/>
        <v>59.5</v>
      </c>
      <c r="E77" s="93">
        <f t="shared" ref="E77:E80" si="122">(0.5*(C77/100+(C77/100)^2)+(1-0.5*(C77/100+(C77/100)^2))*$E$7/100)*100</f>
        <v>59.629599999999996</v>
      </c>
      <c r="F77" s="93">
        <f t="shared" ref="F77:F80" si="123">(0.5*(C77/100+(C77/100)^2)+(1-0.5*(C77/100+(C77/100)^2))*$F$7/100)*100</f>
        <v>60.520600000000002</v>
      </c>
      <c r="G77" s="93">
        <f t="shared" ref="G77:G80" si="124">(0.5*(C77/100+(C77/100)^2)+(1-0.5*(C77/100+(C77/100)^2))*$G$7/100)*100</f>
        <v>62.776449999999997</v>
      </c>
      <c r="H77" s="93">
        <f t="shared" ref="H77:H80" si="125">(0.5*(C77/100+(C77/100)^2)+(1-0.5*(C77/100+(C77/100)^2))*$H$7/100)*100</f>
        <v>66.830499999999986</v>
      </c>
      <c r="I77" s="93">
        <f t="shared" ref="I77:I80" si="126">(0.5*(C77/100+(C77/100)^2)+(1-0.5*(C77/100+(C77/100)^2))*$I$7/100)*100</f>
        <v>72.945999999999998</v>
      </c>
      <c r="J77" s="93">
        <f t="shared" ref="J77:J80" si="127">(0.5*(C77/100+(C77/100)^2)+(1-0.5*(C77/100+(C77/100)^2))*$J$7/100)*100</f>
        <v>80.802999999999997</v>
      </c>
      <c r="K77" s="93">
        <f t="shared" ref="K77:K80" si="128">(0.5*(C77/100+(C77/100)^2)+(1-0.5*(C77/100+(C77/100)^2))*$K$7/100)*100</f>
        <v>89.956000000000003</v>
      </c>
      <c r="L77" s="97">
        <f t="shared" ref="L77:L80" si="129">(0.5*(C77/100+(C77/100)^2)+(1-0.5*(C77/100+(C77/100)^2))*$L$7/100)*100</f>
        <v>100</v>
      </c>
      <c r="N77" s="26"/>
      <c r="O77" s="26"/>
      <c r="P77" s="26"/>
      <c r="Q77" s="26"/>
      <c r="R77" s="26"/>
      <c r="S77" s="26"/>
      <c r="T77" s="26"/>
      <c r="U77" s="26"/>
      <c r="V77" s="26"/>
    </row>
    <row r="78" spans="3:22" ht="13.5" customHeight="1" x14ac:dyDescent="0.25">
      <c r="C78" s="107">
        <v>71</v>
      </c>
      <c r="D78" s="103">
        <f t="shared" si="121"/>
        <v>60.704999999999998</v>
      </c>
      <c r="E78" s="93">
        <f t="shared" si="122"/>
        <v>60.830744000000003</v>
      </c>
      <c r="F78" s="93">
        <f t="shared" si="123"/>
        <v>61.695233999999999</v>
      </c>
      <c r="G78" s="93">
        <f t="shared" si="124"/>
        <v>63.883965499999995</v>
      </c>
      <c r="H78" s="93">
        <f t="shared" si="125"/>
        <v>67.817395000000005</v>
      </c>
      <c r="I78" s="93">
        <f t="shared" si="126"/>
        <v>73.75094</v>
      </c>
      <c r="J78" s="93">
        <f t="shared" si="127"/>
        <v>81.374170000000007</v>
      </c>
      <c r="K78" s="93">
        <f t="shared" si="128"/>
        <v>90.254840000000002</v>
      </c>
      <c r="L78" s="97">
        <f t="shared" si="129"/>
        <v>100</v>
      </c>
      <c r="N78" s="26"/>
      <c r="O78" s="26"/>
      <c r="P78" s="26"/>
      <c r="Q78" s="26"/>
      <c r="R78" s="26"/>
      <c r="S78" s="26"/>
      <c r="T78" s="26"/>
      <c r="U78" s="26"/>
      <c r="V78" s="26"/>
    </row>
    <row r="79" spans="3:22" ht="13.5" customHeight="1" x14ac:dyDescent="0.25">
      <c r="C79" s="107">
        <v>72</v>
      </c>
      <c r="D79" s="103">
        <f t="shared" si="121"/>
        <v>61.919999999999995</v>
      </c>
      <c r="E79" s="93">
        <f t="shared" si="122"/>
        <v>62.041855999999996</v>
      </c>
      <c r="F79" s="93">
        <f t="shared" si="123"/>
        <v>62.879615999999992</v>
      </c>
      <c r="G79" s="93">
        <f t="shared" si="124"/>
        <v>65.000671999999994</v>
      </c>
      <c r="H79" s="93">
        <f t="shared" si="125"/>
        <v>68.812479999999994</v>
      </c>
      <c r="I79" s="93">
        <f t="shared" si="126"/>
        <v>74.562560000000005</v>
      </c>
      <c r="J79" s="93">
        <f t="shared" si="127"/>
        <v>81.95008</v>
      </c>
      <c r="K79" s="93">
        <f t="shared" si="128"/>
        <v>90.556159999999991</v>
      </c>
      <c r="L79" s="97">
        <f t="shared" si="129"/>
        <v>100</v>
      </c>
      <c r="N79" s="26"/>
      <c r="O79" s="26"/>
      <c r="P79" s="26"/>
      <c r="Q79" s="26"/>
      <c r="R79" s="26"/>
      <c r="S79" s="26"/>
      <c r="T79" s="26"/>
      <c r="U79" s="26"/>
      <c r="V79" s="26"/>
    </row>
    <row r="80" spans="3:22" ht="13.5" customHeight="1" x14ac:dyDescent="0.25">
      <c r="C80" s="107">
        <v>73</v>
      </c>
      <c r="D80" s="103">
        <f t="shared" si="121"/>
        <v>63.144999999999996</v>
      </c>
      <c r="E80" s="93">
        <f t="shared" si="122"/>
        <v>63.262935999999989</v>
      </c>
      <c r="F80" s="93">
        <f t="shared" si="123"/>
        <v>64.073746</v>
      </c>
      <c r="G80" s="93">
        <f t="shared" si="124"/>
        <v>66.126569500000002</v>
      </c>
      <c r="H80" s="93">
        <f t="shared" si="125"/>
        <v>69.815754999999996</v>
      </c>
      <c r="I80" s="93">
        <f t="shared" si="126"/>
        <v>75.380859999999998</v>
      </c>
      <c r="J80" s="93">
        <f t="shared" si="127"/>
        <v>82.530729999999991</v>
      </c>
      <c r="K80" s="93">
        <f t="shared" si="128"/>
        <v>90.859960000000001</v>
      </c>
      <c r="L80" s="97">
        <f t="shared" si="129"/>
        <v>100</v>
      </c>
      <c r="N80" s="26"/>
      <c r="O80" s="26"/>
      <c r="P80" s="26"/>
      <c r="Q80" s="26"/>
      <c r="R80" s="26"/>
      <c r="S80" s="26"/>
      <c r="T80" s="26"/>
      <c r="U80" s="26"/>
      <c r="V80" s="26"/>
    </row>
    <row r="81" spans="3:22" ht="13.5" customHeight="1" x14ac:dyDescent="0.25">
      <c r="C81" s="107">
        <v>74</v>
      </c>
      <c r="D81" s="103">
        <f t="shared" si="121"/>
        <v>64.38</v>
      </c>
      <c r="E81" s="93">
        <f>(0.5*(C81/100+(C81/100)^2)+(1-0.5*(C81/100+(C81/100)^2))*$E$7/100)*100</f>
        <v>64.493983999999998</v>
      </c>
      <c r="F81" s="93">
        <f>(0.5*(C81/100+(C81/100)^2)+(1-0.5*(C81/100+(C81/100)^2))*$F$7/100)*100</f>
        <v>65.277623999999989</v>
      </c>
      <c r="G81" s="93">
        <f>(0.5*(C81/100+(C81/100)^2)+(1-0.5*(C81/100+(C81/100)^2))*$G$7/100)*100</f>
        <v>67.261657999999997</v>
      </c>
      <c r="H81" s="93">
        <f>(0.5*(C81/100+(C81/100)^2)+(1-0.5*(C81/100+(C81/100)^2))*$H$7/100)*100</f>
        <v>70.827219999999997</v>
      </c>
      <c r="I81" s="93">
        <f>(0.5*(C81/100+(C81/100)^2)+(1-0.5*(C81/100+(C81/100)^2))*$I$7/100)*100</f>
        <v>76.205839999999995</v>
      </c>
      <c r="J81" s="93">
        <f>(0.5*(C81/100+(C81/100)^2)+(1-0.5*(C81/100+(C81/100)^2))*$J$7/100)*100</f>
        <v>83.116119999999995</v>
      </c>
      <c r="K81" s="93">
        <f>(0.5*(C81/100+(C81/100)^2)+(1-0.5*(C81/100+(C81/100)^2))*$K$7/100)*100</f>
        <v>91.166240000000002</v>
      </c>
      <c r="L81" s="97">
        <f>(0.5*(C81/100+(C81/100)^2)+(1-0.5*(C81/100+(C81/100)^2))*$L$7/100)*100</f>
        <v>100</v>
      </c>
      <c r="N81" s="26"/>
      <c r="O81" s="26"/>
      <c r="P81" s="26"/>
      <c r="Q81" s="26"/>
      <c r="R81" s="26"/>
      <c r="S81" s="26"/>
      <c r="T81" s="26"/>
      <c r="U81" s="26"/>
      <c r="V81" s="26"/>
    </row>
    <row r="82" spans="3:22" ht="13.5" customHeight="1" x14ac:dyDescent="0.25">
      <c r="C82" s="107">
        <v>75</v>
      </c>
      <c r="D82" s="103">
        <f t="shared" si="121"/>
        <v>65.625</v>
      </c>
      <c r="E82" s="93">
        <f>(0.5*(C82/100+(C82/100)^2)+(1-0.5*(C82/100+(C82/100)^2))*$E$7/100)*100</f>
        <v>65.734999999999999</v>
      </c>
      <c r="F82" s="93">
        <f>(0.5*(C82/100+(C82/100)^2)+(1-0.5*(C82/100+(C82/100)^2))*$F$7/100)*100</f>
        <v>66.491250000000008</v>
      </c>
      <c r="G82" s="93">
        <f>(0.5*(C82/100+(C82/100)^2)+(1-0.5*(C82/100+(C82/100)^2))*$G$7/100)*100</f>
        <v>68.405937500000007</v>
      </c>
      <c r="H82" s="93">
        <f>(0.5*(C82/100+(C82/100)^2)+(1-0.5*(C82/100+(C82/100)^2))*$H$7/100)*100</f>
        <v>71.846874999999997</v>
      </c>
      <c r="I82" s="93">
        <f>(0.5*(C82/100+(C82/100)^2)+(1-0.5*(C82/100+(C82/100)^2))*$I$7/100)*100</f>
        <v>77.037500000000009</v>
      </c>
      <c r="J82" s="93">
        <f>(0.5*(C82/100+(C82/100)^2)+(1-0.5*(C82/100+(C82/100)^2))*$J$7/100)*100</f>
        <v>83.706250000000011</v>
      </c>
      <c r="K82" s="93">
        <f>(0.5*(C82/100+(C82/100)^2)+(1-0.5*(C82/100+(C82/100)^2))*$K$7/100)*100</f>
        <v>91.474999999999994</v>
      </c>
      <c r="L82" s="97">
        <f>(0.5*(C82/100+(C82/100)^2)+(1-0.5*(C82/100+(C82/100)^2))*$L$7/100)*100</f>
        <v>100</v>
      </c>
      <c r="N82" s="26"/>
      <c r="O82" s="26"/>
      <c r="P82" s="26"/>
      <c r="Q82" s="26"/>
      <c r="R82" s="26"/>
      <c r="S82" s="26"/>
      <c r="T82" s="26"/>
      <c r="U82" s="26"/>
      <c r="V82" s="26"/>
    </row>
    <row r="83" spans="3:22" ht="13.5" customHeight="1" x14ac:dyDescent="0.25">
      <c r="C83" s="107">
        <v>76</v>
      </c>
      <c r="D83" s="103">
        <f t="shared" si="121"/>
        <v>66.88000000000001</v>
      </c>
      <c r="E83" s="93">
        <f t="shared" ref="E83:E86" si="130">(0.5*(C83/100+(C83/100)^2)+(1-0.5*(C83/100+(C83/100)^2))*$E$7/100)*100</f>
        <v>66.985984000000016</v>
      </c>
      <c r="F83" s="93">
        <f t="shared" ref="F83:F86" si="131">(0.5*(C83/100+(C83/100)^2)+(1-0.5*(C83/100+(C83/100)^2))*$F$7/100)*100</f>
        <v>67.714624000000001</v>
      </c>
      <c r="G83" s="93">
        <f t="shared" ref="G83:G86" si="132">(0.5*(C83/100+(C83/100)^2)+(1-0.5*(C83/100+(C83/100)^2))*$G$7/100)*100</f>
        <v>69.559408000000005</v>
      </c>
      <c r="H83" s="93">
        <f t="shared" ref="H83:H86" si="133">(0.5*(C83/100+(C83/100)^2)+(1-0.5*(C83/100+(C83/100)^2))*$H$7/100)*100</f>
        <v>72.874720000000011</v>
      </c>
      <c r="I83" s="93">
        <f t="shared" ref="I83:I86" si="134">(0.5*(C83/100+(C83/100)^2)+(1-0.5*(C83/100+(C83/100)^2))*$I$7/100)*100</f>
        <v>77.875840000000011</v>
      </c>
      <c r="J83" s="93">
        <f t="shared" ref="J83:J86" si="135">(0.5*(C83/100+(C83/100)^2)+(1-0.5*(C83/100+(C83/100)^2))*$J$7/100)*100</f>
        <v>84.301120000000012</v>
      </c>
      <c r="K83" s="93">
        <f t="shared" ref="K83:K86" si="136">(0.5*(C83/100+(C83/100)^2)+(1-0.5*(C83/100+(C83/100)^2))*$K$7/100)*100</f>
        <v>91.786239999999992</v>
      </c>
      <c r="L83" s="97">
        <f t="shared" ref="L83:L86" si="137">(0.5*(C83/100+(C83/100)^2)+(1-0.5*(C83/100+(C83/100)^2))*$L$7/100)*100</f>
        <v>100</v>
      </c>
      <c r="N83" s="26"/>
      <c r="O83" s="26"/>
      <c r="P83" s="26"/>
      <c r="Q83" s="26"/>
      <c r="R83" s="26"/>
      <c r="S83" s="26"/>
      <c r="T83" s="26"/>
      <c r="U83" s="26"/>
      <c r="V83" s="26"/>
    </row>
    <row r="84" spans="3:22" ht="13.5" customHeight="1" x14ac:dyDescent="0.25">
      <c r="C84" s="107">
        <v>77</v>
      </c>
      <c r="D84" s="103">
        <f t="shared" si="121"/>
        <v>68.144999999999996</v>
      </c>
      <c r="E84" s="93">
        <f t="shared" si="130"/>
        <v>68.246936000000005</v>
      </c>
      <c r="F84" s="93">
        <f t="shared" si="131"/>
        <v>68.947745999999995</v>
      </c>
      <c r="G84" s="93">
        <f t="shared" si="132"/>
        <v>70.722069499999989</v>
      </c>
      <c r="H84" s="93">
        <f t="shared" si="133"/>
        <v>73.910754999999995</v>
      </c>
      <c r="I84" s="93">
        <f t="shared" si="134"/>
        <v>78.720860000000002</v>
      </c>
      <c r="J84" s="93">
        <f t="shared" si="135"/>
        <v>84.900729999999996</v>
      </c>
      <c r="K84" s="93">
        <f t="shared" si="136"/>
        <v>92.09996000000001</v>
      </c>
      <c r="L84" s="97">
        <f t="shared" si="137"/>
        <v>100</v>
      </c>
      <c r="N84" s="26"/>
      <c r="O84" s="26"/>
      <c r="P84" s="26"/>
      <c r="Q84" s="26"/>
      <c r="R84" s="26"/>
      <c r="S84" s="26"/>
      <c r="T84" s="26"/>
      <c r="U84" s="26"/>
      <c r="V84" s="26"/>
    </row>
    <row r="85" spans="3:22" ht="13.5" customHeight="1" x14ac:dyDescent="0.25">
      <c r="C85" s="107">
        <v>78</v>
      </c>
      <c r="D85" s="103">
        <f t="shared" si="121"/>
        <v>69.42</v>
      </c>
      <c r="E85" s="93">
        <f t="shared" si="130"/>
        <v>69.517855999999995</v>
      </c>
      <c r="F85" s="93">
        <f t="shared" si="131"/>
        <v>70.190616000000006</v>
      </c>
      <c r="G85" s="93">
        <f t="shared" si="132"/>
        <v>71.893922000000003</v>
      </c>
      <c r="H85" s="93">
        <f t="shared" si="133"/>
        <v>74.954980000000006</v>
      </c>
      <c r="I85" s="93">
        <f t="shared" si="134"/>
        <v>79.57256000000001</v>
      </c>
      <c r="J85" s="93">
        <f t="shared" si="135"/>
        <v>85.505080000000007</v>
      </c>
      <c r="K85" s="93">
        <f t="shared" si="136"/>
        <v>92.416160000000005</v>
      </c>
      <c r="L85" s="97">
        <f t="shared" si="137"/>
        <v>100</v>
      </c>
      <c r="N85" s="26"/>
      <c r="O85" s="26"/>
      <c r="P85" s="26"/>
      <c r="Q85" s="26"/>
      <c r="R85" s="26"/>
      <c r="S85" s="26"/>
      <c r="T85" s="26"/>
      <c r="U85" s="26"/>
      <c r="V85" s="26"/>
    </row>
    <row r="86" spans="3:22" ht="13.5" customHeight="1" x14ac:dyDescent="0.25">
      <c r="C86" s="107">
        <v>79</v>
      </c>
      <c r="D86" s="103">
        <f t="shared" si="121"/>
        <v>70.705000000000013</v>
      </c>
      <c r="E86" s="93">
        <f t="shared" si="130"/>
        <v>70.798743999999999</v>
      </c>
      <c r="F86" s="93">
        <f t="shared" si="131"/>
        <v>71.443234000000018</v>
      </c>
      <c r="G86" s="93">
        <f t="shared" si="132"/>
        <v>73.074965500000005</v>
      </c>
      <c r="H86" s="93">
        <f t="shared" si="133"/>
        <v>76.007395000000002</v>
      </c>
      <c r="I86" s="93">
        <f t="shared" si="134"/>
        <v>80.430940000000007</v>
      </c>
      <c r="J86" s="93">
        <f t="shared" si="135"/>
        <v>86.114170000000001</v>
      </c>
      <c r="K86" s="93">
        <f t="shared" si="136"/>
        <v>92.734840000000005</v>
      </c>
      <c r="L86" s="97">
        <f t="shared" si="137"/>
        <v>100</v>
      </c>
      <c r="N86" s="26"/>
      <c r="O86" s="26"/>
      <c r="P86" s="26"/>
      <c r="Q86" s="26"/>
      <c r="R86" s="26"/>
      <c r="S86" s="26"/>
      <c r="T86" s="26"/>
      <c r="U86" s="26"/>
      <c r="V86" s="26"/>
    </row>
    <row r="87" spans="3:22" ht="13.5" customHeight="1" x14ac:dyDescent="0.25">
      <c r="C87" s="107">
        <v>80</v>
      </c>
      <c r="D87" s="103">
        <f t="shared" ref="D87:D107" si="138">(0.5*(C87/100+(C87/100)^2)+(1-0.5*(C87/100+(C87/100)^2))*$D$7/100)*100</f>
        <v>72.000000000000014</v>
      </c>
      <c r="E87" s="93">
        <f>(0.5*(C87/100+(C87/100)^2)+(1-0.5*(C87/100+(C87/100)^2))*$E$7/100)*100</f>
        <v>72.089600000000004</v>
      </c>
      <c r="F87" s="93">
        <f>(0.5*(C87/100+(C87/100)^2)+(1-0.5*(C87/100+(C87/100)^2))*$F$7/100)*100</f>
        <v>72.705600000000004</v>
      </c>
      <c r="G87" s="93">
        <f>(0.5*(C87/100+(C87/100)^2)+(1-0.5*(C87/100+(C87/100)^2))*$G$7/100)*100</f>
        <v>74.265200000000007</v>
      </c>
      <c r="H87" s="93">
        <f>(0.5*(C87/100+(C87/100)^2)+(1-0.5*(C87/100+(C87/100)^2))*$H$7/100)*100</f>
        <v>77.067999999999998</v>
      </c>
      <c r="I87" s="93">
        <f>(0.5*(C87/100+(C87/100)^2)+(1-0.5*(C87/100+(C87/100)^2))*$I$7/100)*100</f>
        <v>81.296000000000006</v>
      </c>
      <c r="J87" s="93">
        <f>(0.5*(C87/100+(C87/100)^2)+(1-0.5*(C87/100+(C87/100)^2))*$J$7/100)*100</f>
        <v>86.728000000000009</v>
      </c>
      <c r="K87" s="93">
        <f>(0.5*(C87/100+(C87/100)^2)+(1-0.5*(C87/100+(C87/100)^2))*$K$7/100)*100</f>
        <v>93.056000000000012</v>
      </c>
      <c r="L87" s="97">
        <f>(0.5*(C87/100+(C87/100)^2)+(1-0.5*(C87/100+(C87/100)^2))*$L$7/100)*100</f>
        <v>100</v>
      </c>
      <c r="N87" s="26"/>
      <c r="O87" s="26"/>
      <c r="P87" s="26"/>
      <c r="Q87" s="26"/>
      <c r="R87" s="26"/>
      <c r="S87" s="26"/>
      <c r="T87" s="26"/>
      <c r="U87" s="26"/>
      <c r="V87" s="26"/>
    </row>
    <row r="88" spans="3:22" ht="13.5" customHeight="1" x14ac:dyDescent="0.25">
      <c r="C88" s="107">
        <v>81</v>
      </c>
      <c r="D88" s="103">
        <f t="shared" si="138"/>
        <v>73.305000000000007</v>
      </c>
      <c r="E88" s="93">
        <f t="shared" ref="E88:E90" si="139">(0.5*(C88/100+(C88/100)^2)+(1-0.5*(C88/100+(C88/100)^2))*$E$7/100)*100</f>
        <v>73.39042400000001</v>
      </c>
      <c r="F88" s="93">
        <f t="shared" ref="F88:F90" si="140">(0.5*(C88/100+(C88/100)^2)+(1-0.5*(C88/100+(C88/100)^2))*$F$7/100)*100</f>
        <v>73.977714000000006</v>
      </c>
      <c r="G88" s="93">
        <f t="shared" ref="G88:G90" si="141">(0.5*(C88/100+(C88/100)^2)+(1-0.5*(C88/100+(C88/100)^2))*$G$7/100)*100</f>
        <v>75.464625500000011</v>
      </c>
      <c r="H88" s="93">
        <f t="shared" ref="H88:H90" si="142">(0.5*(C88/100+(C88/100)^2)+(1-0.5*(C88/100+(C88/100)^2))*$H$7/100)*100</f>
        <v>78.136795000000006</v>
      </c>
      <c r="I88" s="93">
        <f t="shared" ref="I88:I90" si="143">(0.5*(C88/100+(C88/100)^2)+(1-0.5*(C88/100+(C88/100)^2))*$I$7/100)*100</f>
        <v>82.167739999999995</v>
      </c>
      <c r="J88" s="93">
        <f t="shared" ref="J88:J90" si="144">(0.5*(C88/100+(C88/100)^2)+(1-0.5*(C88/100+(C88/100)^2))*$J$7/100)*100</f>
        <v>87.34657</v>
      </c>
      <c r="K88" s="93">
        <f t="shared" ref="K88:K90" si="145">(0.5*(C88/100+(C88/100)^2)+(1-0.5*(C88/100+(C88/100)^2))*$K$7/100)*100</f>
        <v>93.379640000000009</v>
      </c>
      <c r="L88" s="97">
        <f t="shared" ref="L88:L90" si="146">(0.5*(C88/100+(C88/100)^2)+(1-0.5*(C88/100+(C88/100)^2))*$L$7/100)*100</f>
        <v>100</v>
      </c>
      <c r="N88" s="26"/>
      <c r="O88" s="26"/>
      <c r="P88" s="26"/>
      <c r="Q88" s="26"/>
      <c r="R88" s="26"/>
      <c r="S88" s="26"/>
      <c r="T88" s="26"/>
      <c r="U88" s="26"/>
      <c r="V88" s="26"/>
    </row>
    <row r="89" spans="3:22" ht="13.5" customHeight="1" x14ac:dyDescent="0.25">
      <c r="C89" s="107">
        <v>82</v>
      </c>
      <c r="D89" s="103">
        <f t="shared" si="138"/>
        <v>74.62</v>
      </c>
      <c r="E89" s="93">
        <f t="shared" si="139"/>
        <v>74.701215999999988</v>
      </c>
      <c r="F89" s="93">
        <f t="shared" si="140"/>
        <v>75.259575999999996</v>
      </c>
      <c r="G89" s="93">
        <f t="shared" si="141"/>
        <v>76.673242000000002</v>
      </c>
      <c r="H89" s="93">
        <f t="shared" si="142"/>
        <v>79.21378</v>
      </c>
      <c r="I89" s="93">
        <f t="shared" si="143"/>
        <v>83.04616</v>
      </c>
      <c r="J89" s="93">
        <f t="shared" si="144"/>
        <v>87.969880000000003</v>
      </c>
      <c r="K89" s="93">
        <f t="shared" si="145"/>
        <v>93.705759999999998</v>
      </c>
      <c r="L89" s="97">
        <f t="shared" si="146"/>
        <v>100</v>
      </c>
      <c r="N89" s="26"/>
      <c r="O89" s="26"/>
      <c r="P89" s="26"/>
      <c r="Q89" s="26"/>
      <c r="R89" s="26"/>
      <c r="S89" s="26"/>
      <c r="T89" s="26"/>
      <c r="U89" s="26"/>
      <c r="V89" s="26"/>
    </row>
    <row r="90" spans="3:22" ht="13.5" customHeight="1" x14ac:dyDescent="0.25">
      <c r="C90" s="107">
        <v>83</v>
      </c>
      <c r="D90" s="103">
        <f t="shared" si="138"/>
        <v>75.944999999999993</v>
      </c>
      <c r="E90" s="93">
        <f t="shared" si="139"/>
        <v>76.021975999999995</v>
      </c>
      <c r="F90" s="93">
        <f t="shared" si="140"/>
        <v>76.551185999999987</v>
      </c>
      <c r="G90" s="93">
        <f t="shared" si="141"/>
        <v>77.891049499999994</v>
      </c>
      <c r="H90" s="93">
        <f t="shared" si="142"/>
        <v>80.298954999999992</v>
      </c>
      <c r="I90" s="93">
        <f t="shared" si="143"/>
        <v>83.931259999999995</v>
      </c>
      <c r="J90" s="93">
        <f t="shared" si="144"/>
        <v>88.597930000000005</v>
      </c>
      <c r="K90" s="93">
        <f t="shared" si="145"/>
        <v>94.034359999999992</v>
      </c>
      <c r="L90" s="97">
        <f t="shared" si="146"/>
        <v>100</v>
      </c>
      <c r="N90" s="26"/>
      <c r="O90" s="26"/>
      <c r="P90" s="26"/>
      <c r="Q90" s="26"/>
      <c r="R90" s="26"/>
      <c r="S90" s="26"/>
      <c r="T90" s="26"/>
      <c r="U90" s="26"/>
      <c r="V90" s="26"/>
    </row>
    <row r="91" spans="3:22" ht="13.5" customHeight="1" x14ac:dyDescent="0.25">
      <c r="C91" s="107">
        <v>84</v>
      </c>
      <c r="D91" s="103">
        <f t="shared" si="138"/>
        <v>77.279999999999987</v>
      </c>
      <c r="E91" s="93">
        <f>(0.5*(C91/100+(C91/100)^2)+(1-0.5*(C91/100+(C91/100)^2))*$E$7/100)*100</f>
        <v>77.352703999999989</v>
      </c>
      <c r="F91" s="93">
        <f>(0.5*(C91/100+(C91/100)^2)+(1-0.5*(C91/100+(C91/100)^2))*$F$7/100)*100</f>
        <v>77.852543999999995</v>
      </c>
      <c r="G91" s="93">
        <f>(0.5*(C91/100+(C91/100)^2)+(1-0.5*(C91/100+(C91/100)^2))*$G$7/100)*100</f>
        <v>79.118048000000002</v>
      </c>
      <c r="H91" s="93">
        <f>(0.5*(C91/100+(C91/100)^2)+(1-0.5*(C91/100+(C91/100)^2))*$H$7/100)*100</f>
        <v>81.392319999999998</v>
      </c>
      <c r="I91" s="93">
        <f>(0.5*(C91/100+(C91/100)^2)+(1-0.5*(C91/100+(C91/100)^2))*$I$7/100)*100</f>
        <v>84.823039999999992</v>
      </c>
      <c r="J91" s="93">
        <f>(0.5*(C91/100+(C91/100)^2)+(1-0.5*(C91/100+(C91/100)^2))*$J$7/100)*100</f>
        <v>89.230719999999991</v>
      </c>
      <c r="K91" s="93">
        <f>(0.5*(C91/100+(C91/100)^2)+(1-0.5*(C91/100+(C91/100)^2))*$K$7/100)*100</f>
        <v>94.365440000000007</v>
      </c>
      <c r="L91" s="97">
        <f>(0.5*(C91/100+(C91/100)^2)+(1-0.5*(C91/100+(C91/100)^2))*$L$7/100)*100</f>
        <v>100</v>
      </c>
      <c r="N91" s="26"/>
      <c r="O91" s="26"/>
      <c r="P91" s="26"/>
      <c r="Q91" s="26"/>
      <c r="R91" s="26"/>
      <c r="S91" s="26"/>
      <c r="T91" s="26"/>
      <c r="U91" s="26"/>
      <c r="V91" s="26"/>
    </row>
    <row r="92" spans="3:22" ht="13.5" customHeight="1" x14ac:dyDescent="0.25">
      <c r="C92" s="107">
        <v>85</v>
      </c>
      <c r="D92" s="103">
        <f t="shared" si="138"/>
        <v>78.624999999999986</v>
      </c>
      <c r="E92" s="93">
        <f>(0.5*(C92/100+(C92/100)^2)+(1-0.5*(C92/100+(C92/100)^2))*$E$7/100)*100</f>
        <v>78.693399999999997</v>
      </c>
      <c r="F92" s="93">
        <f>(0.5*(C92/100+(C92/100)^2)+(1-0.5*(C92/100+(C92/100)^2))*$F$7/100)*100</f>
        <v>79.16364999999999</v>
      </c>
      <c r="G92" s="93">
        <f>(0.5*(C92/100+(C92/100)^2)+(1-0.5*(C92/100+(C92/100)^2))*$G$7/100)*100</f>
        <v>80.354237499999996</v>
      </c>
      <c r="H92" s="93">
        <f>(0.5*(C92/100+(C92/100)^2)+(1-0.5*(C92/100+(C92/100)^2))*$H$7/100)*100</f>
        <v>82.493874999999989</v>
      </c>
      <c r="I92" s="93">
        <f>(0.5*(C92/100+(C92/100)^2)+(1-0.5*(C92/100+(C92/100)^2))*$I$7/100)*100</f>
        <v>85.721499999999992</v>
      </c>
      <c r="J92" s="93">
        <f>(0.5*(C92/100+(C92/100)^2)+(1-0.5*(C92/100+(C92/100)^2))*$J$7/100)*100</f>
        <v>89.868249999999989</v>
      </c>
      <c r="K92" s="93">
        <f>(0.5*(C92/100+(C92/100)^2)+(1-0.5*(C92/100+(C92/100)^2))*$K$7/100)*100</f>
        <v>94.698999999999998</v>
      </c>
      <c r="L92" s="97">
        <f>(0.5*(C92/100+(C92/100)^2)+(1-0.5*(C92/100+(C92/100)^2))*$L$7/100)*100</f>
        <v>100</v>
      </c>
      <c r="N92" s="26"/>
      <c r="O92" s="26"/>
      <c r="P92" s="26"/>
      <c r="Q92" s="26"/>
      <c r="R92" s="26"/>
      <c r="S92" s="26"/>
      <c r="T92" s="26"/>
      <c r="U92" s="26"/>
      <c r="V92" s="26"/>
    </row>
    <row r="93" spans="3:22" ht="13.5" customHeight="1" x14ac:dyDescent="0.25">
      <c r="C93" s="107">
        <v>86</v>
      </c>
      <c r="D93" s="103">
        <f t="shared" si="138"/>
        <v>79.97999999999999</v>
      </c>
      <c r="E93" s="93">
        <f t="shared" ref="E93:E96" si="147">(0.5*(C93/100+(C93/100)^2)+(1-0.5*(C93/100+(C93/100)^2))*$E$7/100)*100</f>
        <v>80.044063999999992</v>
      </c>
      <c r="F93" s="93">
        <f t="shared" ref="F93:F96" si="148">(0.5*(C93/100+(C93/100)^2)+(1-0.5*(C93/100+(C93/100)^2))*$F$7/100)*100</f>
        <v>80.484504000000001</v>
      </c>
      <c r="G93" s="93">
        <f t="shared" ref="G93:G96" si="149">(0.5*(C93/100+(C93/100)^2)+(1-0.5*(C93/100+(C93/100)^2))*$G$7/100)*100</f>
        <v>81.599617999999992</v>
      </c>
      <c r="H93" s="93">
        <f t="shared" ref="H93:H96" si="150">(0.5*(C93/100+(C93/100)^2)+(1-0.5*(C93/100+(C93/100)^2))*$H$7/100)*100</f>
        <v>83.603620000000006</v>
      </c>
      <c r="I93" s="93">
        <f t="shared" ref="I93:I96" si="151">(0.5*(C93/100+(C93/100)^2)+(1-0.5*(C93/100+(C93/100)^2))*$I$7/100)*100</f>
        <v>86.626639999999995</v>
      </c>
      <c r="J93" s="93">
        <f t="shared" ref="J93:J96" si="152">(0.5*(C93/100+(C93/100)^2)+(1-0.5*(C93/100+(C93/100)^2))*$J$7/100)*100</f>
        <v>90.51052</v>
      </c>
      <c r="K93" s="93">
        <f t="shared" ref="K93:K96" si="153">(0.5*(C93/100+(C93/100)^2)+(1-0.5*(C93/100+(C93/100)^2))*$K$7/100)*100</f>
        <v>95.035040000000009</v>
      </c>
      <c r="L93" s="97">
        <f t="shared" ref="L93:L96" si="154">(0.5*(C93/100+(C93/100)^2)+(1-0.5*(C93/100+(C93/100)^2))*$L$7/100)*100</f>
        <v>100</v>
      </c>
      <c r="N93" s="26"/>
      <c r="O93" s="26"/>
      <c r="P93" s="26"/>
      <c r="Q93" s="26"/>
      <c r="R93" s="26"/>
      <c r="S93" s="26"/>
      <c r="T93" s="26"/>
      <c r="U93" s="26"/>
      <c r="V93" s="26"/>
    </row>
    <row r="94" spans="3:22" ht="13.5" customHeight="1" x14ac:dyDescent="0.25">
      <c r="C94" s="107">
        <v>87</v>
      </c>
      <c r="D94" s="103">
        <f t="shared" si="138"/>
        <v>81.344999999999999</v>
      </c>
      <c r="E94" s="93">
        <f t="shared" si="147"/>
        <v>81.404696000000001</v>
      </c>
      <c r="F94" s="93">
        <f t="shared" si="148"/>
        <v>81.815106</v>
      </c>
      <c r="G94" s="93">
        <f t="shared" si="149"/>
        <v>82.854189500000004</v>
      </c>
      <c r="H94" s="93">
        <f t="shared" si="150"/>
        <v>84.721555000000009</v>
      </c>
      <c r="I94" s="93">
        <f t="shared" si="151"/>
        <v>87.538460000000001</v>
      </c>
      <c r="J94" s="93">
        <f t="shared" si="152"/>
        <v>91.157529999999994</v>
      </c>
      <c r="K94" s="93">
        <f t="shared" si="153"/>
        <v>95.373559999999998</v>
      </c>
      <c r="L94" s="97">
        <f t="shared" si="154"/>
        <v>100</v>
      </c>
      <c r="N94" s="26"/>
      <c r="O94" s="26"/>
      <c r="P94" s="26"/>
      <c r="Q94" s="26"/>
      <c r="R94" s="26"/>
      <c r="S94" s="26"/>
      <c r="T94" s="26"/>
      <c r="U94" s="26"/>
      <c r="V94" s="26"/>
    </row>
    <row r="95" spans="3:22" ht="13.5" customHeight="1" x14ac:dyDescent="0.25">
      <c r="C95" s="107">
        <v>88</v>
      </c>
      <c r="D95" s="103">
        <f t="shared" si="138"/>
        <v>82.72</v>
      </c>
      <c r="E95" s="93">
        <f t="shared" si="147"/>
        <v>82.775295999999997</v>
      </c>
      <c r="F95" s="93">
        <f t="shared" si="148"/>
        <v>83.155456000000001</v>
      </c>
      <c r="G95" s="93">
        <f t="shared" si="149"/>
        <v>84.117952000000002</v>
      </c>
      <c r="H95" s="93">
        <f t="shared" si="150"/>
        <v>85.847679999999997</v>
      </c>
      <c r="I95" s="93">
        <f t="shared" si="151"/>
        <v>88.456959999999995</v>
      </c>
      <c r="J95" s="93">
        <f t="shared" si="152"/>
        <v>91.809279999999987</v>
      </c>
      <c r="K95" s="93">
        <f t="shared" si="153"/>
        <v>95.714560000000006</v>
      </c>
      <c r="L95" s="97">
        <f t="shared" si="154"/>
        <v>100</v>
      </c>
      <c r="N95" s="26"/>
      <c r="O95" s="26"/>
      <c r="P95" s="26"/>
      <c r="Q95" s="26"/>
      <c r="R95" s="26"/>
      <c r="S95" s="26"/>
      <c r="T95" s="26"/>
      <c r="U95" s="26"/>
      <c r="V95" s="26"/>
    </row>
    <row r="96" spans="3:22" ht="13.5" customHeight="1" x14ac:dyDescent="0.25">
      <c r="C96" s="107">
        <v>89</v>
      </c>
      <c r="D96" s="103">
        <f t="shared" si="138"/>
        <v>84.105000000000004</v>
      </c>
      <c r="E96" s="93">
        <f t="shared" si="147"/>
        <v>84.155864000000008</v>
      </c>
      <c r="F96" s="93">
        <f t="shared" si="148"/>
        <v>84.505554000000004</v>
      </c>
      <c r="G96" s="93">
        <f t="shared" si="149"/>
        <v>85.390905500000002</v>
      </c>
      <c r="H96" s="93">
        <f t="shared" si="150"/>
        <v>86.981995000000012</v>
      </c>
      <c r="I96" s="93">
        <f t="shared" si="151"/>
        <v>89.382140000000007</v>
      </c>
      <c r="J96" s="93">
        <f t="shared" si="152"/>
        <v>92.465770000000006</v>
      </c>
      <c r="K96" s="93">
        <f t="shared" si="153"/>
        <v>96.058040000000005</v>
      </c>
      <c r="L96" s="97">
        <f t="shared" si="154"/>
        <v>100</v>
      </c>
      <c r="N96" s="26"/>
      <c r="O96" s="26"/>
      <c r="P96" s="26"/>
      <c r="Q96" s="26"/>
      <c r="R96" s="26"/>
      <c r="S96" s="26"/>
      <c r="T96" s="26"/>
      <c r="U96" s="26"/>
      <c r="V96" s="26"/>
    </row>
    <row r="97" spans="3:22" ht="13.5" customHeight="1" x14ac:dyDescent="0.25">
      <c r="C97" s="107">
        <v>90</v>
      </c>
      <c r="D97" s="103">
        <f t="shared" si="138"/>
        <v>85.5</v>
      </c>
      <c r="E97" s="93">
        <f>(0.5*(C97/100+(C97/100)^2)+(1-0.5*(C97/100+(C97/100)^2))*$E$7/100)*100</f>
        <v>85.546400000000006</v>
      </c>
      <c r="F97" s="93">
        <f>(0.5*(C97/100+(C97/100)^2)+(1-0.5*(C97/100+(C97/100)^2))*$F$7/100)*100</f>
        <v>85.865400000000008</v>
      </c>
      <c r="G97" s="93">
        <f>(0.5*(C97/100+(C97/100)^2)+(1-0.5*(C97/100+(C97/100)^2))*$G$7/100)*100</f>
        <v>86.673049999999989</v>
      </c>
      <c r="H97" s="93">
        <f>(0.5*(C97/100+(C97/100)^2)+(1-0.5*(C97/100+(C97/100)^2))*$H$7/100)*100</f>
        <v>88.124499999999998</v>
      </c>
      <c r="I97" s="93">
        <f>(0.5*(C97/100+(C97/100)^2)+(1-0.5*(C97/100+(C97/100)^2))*$I$7/100)*100</f>
        <v>90.313999999999993</v>
      </c>
      <c r="J97" s="93">
        <f>(0.5*(C97/100+(C97/100)^2)+(1-0.5*(C97/100+(C97/100)^2))*$J$7/100)*100</f>
        <v>93.12700000000001</v>
      </c>
      <c r="K97" s="93">
        <f>(0.5*(C97/100+(C97/100)^2)+(1-0.5*(C97/100+(C97/100)^2))*$K$7/100)*100</f>
        <v>96.403999999999996</v>
      </c>
      <c r="L97" s="97">
        <f>(0.5*(C97/100+(C97/100)^2)+(1-0.5*(C97/100+(C97/100)^2))*$L$7/100)*100</f>
        <v>100</v>
      </c>
      <c r="N97" s="26"/>
      <c r="O97" s="26"/>
      <c r="P97" s="26"/>
      <c r="Q97" s="26"/>
      <c r="R97" s="26"/>
      <c r="S97" s="26"/>
      <c r="T97" s="26"/>
      <c r="U97" s="26"/>
      <c r="V97" s="26"/>
    </row>
    <row r="98" spans="3:22" ht="13.5" customHeight="1" x14ac:dyDescent="0.25">
      <c r="C98" s="107">
        <v>91</v>
      </c>
      <c r="D98" s="103">
        <f t="shared" si="138"/>
        <v>86.905000000000015</v>
      </c>
      <c r="E98" s="93">
        <f>(0.5*(C98/100+(C98/100)^2)+(1-0.5*(C98/100+(C98/100)^2))*$E$7/100)*100</f>
        <v>86.946904000000018</v>
      </c>
      <c r="F98" s="93">
        <f>(0.5*(C98/100+(C98/100)^2)+(1-0.5*(C98/100+(C98/100)^2))*$F$7/100)*100</f>
        <v>87.234994000000015</v>
      </c>
      <c r="G98" s="93">
        <f>(0.5*(C98/100+(C98/100)^2)+(1-0.5*(C98/100+(C98/100)^2))*$G$7/100)*100</f>
        <v>87.964385500000006</v>
      </c>
      <c r="H98" s="93">
        <f>(0.5*(C98/100+(C98/100)^2)+(1-0.5*(C98/100+(C98/100)^2))*$H$7/100)*100</f>
        <v>89.275195000000011</v>
      </c>
      <c r="I98" s="93">
        <f>(0.5*(C98/100+(C98/100)^2)+(1-0.5*(C98/100+(C98/100)^2))*$I$7/100)*100</f>
        <v>91.25254000000001</v>
      </c>
      <c r="J98" s="93">
        <f>(0.5*(C98/100+(C98/100)^2)+(1-0.5*(C98/100+(C98/100)^2))*$J$7/100)*100</f>
        <v>93.792970000000011</v>
      </c>
      <c r="K98" s="93">
        <f>(0.5*(C98/100+(C98/100)^2)+(1-0.5*(C98/100+(C98/100)^2))*$K$7/100)*100</f>
        <v>96.752440000000007</v>
      </c>
      <c r="L98" s="97">
        <f>(0.5*(C98/100+(C98/100)^2)+(1-0.5*(C98/100+(C98/100)^2))*$L$7/100)*100</f>
        <v>100</v>
      </c>
      <c r="N98" s="26"/>
      <c r="O98" s="26"/>
      <c r="P98" s="26"/>
      <c r="Q98" s="26"/>
      <c r="R98" s="26"/>
      <c r="S98" s="26"/>
      <c r="T98" s="26"/>
      <c r="U98" s="26"/>
      <c r="V98" s="26"/>
    </row>
    <row r="99" spans="3:22" ht="13.5" customHeight="1" x14ac:dyDescent="0.25">
      <c r="C99" s="107">
        <v>92</v>
      </c>
      <c r="D99" s="103">
        <f t="shared" si="138"/>
        <v>88.32</v>
      </c>
      <c r="E99" s="93">
        <f t="shared" ref="E99:E102" si="155">(0.5*(C99/100+(C99/100)^2)+(1-0.5*(C99/100+(C99/100)^2))*$E$7/100)*100</f>
        <v>88.357376000000002</v>
      </c>
      <c r="F99" s="93">
        <f t="shared" ref="F99:F102" si="156">(0.5*(C99/100+(C99/100)^2)+(1-0.5*(C99/100+(C99/100)^2))*$F$7/100)*100</f>
        <v>88.614335999999994</v>
      </c>
      <c r="G99" s="93">
        <f t="shared" ref="G99:G102" si="157">(0.5*(C99/100+(C99/100)^2)+(1-0.5*(C99/100+(C99/100)^2))*$G$7/100)*100</f>
        <v>89.264911999999995</v>
      </c>
      <c r="H99" s="93">
        <f t="shared" ref="H99:H102" si="158">(0.5*(C99/100+(C99/100)^2)+(1-0.5*(C99/100+(C99/100)^2))*$H$7/100)*100</f>
        <v>90.434079999999994</v>
      </c>
      <c r="I99" s="93">
        <f t="shared" ref="I99:I102" si="159">(0.5*(C99/100+(C99/100)^2)+(1-0.5*(C99/100+(C99/100)^2))*$I$7/100)*100</f>
        <v>92.197759999999988</v>
      </c>
      <c r="J99" s="93">
        <f t="shared" ref="J99:J102" si="160">(0.5*(C99/100+(C99/100)^2)+(1-0.5*(C99/100+(C99/100)^2))*$J$7/100)*100</f>
        <v>94.463679999999997</v>
      </c>
      <c r="K99" s="93">
        <f t="shared" ref="K99:K102" si="161">(0.5*(C99/100+(C99/100)^2)+(1-0.5*(C99/100+(C99/100)^2))*$K$7/100)*100</f>
        <v>97.103359999999995</v>
      </c>
      <c r="L99" s="97">
        <f t="shared" ref="L99:L102" si="162">(0.5*(C99/100+(C99/100)^2)+(1-0.5*(C99/100+(C99/100)^2))*$L$7/100)*100</f>
        <v>100</v>
      </c>
      <c r="N99" s="26"/>
      <c r="O99" s="26"/>
      <c r="P99" s="26"/>
      <c r="Q99" s="26"/>
      <c r="R99" s="26"/>
      <c r="S99" s="26"/>
      <c r="T99" s="26"/>
      <c r="U99" s="26"/>
      <c r="V99" s="26"/>
    </row>
    <row r="100" spans="3:22" ht="13.5" customHeight="1" x14ac:dyDescent="0.25">
      <c r="C100" s="107">
        <v>93</v>
      </c>
      <c r="D100" s="103">
        <f t="shared" si="138"/>
        <v>89.745000000000005</v>
      </c>
      <c r="E100" s="93">
        <f t="shared" si="155"/>
        <v>89.777816000000016</v>
      </c>
      <c r="F100" s="93">
        <f t="shared" si="156"/>
        <v>90.003426000000005</v>
      </c>
      <c r="G100" s="93">
        <f t="shared" si="157"/>
        <v>90.5746295</v>
      </c>
      <c r="H100" s="93">
        <f t="shared" si="158"/>
        <v>91.601155000000006</v>
      </c>
      <c r="I100" s="93">
        <f t="shared" si="159"/>
        <v>93.149659999999997</v>
      </c>
      <c r="J100" s="93">
        <f t="shared" si="160"/>
        <v>95.139130000000009</v>
      </c>
      <c r="K100" s="93">
        <f t="shared" si="161"/>
        <v>97.456760000000003</v>
      </c>
      <c r="L100" s="97">
        <f t="shared" si="162"/>
        <v>100</v>
      </c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3:22" ht="13.5" customHeight="1" x14ac:dyDescent="0.25">
      <c r="C101" s="107">
        <v>94</v>
      </c>
      <c r="D101" s="103">
        <f t="shared" si="138"/>
        <v>91.179999999999993</v>
      </c>
      <c r="E101" s="93">
        <f t="shared" si="155"/>
        <v>91.208223999999987</v>
      </c>
      <c r="F101" s="93">
        <f t="shared" si="156"/>
        <v>91.402264000000002</v>
      </c>
      <c r="G101" s="93">
        <f t="shared" si="157"/>
        <v>91.893537999999992</v>
      </c>
      <c r="H101" s="93">
        <f t="shared" si="158"/>
        <v>92.776419999999987</v>
      </c>
      <c r="I101" s="93">
        <f t="shared" si="159"/>
        <v>94.108239999999995</v>
      </c>
      <c r="J101" s="93">
        <f t="shared" si="160"/>
        <v>95.819319999999991</v>
      </c>
      <c r="K101" s="93">
        <f t="shared" si="161"/>
        <v>97.812640000000002</v>
      </c>
      <c r="L101" s="97">
        <f t="shared" si="162"/>
        <v>100</v>
      </c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3:22" ht="13.5" customHeight="1" x14ac:dyDescent="0.25">
      <c r="C102" s="107">
        <v>95</v>
      </c>
      <c r="D102" s="103">
        <f t="shared" si="138"/>
        <v>92.625</v>
      </c>
      <c r="E102" s="93">
        <f t="shared" si="155"/>
        <v>92.648600000000002</v>
      </c>
      <c r="F102" s="93">
        <f t="shared" si="156"/>
        <v>92.810850000000002</v>
      </c>
      <c r="G102" s="93">
        <f t="shared" si="157"/>
        <v>93.2216375</v>
      </c>
      <c r="H102" s="93">
        <f t="shared" si="158"/>
        <v>93.959875000000011</v>
      </c>
      <c r="I102" s="93">
        <f t="shared" si="159"/>
        <v>95.073499999999996</v>
      </c>
      <c r="J102" s="93">
        <f t="shared" si="160"/>
        <v>96.504249999999999</v>
      </c>
      <c r="K102" s="93">
        <f t="shared" si="161"/>
        <v>98.170999999999992</v>
      </c>
      <c r="L102" s="97">
        <f t="shared" si="162"/>
        <v>100</v>
      </c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3:22" ht="13.5" customHeight="1" x14ac:dyDescent="0.25">
      <c r="C103" s="107">
        <v>96</v>
      </c>
      <c r="D103" s="103">
        <f t="shared" si="138"/>
        <v>94.08</v>
      </c>
      <c r="E103" s="93">
        <f>(0.5*(C103/100+(C103/100)^2)+(1-0.5*(C103/100+(C103/100)^2))*$E$7/100)*100</f>
        <v>94.098943999999989</v>
      </c>
      <c r="F103" s="93">
        <f>(0.5*(C103/100+(C103/100)^2)+(1-0.5*(C103/100+(C103/100)^2))*$F$7/100)*100</f>
        <v>94.229184000000004</v>
      </c>
      <c r="G103" s="93">
        <f>(0.5*(C103/100+(C103/100)^2)+(1-0.5*(C103/100+(C103/100)^2))*$G$7/100)*100</f>
        <v>94.558927999999995</v>
      </c>
      <c r="H103" s="93">
        <f>(0.5*(C103/100+(C103/100)^2)+(1-0.5*(C103/100+(C103/100)^2))*$H$7/100)*100</f>
        <v>95.151520000000005</v>
      </c>
      <c r="I103" s="93">
        <f>(0.5*(C103/100+(C103/100)^2)+(1-0.5*(C103/100+(C103/100)^2))*$I$7/100)*100</f>
        <v>96.045439999999999</v>
      </c>
      <c r="J103" s="93">
        <f>(0.5*(C103/100+(C103/100)^2)+(1-0.5*(C103/100+(C103/100)^2))*$J$7/100)*100</f>
        <v>97.193920000000006</v>
      </c>
      <c r="K103" s="93">
        <f>(0.5*(C103/100+(C103/100)^2)+(1-0.5*(C103/100+(C103/100)^2))*$K$7/100)*100</f>
        <v>98.531840000000003</v>
      </c>
      <c r="L103" s="97">
        <f>(0.5*(C103/100+(C103/100)^2)+(1-0.5*(C103/100+(C103/100)^2))*$L$7/100)*100</f>
        <v>100</v>
      </c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3:22" ht="13.5" customHeight="1" x14ac:dyDescent="0.25">
      <c r="C104" s="107">
        <v>97</v>
      </c>
      <c r="D104" s="103">
        <f t="shared" si="138"/>
        <v>95.544999999999987</v>
      </c>
      <c r="E104" s="93">
        <f>(0.5*(C104/100+(C104/100)^2)+(1-0.5*(C104/100+(C104/100)^2))*$E$7/100)*100</f>
        <v>95.559255999999991</v>
      </c>
      <c r="F104" s="93">
        <f>(0.5*(C104/100+(C104/100)^2)+(1-0.5*(C104/100+(C104/100)^2))*$F$7/100)*100</f>
        <v>95.657265999999993</v>
      </c>
      <c r="G104" s="93">
        <f>(0.5*(C104/100+(C104/100)^2)+(1-0.5*(C104/100+(C104/100)^2))*$G$7/100)*100</f>
        <v>95.90540949999999</v>
      </c>
      <c r="H104" s="93">
        <f>(0.5*(C104/100+(C104/100)^2)+(1-0.5*(C104/100+(C104/100)^2))*$H$7/100)*100</f>
        <v>96.351354999999998</v>
      </c>
      <c r="I104" s="93">
        <f>(0.5*(C104/100+(C104/100)^2)+(1-0.5*(C104/100+(C104/100)^2))*$I$7/100)*100</f>
        <v>97.024059999999992</v>
      </c>
      <c r="J104" s="93">
        <f>(0.5*(C104/100+(C104/100)^2)+(1-0.5*(C104/100+(C104/100)^2))*$J$7/100)*100</f>
        <v>97.888329999999996</v>
      </c>
      <c r="K104" s="93">
        <f>(0.5*(C104/100+(C104/100)^2)+(1-0.5*(C104/100+(C104/100)^2))*$K$7/100)*100</f>
        <v>98.89515999999999</v>
      </c>
      <c r="L104" s="97">
        <f>(0.5*(C104/100+(C104/100)^2)+(1-0.5*(C104/100+(C104/100)^2))*$L$7/100)*100</f>
        <v>100</v>
      </c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3:22" ht="13.5" customHeight="1" x14ac:dyDescent="0.25">
      <c r="C105" s="107">
        <v>98</v>
      </c>
      <c r="D105" s="103">
        <f t="shared" si="138"/>
        <v>97.02</v>
      </c>
      <c r="E105" s="93">
        <f t="shared" ref="E105:E107" si="163">(0.5*(C105/100+(C105/100)^2)+(1-0.5*(C105/100+(C105/100)^2))*$E$7/100)*100</f>
        <v>97.029535999999993</v>
      </c>
      <c r="F105" s="93">
        <f t="shared" ref="F105:F107" si="164">(0.5*(C105/100+(C105/100)^2)+(1-0.5*(C105/100+(C105/100)^2))*$F$7/100)*100</f>
        <v>97.095095999999998</v>
      </c>
      <c r="G105" s="93">
        <f t="shared" ref="G105:G107" si="165">(0.5*(C105/100+(C105/100)^2)+(1-0.5*(C105/100+(C105/100)^2))*$G$7/100)*100</f>
        <v>97.261082000000002</v>
      </c>
      <c r="H105" s="93">
        <f t="shared" ref="H105:H107" si="166">(0.5*(C105/100+(C105/100)^2)+(1-0.5*(C105/100+(C105/100)^2))*$H$7/100)*100</f>
        <v>97.55937999999999</v>
      </c>
      <c r="I105" s="93">
        <f t="shared" ref="I105:I107" si="167">(0.5*(C105/100+(C105/100)^2)+(1-0.5*(C105/100+(C105/100)^2))*$I$7/100)*100</f>
        <v>98.009360000000001</v>
      </c>
      <c r="J105" s="93">
        <f t="shared" ref="J105:J107" si="168">(0.5*(C105/100+(C105/100)^2)+(1-0.5*(C105/100+(C105/100)^2))*$J$7/100)*100</f>
        <v>98.587479999999999</v>
      </c>
      <c r="K105" s="93">
        <f t="shared" ref="K105:K107" si="169">(0.5*(C105/100+(C105/100)^2)+(1-0.5*(C105/100+(C105/100)^2))*$K$7/100)*100</f>
        <v>99.260959999999997</v>
      </c>
      <c r="L105" s="97">
        <f t="shared" ref="L105:L107" si="170">(0.5*(C105/100+(C105/100)^2)+(1-0.5*(C105/100+(C105/100)^2))*$L$7/100)*100</f>
        <v>100</v>
      </c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3:22" ht="13.5" customHeight="1" x14ac:dyDescent="0.25">
      <c r="C106" s="107">
        <v>99</v>
      </c>
      <c r="D106" s="103">
        <f t="shared" si="138"/>
        <v>98.504999999999995</v>
      </c>
      <c r="E106" s="93">
        <f t="shared" si="163"/>
        <v>98.509783999999996</v>
      </c>
      <c r="F106" s="93">
        <f t="shared" si="164"/>
        <v>98.542673999999991</v>
      </c>
      <c r="G106" s="93">
        <f t="shared" si="165"/>
        <v>98.6259455</v>
      </c>
      <c r="H106" s="93">
        <f t="shared" si="166"/>
        <v>98.775594999999996</v>
      </c>
      <c r="I106" s="93">
        <f t="shared" si="167"/>
        <v>99.001339999999999</v>
      </c>
      <c r="J106" s="93">
        <f t="shared" si="168"/>
        <v>99.291370000000001</v>
      </c>
      <c r="K106" s="93">
        <f t="shared" si="169"/>
        <v>99.629239999999996</v>
      </c>
      <c r="L106" s="97">
        <f t="shared" si="170"/>
        <v>100</v>
      </c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3:22" ht="13.5" customHeight="1" thickBot="1" x14ac:dyDescent="0.3">
      <c r="C107" s="108">
        <v>100</v>
      </c>
      <c r="D107" s="104">
        <f t="shared" si="138"/>
        <v>100</v>
      </c>
      <c r="E107" s="98">
        <f t="shared" si="163"/>
        <v>100</v>
      </c>
      <c r="F107" s="98">
        <f t="shared" si="164"/>
        <v>100</v>
      </c>
      <c r="G107" s="98">
        <f t="shared" si="165"/>
        <v>100</v>
      </c>
      <c r="H107" s="98">
        <f t="shared" si="166"/>
        <v>100</v>
      </c>
      <c r="I107" s="98">
        <f t="shared" si="167"/>
        <v>100</v>
      </c>
      <c r="J107" s="98">
        <f t="shared" si="168"/>
        <v>100</v>
      </c>
      <c r="K107" s="98">
        <f t="shared" si="169"/>
        <v>100</v>
      </c>
      <c r="L107" s="99">
        <f t="shared" si="170"/>
        <v>100</v>
      </c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3:22" ht="13.5" customHeight="1" thickBot="1" x14ac:dyDescent="0.3">
      <c r="C108" s="165" t="s">
        <v>75</v>
      </c>
      <c r="D108" s="165"/>
      <c r="E108" s="165"/>
      <c r="F108" s="165"/>
      <c r="G108" s="166"/>
      <c r="H108" s="166"/>
      <c r="I108" s="166"/>
      <c r="J108" s="166"/>
      <c r="K108" s="166"/>
    </row>
    <row r="109" spans="3:22" ht="13.5" customHeight="1" thickBot="1" x14ac:dyDescent="0.3">
      <c r="C109" s="162" t="s">
        <v>76</v>
      </c>
      <c r="D109" s="163"/>
      <c r="E109" s="163"/>
      <c r="F109" s="164"/>
      <c r="G109" s="162" t="s">
        <v>77</v>
      </c>
      <c r="H109" s="163"/>
      <c r="I109" s="163"/>
      <c r="J109" s="163"/>
      <c r="K109" s="164"/>
    </row>
    <row r="110" spans="3:22" ht="13.5" customHeight="1" thickBot="1" x14ac:dyDescent="0.3">
      <c r="C110" s="162" t="s">
        <v>78</v>
      </c>
      <c r="D110" s="163"/>
      <c r="E110" s="163"/>
      <c r="F110" s="164"/>
      <c r="G110" s="162" t="s">
        <v>79</v>
      </c>
      <c r="H110" s="163"/>
      <c r="I110" s="163"/>
      <c r="J110" s="163"/>
      <c r="K110" s="164"/>
    </row>
    <row r="111" spans="3:22" ht="13.5" customHeight="1" thickBot="1" x14ac:dyDescent="0.3">
      <c r="C111" s="162" t="s">
        <v>80</v>
      </c>
      <c r="D111" s="163"/>
      <c r="E111" s="163"/>
      <c r="F111" s="164"/>
      <c r="G111" s="162" t="s">
        <v>81</v>
      </c>
      <c r="H111" s="163"/>
      <c r="I111" s="163"/>
      <c r="J111" s="163"/>
      <c r="K111" s="164"/>
    </row>
    <row r="112" spans="3:22" ht="13.5" customHeight="1" thickBot="1" x14ac:dyDescent="0.3">
      <c r="C112" s="162" t="s">
        <v>82</v>
      </c>
      <c r="D112" s="163"/>
      <c r="E112" s="163"/>
      <c r="F112" s="164"/>
      <c r="G112" s="162" t="s">
        <v>83</v>
      </c>
      <c r="H112" s="163"/>
      <c r="I112" s="163"/>
      <c r="J112" s="163"/>
      <c r="K112" s="164"/>
    </row>
  </sheetData>
  <mergeCells count="11">
    <mergeCell ref="D5:L5"/>
    <mergeCell ref="C111:F111"/>
    <mergeCell ref="G111:K111"/>
    <mergeCell ref="C112:F112"/>
    <mergeCell ref="G112:K112"/>
    <mergeCell ref="C108:F108"/>
    <mergeCell ref="G108:K108"/>
    <mergeCell ref="C109:F109"/>
    <mergeCell ref="G109:K109"/>
    <mergeCell ref="C110:F110"/>
    <mergeCell ref="G110:K1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17FE-1290-4C22-B707-A897E3113461}">
  <dimension ref="C4:V112"/>
  <sheetViews>
    <sheetView tabSelected="1" topLeftCell="K1" workbookViewId="0">
      <selection activeCell="O8" sqref="O8"/>
    </sheetView>
  </sheetViews>
  <sheetFormatPr defaultRowHeight="13.2" x14ac:dyDescent="0.25"/>
  <cols>
    <col min="3" max="3" width="12.33203125" customWidth="1"/>
    <col min="4" max="5" width="10.109375" customWidth="1"/>
    <col min="6" max="6" width="10" customWidth="1"/>
    <col min="13" max="13" width="3.6640625" customWidth="1"/>
  </cols>
  <sheetData>
    <row r="4" spans="3:22" ht="13.8" thickBot="1" x14ac:dyDescent="0.3"/>
    <row r="5" spans="3:22" ht="13.5" customHeight="1" x14ac:dyDescent="0.25">
      <c r="C5" s="89" t="s">
        <v>66</v>
      </c>
      <c r="D5" s="160" t="s">
        <v>74</v>
      </c>
      <c r="E5" s="160"/>
      <c r="F5" s="160"/>
      <c r="G5" s="160"/>
      <c r="H5" s="160"/>
      <c r="I5" s="160"/>
      <c r="J5" s="160"/>
      <c r="K5" s="160"/>
      <c r="L5" s="161"/>
    </row>
    <row r="6" spans="3:22" ht="13.5" customHeight="1" x14ac:dyDescent="0.25">
      <c r="C6" s="92" t="s">
        <v>73</v>
      </c>
      <c r="D6" s="109" t="s">
        <v>4</v>
      </c>
      <c r="E6" s="109" t="s">
        <v>7</v>
      </c>
      <c r="F6" s="111" t="s">
        <v>10</v>
      </c>
      <c r="G6" s="111" t="s">
        <v>13</v>
      </c>
      <c r="H6" s="111" t="s">
        <v>16</v>
      </c>
      <c r="I6" s="111" t="s">
        <v>19</v>
      </c>
      <c r="J6" s="111" t="s">
        <v>22</v>
      </c>
      <c r="K6" s="111" t="s">
        <v>25</v>
      </c>
      <c r="L6" s="91" t="s">
        <v>28</v>
      </c>
    </row>
    <row r="7" spans="3:22" ht="13.5" customHeight="1" thickBot="1" x14ac:dyDescent="0.3">
      <c r="C7" s="90"/>
      <c r="D7" s="127">
        <v>0</v>
      </c>
      <c r="E7" s="128">
        <v>0.32</v>
      </c>
      <c r="F7" s="129">
        <v>2.52</v>
      </c>
      <c r="G7" s="129">
        <v>8.09</v>
      </c>
      <c r="H7" s="129">
        <v>18.100000000000001</v>
      </c>
      <c r="I7" s="129">
        <v>33.200000000000003</v>
      </c>
      <c r="J7" s="129">
        <v>52.6</v>
      </c>
      <c r="K7" s="129">
        <v>75.2</v>
      </c>
      <c r="L7" s="130">
        <v>100</v>
      </c>
      <c r="M7" s="25"/>
      <c r="O7">
        <f>0.5*(25/60+(25/60)^2)</f>
        <v>0.2951388888888889</v>
      </c>
    </row>
    <row r="8" spans="3:22" ht="13.5" customHeight="1" x14ac:dyDescent="0.25">
      <c r="C8" s="123">
        <v>1</v>
      </c>
      <c r="D8" s="132">
        <f>1-(0.5*(C8/100+(C8/100)^2)+(1-0.5*(C8/100+(C8/100)^2))*$D$7/100)</f>
        <v>0.99495</v>
      </c>
      <c r="E8" s="122">
        <f>1-(0.5*(C8/100+(C8/100)^2)+(1-0.5*(C8/100+(C8/100)^2))*$E$7/100)</f>
        <v>0.99176615999999995</v>
      </c>
      <c r="F8" s="122">
        <f>1-(0.5*(C8/100+(C8/100)^2)+(1-0.5*(C8/100+(C8/100)^2))*$F$7/100)</f>
        <v>0.96987725999999996</v>
      </c>
      <c r="G8" s="122">
        <f>1-(0.5*(C8/100+(C8/100)^2)+(1-0.5*(C8/100+(D8/100)^2))*$G$7/100)</f>
        <v>0.9144585042486576</v>
      </c>
      <c r="H8" s="122">
        <f>1-(0.5*(C8/100+(C8/100)^2)+(1-0.5*(C8/100+(C8/100)^2))*$H$7/100)</f>
        <v>0.81486404999999995</v>
      </c>
      <c r="I8" s="122">
        <f>1-(0.5*(C8/100+(C8/100)^2)+(1-0.5*(C8/100+(C8/100)^2))*$I$7/100)</f>
        <v>0.66462659999999996</v>
      </c>
      <c r="J8" s="122">
        <f>1-(0.5*(C8/100+(C8/100)^2)+(1-0.5*(C8/100+(C8/100)^2))*$J$7/100)</f>
        <v>0.47160630000000003</v>
      </c>
      <c r="K8" s="122">
        <f>1-(0.5*(C8/100+(C8/100)^2)+(1-0.5*(C8/100+(C8/100)^2))*$K$7/100)</f>
        <v>0.24674760000000007</v>
      </c>
      <c r="L8" s="133">
        <f>1-(0.5*(C8/100+(C8/100)^2)+(1-0.5*(C8/100+(C8/100)^2))*$L$7/100)</f>
        <v>0</v>
      </c>
      <c r="M8" s="25"/>
    </row>
    <row r="9" spans="3:22" ht="13.5" customHeight="1" x14ac:dyDescent="0.25">
      <c r="C9" s="124">
        <v>2</v>
      </c>
      <c r="D9" s="134">
        <f t="shared" ref="D9:D72" si="0">1-(0.5*(C9/100+(C9/100)^2)+(1-0.5*(C9/100+(C9/100)^2))*$D$7/100)</f>
        <v>0.98980000000000001</v>
      </c>
      <c r="E9" s="131">
        <f t="shared" ref="E9:E72" si="1">1-(0.5*(C9/100+(C9/100)^2)+(1-0.5*(C9/100+(C9/100)^2))*$E$7/100)</f>
        <v>0.98663263999999995</v>
      </c>
      <c r="F9" s="131">
        <f t="shared" ref="F9:F72" si="2">1-(0.5*(C9/100+(C9/100)^2)+(1-0.5*(C9/100+(C9/100)^2))*$F$7/100)</f>
        <v>0.96485704000000005</v>
      </c>
      <c r="G9" s="131">
        <f t="shared" ref="G9:G72" si="3">1-(0.5*(C9/100+(C9/100)^2)+(1-0.5*(C9/100+(D9/100)^2))*$G$7/100)</f>
        <v>0.90971296290284176</v>
      </c>
      <c r="H9" s="131">
        <f t="shared" ref="H9:H72" si="4">1-(0.5*(C9/100+(C9/100)^2)+(1-0.5*(C9/100+(C9/100)^2))*$H$7/100)</f>
        <v>0.81064619999999998</v>
      </c>
      <c r="I9" s="131">
        <f t="shared" ref="I9:I72" si="5">1-(0.5*(C9/100+(C9/100)^2)+(1-0.5*(C9/100+(C9/100)^2))*$I$7/100)</f>
        <v>0.66118639999999995</v>
      </c>
      <c r="J9" s="131">
        <f t="shared" ref="J9:J72" si="6">1-(0.5*(C9/100+(C9/100)^2)+(1-0.5*(C9/100+(C9/100)^2))*$J$7/100)</f>
        <v>0.46916519999999995</v>
      </c>
      <c r="K9" s="131">
        <f t="shared" ref="K9:K72" si="7">1-(0.5*(C9/100+(C9/100)^2)+(1-0.5*(C9/100+(C9/100)^2))*$K$7/100)</f>
        <v>0.24547039999999998</v>
      </c>
      <c r="L9" s="135">
        <f t="shared" ref="L9:L72" si="8">1-(0.5*(C9/100+(C9/100)^2)+(1-0.5*(C9/100+(C9/100)^2))*$L$7/100)</f>
        <v>0</v>
      </c>
      <c r="N9" s="26"/>
      <c r="O9" s="26"/>
      <c r="P9" s="26"/>
      <c r="Q9" s="26"/>
      <c r="R9" s="26"/>
      <c r="S9" s="26"/>
      <c r="T9" s="26"/>
      <c r="U9" s="26"/>
      <c r="V9" s="26"/>
    </row>
    <row r="10" spans="3:22" ht="13.5" customHeight="1" x14ac:dyDescent="0.25">
      <c r="C10" s="125">
        <v>3</v>
      </c>
      <c r="D10" s="134">
        <f t="shared" si="0"/>
        <v>0.98455000000000004</v>
      </c>
      <c r="E10" s="131">
        <f t="shared" si="1"/>
        <v>0.98139944000000001</v>
      </c>
      <c r="F10" s="131">
        <f t="shared" si="2"/>
        <v>0.95973934000000005</v>
      </c>
      <c r="G10" s="131">
        <f t="shared" si="3"/>
        <v>0.90486742097505157</v>
      </c>
      <c r="H10" s="131">
        <f t="shared" si="4"/>
        <v>0.80634644999999994</v>
      </c>
      <c r="I10" s="131">
        <f t="shared" si="5"/>
        <v>0.65767939999999991</v>
      </c>
      <c r="J10" s="131">
        <f t="shared" si="6"/>
        <v>0.46667669999999994</v>
      </c>
      <c r="K10" s="131">
        <f t="shared" si="7"/>
        <v>0.24416839999999995</v>
      </c>
      <c r="L10" s="135">
        <f t="shared" si="8"/>
        <v>0</v>
      </c>
      <c r="N10" s="26"/>
      <c r="O10" s="26"/>
      <c r="P10" s="26"/>
      <c r="Q10" s="26"/>
      <c r="R10" s="26"/>
      <c r="S10" s="26"/>
      <c r="T10" s="26"/>
      <c r="U10" s="26"/>
      <c r="V10" s="26"/>
    </row>
    <row r="11" spans="3:22" ht="13.5" customHeight="1" x14ac:dyDescent="0.25">
      <c r="C11" s="125">
        <v>4</v>
      </c>
      <c r="D11" s="134">
        <f t="shared" si="0"/>
        <v>0.97919999999999996</v>
      </c>
      <c r="E11" s="131">
        <f t="shared" si="1"/>
        <v>0.97606656000000003</v>
      </c>
      <c r="F11" s="131">
        <f t="shared" si="2"/>
        <v>0.95452415999999995</v>
      </c>
      <c r="G11" s="131">
        <f t="shared" si="3"/>
        <v>0.89992187847802885</v>
      </c>
      <c r="H11" s="131">
        <f t="shared" si="4"/>
        <v>0.80196479999999992</v>
      </c>
      <c r="I11" s="131">
        <f t="shared" si="5"/>
        <v>0.65410560000000006</v>
      </c>
      <c r="J11" s="131">
        <f t="shared" si="6"/>
        <v>0.46414080000000002</v>
      </c>
      <c r="K11" s="131">
        <f t="shared" si="7"/>
        <v>0.24284159999999999</v>
      </c>
      <c r="L11" s="135">
        <f t="shared" si="8"/>
        <v>0</v>
      </c>
      <c r="N11" s="26"/>
      <c r="O11" s="26"/>
      <c r="P11" s="26"/>
      <c r="Q11" s="26"/>
      <c r="R11" s="26"/>
      <c r="S11" s="26"/>
      <c r="T11" s="26"/>
      <c r="U11" s="26"/>
      <c r="V11" s="26"/>
    </row>
    <row r="12" spans="3:22" ht="13.5" customHeight="1" x14ac:dyDescent="0.25">
      <c r="C12" s="125">
        <v>5</v>
      </c>
      <c r="D12" s="134">
        <f t="shared" si="0"/>
        <v>0.97375</v>
      </c>
      <c r="E12" s="131">
        <f t="shared" si="1"/>
        <v>0.970634</v>
      </c>
      <c r="F12" s="131">
        <f t="shared" si="2"/>
        <v>0.94921149999999999</v>
      </c>
      <c r="G12" s="131">
        <f t="shared" si="3"/>
        <v>0.89487633542475775</v>
      </c>
      <c r="H12" s="131">
        <f t="shared" si="4"/>
        <v>0.79750124999999994</v>
      </c>
      <c r="I12" s="131">
        <f t="shared" si="5"/>
        <v>0.65046499999999996</v>
      </c>
      <c r="J12" s="131">
        <f t="shared" si="6"/>
        <v>0.46155749999999995</v>
      </c>
      <c r="K12" s="131">
        <f t="shared" si="7"/>
        <v>0.24148999999999998</v>
      </c>
      <c r="L12" s="135">
        <f t="shared" si="8"/>
        <v>0</v>
      </c>
      <c r="N12" s="26"/>
      <c r="O12" s="26"/>
      <c r="P12" s="26"/>
      <c r="Q12" s="26"/>
      <c r="R12" s="26"/>
      <c r="S12" s="26"/>
      <c r="T12" s="26"/>
      <c r="U12" s="26"/>
      <c r="V12" s="26"/>
    </row>
    <row r="13" spans="3:22" ht="13.5" customHeight="1" x14ac:dyDescent="0.25">
      <c r="C13" s="125">
        <v>6</v>
      </c>
      <c r="D13" s="134">
        <f t="shared" si="0"/>
        <v>0.96819999999999995</v>
      </c>
      <c r="E13" s="131">
        <f t="shared" si="1"/>
        <v>0.96510176000000003</v>
      </c>
      <c r="F13" s="131">
        <f t="shared" si="2"/>
        <v>0.94380136000000003</v>
      </c>
      <c r="G13" s="131">
        <f t="shared" si="3"/>
        <v>0.88973079182846582</v>
      </c>
      <c r="H13" s="131">
        <f t="shared" si="4"/>
        <v>0.79295579999999999</v>
      </c>
      <c r="I13" s="131">
        <f t="shared" si="5"/>
        <v>0.64675759999999993</v>
      </c>
      <c r="J13" s="131">
        <f t="shared" si="6"/>
        <v>0.45892679999999997</v>
      </c>
      <c r="K13" s="131">
        <f t="shared" si="7"/>
        <v>0.24011359999999993</v>
      </c>
      <c r="L13" s="135">
        <f t="shared" si="8"/>
        <v>0</v>
      </c>
      <c r="N13" s="26"/>
      <c r="O13" s="26"/>
      <c r="P13" s="26"/>
      <c r="Q13" s="26"/>
      <c r="R13" s="26"/>
      <c r="S13" s="26"/>
      <c r="T13" s="26"/>
      <c r="U13" s="26"/>
      <c r="V13" s="26"/>
    </row>
    <row r="14" spans="3:22" ht="13.5" customHeight="1" x14ac:dyDescent="0.25">
      <c r="C14" s="125">
        <v>7</v>
      </c>
      <c r="D14" s="134">
        <f t="shared" si="0"/>
        <v>0.96255000000000002</v>
      </c>
      <c r="E14" s="131">
        <f t="shared" si="1"/>
        <v>0.95946984000000002</v>
      </c>
      <c r="F14" s="131">
        <f t="shared" si="2"/>
        <v>0.93829373999999999</v>
      </c>
      <c r="G14" s="131">
        <f t="shared" si="3"/>
        <v>0.8844852477026226</v>
      </c>
      <c r="H14" s="131">
        <f t="shared" si="4"/>
        <v>0.78832844999999996</v>
      </c>
      <c r="I14" s="131">
        <f t="shared" si="5"/>
        <v>0.64298339999999998</v>
      </c>
      <c r="J14" s="131">
        <f t="shared" si="6"/>
        <v>0.45624869999999995</v>
      </c>
      <c r="K14" s="131">
        <f t="shared" si="7"/>
        <v>0.23871239999999994</v>
      </c>
      <c r="L14" s="135">
        <f t="shared" si="8"/>
        <v>0</v>
      </c>
      <c r="N14" s="26"/>
      <c r="O14" s="26"/>
      <c r="P14" s="26"/>
      <c r="Q14" s="26"/>
      <c r="R14" s="26"/>
      <c r="S14" s="26"/>
      <c r="T14" s="26"/>
      <c r="U14" s="26"/>
      <c r="V14" s="26"/>
    </row>
    <row r="15" spans="3:22" ht="13.5" customHeight="1" x14ac:dyDescent="0.25">
      <c r="C15" s="125">
        <v>8</v>
      </c>
      <c r="D15" s="134">
        <f t="shared" si="0"/>
        <v>0.95679999999999998</v>
      </c>
      <c r="E15" s="131">
        <f t="shared" si="1"/>
        <v>0.95373823999999996</v>
      </c>
      <c r="F15" s="131">
        <f t="shared" si="2"/>
        <v>0.93268863999999996</v>
      </c>
      <c r="G15" s="131">
        <f t="shared" si="3"/>
        <v>0.8791397030609408</v>
      </c>
      <c r="H15" s="131">
        <f t="shared" si="4"/>
        <v>0.78361919999999996</v>
      </c>
      <c r="I15" s="131">
        <f t="shared" si="5"/>
        <v>0.63914239999999989</v>
      </c>
      <c r="J15" s="131">
        <f t="shared" si="6"/>
        <v>0.45352320000000002</v>
      </c>
      <c r="K15" s="131">
        <f t="shared" si="7"/>
        <v>0.2372863999999999</v>
      </c>
      <c r="L15" s="135">
        <f t="shared" si="8"/>
        <v>0</v>
      </c>
      <c r="N15" s="26"/>
      <c r="O15" s="26"/>
      <c r="P15" s="26"/>
      <c r="Q15" s="26"/>
      <c r="R15" s="26"/>
      <c r="S15" s="26"/>
      <c r="T15" s="26"/>
      <c r="U15" s="26"/>
      <c r="V15" s="26"/>
    </row>
    <row r="16" spans="3:22" ht="13.5" customHeight="1" x14ac:dyDescent="0.25">
      <c r="C16" s="125">
        <v>8</v>
      </c>
      <c r="D16" s="134">
        <f t="shared" si="0"/>
        <v>0.95679999999999998</v>
      </c>
      <c r="E16" s="131">
        <f t="shared" si="1"/>
        <v>0.95373823999999996</v>
      </c>
      <c r="F16" s="131">
        <f t="shared" si="2"/>
        <v>0.93268863999999996</v>
      </c>
      <c r="G16" s="131">
        <f t="shared" si="3"/>
        <v>0.8791397030609408</v>
      </c>
      <c r="H16" s="131">
        <f t="shared" si="4"/>
        <v>0.78361919999999996</v>
      </c>
      <c r="I16" s="131">
        <f t="shared" si="5"/>
        <v>0.63914239999999989</v>
      </c>
      <c r="J16" s="131">
        <f t="shared" si="6"/>
        <v>0.45352320000000002</v>
      </c>
      <c r="K16" s="131">
        <f t="shared" si="7"/>
        <v>0.2372863999999999</v>
      </c>
      <c r="L16" s="135">
        <f t="shared" si="8"/>
        <v>0</v>
      </c>
      <c r="N16" s="26"/>
      <c r="O16" s="26"/>
      <c r="P16" s="26"/>
      <c r="Q16" s="26"/>
      <c r="R16" s="26"/>
      <c r="S16" s="26"/>
      <c r="T16" s="26"/>
      <c r="U16" s="26"/>
      <c r="V16" s="26"/>
    </row>
    <row r="17" spans="3:22" ht="13.5" customHeight="1" x14ac:dyDescent="0.25">
      <c r="C17" s="125">
        <v>10</v>
      </c>
      <c r="D17" s="134">
        <f t="shared" si="0"/>
        <v>0.94499999999999995</v>
      </c>
      <c r="E17" s="131">
        <f t="shared" si="1"/>
        <v>0.94197600000000004</v>
      </c>
      <c r="F17" s="131">
        <f t="shared" si="2"/>
        <v>0.92118599999999995</v>
      </c>
      <c r="G17" s="131">
        <f t="shared" si="3"/>
        <v>0.86814861228612505</v>
      </c>
      <c r="H17" s="131">
        <f t="shared" si="4"/>
        <v>0.77395499999999995</v>
      </c>
      <c r="I17" s="131">
        <f t="shared" si="5"/>
        <v>0.63125999999999993</v>
      </c>
      <c r="J17" s="131">
        <f t="shared" si="6"/>
        <v>0.44792999999999994</v>
      </c>
      <c r="K17" s="131">
        <f t="shared" si="7"/>
        <v>0.23436000000000001</v>
      </c>
      <c r="L17" s="135">
        <f t="shared" si="8"/>
        <v>0</v>
      </c>
      <c r="N17" s="26"/>
      <c r="O17" s="26"/>
      <c r="P17" s="26"/>
      <c r="Q17" s="26"/>
      <c r="R17" s="26"/>
      <c r="S17" s="26"/>
      <c r="T17" s="26"/>
      <c r="U17" s="26"/>
      <c r="V17" s="26"/>
    </row>
    <row r="18" spans="3:22" ht="13.5" customHeight="1" x14ac:dyDescent="0.25">
      <c r="C18" s="125">
        <v>11</v>
      </c>
      <c r="D18" s="134">
        <f t="shared" si="0"/>
        <v>0.93894999999999995</v>
      </c>
      <c r="E18" s="131">
        <f t="shared" si="1"/>
        <v>0.93594536000000006</v>
      </c>
      <c r="F18" s="131">
        <f t="shared" si="2"/>
        <v>0.91528845999999997</v>
      </c>
      <c r="G18" s="131">
        <f t="shared" si="3"/>
        <v>0.86250306618162964</v>
      </c>
      <c r="H18" s="131">
        <f t="shared" si="4"/>
        <v>0.76900005000000005</v>
      </c>
      <c r="I18" s="131">
        <f t="shared" si="5"/>
        <v>0.62721859999999996</v>
      </c>
      <c r="J18" s="131">
        <f t="shared" si="6"/>
        <v>0.44506230000000002</v>
      </c>
      <c r="K18" s="131">
        <f t="shared" si="7"/>
        <v>0.23285960000000006</v>
      </c>
      <c r="L18" s="135">
        <f t="shared" si="8"/>
        <v>0</v>
      </c>
      <c r="N18" s="26"/>
      <c r="O18" s="26"/>
      <c r="P18" s="26"/>
      <c r="Q18" s="26"/>
      <c r="R18" s="26"/>
      <c r="S18" s="26"/>
      <c r="T18" s="26"/>
      <c r="U18" s="26"/>
      <c r="V18" s="26"/>
    </row>
    <row r="19" spans="3:22" ht="13.5" customHeight="1" x14ac:dyDescent="0.25">
      <c r="C19" s="125">
        <v>12</v>
      </c>
      <c r="D19" s="134">
        <f t="shared" si="0"/>
        <v>0.93279999999999996</v>
      </c>
      <c r="E19" s="131">
        <f t="shared" si="1"/>
        <v>0.92981504000000004</v>
      </c>
      <c r="F19" s="131">
        <f t="shared" si="2"/>
        <v>0.90929344000000001</v>
      </c>
      <c r="G19" s="131">
        <f t="shared" si="3"/>
        <v>0.85675751961857283</v>
      </c>
      <c r="H19" s="131">
        <f t="shared" si="4"/>
        <v>0.76396320000000006</v>
      </c>
      <c r="I19" s="131">
        <f t="shared" si="5"/>
        <v>0.62311040000000006</v>
      </c>
      <c r="J19" s="131">
        <f t="shared" si="6"/>
        <v>0.44214719999999996</v>
      </c>
      <c r="K19" s="131">
        <f t="shared" si="7"/>
        <v>0.23133440000000005</v>
      </c>
      <c r="L19" s="135">
        <f t="shared" si="8"/>
        <v>0</v>
      </c>
      <c r="N19" s="26"/>
      <c r="O19" s="26"/>
      <c r="P19" s="26"/>
      <c r="Q19" s="26"/>
      <c r="R19" s="26"/>
      <c r="S19" s="26"/>
      <c r="T19" s="26"/>
      <c r="U19" s="26"/>
      <c r="V19" s="26"/>
    </row>
    <row r="20" spans="3:22" ht="13.5" customHeight="1" x14ac:dyDescent="0.25">
      <c r="C20" s="125">
        <v>13</v>
      </c>
      <c r="D20" s="134">
        <f t="shared" si="0"/>
        <v>0.92654999999999998</v>
      </c>
      <c r="E20" s="131">
        <f t="shared" si="1"/>
        <v>0.92358503999999997</v>
      </c>
      <c r="F20" s="131">
        <f t="shared" si="2"/>
        <v>0.90320093999999995</v>
      </c>
      <c r="G20" s="131">
        <f t="shared" si="3"/>
        <v>0.85091197261188056</v>
      </c>
      <c r="H20" s="131">
        <f t="shared" si="4"/>
        <v>0.75884445</v>
      </c>
      <c r="I20" s="131">
        <f t="shared" si="5"/>
        <v>0.61893540000000002</v>
      </c>
      <c r="J20" s="131">
        <f t="shared" si="6"/>
        <v>0.43918469999999998</v>
      </c>
      <c r="K20" s="131">
        <f t="shared" si="7"/>
        <v>0.2297844</v>
      </c>
      <c r="L20" s="135">
        <f t="shared" si="8"/>
        <v>0</v>
      </c>
      <c r="N20" s="26"/>
      <c r="O20" s="26"/>
      <c r="P20" s="26"/>
      <c r="Q20" s="26"/>
      <c r="R20" s="26"/>
      <c r="S20" s="26"/>
      <c r="T20" s="26"/>
      <c r="U20" s="26"/>
      <c r="V20" s="26"/>
    </row>
    <row r="21" spans="3:22" ht="13.5" customHeight="1" x14ac:dyDescent="0.25">
      <c r="C21" s="125">
        <v>14</v>
      </c>
      <c r="D21" s="134">
        <f t="shared" si="0"/>
        <v>0.92020000000000002</v>
      </c>
      <c r="E21" s="131">
        <f t="shared" si="1"/>
        <v>0.91725535999999996</v>
      </c>
      <c r="F21" s="131">
        <f t="shared" si="2"/>
        <v>0.89701096000000002</v>
      </c>
      <c r="G21" s="131">
        <f t="shared" si="3"/>
        <v>0.84496642517672182</v>
      </c>
      <c r="H21" s="131">
        <f t="shared" si="4"/>
        <v>0.75364379999999997</v>
      </c>
      <c r="I21" s="131">
        <f t="shared" si="5"/>
        <v>0.61469359999999995</v>
      </c>
      <c r="J21" s="131">
        <f t="shared" si="6"/>
        <v>0.43617479999999997</v>
      </c>
      <c r="K21" s="131">
        <f t="shared" si="7"/>
        <v>0.2282095999999999</v>
      </c>
      <c r="L21" s="135">
        <f t="shared" si="8"/>
        <v>0</v>
      </c>
      <c r="N21" s="26"/>
      <c r="O21" s="26"/>
      <c r="P21" s="26"/>
      <c r="Q21" s="26"/>
      <c r="R21" s="26"/>
      <c r="S21" s="26"/>
      <c r="T21" s="26"/>
      <c r="U21" s="26"/>
      <c r="V21" s="26"/>
    </row>
    <row r="22" spans="3:22" ht="13.5" customHeight="1" x14ac:dyDescent="0.25">
      <c r="C22" s="125">
        <v>15</v>
      </c>
      <c r="D22" s="134">
        <f t="shared" si="0"/>
        <v>0.91375000000000006</v>
      </c>
      <c r="E22" s="131">
        <f t="shared" si="1"/>
        <v>0.91082600000000002</v>
      </c>
      <c r="F22" s="131">
        <f t="shared" si="2"/>
        <v>0.8907235</v>
      </c>
      <c r="G22" s="131">
        <f t="shared" si="3"/>
        <v>0.83892087732850784</v>
      </c>
      <c r="H22" s="131">
        <f t="shared" si="4"/>
        <v>0.74836124999999998</v>
      </c>
      <c r="I22" s="131">
        <f t="shared" si="5"/>
        <v>0.61038499999999996</v>
      </c>
      <c r="J22" s="131">
        <f t="shared" si="6"/>
        <v>0.43311750000000004</v>
      </c>
      <c r="K22" s="131">
        <f t="shared" si="7"/>
        <v>0.22660999999999998</v>
      </c>
      <c r="L22" s="135">
        <f t="shared" si="8"/>
        <v>0</v>
      </c>
      <c r="N22" s="26"/>
      <c r="O22" s="26"/>
      <c r="P22" s="26"/>
      <c r="Q22" s="26"/>
      <c r="R22" s="26"/>
      <c r="S22" s="26"/>
      <c r="T22" s="26"/>
      <c r="U22" s="26"/>
      <c r="V22" s="26"/>
    </row>
    <row r="23" spans="3:22" ht="13.5" customHeight="1" x14ac:dyDescent="0.25">
      <c r="C23" s="125">
        <v>16</v>
      </c>
      <c r="D23" s="134">
        <f t="shared" si="0"/>
        <v>0.90720000000000001</v>
      </c>
      <c r="E23" s="131">
        <f t="shared" si="1"/>
        <v>0.90429696000000004</v>
      </c>
      <c r="F23" s="131">
        <f t="shared" si="2"/>
        <v>0.88433856</v>
      </c>
      <c r="G23" s="131">
        <f t="shared" si="3"/>
        <v>0.83277532908289276</v>
      </c>
      <c r="H23" s="131">
        <f t="shared" si="4"/>
        <v>0.74299680000000001</v>
      </c>
      <c r="I23" s="131">
        <f t="shared" si="5"/>
        <v>0.60600959999999993</v>
      </c>
      <c r="J23" s="131">
        <f t="shared" si="6"/>
        <v>0.43001279999999997</v>
      </c>
      <c r="K23" s="131">
        <f t="shared" si="7"/>
        <v>0.22498560000000001</v>
      </c>
      <c r="L23" s="135">
        <f t="shared" si="8"/>
        <v>0</v>
      </c>
      <c r="N23" s="26"/>
      <c r="O23" s="26"/>
      <c r="P23" s="26"/>
      <c r="Q23" s="26"/>
      <c r="R23" s="26"/>
      <c r="S23" s="26"/>
      <c r="T23" s="26"/>
      <c r="U23" s="26"/>
      <c r="V23" s="26"/>
    </row>
    <row r="24" spans="3:22" ht="13.5" customHeight="1" x14ac:dyDescent="0.25">
      <c r="C24" s="125">
        <v>17</v>
      </c>
      <c r="D24" s="134">
        <f t="shared" si="0"/>
        <v>0.90054999999999996</v>
      </c>
      <c r="E24" s="131">
        <f t="shared" si="1"/>
        <v>0.89766824000000001</v>
      </c>
      <c r="F24" s="131">
        <f t="shared" si="2"/>
        <v>0.87785614000000001</v>
      </c>
      <c r="G24" s="131">
        <f t="shared" si="3"/>
        <v>0.82652978045577363</v>
      </c>
      <c r="H24" s="131">
        <f t="shared" si="4"/>
        <v>0.73755044999999997</v>
      </c>
      <c r="I24" s="131">
        <f t="shared" si="5"/>
        <v>0.60156739999999997</v>
      </c>
      <c r="J24" s="131">
        <f t="shared" si="6"/>
        <v>0.42686069999999998</v>
      </c>
      <c r="K24" s="131">
        <f t="shared" si="7"/>
        <v>0.22333639999999988</v>
      </c>
      <c r="L24" s="135">
        <f t="shared" si="8"/>
        <v>0</v>
      </c>
      <c r="N24" s="26"/>
      <c r="O24" s="26"/>
      <c r="P24" s="26"/>
      <c r="Q24" s="26"/>
      <c r="R24" s="26"/>
      <c r="S24" s="26"/>
      <c r="T24" s="26"/>
      <c r="U24" s="26"/>
      <c r="V24" s="26"/>
    </row>
    <row r="25" spans="3:22" ht="13.5" customHeight="1" x14ac:dyDescent="0.25">
      <c r="C25" s="125">
        <v>18</v>
      </c>
      <c r="D25" s="134">
        <f t="shared" si="0"/>
        <v>0.89380000000000004</v>
      </c>
      <c r="E25" s="131">
        <f t="shared" si="1"/>
        <v>0.89093984000000004</v>
      </c>
      <c r="F25" s="131">
        <f t="shared" si="2"/>
        <v>0.87127624000000004</v>
      </c>
      <c r="G25" s="131">
        <f t="shared" si="3"/>
        <v>0.82018423146328978</v>
      </c>
      <c r="H25" s="131">
        <f t="shared" si="4"/>
        <v>0.73202219999999996</v>
      </c>
      <c r="I25" s="131">
        <f t="shared" si="5"/>
        <v>0.59705839999999999</v>
      </c>
      <c r="J25" s="131">
        <f t="shared" si="6"/>
        <v>0.42366119999999996</v>
      </c>
      <c r="K25" s="131">
        <f t="shared" si="7"/>
        <v>0.22166239999999993</v>
      </c>
      <c r="L25" s="135">
        <f t="shared" si="8"/>
        <v>0</v>
      </c>
      <c r="N25" s="26"/>
      <c r="O25" s="26"/>
      <c r="P25" s="26"/>
      <c r="Q25" s="26"/>
      <c r="R25" s="26"/>
      <c r="S25" s="26"/>
      <c r="T25" s="26"/>
      <c r="U25" s="26"/>
      <c r="V25" s="26"/>
    </row>
    <row r="26" spans="3:22" ht="13.5" customHeight="1" x14ac:dyDescent="0.25">
      <c r="C26" s="125">
        <v>19</v>
      </c>
      <c r="D26" s="134">
        <f t="shared" si="0"/>
        <v>0.88695000000000002</v>
      </c>
      <c r="E26" s="131">
        <f t="shared" si="1"/>
        <v>0.88411176000000002</v>
      </c>
      <c r="F26" s="131">
        <f t="shared" si="2"/>
        <v>0.86459885999999997</v>
      </c>
      <c r="G26" s="131">
        <f t="shared" si="3"/>
        <v>0.81373868212182354</v>
      </c>
      <c r="H26" s="131">
        <f t="shared" si="4"/>
        <v>0.72641204999999998</v>
      </c>
      <c r="I26" s="131">
        <f t="shared" si="5"/>
        <v>0.59248259999999997</v>
      </c>
      <c r="J26" s="131">
        <f t="shared" si="6"/>
        <v>0.42041430000000002</v>
      </c>
      <c r="K26" s="131">
        <f t="shared" si="7"/>
        <v>0.21996360000000004</v>
      </c>
      <c r="L26" s="135">
        <f t="shared" si="8"/>
        <v>0</v>
      </c>
      <c r="N26" s="26"/>
      <c r="O26" s="26"/>
      <c r="P26" s="26"/>
      <c r="Q26" s="26"/>
      <c r="R26" s="26"/>
      <c r="S26" s="26"/>
      <c r="T26" s="26"/>
      <c r="U26" s="26"/>
      <c r="V26" s="26"/>
    </row>
    <row r="27" spans="3:22" ht="13.5" customHeight="1" x14ac:dyDescent="0.25">
      <c r="C27" s="125">
        <v>20</v>
      </c>
      <c r="D27" s="134">
        <f t="shared" si="0"/>
        <v>0.88</v>
      </c>
      <c r="E27" s="131">
        <f t="shared" si="1"/>
        <v>0.87718399999999996</v>
      </c>
      <c r="F27" s="131">
        <f t="shared" si="2"/>
        <v>0.85782399999999992</v>
      </c>
      <c r="G27" s="131">
        <f t="shared" si="3"/>
        <v>0.80719313244799995</v>
      </c>
      <c r="H27" s="131">
        <f t="shared" si="4"/>
        <v>0.72072000000000003</v>
      </c>
      <c r="I27" s="131">
        <f t="shared" si="5"/>
        <v>0.58783999999999992</v>
      </c>
      <c r="J27" s="131">
        <f t="shared" si="6"/>
        <v>0.41711999999999994</v>
      </c>
      <c r="K27" s="131">
        <f t="shared" si="7"/>
        <v>0.21823999999999999</v>
      </c>
      <c r="L27" s="135">
        <f t="shared" si="8"/>
        <v>0</v>
      </c>
      <c r="N27" s="26"/>
      <c r="O27" s="26"/>
      <c r="P27" s="26"/>
      <c r="Q27" s="26"/>
      <c r="R27" s="26"/>
      <c r="S27" s="26"/>
      <c r="T27" s="26"/>
      <c r="U27" s="26"/>
      <c r="V27" s="26"/>
    </row>
    <row r="28" spans="3:22" ht="13.5" customHeight="1" x14ac:dyDescent="0.25">
      <c r="C28" s="125">
        <v>21</v>
      </c>
      <c r="D28" s="134">
        <f t="shared" si="0"/>
        <v>0.87295</v>
      </c>
      <c r="E28" s="131">
        <f t="shared" si="1"/>
        <v>0.87015655999999997</v>
      </c>
      <c r="F28" s="131">
        <f t="shared" si="2"/>
        <v>0.85095166</v>
      </c>
      <c r="G28" s="131">
        <f t="shared" si="3"/>
        <v>0.80054758245868662</v>
      </c>
      <c r="H28" s="131">
        <f t="shared" si="4"/>
        <v>0.71494605</v>
      </c>
      <c r="I28" s="131">
        <f t="shared" si="5"/>
        <v>0.58313060000000005</v>
      </c>
      <c r="J28" s="131">
        <f t="shared" si="6"/>
        <v>0.41377830000000004</v>
      </c>
      <c r="K28" s="131">
        <f t="shared" si="7"/>
        <v>0.2164915999999999</v>
      </c>
      <c r="L28" s="135">
        <f t="shared" si="8"/>
        <v>0</v>
      </c>
      <c r="N28" s="26"/>
      <c r="O28" s="26"/>
      <c r="P28" s="26"/>
      <c r="Q28" s="26"/>
      <c r="R28" s="26"/>
      <c r="S28" s="26"/>
      <c r="T28" s="26"/>
      <c r="U28" s="26"/>
      <c r="V28" s="26"/>
    </row>
    <row r="29" spans="3:22" ht="13.5" customHeight="1" x14ac:dyDescent="0.25">
      <c r="C29" s="125">
        <v>22</v>
      </c>
      <c r="D29" s="134">
        <f t="shared" si="0"/>
        <v>0.86580000000000001</v>
      </c>
      <c r="E29" s="131">
        <f t="shared" si="1"/>
        <v>0.86302944000000004</v>
      </c>
      <c r="F29" s="131">
        <f t="shared" si="2"/>
        <v>0.84398183999999998</v>
      </c>
      <c r="G29" s="131">
        <f t="shared" si="3"/>
        <v>0.79380203217099377</v>
      </c>
      <c r="H29" s="131">
        <f t="shared" si="4"/>
        <v>0.7090902</v>
      </c>
      <c r="I29" s="131">
        <f t="shared" si="5"/>
        <v>0.57835440000000005</v>
      </c>
      <c r="J29" s="131">
        <f t="shared" si="6"/>
        <v>0.41038920000000001</v>
      </c>
      <c r="K29" s="131">
        <f t="shared" si="7"/>
        <v>0.21471840000000009</v>
      </c>
      <c r="L29" s="135">
        <f t="shared" si="8"/>
        <v>0</v>
      </c>
      <c r="N29" s="26"/>
      <c r="O29" s="26"/>
      <c r="P29" s="26"/>
      <c r="Q29" s="26"/>
      <c r="R29" s="26"/>
      <c r="S29" s="26"/>
      <c r="T29" s="26"/>
      <c r="U29" s="26"/>
      <c r="V29" s="26"/>
    </row>
    <row r="30" spans="3:22" ht="13.5" customHeight="1" x14ac:dyDescent="0.25">
      <c r="C30" s="125">
        <v>23</v>
      </c>
      <c r="D30" s="134">
        <f t="shared" si="0"/>
        <v>0.85854999999999992</v>
      </c>
      <c r="E30" s="131">
        <f t="shared" si="1"/>
        <v>0.85580263999999995</v>
      </c>
      <c r="F30" s="131">
        <f t="shared" si="2"/>
        <v>0.83691453999999998</v>
      </c>
      <c r="G30" s="131">
        <f t="shared" si="3"/>
        <v>0.7869564816022746</v>
      </c>
      <c r="H30" s="131">
        <f t="shared" si="4"/>
        <v>0.70315244999999993</v>
      </c>
      <c r="I30" s="131">
        <f t="shared" si="5"/>
        <v>0.5735114</v>
      </c>
      <c r="J30" s="131">
        <f t="shared" si="6"/>
        <v>0.40695269999999995</v>
      </c>
      <c r="K30" s="131">
        <f t="shared" si="7"/>
        <v>0.21292040000000001</v>
      </c>
      <c r="L30" s="135">
        <f t="shared" si="8"/>
        <v>0</v>
      </c>
      <c r="N30" s="26"/>
      <c r="O30" s="26"/>
      <c r="P30" s="26"/>
      <c r="Q30" s="26"/>
      <c r="R30" s="26"/>
      <c r="S30" s="26"/>
      <c r="T30" s="26"/>
      <c r="U30" s="26"/>
      <c r="V30" s="26"/>
    </row>
    <row r="31" spans="3:22" ht="13.5" customHeight="1" x14ac:dyDescent="0.25">
      <c r="C31" s="125">
        <v>24</v>
      </c>
      <c r="D31" s="134">
        <f t="shared" si="0"/>
        <v>0.85119999999999996</v>
      </c>
      <c r="E31" s="131">
        <f t="shared" si="1"/>
        <v>0.84847616000000003</v>
      </c>
      <c r="F31" s="131">
        <f t="shared" si="2"/>
        <v>0.82974976</v>
      </c>
      <c r="G31" s="131">
        <f t="shared" si="3"/>
        <v>0.78001093077012484</v>
      </c>
      <c r="H31" s="131">
        <f t="shared" si="4"/>
        <v>0.6971328</v>
      </c>
      <c r="I31" s="131">
        <f t="shared" si="5"/>
        <v>0.56860160000000004</v>
      </c>
      <c r="J31" s="131">
        <f t="shared" si="6"/>
        <v>0.40346879999999996</v>
      </c>
      <c r="K31" s="131">
        <f t="shared" si="7"/>
        <v>0.2110976</v>
      </c>
      <c r="L31" s="135">
        <f t="shared" si="8"/>
        <v>0</v>
      </c>
      <c r="N31" s="26"/>
      <c r="O31" s="26"/>
      <c r="P31" s="26"/>
      <c r="Q31" s="26"/>
      <c r="R31" s="26"/>
      <c r="S31" s="26"/>
      <c r="T31" s="26"/>
      <c r="U31" s="26"/>
      <c r="V31" s="26"/>
    </row>
    <row r="32" spans="3:22" ht="13.5" customHeight="1" x14ac:dyDescent="0.25">
      <c r="C32" s="125">
        <v>25</v>
      </c>
      <c r="D32" s="134">
        <f t="shared" si="0"/>
        <v>0.84375</v>
      </c>
      <c r="E32" s="131">
        <f t="shared" si="1"/>
        <v>0.84104999999999996</v>
      </c>
      <c r="F32" s="131">
        <f t="shared" si="2"/>
        <v>0.82248750000000004</v>
      </c>
      <c r="G32" s="131">
        <f t="shared" si="3"/>
        <v>0.77296537969238277</v>
      </c>
      <c r="H32" s="131">
        <f t="shared" si="4"/>
        <v>0.69103124999999999</v>
      </c>
      <c r="I32" s="131">
        <f t="shared" si="5"/>
        <v>0.56362500000000004</v>
      </c>
      <c r="J32" s="131">
        <f t="shared" si="6"/>
        <v>0.39993750000000006</v>
      </c>
      <c r="K32" s="131">
        <f t="shared" si="7"/>
        <v>0.20924999999999994</v>
      </c>
      <c r="L32" s="135">
        <f t="shared" si="8"/>
        <v>0</v>
      </c>
      <c r="N32" s="26"/>
      <c r="O32" s="26"/>
      <c r="P32" s="26"/>
      <c r="Q32" s="26"/>
      <c r="R32" s="26"/>
      <c r="S32" s="26"/>
      <c r="T32" s="26"/>
      <c r="U32" s="26"/>
      <c r="V32" s="26"/>
    </row>
    <row r="33" spans="3:22" ht="13.5" customHeight="1" x14ac:dyDescent="0.25">
      <c r="C33" s="125">
        <v>26</v>
      </c>
      <c r="D33" s="134">
        <f t="shared" si="0"/>
        <v>0.83620000000000005</v>
      </c>
      <c r="E33" s="131">
        <f t="shared" si="1"/>
        <v>0.83352415999999996</v>
      </c>
      <c r="F33" s="131">
        <f t="shared" si="2"/>
        <v>0.81512775999999998</v>
      </c>
      <c r="G33" s="131">
        <f t="shared" si="3"/>
        <v>0.76581982838712981</v>
      </c>
      <c r="H33" s="131">
        <f t="shared" si="4"/>
        <v>0.68484780000000001</v>
      </c>
      <c r="I33" s="131">
        <f t="shared" si="5"/>
        <v>0.5585815999999999</v>
      </c>
      <c r="J33" s="131">
        <f t="shared" si="6"/>
        <v>0.39635880000000001</v>
      </c>
      <c r="K33" s="131">
        <f t="shared" si="7"/>
        <v>0.20737760000000005</v>
      </c>
      <c r="L33" s="135">
        <f t="shared" si="8"/>
        <v>0</v>
      </c>
      <c r="N33" s="26"/>
      <c r="O33" s="26"/>
      <c r="P33" s="26"/>
      <c r="Q33" s="26"/>
      <c r="R33" s="26"/>
      <c r="S33" s="26"/>
      <c r="T33" s="26"/>
      <c r="U33" s="26"/>
      <c r="V33" s="26"/>
    </row>
    <row r="34" spans="3:22" ht="13.5" customHeight="1" x14ac:dyDescent="0.25">
      <c r="C34" s="125">
        <v>27</v>
      </c>
      <c r="D34" s="134">
        <f t="shared" si="0"/>
        <v>0.82855000000000001</v>
      </c>
      <c r="E34" s="131">
        <f t="shared" si="1"/>
        <v>0.82589864000000002</v>
      </c>
      <c r="F34" s="131">
        <f t="shared" si="2"/>
        <v>0.80767053999999994</v>
      </c>
      <c r="G34" s="131">
        <f t="shared" si="3"/>
        <v>0.75857427687268952</v>
      </c>
      <c r="H34" s="131">
        <f t="shared" si="4"/>
        <v>0.67858244999999995</v>
      </c>
      <c r="I34" s="131">
        <f t="shared" si="5"/>
        <v>0.55347139999999995</v>
      </c>
      <c r="J34" s="131">
        <f t="shared" si="6"/>
        <v>0.39273269999999993</v>
      </c>
      <c r="K34" s="131">
        <f t="shared" si="7"/>
        <v>0.20548040000000001</v>
      </c>
      <c r="L34" s="135">
        <f t="shared" si="8"/>
        <v>0</v>
      </c>
      <c r="N34" s="26"/>
      <c r="O34" s="26"/>
      <c r="P34" s="26"/>
      <c r="Q34" s="26"/>
      <c r="R34" s="26"/>
      <c r="S34" s="26"/>
      <c r="T34" s="26"/>
      <c r="U34" s="26"/>
      <c r="V34" s="26"/>
    </row>
    <row r="35" spans="3:22" ht="13.5" customHeight="1" x14ac:dyDescent="0.25">
      <c r="C35" s="125">
        <v>28</v>
      </c>
      <c r="D35" s="134">
        <f t="shared" si="0"/>
        <v>0.82079999999999997</v>
      </c>
      <c r="E35" s="131">
        <f t="shared" si="1"/>
        <v>0.81817344000000003</v>
      </c>
      <c r="F35" s="131">
        <f t="shared" si="2"/>
        <v>0.80011583999999991</v>
      </c>
      <c r="G35" s="131">
        <f t="shared" si="3"/>
        <v>0.75122872516762884</v>
      </c>
      <c r="H35" s="131">
        <f t="shared" si="4"/>
        <v>0.67223519999999992</v>
      </c>
      <c r="I35" s="131">
        <f t="shared" si="5"/>
        <v>0.54829439999999996</v>
      </c>
      <c r="J35" s="131">
        <f t="shared" si="6"/>
        <v>0.38905919999999994</v>
      </c>
      <c r="K35" s="131">
        <f t="shared" si="7"/>
        <v>0.20355840000000003</v>
      </c>
      <c r="L35" s="135">
        <f t="shared" si="8"/>
        <v>0</v>
      </c>
      <c r="N35" s="26"/>
      <c r="O35" s="26"/>
      <c r="P35" s="26"/>
      <c r="Q35" s="26"/>
      <c r="R35" s="26"/>
      <c r="S35" s="26"/>
      <c r="T35" s="26"/>
      <c r="U35" s="26"/>
      <c r="V35" s="26"/>
    </row>
    <row r="36" spans="3:22" ht="13.5" customHeight="1" x14ac:dyDescent="0.25">
      <c r="C36" s="125">
        <v>29</v>
      </c>
      <c r="D36" s="134">
        <f t="shared" si="0"/>
        <v>0.81295000000000006</v>
      </c>
      <c r="E36" s="131">
        <f t="shared" si="1"/>
        <v>0.81034856</v>
      </c>
      <c r="F36" s="131">
        <f t="shared" si="2"/>
        <v>0.79246366000000001</v>
      </c>
      <c r="G36" s="131">
        <f t="shared" si="3"/>
        <v>0.74378317329075661</v>
      </c>
      <c r="H36" s="131">
        <f t="shared" si="4"/>
        <v>0.66580605000000004</v>
      </c>
      <c r="I36" s="131">
        <f t="shared" si="5"/>
        <v>0.54305059999999994</v>
      </c>
      <c r="J36" s="131">
        <f t="shared" si="6"/>
        <v>0.38533829999999991</v>
      </c>
      <c r="K36" s="131">
        <f t="shared" si="7"/>
        <v>0.20161159999999989</v>
      </c>
      <c r="L36" s="135">
        <f t="shared" si="8"/>
        <v>0</v>
      </c>
      <c r="N36" s="26"/>
      <c r="O36" s="26"/>
      <c r="P36" s="26"/>
      <c r="Q36" s="26"/>
      <c r="R36" s="26"/>
      <c r="S36" s="26"/>
      <c r="T36" s="26"/>
      <c r="U36" s="26"/>
      <c r="V36" s="26"/>
    </row>
    <row r="37" spans="3:22" ht="13.5" customHeight="1" x14ac:dyDescent="0.25">
      <c r="C37" s="125">
        <v>30</v>
      </c>
      <c r="D37" s="134">
        <f t="shared" si="0"/>
        <v>0.80499999999999994</v>
      </c>
      <c r="E37" s="131">
        <f t="shared" si="1"/>
        <v>0.80242400000000003</v>
      </c>
      <c r="F37" s="131">
        <f t="shared" si="2"/>
        <v>0.78471400000000002</v>
      </c>
      <c r="G37" s="131">
        <f t="shared" si="3"/>
        <v>0.73623762126112502</v>
      </c>
      <c r="H37" s="131">
        <f t="shared" si="4"/>
        <v>0.65929499999999996</v>
      </c>
      <c r="I37" s="131">
        <f t="shared" si="5"/>
        <v>0.53774</v>
      </c>
      <c r="J37" s="131">
        <f t="shared" si="6"/>
        <v>0.38156999999999996</v>
      </c>
      <c r="K37" s="131">
        <f t="shared" si="7"/>
        <v>0.19964000000000004</v>
      </c>
      <c r="L37" s="135">
        <f t="shared" si="8"/>
        <v>0</v>
      </c>
      <c r="N37" s="26"/>
      <c r="O37" s="26"/>
      <c r="P37" s="26"/>
      <c r="Q37" s="26"/>
      <c r="R37" s="26"/>
      <c r="S37" s="26"/>
      <c r="T37" s="26"/>
      <c r="U37" s="26"/>
      <c r="V37" s="26"/>
    </row>
    <row r="38" spans="3:22" ht="13.5" customHeight="1" x14ac:dyDescent="0.25">
      <c r="C38" s="125">
        <v>31</v>
      </c>
      <c r="D38" s="134">
        <f t="shared" si="0"/>
        <v>0.79695000000000005</v>
      </c>
      <c r="E38" s="131">
        <f t="shared" si="1"/>
        <v>0.79439976000000001</v>
      </c>
      <c r="F38" s="131">
        <f t="shared" si="2"/>
        <v>0.77686685999999994</v>
      </c>
      <c r="G38" s="131">
        <f t="shared" si="3"/>
        <v>0.72859206909802854</v>
      </c>
      <c r="H38" s="131">
        <f t="shared" si="4"/>
        <v>0.65270205000000003</v>
      </c>
      <c r="I38" s="131">
        <f t="shared" si="5"/>
        <v>0.53236259999999991</v>
      </c>
      <c r="J38" s="131">
        <f t="shared" si="6"/>
        <v>0.37775429999999999</v>
      </c>
      <c r="K38" s="131">
        <f t="shared" si="7"/>
        <v>0.19764359999999992</v>
      </c>
      <c r="L38" s="135">
        <f t="shared" si="8"/>
        <v>0</v>
      </c>
      <c r="N38" s="26"/>
      <c r="O38" s="26"/>
      <c r="P38" s="26"/>
      <c r="Q38" s="26"/>
      <c r="R38" s="26"/>
      <c r="S38" s="26"/>
      <c r="T38" s="26"/>
      <c r="U38" s="26"/>
      <c r="V38" s="26"/>
    </row>
    <row r="39" spans="3:22" ht="13.5" customHeight="1" x14ac:dyDescent="0.25">
      <c r="C39" s="125">
        <v>32</v>
      </c>
      <c r="D39" s="134">
        <f t="shared" si="0"/>
        <v>0.78879999999999995</v>
      </c>
      <c r="E39" s="131">
        <f t="shared" si="1"/>
        <v>0.78627584000000006</v>
      </c>
      <c r="F39" s="131">
        <f t="shared" si="2"/>
        <v>0.76892223999999998</v>
      </c>
      <c r="G39" s="131">
        <f t="shared" si="3"/>
        <v>0.72084651682100476</v>
      </c>
      <c r="H39" s="131">
        <f t="shared" si="4"/>
        <v>0.64602720000000002</v>
      </c>
      <c r="I39" s="131">
        <f t="shared" si="5"/>
        <v>0.52691840000000001</v>
      </c>
      <c r="J39" s="131">
        <f t="shared" si="6"/>
        <v>0.37389120000000009</v>
      </c>
      <c r="K39" s="131">
        <f t="shared" si="7"/>
        <v>0.19562239999999997</v>
      </c>
      <c r="L39" s="135">
        <f t="shared" si="8"/>
        <v>0</v>
      </c>
      <c r="N39" s="26"/>
      <c r="O39" s="26"/>
      <c r="P39" s="26"/>
      <c r="Q39" s="26"/>
      <c r="R39" s="26"/>
      <c r="S39" s="26"/>
      <c r="T39" s="26"/>
      <c r="U39" s="26"/>
      <c r="V39" s="26"/>
    </row>
    <row r="40" spans="3:22" ht="13.5" customHeight="1" x14ac:dyDescent="0.25">
      <c r="C40" s="125">
        <v>33</v>
      </c>
      <c r="D40" s="134">
        <f t="shared" si="0"/>
        <v>0.78054999999999997</v>
      </c>
      <c r="E40" s="131">
        <f t="shared" si="1"/>
        <v>0.77805224000000006</v>
      </c>
      <c r="F40" s="131">
        <f t="shared" si="2"/>
        <v>0.76088014000000004</v>
      </c>
      <c r="G40" s="131">
        <f t="shared" si="3"/>
        <v>0.71300096444983363</v>
      </c>
      <c r="H40" s="131">
        <f t="shared" si="4"/>
        <v>0.63927044999999993</v>
      </c>
      <c r="I40" s="131">
        <f t="shared" si="5"/>
        <v>0.52140739999999997</v>
      </c>
      <c r="J40" s="131">
        <f t="shared" si="6"/>
        <v>0.36998069999999994</v>
      </c>
      <c r="K40" s="131">
        <f t="shared" si="7"/>
        <v>0.19357639999999998</v>
      </c>
      <c r="L40" s="135">
        <f t="shared" si="8"/>
        <v>0</v>
      </c>
      <c r="N40" s="26"/>
      <c r="O40" s="26"/>
      <c r="P40" s="26"/>
      <c r="Q40" s="26"/>
      <c r="R40" s="26"/>
      <c r="S40" s="26"/>
      <c r="T40" s="26"/>
      <c r="U40" s="26"/>
      <c r="V40" s="26"/>
    </row>
    <row r="41" spans="3:22" ht="13.5" customHeight="1" x14ac:dyDescent="0.25">
      <c r="C41" s="125">
        <v>34</v>
      </c>
      <c r="D41" s="134">
        <f t="shared" si="0"/>
        <v>0.7722</v>
      </c>
      <c r="E41" s="131">
        <f t="shared" si="1"/>
        <v>0.76972895999999991</v>
      </c>
      <c r="F41" s="131">
        <f t="shared" si="2"/>
        <v>0.75274056</v>
      </c>
      <c r="G41" s="131">
        <f t="shared" si="3"/>
        <v>0.70505541200453781</v>
      </c>
      <c r="H41" s="131">
        <f t="shared" si="4"/>
        <v>0.63243179999999999</v>
      </c>
      <c r="I41" s="131">
        <f t="shared" si="5"/>
        <v>0.5158296</v>
      </c>
      <c r="J41" s="131">
        <f t="shared" si="6"/>
        <v>0.36602279999999998</v>
      </c>
      <c r="K41" s="131">
        <f t="shared" si="7"/>
        <v>0.19150559999999994</v>
      </c>
      <c r="L41" s="135">
        <f t="shared" si="8"/>
        <v>0</v>
      </c>
      <c r="N41" s="26"/>
      <c r="O41" s="26"/>
      <c r="P41" s="26"/>
      <c r="Q41" s="26"/>
      <c r="R41" s="26"/>
      <c r="S41" s="26"/>
      <c r="T41" s="26"/>
      <c r="U41" s="26"/>
      <c r="V41" s="26"/>
    </row>
    <row r="42" spans="3:22" ht="13.5" customHeight="1" x14ac:dyDescent="0.25">
      <c r="C42" s="125">
        <v>35</v>
      </c>
      <c r="D42" s="134">
        <f t="shared" si="0"/>
        <v>0.76375000000000004</v>
      </c>
      <c r="E42" s="131">
        <f t="shared" si="1"/>
        <v>0.76130600000000004</v>
      </c>
      <c r="F42" s="131">
        <f t="shared" si="2"/>
        <v>0.74450349999999998</v>
      </c>
      <c r="G42" s="131">
        <f t="shared" si="3"/>
        <v>0.69700985950538286</v>
      </c>
      <c r="H42" s="131">
        <f t="shared" si="4"/>
        <v>0.62551124999999996</v>
      </c>
      <c r="I42" s="131">
        <f t="shared" si="5"/>
        <v>0.510185</v>
      </c>
      <c r="J42" s="131">
        <f t="shared" si="6"/>
        <v>0.36201749999999999</v>
      </c>
      <c r="K42" s="131">
        <f t="shared" si="7"/>
        <v>0.18940999999999997</v>
      </c>
      <c r="L42" s="135">
        <f t="shared" si="8"/>
        <v>0</v>
      </c>
      <c r="N42" s="26"/>
      <c r="O42" s="26"/>
      <c r="P42" s="26"/>
      <c r="Q42" s="26"/>
      <c r="R42" s="26"/>
      <c r="S42" s="26"/>
      <c r="T42" s="26"/>
      <c r="U42" s="26"/>
      <c r="V42" s="26"/>
    </row>
    <row r="43" spans="3:22" ht="13.5" customHeight="1" x14ac:dyDescent="0.25">
      <c r="C43" s="125">
        <v>36</v>
      </c>
      <c r="D43" s="134">
        <f t="shared" si="0"/>
        <v>0.75519999999999998</v>
      </c>
      <c r="E43" s="131">
        <f t="shared" si="1"/>
        <v>0.75278336000000001</v>
      </c>
      <c r="F43" s="131">
        <f t="shared" si="2"/>
        <v>0.73616895999999998</v>
      </c>
      <c r="G43" s="131">
        <f t="shared" si="3"/>
        <v>0.68886430697287682</v>
      </c>
      <c r="H43" s="131">
        <f t="shared" si="4"/>
        <v>0.61850879999999997</v>
      </c>
      <c r="I43" s="131">
        <f t="shared" si="5"/>
        <v>0.50447359999999997</v>
      </c>
      <c r="J43" s="131">
        <f t="shared" si="6"/>
        <v>0.35796479999999997</v>
      </c>
      <c r="K43" s="131">
        <f t="shared" si="7"/>
        <v>0.18728959999999995</v>
      </c>
      <c r="L43" s="135">
        <f t="shared" si="8"/>
        <v>0</v>
      </c>
      <c r="N43" s="26"/>
      <c r="O43" s="26"/>
      <c r="P43" s="26"/>
      <c r="Q43" s="26"/>
      <c r="R43" s="26"/>
      <c r="S43" s="26"/>
      <c r="T43" s="26"/>
      <c r="U43" s="26"/>
      <c r="V43" s="26"/>
    </row>
    <row r="44" spans="3:22" ht="13.5" customHeight="1" x14ac:dyDescent="0.25">
      <c r="C44" s="125">
        <v>37</v>
      </c>
      <c r="D44" s="134">
        <f t="shared" si="0"/>
        <v>0.74655000000000005</v>
      </c>
      <c r="E44" s="131">
        <f t="shared" si="1"/>
        <v>0.74416104000000005</v>
      </c>
      <c r="F44" s="131">
        <f t="shared" si="2"/>
        <v>0.72773694</v>
      </c>
      <c r="G44" s="131">
        <f t="shared" si="3"/>
        <v>0.68061875442777064</v>
      </c>
      <c r="H44" s="131">
        <f t="shared" si="4"/>
        <v>0.6114244499999999</v>
      </c>
      <c r="I44" s="131">
        <f t="shared" si="5"/>
        <v>0.4986953999999999</v>
      </c>
      <c r="J44" s="131">
        <f t="shared" si="6"/>
        <v>0.35386469999999992</v>
      </c>
      <c r="K44" s="131">
        <f t="shared" si="7"/>
        <v>0.18514439999999999</v>
      </c>
      <c r="L44" s="135">
        <f t="shared" si="8"/>
        <v>0</v>
      </c>
      <c r="N44" s="26"/>
      <c r="O44" s="26"/>
      <c r="P44" s="26"/>
      <c r="Q44" s="26"/>
      <c r="R44" s="26"/>
      <c r="S44" s="26"/>
      <c r="T44" s="26"/>
      <c r="U44" s="26"/>
      <c r="V44" s="26"/>
    </row>
    <row r="45" spans="3:22" ht="13.5" customHeight="1" x14ac:dyDescent="0.25">
      <c r="C45" s="125">
        <v>38</v>
      </c>
      <c r="D45" s="134">
        <f t="shared" si="0"/>
        <v>0.73780000000000001</v>
      </c>
      <c r="E45" s="131">
        <f t="shared" si="1"/>
        <v>0.73543903999999993</v>
      </c>
      <c r="F45" s="131">
        <f t="shared" si="2"/>
        <v>0.71920744000000003</v>
      </c>
      <c r="G45" s="131">
        <f t="shared" si="3"/>
        <v>0.67227320189105777</v>
      </c>
      <c r="H45" s="131">
        <f t="shared" si="4"/>
        <v>0.60425819999999997</v>
      </c>
      <c r="I45" s="131">
        <f t="shared" si="5"/>
        <v>0.49285040000000002</v>
      </c>
      <c r="J45" s="131">
        <f t="shared" si="6"/>
        <v>0.34971719999999995</v>
      </c>
      <c r="K45" s="131">
        <f t="shared" si="7"/>
        <v>0.18297439999999998</v>
      </c>
      <c r="L45" s="135">
        <f t="shared" si="8"/>
        <v>0</v>
      </c>
      <c r="N45" s="26"/>
      <c r="O45" s="26"/>
      <c r="P45" s="26"/>
      <c r="Q45" s="26"/>
      <c r="R45" s="26"/>
      <c r="S45" s="26"/>
      <c r="T45" s="26"/>
      <c r="U45" s="26"/>
      <c r="V45" s="26"/>
    </row>
    <row r="46" spans="3:22" ht="13.5" customHeight="1" x14ac:dyDescent="0.25">
      <c r="C46" s="125">
        <v>39</v>
      </c>
      <c r="D46" s="134">
        <f t="shared" si="0"/>
        <v>0.72894999999999999</v>
      </c>
      <c r="E46" s="131">
        <f t="shared" si="1"/>
        <v>0.72661735999999999</v>
      </c>
      <c r="F46" s="131">
        <f t="shared" si="2"/>
        <v>0.71058045999999997</v>
      </c>
      <c r="G46" s="131">
        <f t="shared" si="3"/>
        <v>0.66382764938397454</v>
      </c>
      <c r="H46" s="131">
        <f t="shared" si="4"/>
        <v>0.59701004999999996</v>
      </c>
      <c r="I46" s="131">
        <f t="shared" si="5"/>
        <v>0.4869386</v>
      </c>
      <c r="J46" s="131">
        <f t="shared" si="6"/>
        <v>0.34552229999999995</v>
      </c>
      <c r="K46" s="131">
        <f t="shared" si="7"/>
        <v>0.18077960000000004</v>
      </c>
      <c r="L46" s="135">
        <f t="shared" si="8"/>
        <v>0</v>
      </c>
      <c r="N46" s="26"/>
      <c r="O46" s="26"/>
      <c r="P46" s="26"/>
      <c r="Q46" s="26"/>
      <c r="R46" s="26"/>
      <c r="S46" s="26"/>
      <c r="T46" s="26"/>
      <c r="U46" s="26"/>
      <c r="V46" s="26"/>
    </row>
    <row r="47" spans="3:22" ht="13.5" customHeight="1" x14ac:dyDescent="0.25">
      <c r="C47" s="125">
        <v>40</v>
      </c>
      <c r="D47" s="134">
        <f t="shared" si="0"/>
        <v>0.72</v>
      </c>
      <c r="E47" s="131">
        <f t="shared" si="1"/>
        <v>0.717696</v>
      </c>
      <c r="F47" s="131">
        <f t="shared" si="2"/>
        <v>0.70185600000000004</v>
      </c>
      <c r="G47" s="131">
        <f t="shared" si="3"/>
        <v>0.65528209692799999</v>
      </c>
      <c r="H47" s="131">
        <f t="shared" si="4"/>
        <v>0.58967999999999998</v>
      </c>
      <c r="I47" s="131">
        <f t="shared" si="5"/>
        <v>0.48095999999999994</v>
      </c>
      <c r="J47" s="131">
        <f t="shared" si="6"/>
        <v>0.34128000000000003</v>
      </c>
      <c r="K47" s="131">
        <f t="shared" si="7"/>
        <v>0.17855999999999994</v>
      </c>
      <c r="L47" s="135">
        <f t="shared" si="8"/>
        <v>0</v>
      </c>
      <c r="N47" s="26"/>
      <c r="O47" s="26"/>
      <c r="P47" s="26"/>
      <c r="Q47" s="26"/>
      <c r="R47" s="26"/>
      <c r="S47" s="26"/>
      <c r="T47" s="26"/>
      <c r="U47" s="26"/>
      <c r="V47" s="26"/>
    </row>
    <row r="48" spans="3:22" ht="13.5" customHeight="1" x14ac:dyDescent="0.25">
      <c r="C48" s="125">
        <v>41</v>
      </c>
      <c r="D48" s="134">
        <f t="shared" si="0"/>
        <v>0.71094999999999997</v>
      </c>
      <c r="E48" s="131">
        <f t="shared" si="1"/>
        <v>0.70867495999999996</v>
      </c>
      <c r="F48" s="131">
        <f t="shared" si="2"/>
        <v>0.69303406000000001</v>
      </c>
      <c r="G48" s="131">
        <f t="shared" si="3"/>
        <v>0.64663654454485564</v>
      </c>
      <c r="H48" s="131">
        <f t="shared" si="4"/>
        <v>0.58226805000000004</v>
      </c>
      <c r="I48" s="131">
        <f t="shared" si="5"/>
        <v>0.47491459999999996</v>
      </c>
      <c r="J48" s="131">
        <f t="shared" si="6"/>
        <v>0.33699030000000008</v>
      </c>
      <c r="K48" s="131">
        <f t="shared" si="7"/>
        <v>0.17631560000000013</v>
      </c>
      <c r="L48" s="135">
        <f t="shared" si="8"/>
        <v>0</v>
      </c>
      <c r="N48" s="26"/>
      <c r="O48" s="26"/>
      <c r="P48" s="26"/>
      <c r="Q48" s="26"/>
      <c r="R48" s="26"/>
      <c r="S48" s="26"/>
      <c r="T48" s="26"/>
      <c r="U48" s="26"/>
      <c r="V48" s="26"/>
    </row>
    <row r="49" spans="3:22" ht="13.5" customHeight="1" x14ac:dyDescent="0.25">
      <c r="C49" s="125">
        <v>42</v>
      </c>
      <c r="D49" s="134">
        <f t="shared" si="0"/>
        <v>0.70179999999999998</v>
      </c>
      <c r="E49" s="131">
        <f t="shared" si="1"/>
        <v>0.6995542400000001</v>
      </c>
      <c r="F49" s="131">
        <f t="shared" si="2"/>
        <v>0.68411464</v>
      </c>
      <c r="G49" s="131">
        <f t="shared" si="3"/>
        <v>0.63789099225650581</v>
      </c>
      <c r="H49" s="131">
        <f t="shared" si="4"/>
        <v>0.57477420000000001</v>
      </c>
      <c r="I49" s="131">
        <f t="shared" si="5"/>
        <v>0.46880239999999995</v>
      </c>
      <c r="J49" s="131">
        <f t="shared" si="6"/>
        <v>0.33265319999999998</v>
      </c>
      <c r="K49" s="131">
        <f t="shared" si="7"/>
        <v>0.17404639999999993</v>
      </c>
      <c r="L49" s="135">
        <f t="shared" si="8"/>
        <v>0</v>
      </c>
      <c r="N49" s="26"/>
      <c r="O49" s="26"/>
      <c r="P49" s="26"/>
      <c r="Q49" s="26"/>
      <c r="R49" s="26"/>
      <c r="S49" s="26"/>
      <c r="T49" s="26"/>
      <c r="U49" s="26"/>
      <c r="V49" s="26"/>
    </row>
    <row r="50" spans="3:22" ht="13.5" customHeight="1" x14ac:dyDescent="0.25">
      <c r="C50" s="125">
        <v>43</v>
      </c>
      <c r="D50" s="134">
        <f t="shared" si="0"/>
        <v>0.69255</v>
      </c>
      <c r="E50" s="131">
        <f t="shared" si="1"/>
        <v>0.69033383999999998</v>
      </c>
      <c r="F50" s="131">
        <f t="shared" si="2"/>
        <v>0.67509774</v>
      </c>
      <c r="G50" s="131">
        <f t="shared" si="3"/>
        <v>0.62904544008515761</v>
      </c>
      <c r="H50" s="131">
        <f t="shared" si="4"/>
        <v>0.56719845000000002</v>
      </c>
      <c r="I50" s="131">
        <f t="shared" si="5"/>
        <v>0.46262340000000002</v>
      </c>
      <c r="J50" s="131">
        <f t="shared" si="6"/>
        <v>0.32826869999999997</v>
      </c>
      <c r="K50" s="131">
        <f t="shared" si="7"/>
        <v>0.17175240000000003</v>
      </c>
      <c r="L50" s="135">
        <f t="shared" si="8"/>
        <v>0</v>
      </c>
      <c r="N50" s="26"/>
      <c r="O50" s="26"/>
      <c r="P50" s="26"/>
      <c r="Q50" s="26"/>
      <c r="R50" s="26"/>
      <c r="S50" s="26"/>
      <c r="T50" s="26"/>
      <c r="U50" s="26"/>
      <c r="V50" s="26"/>
    </row>
    <row r="51" spans="3:22" ht="13.5" customHeight="1" x14ac:dyDescent="0.25">
      <c r="C51" s="125">
        <v>44</v>
      </c>
      <c r="D51" s="134">
        <f t="shared" si="0"/>
        <v>0.68320000000000003</v>
      </c>
      <c r="E51" s="131">
        <f t="shared" si="1"/>
        <v>0.68101376000000002</v>
      </c>
      <c r="F51" s="131">
        <f t="shared" si="2"/>
        <v>0.66598336000000002</v>
      </c>
      <c r="G51" s="131">
        <f t="shared" si="3"/>
        <v>0.62009988805326088</v>
      </c>
      <c r="H51" s="131">
        <f t="shared" si="4"/>
        <v>0.55954079999999995</v>
      </c>
      <c r="I51" s="131">
        <f t="shared" si="5"/>
        <v>0.45637759999999994</v>
      </c>
      <c r="J51" s="131">
        <f t="shared" si="6"/>
        <v>0.32383680000000004</v>
      </c>
      <c r="K51" s="131">
        <f t="shared" si="7"/>
        <v>0.16943359999999996</v>
      </c>
      <c r="L51" s="135">
        <f t="shared" si="8"/>
        <v>0</v>
      </c>
      <c r="N51" s="26"/>
      <c r="O51" s="26"/>
      <c r="P51" s="26"/>
      <c r="Q51" s="26"/>
      <c r="R51" s="26"/>
      <c r="S51" s="26"/>
      <c r="T51" s="26"/>
      <c r="U51" s="26"/>
      <c r="V51" s="26"/>
    </row>
    <row r="52" spans="3:22" ht="13.5" customHeight="1" x14ac:dyDescent="0.25">
      <c r="C52" s="125">
        <v>45</v>
      </c>
      <c r="D52" s="134">
        <f t="shared" si="0"/>
        <v>0.67374999999999996</v>
      </c>
      <c r="E52" s="131">
        <f t="shared" si="1"/>
        <v>0.67159400000000002</v>
      </c>
      <c r="F52" s="131">
        <f t="shared" si="2"/>
        <v>0.65677149999999995</v>
      </c>
      <c r="G52" s="131">
        <f t="shared" si="3"/>
        <v>0.6110543361835078</v>
      </c>
      <c r="H52" s="131">
        <f t="shared" si="4"/>
        <v>0.55180125000000002</v>
      </c>
      <c r="I52" s="131">
        <f t="shared" si="5"/>
        <v>0.45006499999999994</v>
      </c>
      <c r="J52" s="131">
        <f t="shared" si="6"/>
        <v>0.31935749999999996</v>
      </c>
      <c r="K52" s="131">
        <f t="shared" si="7"/>
        <v>0.16708999999999996</v>
      </c>
      <c r="L52" s="135">
        <f t="shared" si="8"/>
        <v>0</v>
      </c>
      <c r="N52" s="26"/>
      <c r="O52" s="26"/>
      <c r="P52" s="26"/>
      <c r="Q52" s="26"/>
      <c r="R52" s="26"/>
      <c r="S52" s="26"/>
      <c r="T52" s="26"/>
      <c r="U52" s="26"/>
      <c r="V52" s="26"/>
    </row>
    <row r="53" spans="3:22" ht="13.5" customHeight="1" x14ac:dyDescent="0.25">
      <c r="C53" s="125">
        <v>46</v>
      </c>
      <c r="D53" s="134">
        <f t="shared" si="0"/>
        <v>0.66420000000000001</v>
      </c>
      <c r="E53" s="131">
        <f t="shared" si="1"/>
        <v>0.66207455999999998</v>
      </c>
      <c r="F53" s="131">
        <f t="shared" si="2"/>
        <v>0.64746216000000001</v>
      </c>
      <c r="G53" s="131">
        <f t="shared" si="3"/>
        <v>0.60190878449883378</v>
      </c>
      <c r="H53" s="131">
        <f t="shared" si="4"/>
        <v>0.54397980000000001</v>
      </c>
      <c r="I53" s="131">
        <f t="shared" si="5"/>
        <v>0.44368560000000001</v>
      </c>
      <c r="J53" s="131">
        <f t="shared" si="6"/>
        <v>0.31483079999999997</v>
      </c>
      <c r="K53" s="131">
        <f t="shared" si="7"/>
        <v>0.16472160000000002</v>
      </c>
      <c r="L53" s="135">
        <f t="shared" si="8"/>
        <v>0</v>
      </c>
      <c r="N53" s="26"/>
      <c r="O53" s="26"/>
      <c r="P53" s="26"/>
      <c r="Q53" s="26"/>
      <c r="R53" s="26"/>
      <c r="S53" s="26"/>
      <c r="T53" s="26"/>
      <c r="U53" s="26"/>
      <c r="V53" s="26"/>
    </row>
    <row r="54" spans="3:22" ht="13.5" customHeight="1" x14ac:dyDescent="0.25">
      <c r="C54" s="125">
        <v>47</v>
      </c>
      <c r="D54" s="134">
        <f t="shared" si="0"/>
        <v>0.65454999999999997</v>
      </c>
      <c r="E54" s="131">
        <f t="shared" si="1"/>
        <v>0.65245544</v>
      </c>
      <c r="F54" s="131">
        <f t="shared" si="2"/>
        <v>0.63805533999999997</v>
      </c>
      <c r="G54" s="131">
        <f t="shared" si="3"/>
        <v>0.59266323302241664</v>
      </c>
      <c r="H54" s="131">
        <f t="shared" si="4"/>
        <v>0.53607645000000004</v>
      </c>
      <c r="I54" s="131">
        <f t="shared" si="5"/>
        <v>0.43723940000000006</v>
      </c>
      <c r="J54" s="131">
        <f t="shared" si="6"/>
        <v>0.31025670000000005</v>
      </c>
      <c r="K54" s="131">
        <f t="shared" si="7"/>
        <v>0.16232840000000004</v>
      </c>
      <c r="L54" s="135">
        <f t="shared" si="8"/>
        <v>0</v>
      </c>
      <c r="N54" s="26"/>
      <c r="O54" s="26"/>
      <c r="P54" s="26"/>
      <c r="Q54" s="26"/>
      <c r="R54" s="26"/>
      <c r="S54" s="26"/>
      <c r="T54" s="26"/>
      <c r="U54" s="26"/>
      <c r="V54" s="26"/>
    </row>
    <row r="55" spans="3:22" ht="13.5" customHeight="1" x14ac:dyDescent="0.25">
      <c r="C55" s="125">
        <v>48</v>
      </c>
      <c r="D55" s="134">
        <f t="shared" si="0"/>
        <v>0.64480000000000004</v>
      </c>
      <c r="E55" s="131">
        <f t="shared" si="1"/>
        <v>0.64273664000000008</v>
      </c>
      <c r="F55" s="131">
        <f t="shared" si="2"/>
        <v>0.62855104000000006</v>
      </c>
      <c r="G55" s="131">
        <f t="shared" si="3"/>
        <v>0.58331768177767684</v>
      </c>
      <c r="H55" s="131">
        <f t="shared" si="4"/>
        <v>0.52809119999999998</v>
      </c>
      <c r="I55" s="131">
        <f t="shared" si="5"/>
        <v>0.43072639999999995</v>
      </c>
      <c r="J55" s="131">
        <f t="shared" si="6"/>
        <v>0.3056352</v>
      </c>
      <c r="K55" s="131">
        <f t="shared" si="7"/>
        <v>0.15991040000000001</v>
      </c>
      <c r="L55" s="135">
        <f t="shared" si="8"/>
        <v>0</v>
      </c>
      <c r="N55" s="26"/>
      <c r="O55" s="26"/>
      <c r="P55" s="26"/>
      <c r="Q55" s="26"/>
      <c r="R55" s="26"/>
      <c r="S55" s="26"/>
      <c r="T55" s="26"/>
      <c r="U55" s="26"/>
      <c r="V55" s="26"/>
    </row>
    <row r="56" spans="3:22" ht="13.5" customHeight="1" x14ac:dyDescent="0.25">
      <c r="C56" s="125">
        <v>49</v>
      </c>
      <c r="D56" s="134">
        <f t="shared" si="0"/>
        <v>0.63495000000000001</v>
      </c>
      <c r="E56" s="131">
        <f t="shared" si="1"/>
        <v>0.63291816000000001</v>
      </c>
      <c r="F56" s="131">
        <f t="shared" si="2"/>
        <v>0.61894925999999995</v>
      </c>
      <c r="G56" s="131">
        <f t="shared" si="3"/>
        <v>0.5738721307882777</v>
      </c>
      <c r="H56" s="131">
        <f t="shared" si="4"/>
        <v>0.52002404999999996</v>
      </c>
      <c r="I56" s="131">
        <f t="shared" si="5"/>
        <v>0.42414660000000004</v>
      </c>
      <c r="J56" s="131">
        <f t="shared" si="6"/>
        <v>0.30096630000000002</v>
      </c>
      <c r="K56" s="131">
        <f t="shared" si="7"/>
        <v>0.15746759999999993</v>
      </c>
      <c r="L56" s="135">
        <f t="shared" si="8"/>
        <v>0</v>
      </c>
      <c r="N56" s="26"/>
      <c r="O56" s="26"/>
      <c r="P56" s="26"/>
      <c r="Q56" s="26"/>
      <c r="R56" s="26"/>
      <c r="S56" s="26"/>
      <c r="T56" s="26"/>
      <c r="U56" s="26"/>
      <c r="V56" s="26"/>
    </row>
    <row r="57" spans="3:22" ht="13.5" customHeight="1" x14ac:dyDescent="0.25">
      <c r="C57" s="125">
        <v>50</v>
      </c>
      <c r="D57" s="134">
        <f t="shared" si="0"/>
        <v>0.625</v>
      </c>
      <c r="E57" s="131">
        <f t="shared" si="1"/>
        <v>0.623</v>
      </c>
      <c r="F57" s="131">
        <f t="shared" si="2"/>
        <v>0.60925000000000007</v>
      </c>
      <c r="G57" s="131">
        <f t="shared" si="3"/>
        <v>0.56432658007812497</v>
      </c>
      <c r="H57" s="131">
        <f t="shared" si="4"/>
        <v>0.51187499999999997</v>
      </c>
      <c r="I57" s="131">
        <f t="shared" si="5"/>
        <v>0.41749999999999998</v>
      </c>
      <c r="J57" s="131">
        <f t="shared" si="6"/>
        <v>0.29625000000000001</v>
      </c>
      <c r="K57" s="131">
        <f t="shared" si="7"/>
        <v>0.15500000000000003</v>
      </c>
      <c r="L57" s="135">
        <f t="shared" si="8"/>
        <v>0</v>
      </c>
      <c r="N57" s="26"/>
      <c r="O57" s="26"/>
      <c r="P57" s="26"/>
      <c r="Q57" s="26"/>
      <c r="R57" s="26"/>
      <c r="S57" s="26"/>
      <c r="T57" s="26"/>
      <c r="U57" s="26"/>
      <c r="V57" s="26"/>
    </row>
    <row r="58" spans="3:22" ht="13.5" customHeight="1" x14ac:dyDescent="0.25">
      <c r="C58" s="125">
        <v>51</v>
      </c>
      <c r="D58" s="134">
        <f t="shared" si="0"/>
        <v>0.61495</v>
      </c>
      <c r="E58" s="131">
        <f t="shared" si="1"/>
        <v>0.61298216000000005</v>
      </c>
      <c r="F58" s="131">
        <f t="shared" si="2"/>
        <v>0.59945325999999999</v>
      </c>
      <c r="G58" s="131">
        <f t="shared" si="3"/>
        <v>0.55468102967136756</v>
      </c>
      <c r="H58" s="131">
        <f t="shared" si="4"/>
        <v>0.50364405000000001</v>
      </c>
      <c r="I58" s="131">
        <f t="shared" si="5"/>
        <v>0.4107866</v>
      </c>
      <c r="J58" s="131">
        <f t="shared" si="6"/>
        <v>0.29148629999999998</v>
      </c>
      <c r="K58" s="131">
        <f t="shared" si="7"/>
        <v>0.15250759999999997</v>
      </c>
      <c r="L58" s="135">
        <f t="shared" si="8"/>
        <v>0</v>
      </c>
      <c r="N58" s="26"/>
      <c r="O58" s="26"/>
      <c r="P58" s="26"/>
      <c r="Q58" s="26"/>
      <c r="R58" s="26"/>
      <c r="S58" s="26"/>
      <c r="T58" s="26"/>
      <c r="U58" s="26"/>
      <c r="V58" s="26"/>
    </row>
    <row r="59" spans="3:22" ht="13.5" customHeight="1" x14ac:dyDescent="0.25">
      <c r="C59" s="125">
        <v>52</v>
      </c>
      <c r="D59" s="134">
        <f t="shared" si="0"/>
        <v>0.6048</v>
      </c>
      <c r="E59" s="131">
        <f t="shared" si="1"/>
        <v>0.60286463999999995</v>
      </c>
      <c r="F59" s="131">
        <f t="shared" si="2"/>
        <v>0.58955903999999992</v>
      </c>
      <c r="G59" s="131">
        <f t="shared" si="3"/>
        <v>0.54493547959239685</v>
      </c>
      <c r="H59" s="131">
        <f t="shared" si="4"/>
        <v>0.49533119999999997</v>
      </c>
      <c r="I59" s="131">
        <f t="shared" si="5"/>
        <v>0.40400639999999999</v>
      </c>
      <c r="J59" s="131">
        <f t="shared" si="6"/>
        <v>0.28667520000000002</v>
      </c>
      <c r="K59" s="131">
        <f t="shared" si="7"/>
        <v>0.14999039999999997</v>
      </c>
      <c r="L59" s="135">
        <f t="shared" si="8"/>
        <v>0</v>
      </c>
      <c r="N59" s="26"/>
      <c r="O59" s="26"/>
      <c r="P59" s="26"/>
      <c r="Q59" s="26"/>
      <c r="R59" s="26"/>
      <c r="S59" s="26"/>
      <c r="T59" s="26"/>
      <c r="U59" s="26"/>
      <c r="V59" s="26"/>
    </row>
    <row r="60" spans="3:22" ht="13.5" customHeight="1" x14ac:dyDescent="0.25">
      <c r="C60" s="125">
        <v>53</v>
      </c>
      <c r="D60" s="134">
        <f t="shared" si="0"/>
        <v>0.59454999999999991</v>
      </c>
      <c r="E60" s="131">
        <f t="shared" si="1"/>
        <v>0.59264743999999991</v>
      </c>
      <c r="F60" s="131">
        <f t="shared" si="2"/>
        <v>0.57956733999999999</v>
      </c>
      <c r="G60" s="131">
        <f t="shared" si="3"/>
        <v>0.53508992986584658</v>
      </c>
      <c r="H60" s="131">
        <f t="shared" si="4"/>
        <v>0.48693644999999997</v>
      </c>
      <c r="I60" s="131">
        <f t="shared" si="5"/>
        <v>0.39715940000000005</v>
      </c>
      <c r="J60" s="131">
        <f t="shared" si="6"/>
        <v>0.28181670000000003</v>
      </c>
      <c r="K60" s="131">
        <f t="shared" si="7"/>
        <v>0.14744840000000003</v>
      </c>
      <c r="L60" s="135">
        <f t="shared" si="8"/>
        <v>0</v>
      </c>
      <c r="N60" s="26"/>
      <c r="O60" s="26"/>
      <c r="P60" s="26"/>
      <c r="Q60" s="26"/>
      <c r="R60" s="26"/>
      <c r="S60" s="26"/>
      <c r="T60" s="26"/>
      <c r="U60" s="26"/>
      <c r="V60" s="26"/>
    </row>
    <row r="61" spans="3:22" ht="13.5" customHeight="1" x14ac:dyDescent="0.25">
      <c r="C61" s="125">
        <v>54</v>
      </c>
      <c r="D61" s="134">
        <f t="shared" si="0"/>
        <v>0.58419999999999994</v>
      </c>
      <c r="E61" s="131">
        <f t="shared" si="1"/>
        <v>0.58233055999999994</v>
      </c>
      <c r="F61" s="131">
        <f t="shared" si="2"/>
        <v>0.56947815999999996</v>
      </c>
      <c r="G61" s="131">
        <f t="shared" si="3"/>
        <v>0.52514438051659373</v>
      </c>
      <c r="H61" s="131">
        <f t="shared" si="4"/>
        <v>0.47845979999999999</v>
      </c>
      <c r="I61" s="131">
        <f t="shared" si="5"/>
        <v>0.39024559999999997</v>
      </c>
      <c r="J61" s="131">
        <f t="shared" si="6"/>
        <v>0.27691080000000001</v>
      </c>
      <c r="K61" s="131">
        <f t="shared" si="7"/>
        <v>0.14488159999999994</v>
      </c>
      <c r="L61" s="135">
        <f t="shared" si="8"/>
        <v>0</v>
      </c>
      <c r="N61" s="26"/>
      <c r="O61" s="26"/>
      <c r="P61" s="26"/>
      <c r="Q61" s="26"/>
      <c r="R61" s="26"/>
      <c r="S61" s="26"/>
      <c r="T61" s="26"/>
      <c r="U61" s="26"/>
      <c r="V61" s="26"/>
    </row>
    <row r="62" spans="3:22" ht="13.5" customHeight="1" x14ac:dyDescent="0.25">
      <c r="C62" s="125">
        <v>55</v>
      </c>
      <c r="D62" s="134">
        <f t="shared" si="0"/>
        <v>0.57374999999999998</v>
      </c>
      <c r="E62" s="131">
        <f t="shared" si="1"/>
        <v>0.57191400000000003</v>
      </c>
      <c r="F62" s="131">
        <f t="shared" si="2"/>
        <v>0.55929150000000005</v>
      </c>
      <c r="G62" s="131">
        <f t="shared" si="3"/>
        <v>0.51509883156975778</v>
      </c>
      <c r="H62" s="131">
        <f t="shared" si="4"/>
        <v>0.46990124999999994</v>
      </c>
      <c r="I62" s="131">
        <f t="shared" si="5"/>
        <v>0.38326499999999997</v>
      </c>
      <c r="J62" s="131">
        <f t="shared" si="6"/>
        <v>0.27195749999999996</v>
      </c>
      <c r="K62" s="131">
        <f t="shared" si="7"/>
        <v>0.14229000000000003</v>
      </c>
      <c r="L62" s="135">
        <f t="shared" si="8"/>
        <v>0</v>
      </c>
      <c r="N62" s="26"/>
      <c r="O62" s="26"/>
      <c r="P62" s="26"/>
      <c r="Q62" s="26"/>
      <c r="R62" s="26"/>
      <c r="S62" s="26"/>
      <c r="T62" s="26"/>
      <c r="U62" s="26"/>
      <c r="V62" s="26"/>
    </row>
    <row r="63" spans="3:22" ht="13.5" customHeight="1" x14ac:dyDescent="0.25">
      <c r="C63" s="125">
        <v>56</v>
      </c>
      <c r="D63" s="134">
        <f t="shared" si="0"/>
        <v>0.56319999999999992</v>
      </c>
      <c r="E63" s="131">
        <f t="shared" si="1"/>
        <v>0.56139775999999997</v>
      </c>
      <c r="F63" s="131">
        <f t="shared" si="2"/>
        <v>0.54900735999999994</v>
      </c>
      <c r="G63" s="131">
        <f t="shared" si="3"/>
        <v>0.50495328305070075</v>
      </c>
      <c r="H63" s="131">
        <f t="shared" si="4"/>
        <v>0.46126079999999992</v>
      </c>
      <c r="I63" s="131">
        <f t="shared" si="5"/>
        <v>0.37621759999999993</v>
      </c>
      <c r="J63" s="131">
        <f t="shared" si="6"/>
        <v>0.26695679999999999</v>
      </c>
      <c r="K63" s="131">
        <f t="shared" si="7"/>
        <v>0.13967360000000006</v>
      </c>
      <c r="L63" s="135">
        <f t="shared" si="8"/>
        <v>0</v>
      </c>
      <c r="N63" s="26"/>
      <c r="O63" s="26"/>
      <c r="P63" s="26"/>
      <c r="Q63" s="26"/>
      <c r="R63" s="26"/>
      <c r="S63" s="26"/>
      <c r="T63" s="26"/>
      <c r="U63" s="26"/>
      <c r="V63" s="26"/>
    </row>
    <row r="64" spans="3:22" ht="13.5" customHeight="1" x14ac:dyDescent="0.25">
      <c r="C64" s="125">
        <v>57</v>
      </c>
      <c r="D64" s="134">
        <f t="shared" si="0"/>
        <v>0.5525500000000001</v>
      </c>
      <c r="E64" s="131">
        <f t="shared" si="1"/>
        <v>0.55078183999999997</v>
      </c>
      <c r="F64" s="131">
        <f t="shared" si="2"/>
        <v>0.53862574000000008</v>
      </c>
      <c r="G64" s="131">
        <f t="shared" si="3"/>
        <v>0.49470773498502763</v>
      </c>
      <c r="H64" s="131">
        <f t="shared" si="4"/>
        <v>0.45253845000000004</v>
      </c>
      <c r="I64" s="131">
        <f t="shared" si="5"/>
        <v>0.36910339999999997</v>
      </c>
      <c r="J64" s="131">
        <f t="shared" si="6"/>
        <v>0.26190869999999999</v>
      </c>
      <c r="K64" s="131">
        <f t="shared" si="7"/>
        <v>0.13703239999999994</v>
      </c>
      <c r="L64" s="135">
        <f t="shared" si="8"/>
        <v>0</v>
      </c>
      <c r="N64" s="26"/>
      <c r="O64" s="26"/>
      <c r="P64" s="26"/>
      <c r="Q64" s="26"/>
      <c r="R64" s="26"/>
      <c r="S64" s="26"/>
      <c r="T64" s="26"/>
      <c r="U64" s="26"/>
      <c r="V64" s="26"/>
    </row>
    <row r="65" spans="3:22" ht="13.5" customHeight="1" x14ac:dyDescent="0.25">
      <c r="C65" s="125">
        <v>58</v>
      </c>
      <c r="D65" s="134">
        <f t="shared" si="0"/>
        <v>0.54180000000000006</v>
      </c>
      <c r="E65" s="131">
        <f t="shared" si="1"/>
        <v>0.54006624000000003</v>
      </c>
      <c r="F65" s="131">
        <f t="shared" si="2"/>
        <v>0.52814664000000011</v>
      </c>
      <c r="G65" s="131">
        <f t="shared" si="3"/>
        <v>0.48436218739858583</v>
      </c>
      <c r="H65" s="131">
        <f t="shared" si="4"/>
        <v>0.44373420000000008</v>
      </c>
      <c r="I65" s="131">
        <f t="shared" si="5"/>
        <v>0.36192239999999998</v>
      </c>
      <c r="J65" s="131">
        <f t="shared" si="6"/>
        <v>0.25681320000000007</v>
      </c>
      <c r="K65" s="131">
        <f t="shared" si="7"/>
        <v>0.1343664</v>
      </c>
      <c r="L65" s="135">
        <f t="shared" si="8"/>
        <v>0</v>
      </c>
      <c r="N65" s="26"/>
      <c r="O65" s="26"/>
      <c r="P65" s="26"/>
      <c r="Q65" s="26"/>
      <c r="R65" s="26"/>
      <c r="S65" s="26"/>
      <c r="T65" s="26"/>
      <c r="U65" s="26"/>
      <c r="V65" s="26"/>
    </row>
    <row r="66" spans="3:22" ht="13.5" customHeight="1" x14ac:dyDescent="0.25">
      <c r="C66" s="125">
        <v>59</v>
      </c>
      <c r="D66" s="134">
        <f t="shared" si="0"/>
        <v>0.53095000000000003</v>
      </c>
      <c r="E66" s="131">
        <f t="shared" si="1"/>
        <v>0.52925096000000005</v>
      </c>
      <c r="F66" s="131">
        <f t="shared" si="2"/>
        <v>0.51757006000000005</v>
      </c>
      <c r="G66" s="131">
        <f t="shared" si="3"/>
        <v>0.47391664031746561</v>
      </c>
      <c r="H66" s="131">
        <f t="shared" si="4"/>
        <v>0.43484805000000004</v>
      </c>
      <c r="I66" s="131">
        <f t="shared" si="5"/>
        <v>0.35467460000000006</v>
      </c>
      <c r="J66" s="131">
        <f t="shared" si="6"/>
        <v>0.25167030000000001</v>
      </c>
      <c r="K66" s="131">
        <f t="shared" si="7"/>
        <v>0.1316756</v>
      </c>
      <c r="L66" s="135">
        <f t="shared" si="8"/>
        <v>0</v>
      </c>
      <c r="N66" s="26"/>
      <c r="O66" s="26"/>
      <c r="P66" s="26"/>
      <c r="Q66" s="26"/>
      <c r="R66" s="26"/>
      <c r="S66" s="26"/>
      <c r="T66" s="26"/>
      <c r="U66" s="26"/>
      <c r="V66" s="26"/>
    </row>
    <row r="67" spans="3:22" ht="13.5" customHeight="1" x14ac:dyDescent="0.25">
      <c r="C67" s="125">
        <v>60</v>
      </c>
      <c r="D67" s="134">
        <f t="shared" si="0"/>
        <v>0.52</v>
      </c>
      <c r="E67" s="131">
        <f t="shared" si="1"/>
        <v>0.51833600000000002</v>
      </c>
      <c r="F67" s="131">
        <f t="shared" si="2"/>
        <v>0.50689600000000001</v>
      </c>
      <c r="G67" s="131">
        <f t="shared" si="3"/>
        <v>0.46337109376800001</v>
      </c>
      <c r="H67" s="131">
        <f t="shared" si="4"/>
        <v>0.42588000000000004</v>
      </c>
      <c r="I67" s="131">
        <f t="shared" si="5"/>
        <v>0.34736</v>
      </c>
      <c r="J67" s="131">
        <f t="shared" si="6"/>
        <v>0.24648000000000003</v>
      </c>
      <c r="K67" s="131">
        <f t="shared" si="7"/>
        <v>0.12895999999999996</v>
      </c>
      <c r="L67" s="135">
        <f t="shared" si="8"/>
        <v>0</v>
      </c>
      <c r="N67" s="26"/>
      <c r="O67" s="26"/>
      <c r="P67" s="26"/>
      <c r="Q67" s="26"/>
      <c r="R67" s="26"/>
      <c r="S67" s="26"/>
      <c r="T67" s="26"/>
      <c r="U67" s="26"/>
      <c r="V67" s="26"/>
    </row>
    <row r="68" spans="3:22" ht="13.5" customHeight="1" x14ac:dyDescent="0.25">
      <c r="C68" s="125">
        <v>61</v>
      </c>
      <c r="D68" s="134">
        <f t="shared" si="0"/>
        <v>0.50895000000000001</v>
      </c>
      <c r="E68" s="131">
        <f t="shared" si="1"/>
        <v>0.50732135999999994</v>
      </c>
      <c r="F68" s="131">
        <f t="shared" si="2"/>
        <v>0.49612445999999999</v>
      </c>
      <c r="G68" s="131">
        <f t="shared" si="3"/>
        <v>0.45272554777676466</v>
      </c>
      <c r="H68" s="131">
        <f t="shared" si="4"/>
        <v>0.41683004999999995</v>
      </c>
      <c r="I68" s="131">
        <f t="shared" si="5"/>
        <v>0.33997860000000002</v>
      </c>
      <c r="J68" s="131">
        <f t="shared" si="6"/>
        <v>0.24124229999999991</v>
      </c>
      <c r="K68" s="131">
        <f t="shared" si="7"/>
        <v>0.12621959999999999</v>
      </c>
      <c r="L68" s="135">
        <f t="shared" si="8"/>
        <v>0</v>
      </c>
      <c r="N68" s="26"/>
      <c r="O68" s="26"/>
      <c r="P68" s="26"/>
      <c r="Q68" s="26"/>
      <c r="R68" s="26"/>
      <c r="S68" s="26"/>
      <c r="T68" s="26"/>
      <c r="U68" s="26"/>
      <c r="V68" s="26"/>
    </row>
    <row r="69" spans="3:22" ht="13.5" customHeight="1" x14ac:dyDescent="0.25">
      <c r="C69" s="125">
        <v>62</v>
      </c>
      <c r="D69" s="134">
        <f t="shared" si="0"/>
        <v>0.49780000000000002</v>
      </c>
      <c r="E69" s="131">
        <f t="shared" si="1"/>
        <v>0.49620704000000004</v>
      </c>
      <c r="F69" s="131">
        <f t="shared" si="2"/>
        <v>0.48525543999999998</v>
      </c>
      <c r="G69" s="131">
        <f t="shared" si="3"/>
        <v>0.44198000237057777</v>
      </c>
      <c r="H69" s="131">
        <f t="shared" si="4"/>
        <v>0.40769820000000001</v>
      </c>
      <c r="I69" s="131">
        <f t="shared" si="5"/>
        <v>0.3325304</v>
      </c>
      <c r="J69" s="131">
        <f t="shared" si="6"/>
        <v>0.23595720000000009</v>
      </c>
      <c r="K69" s="131">
        <f t="shared" si="7"/>
        <v>0.12345439999999996</v>
      </c>
      <c r="L69" s="135">
        <f t="shared" si="8"/>
        <v>0</v>
      </c>
      <c r="N69" s="26"/>
      <c r="O69" s="26"/>
      <c r="P69" s="26"/>
      <c r="Q69" s="26"/>
      <c r="R69" s="26"/>
      <c r="S69" s="26"/>
      <c r="T69" s="26"/>
      <c r="U69" s="26"/>
      <c r="V69" s="26"/>
    </row>
    <row r="70" spans="3:22" ht="13.5" customHeight="1" x14ac:dyDescent="0.25">
      <c r="C70" s="125">
        <v>63</v>
      </c>
      <c r="D70" s="134">
        <f t="shared" si="0"/>
        <v>0.48655000000000004</v>
      </c>
      <c r="E70" s="131">
        <f t="shared" si="1"/>
        <v>0.48499303999999999</v>
      </c>
      <c r="F70" s="131">
        <f t="shared" si="2"/>
        <v>0.47428893999999999</v>
      </c>
      <c r="G70" s="131">
        <f t="shared" si="3"/>
        <v>0.4311344575765006</v>
      </c>
      <c r="H70" s="131">
        <f t="shared" si="4"/>
        <v>0.39848444999999999</v>
      </c>
      <c r="I70" s="131">
        <f t="shared" si="5"/>
        <v>0.32501540000000007</v>
      </c>
      <c r="J70" s="131">
        <f t="shared" si="6"/>
        <v>0.23062470000000002</v>
      </c>
      <c r="K70" s="131">
        <f t="shared" si="7"/>
        <v>0.1206644</v>
      </c>
      <c r="L70" s="135">
        <f t="shared" si="8"/>
        <v>0</v>
      </c>
      <c r="N70" s="26"/>
      <c r="O70" s="26"/>
      <c r="P70" s="26"/>
      <c r="Q70" s="26"/>
      <c r="R70" s="26"/>
      <c r="S70" s="26"/>
      <c r="T70" s="26"/>
      <c r="U70" s="26"/>
      <c r="V70" s="26"/>
    </row>
    <row r="71" spans="3:22" ht="13.5" customHeight="1" x14ac:dyDescent="0.25">
      <c r="C71" s="125">
        <v>64</v>
      </c>
      <c r="D71" s="134">
        <f t="shared" si="0"/>
        <v>0.47519999999999996</v>
      </c>
      <c r="E71" s="131">
        <f t="shared" si="1"/>
        <v>0.47367935999999999</v>
      </c>
      <c r="F71" s="131">
        <f t="shared" si="2"/>
        <v>0.46322495999999991</v>
      </c>
      <c r="G71" s="131">
        <f t="shared" si="3"/>
        <v>0.42018891342183673</v>
      </c>
      <c r="H71" s="131">
        <f t="shared" si="4"/>
        <v>0.3891888</v>
      </c>
      <c r="I71" s="131">
        <f t="shared" si="5"/>
        <v>0.31743359999999998</v>
      </c>
      <c r="J71" s="131">
        <f t="shared" si="6"/>
        <v>0.22524480000000002</v>
      </c>
      <c r="K71" s="131">
        <f t="shared" si="7"/>
        <v>0.1178496</v>
      </c>
      <c r="L71" s="135">
        <f t="shared" si="8"/>
        <v>0</v>
      </c>
      <c r="N71" s="26"/>
      <c r="O71" s="26"/>
      <c r="P71" s="26"/>
      <c r="Q71" s="26"/>
      <c r="R71" s="26"/>
      <c r="S71" s="26"/>
      <c r="T71" s="26"/>
      <c r="U71" s="26"/>
      <c r="V71" s="26"/>
    </row>
    <row r="72" spans="3:22" ht="13.5" customHeight="1" x14ac:dyDescent="0.25">
      <c r="C72" s="125">
        <v>65</v>
      </c>
      <c r="D72" s="134">
        <f t="shared" si="0"/>
        <v>0.46375</v>
      </c>
      <c r="E72" s="131">
        <f t="shared" si="1"/>
        <v>0.46226599999999995</v>
      </c>
      <c r="F72" s="131">
        <f t="shared" si="2"/>
        <v>0.45206349999999995</v>
      </c>
      <c r="G72" s="131">
        <f t="shared" si="3"/>
        <v>0.40914336993413281</v>
      </c>
      <c r="H72" s="131">
        <f t="shared" si="4"/>
        <v>0.37981124999999993</v>
      </c>
      <c r="I72" s="131">
        <f t="shared" si="5"/>
        <v>0.30978499999999998</v>
      </c>
      <c r="J72" s="131">
        <f t="shared" si="6"/>
        <v>0.2198175</v>
      </c>
      <c r="K72" s="131">
        <f t="shared" si="7"/>
        <v>0.11500999999999995</v>
      </c>
      <c r="L72" s="135">
        <f t="shared" si="8"/>
        <v>0</v>
      </c>
      <c r="N72" s="26"/>
      <c r="O72" s="26"/>
      <c r="P72" s="26"/>
      <c r="Q72" s="26"/>
      <c r="R72" s="26"/>
      <c r="S72" s="26"/>
      <c r="T72" s="26"/>
      <c r="U72" s="26"/>
      <c r="V72" s="26"/>
    </row>
    <row r="73" spans="3:22" ht="13.5" customHeight="1" x14ac:dyDescent="0.25">
      <c r="C73" s="125">
        <v>66</v>
      </c>
      <c r="D73" s="134">
        <f t="shared" ref="D73:D107" si="9">1-(0.5*(C73/100+(C73/100)^2)+(1-0.5*(C73/100+(C73/100)^2))*$D$7/100)</f>
        <v>0.45219999999999994</v>
      </c>
      <c r="E73" s="131">
        <f t="shared" ref="E73:E107" si="10">1-(0.5*(C73/100+(C73/100)^2)+(1-0.5*(C73/100+(C73/100)^2))*$E$7/100)</f>
        <v>0.45075295999999998</v>
      </c>
      <c r="F73" s="131">
        <f t="shared" ref="F73:F107" si="11">1-(0.5*(C73/100+(C73/100)^2)+(1-0.5*(C73/100+(C73/100)^2))*$F$7/100)</f>
        <v>0.4408045599999999</v>
      </c>
      <c r="G73" s="131">
        <f t="shared" ref="G73:G107" si="12">1-(0.5*(C73/100+(C73/100)^2)+(1-0.5*(C73/100+(D73/100)^2))*$G$7/100)</f>
        <v>0.39799782714117771</v>
      </c>
      <c r="H73" s="131">
        <f t="shared" ref="H73:H107" si="13">1-(0.5*(C73/100+(C73/100)^2)+(1-0.5*(C73/100+(C73/100)^2))*$H$7/100)</f>
        <v>0.3703517999999999</v>
      </c>
      <c r="I73" s="131">
        <f t="shared" ref="I73:I107" si="14">1-(0.5*(C73/100+(C73/100)^2)+(1-0.5*(C73/100+(C73/100)^2))*$I$7/100)</f>
        <v>0.30206959999999994</v>
      </c>
      <c r="J73" s="131">
        <f t="shared" ref="J73:J107" si="15">1-(0.5*(C73/100+(C73/100)^2)+(1-0.5*(C73/100+(C73/100)^2))*$J$7/100)</f>
        <v>0.21434279999999994</v>
      </c>
      <c r="K73" s="131">
        <f t="shared" ref="K73:K107" si="16">1-(0.5*(C73/100+(C73/100)^2)+(1-0.5*(C73/100+(C73/100)^2))*$K$7/100)</f>
        <v>0.11214560000000007</v>
      </c>
      <c r="L73" s="135">
        <f t="shared" ref="L73:L107" si="17">1-(0.5*(C73/100+(C73/100)^2)+(1-0.5*(C73/100+(C73/100)^2))*$L$7/100)</f>
        <v>0</v>
      </c>
      <c r="N73" s="26"/>
      <c r="O73" s="26"/>
      <c r="P73" s="26"/>
      <c r="Q73" s="26"/>
      <c r="R73" s="26"/>
      <c r="S73" s="26"/>
      <c r="T73" s="26"/>
      <c r="U73" s="26"/>
      <c r="V73" s="26"/>
    </row>
    <row r="74" spans="3:22" ht="13.5" customHeight="1" x14ac:dyDescent="0.25">
      <c r="C74" s="125">
        <v>67</v>
      </c>
      <c r="D74" s="134">
        <f t="shared" si="9"/>
        <v>0.44055</v>
      </c>
      <c r="E74" s="131">
        <f t="shared" si="10"/>
        <v>0.43914023999999996</v>
      </c>
      <c r="F74" s="131">
        <f t="shared" si="11"/>
        <v>0.42944813999999998</v>
      </c>
      <c r="G74" s="131">
        <f t="shared" si="12"/>
        <v>0.38675228507100357</v>
      </c>
      <c r="H74" s="131">
        <f t="shared" si="13"/>
        <v>0.36081045</v>
      </c>
      <c r="I74" s="131">
        <f t="shared" si="14"/>
        <v>0.29428739999999998</v>
      </c>
      <c r="J74" s="131">
        <f t="shared" si="15"/>
        <v>0.20882069999999997</v>
      </c>
      <c r="K74" s="131">
        <f t="shared" si="16"/>
        <v>0.10925640000000003</v>
      </c>
      <c r="L74" s="135">
        <f t="shared" si="17"/>
        <v>0</v>
      </c>
      <c r="N74" s="26"/>
      <c r="O74" s="26"/>
      <c r="P74" s="26"/>
      <c r="Q74" s="26"/>
      <c r="R74" s="26"/>
      <c r="S74" s="26"/>
      <c r="T74" s="26"/>
      <c r="U74" s="26"/>
      <c r="V74" s="26"/>
    </row>
    <row r="75" spans="3:22" ht="13.5" customHeight="1" x14ac:dyDescent="0.25">
      <c r="C75" s="125">
        <v>68</v>
      </c>
      <c r="D75" s="134">
        <f t="shared" si="9"/>
        <v>0.42879999999999996</v>
      </c>
      <c r="E75" s="131">
        <f t="shared" si="10"/>
        <v>0.42742784</v>
      </c>
      <c r="F75" s="131">
        <f t="shared" si="11"/>
        <v>0.41799423999999996</v>
      </c>
      <c r="G75" s="131">
        <f t="shared" si="12"/>
        <v>0.37540674375188476</v>
      </c>
      <c r="H75" s="131">
        <f t="shared" si="13"/>
        <v>0.35118719999999992</v>
      </c>
      <c r="I75" s="131">
        <f t="shared" si="14"/>
        <v>0.28643839999999998</v>
      </c>
      <c r="J75" s="131">
        <f t="shared" si="15"/>
        <v>0.20325119999999997</v>
      </c>
      <c r="K75" s="131">
        <f t="shared" si="16"/>
        <v>0.10634239999999995</v>
      </c>
      <c r="L75" s="135">
        <f t="shared" si="17"/>
        <v>0</v>
      </c>
      <c r="N75" s="26"/>
      <c r="O75" s="26"/>
      <c r="P75" s="26"/>
      <c r="Q75" s="26"/>
      <c r="R75" s="26"/>
      <c r="S75" s="26"/>
      <c r="T75" s="26"/>
      <c r="U75" s="26"/>
      <c r="V75" s="26"/>
    </row>
    <row r="76" spans="3:22" ht="13.5" customHeight="1" x14ac:dyDescent="0.25">
      <c r="C76" s="125">
        <v>69</v>
      </c>
      <c r="D76" s="134">
        <f t="shared" si="9"/>
        <v>0.41695000000000004</v>
      </c>
      <c r="E76" s="131">
        <f t="shared" si="10"/>
        <v>0.41561576</v>
      </c>
      <c r="F76" s="131">
        <f t="shared" si="11"/>
        <v>0.40644286000000007</v>
      </c>
      <c r="G76" s="131">
        <f t="shared" si="12"/>
        <v>0.36396120321233871</v>
      </c>
      <c r="H76" s="131">
        <f t="shared" si="13"/>
        <v>0.34148204999999998</v>
      </c>
      <c r="I76" s="131">
        <f t="shared" si="14"/>
        <v>0.27852260000000006</v>
      </c>
      <c r="J76" s="131">
        <f t="shared" si="15"/>
        <v>0.19763430000000004</v>
      </c>
      <c r="K76" s="131">
        <f t="shared" si="16"/>
        <v>0.10340360000000004</v>
      </c>
      <c r="L76" s="135">
        <f t="shared" si="17"/>
        <v>0</v>
      </c>
      <c r="N76" s="26"/>
      <c r="O76" s="26"/>
      <c r="P76" s="26"/>
      <c r="Q76" s="26"/>
      <c r="R76" s="26"/>
      <c r="S76" s="26"/>
      <c r="T76" s="26"/>
      <c r="U76" s="26"/>
      <c r="V76" s="26"/>
    </row>
    <row r="77" spans="3:22" ht="13.5" customHeight="1" x14ac:dyDescent="0.25">
      <c r="C77" s="125">
        <v>70</v>
      </c>
      <c r="D77" s="134">
        <f t="shared" si="9"/>
        <v>0.40500000000000003</v>
      </c>
      <c r="E77" s="131">
        <f t="shared" si="10"/>
        <v>0.40370400000000006</v>
      </c>
      <c r="F77" s="131">
        <f t="shared" si="11"/>
        <v>0.39479399999999998</v>
      </c>
      <c r="G77" s="131">
        <f t="shared" si="12"/>
        <v>0.35241566348112507</v>
      </c>
      <c r="H77" s="131">
        <f t="shared" si="13"/>
        <v>0.33169500000000007</v>
      </c>
      <c r="I77" s="131">
        <f t="shared" si="14"/>
        <v>0.27054</v>
      </c>
      <c r="J77" s="131">
        <f t="shared" si="15"/>
        <v>0.19196999999999997</v>
      </c>
      <c r="K77" s="131">
        <f t="shared" si="16"/>
        <v>0.10043999999999997</v>
      </c>
      <c r="L77" s="135">
        <f t="shared" si="17"/>
        <v>0</v>
      </c>
      <c r="N77" s="26"/>
      <c r="O77" s="26"/>
      <c r="P77" s="26"/>
      <c r="Q77" s="26"/>
      <c r="R77" s="26"/>
      <c r="S77" s="26"/>
      <c r="T77" s="26"/>
      <c r="U77" s="26"/>
      <c r="V77" s="26"/>
    </row>
    <row r="78" spans="3:22" ht="13.5" customHeight="1" x14ac:dyDescent="0.25">
      <c r="C78" s="125">
        <v>71</v>
      </c>
      <c r="D78" s="134">
        <f t="shared" si="9"/>
        <v>0.39295000000000002</v>
      </c>
      <c r="E78" s="131">
        <f t="shared" si="10"/>
        <v>0.39169255999999997</v>
      </c>
      <c r="F78" s="131">
        <f t="shared" si="11"/>
        <v>0.38304766000000001</v>
      </c>
      <c r="G78" s="131">
        <f t="shared" si="12"/>
        <v>0.34077012458724665</v>
      </c>
      <c r="H78" s="131">
        <f t="shared" si="13"/>
        <v>0.32182604999999997</v>
      </c>
      <c r="I78" s="131">
        <f t="shared" si="14"/>
        <v>0.26249060000000002</v>
      </c>
      <c r="J78" s="131">
        <f t="shared" si="15"/>
        <v>0.18625829999999999</v>
      </c>
      <c r="K78" s="131">
        <f t="shared" si="16"/>
        <v>9.7451599999999972E-2</v>
      </c>
      <c r="L78" s="135">
        <f t="shared" si="17"/>
        <v>0</v>
      </c>
      <c r="N78" s="26"/>
      <c r="O78" s="26"/>
      <c r="P78" s="26"/>
      <c r="Q78" s="26"/>
      <c r="R78" s="26"/>
      <c r="S78" s="26"/>
      <c r="T78" s="26"/>
      <c r="U78" s="26"/>
      <c r="V78" s="26"/>
    </row>
    <row r="79" spans="3:22" ht="13.5" customHeight="1" x14ac:dyDescent="0.25">
      <c r="C79" s="125">
        <v>72</v>
      </c>
      <c r="D79" s="134">
        <f t="shared" si="9"/>
        <v>0.38080000000000003</v>
      </c>
      <c r="E79" s="131">
        <f t="shared" si="10"/>
        <v>0.37958144000000005</v>
      </c>
      <c r="F79" s="131">
        <f t="shared" si="11"/>
        <v>0.37120384000000006</v>
      </c>
      <c r="G79" s="131">
        <f t="shared" si="12"/>
        <v>0.32902458655994882</v>
      </c>
      <c r="H79" s="131">
        <f t="shared" si="13"/>
        <v>0.31187520000000002</v>
      </c>
      <c r="I79" s="131">
        <f t="shared" si="14"/>
        <v>0.2543744</v>
      </c>
      <c r="J79" s="131">
        <f t="shared" si="15"/>
        <v>0.18049919999999997</v>
      </c>
      <c r="K79" s="131">
        <f t="shared" si="16"/>
        <v>9.4438400000000033E-2</v>
      </c>
      <c r="L79" s="135">
        <f t="shared" si="17"/>
        <v>0</v>
      </c>
      <c r="N79" s="26"/>
      <c r="O79" s="26"/>
      <c r="P79" s="26"/>
      <c r="Q79" s="26"/>
      <c r="R79" s="26"/>
      <c r="S79" s="26"/>
      <c r="T79" s="26"/>
      <c r="U79" s="26"/>
      <c r="V79" s="26"/>
    </row>
    <row r="80" spans="3:22" ht="13.5" customHeight="1" x14ac:dyDescent="0.25">
      <c r="C80" s="125">
        <v>73</v>
      </c>
      <c r="D80" s="134">
        <f t="shared" si="9"/>
        <v>0.36855000000000004</v>
      </c>
      <c r="E80" s="131">
        <f t="shared" si="10"/>
        <v>0.36737064000000008</v>
      </c>
      <c r="F80" s="131">
        <f t="shared" si="11"/>
        <v>0.35926254000000002</v>
      </c>
      <c r="G80" s="131">
        <f t="shared" si="12"/>
        <v>0.31717904942871966</v>
      </c>
      <c r="H80" s="131">
        <f t="shared" si="13"/>
        <v>0.30184244999999998</v>
      </c>
      <c r="I80" s="131">
        <f t="shared" si="14"/>
        <v>0.24619140000000006</v>
      </c>
      <c r="J80" s="131">
        <f t="shared" si="15"/>
        <v>0.17469270000000003</v>
      </c>
      <c r="K80" s="131">
        <f t="shared" si="16"/>
        <v>9.1400399999999937E-2</v>
      </c>
      <c r="L80" s="135">
        <f t="shared" si="17"/>
        <v>0</v>
      </c>
      <c r="N80" s="26"/>
      <c r="O80" s="26"/>
      <c r="P80" s="26"/>
      <c r="Q80" s="26"/>
      <c r="R80" s="26"/>
      <c r="S80" s="26"/>
      <c r="T80" s="26"/>
      <c r="U80" s="26"/>
      <c r="V80" s="26"/>
    </row>
    <row r="81" spans="3:22" ht="13.5" customHeight="1" x14ac:dyDescent="0.25">
      <c r="C81" s="125">
        <v>74</v>
      </c>
      <c r="D81" s="134">
        <f t="shared" si="9"/>
        <v>0.35620000000000007</v>
      </c>
      <c r="E81" s="131">
        <f t="shared" si="10"/>
        <v>0.35506016000000007</v>
      </c>
      <c r="F81" s="131">
        <f t="shared" si="11"/>
        <v>0.3472237600000001</v>
      </c>
      <c r="G81" s="131">
        <f t="shared" si="12"/>
        <v>0.30523351322328984</v>
      </c>
      <c r="H81" s="131">
        <f t="shared" si="13"/>
        <v>0.29172780000000009</v>
      </c>
      <c r="I81" s="131">
        <f t="shared" si="14"/>
        <v>0.23794160000000009</v>
      </c>
      <c r="J81" s="131">
        <f t="shared" si="15"/>
        <v>0.16883880000000007</v>
      </c>
      <c r="K81" s="131">
        <f t="shared" si="16"/>
        <v>8.8337600000000016E-2</v>
      </c>
      <c r="L81" s="135">
        <f t="shared" si="17"/>
        <v>0</v>
      </c>
      <c r="N81" s="26"/>
      <c r="O81" s="26"/>
      <c r="P81" s="26"/>
      <c r="Q81" s="26"/>
      <c r="R81" s="26"/>
      <c r="S81" s="26"/>
      <c r="T81" s="26"/>
      <c r="U81" s="26"/>
      <c r="V81" s="26"/>
    </row>
    <row r="82" spans="3:22" ht="13.5" customHeight="1" x14ac:dyDescent="0.25">
      <c r="C82" s="125">
        <v>75</v>
      </c>
      <c r="D82" s="134">
        <f t="shared" si="9"/>
        <v>0.34375</v>
      </c>
      <c r="E82" s="131">
        <f t="shared" si="10"/>
        <v>0.34265000000000001</v>
      </c>
      <c r="F82" s="131">
        <f t="shared" si="11"/>
        <v>0.33508749999999998</v>
      </c>
      <c r="G82" s="131">
        <f t="shared" si="12"/>
        <v>0.29318797797363283</v>
      </c>
      <c r="H82" s="131">
        <f t="shared" si="13"/>
        <v>0.28153125000000001</v>
      </c>
      <c r="I82" s="131">
        <f t="shared" si="14"/>
        <v>0.22962499999999997</v>
      </c>
      <c r="J82" s="131">
        <f t="shared" si="15"/>
        <v>0.16293749999999996</v>
      </c>
      <c r="K82" s="131">
        <f t="shared" si="16"/>
        <v>8.5250000000000048E-2</v>
      </c>
      <c r="L82" s="135">
        <f t="shared" si="17"/>
        <v>0</v>
      </c>
      <c r="N82" s="26"/>
      <c r="O82" s="26"/>
      <c r="P82" s="26"/>
      <c r="Q82" s="26"/>
      <c r="R82" s="26"/>
      <c r="S82" s="26"/>
      <c r="T82" s="26"/>
      <c r="U82" s="26"/>
      <c r="V82" s="26"/>
    </row>
    <row r="83" spans="3:22" ht="13.5" customHeight="1" x14ac:dyDescent="0.25">
      <c r="C83" s="125">
        <v>76</v>
      </c>
      <c r="D83" s="134">
        <f t="shared" si="9"/>
        <v>0.33119999999999994</v>
      </c>
      <c r="E83" s="131">
        <f t="shared" si="10"/>
        <v>0.3301401599999999</v>
      </c>
      <c r="F83" s="131">
        <f t="shared" si="11"/>
        <v>0.32285375999999999</v>
      </c>
      <c r="G83" s="131">
        <f t="shared" si="12"/>
        <v>0.28104244370996478</v>
      </c>
      <c r="H83" s="131">
        <f t="shared" si="13"/>
        <v>0.27125279999999996</v>
      </c>
      <c r="I83" s="131">
        <f t="shared" si="14"/>
        <v>0.22124159999999993</v>
      </c>
      <c r="J83" s="131">
        <f t="shared" si="15"/>
        <v>0.15698879999999993</v>
      </c>
      <c r="K83" s="131">
        <f t="shared" si="16"/>
        <v>8.2137600000000033E-2</v>
      </c>
      <c r="L83" s="135">
        <f t="shared" si="17"/>
        <v>0</v>
      </c>
      <c r="N83" s="26"/>
      <c r="O83" s="26"/>
      <c r="P83" s="26"/>
      <c r="Q83" s="26"/>
      <c r="R83" s="26"/>
      <c r="S83" s="26"/>
      <c r="T83" s="26"/>
      <c r="U83" s="26"/>
      <c r="V83" s="26"/>
    </row>
    <row r="84" spans="3:22" ht="13.5" customHeight="1" x14ac:dyDescent="0.25">
      <c r="C84" s="125">
        <v>77</v>
      </c>
      <c r="D84" s="134">
        <f t="shared" si="9"/>
        <v>0.31855</v>
      </c>
      <c r="E84" s="131">
        <f t="shared" si="10"/>
        <v>0.31753063999999998</v>
      </c>
      <c r="F84" s="131">
        <f t="shared" si="11"/>
        <v>0.31052254000000001</v>
      </c>
      <c r="G84" s="131">
        <f t="shared" si="12"/>
        <v>0.26879691046274456</v>
      </c>
      <c r="H84" s="131">
        <f t="shared" si="13"/>
        <v>0.26089245000000005</v>
      </c>
      <c r="I84" s="131">
        <f t="shared" si="14"/>
        <v>0.21279139999999996</v>
      </c>
      <c r="J84" s="131">
        <f t="shared" si="15"/>
        <v>0.15099269999999998</v>
      </c>
      <c r="K84" s="131">
        <f t="shared" si="16"/>
        <v>7.9000399999999971E-2</v>
      </c>
      <c r="L84" s="135">
        <f t="shared" si="17"/>
        <v>0</v>
      </c>
      <c r="N84" s="26"/>
      <c r="O84" s="26"/>
      <c r="P84" s="26"/>
      <c r="Q84" s="26"/>
      <c r="R84" s="26"/>
      <c r="S84" s="26"/>
      <c r="T84" s="26"/>
      <c r="U84" s="26"/>
      <c r="V84" s="26"/>
    </row>
    <row r="85" spans="3:22" ht="13.5" customHeight="1" x14ac:dyDescent="0.25">
      <c r="C85" s="125">
        <v>78</v>
      </c>
      <c r="D85" s="134">
        <f t="shared" si="9"/>
        <v>0.30579999999999996</v>
      </c>
      <c r="E85" s="131">
        <f t="shared" si="10"/>
        <v>0.30482144</v>
      </c>
      <c r="F85" s="131">
        <f t="shared" si="11"/>
        <v>0.29809383999999994</v>
      </c>
      <c r="G85" s="131">
        <f t="shared" si="12"/>
        <v>0.25645137826267372</v>
      </c>
      <c r="H85" s="131">
        <f t="shared" si="13"/>
        <v>0.25045019999999996</v>
      </c>
      <c r="I85" s="131">
        <f t="shared" si="14"/>
        <v>0.20427439999999997</v>
      </c>
      <c r="J85" s="131">
        <f t="shared" si="15"/>
        <v>0.1449492</v>
      </c>
      <c r="K85" s="131">
        <f t="shared" si="16"/>
        <v>7.5838399999999973E-2</v>
      </c>
      <c r="L85" s="135">
        <f t="shared" si="17"/>
        <v>0</v>
      </c>
      <c r="N85" s="26"/>
      <c r="O85" s="26"/>
      <c r="P85" s="26"/>
      <c r="Q85" s="26"/>
      <c r="R85" s="26"/>
      <c r="S85" s="26"/>
      <c r="T85" s="26"/>
      <c r="U85" s="26"/>
      <c r="V85" s="26"/>
    </row>
    <row r="86" spans="3:22" ht="13.5" customHeight="1" x14ac:dyDescent="0.25">
      <c r="C86" s="125">
        <v>79</v>
      </c>
      <c r="D86" s="134">
        <f t="shared" si="9"/>
        <v>0.29294999999999993</v>
      </c>
      <c r="E86" s="131">
        <f t="shared" si="10"/>
        <v>0.29201255999999998</v>
      </c>
      <c r="F86" s="131">
        <f t="shared" si="11"/>
        <v>0.28556765999999989</v>
      </c>
      <c r="G86" s="131">
        <f t="shared" si="12"/>
        <v>0.24400584714069651</v>
      </c>
      <c r="H86" s="131">
        <f t="shared" si="13"/>
        <v>0.23992605</v>
      </c>
      <c r="I86" s="131">
        <f t="shared" si="14"/>
        <v>0.19569059999999994</v>
      </c>
      <c r="J86" s="131">
        <f t="shared" si="15"/>
        <v>0.13885829999999999</v>
      </c>
      <c r="K86" s="131">
        <f t="shared" si="16"/>
        <v>7.2651599999999927E-2</v>
      </c>
      <c r="L86" s="135">
        <f t="shared" si="17"/>
        <v>0</v>
      </c>
      <c r="N86" s="26"/>
      <c r="O86" s="26"/>
      <c r="P86" s="26"/>
      <c r="Q86" s="26"/>
      <c r="R86" s="26"/>
      <c r="S86" s="26"/>
      <c r="T86" s="26"/>
      <c r="U86" s="26"/>
      <c r="V86" s="26"/>
    </row>
    <row r="87" spans="3:22" ht="13.5" customHeight="1" x14ac:dyDescent="0.25">
      <c r="C87" s="125">
        <v>80</v>
      </c>
      <c r="D87" s="134">
        <f t="shared" si="9"/>
        <v>0.27999999999999992</v>
      </c>
      <c r="E87" s="131">
        <f t="shared" si="10"/>
        <v>0.27910399999999991</v>
      </c>
      <c r="F87" s="131">
        <f t="shared" si="11"/>
        <v>0.27294399999999996</v>
      </c>
      <c r="G87" s="131">
        <f t="shared" si="12"/>
        <v>0.23146031712799997</v>
      </c>
      <c r="H87" s="131">
        <f t="shared" si="13"/>
        <v>0.22931999999999997</v>
      </c>
      <c r="I87" s="131">
        <f t="shared" si="14"/>
        <v>0.18703999999999998</v>
      </c>
      <c r="J87" s="131">
        <f t="shared" si="15"/>
        <v>0.13271999999999995</v>
      </c>
      <c r="K87" s="131">
        <f t="shared" si="16"/>
        <v>6.9439999999999946E-2</v>
      </c>
      <c r="L87" s="135">
        <f t="shared" si="17"/>
        <v>0</v>
      </c>
      <c r="N87" s="26"/>
      <c r="O87" s="26"/>
      <c r="P87" s="26"/>
      <c r="Q87" s="26"/>
      <c r="R87" s="26"/>
      <c r="S87" s="26"/>
      <c r="T87" s="26"/>
      <c r="U87" s="26"/>
      <c r="V87" s="26"/>
    </row>
    <row r="88" spans="3:22" ht="13.5" customHeight="1" x14ac:dyDescent="0.25">
      <c r="C88" s="125">
        <v>81</v>
      </c>
      <c r="D88" s="134">
        <f t="shared" si="9"/>
        <v>0.26694999999999991</v>
      </c>
      <c r="E88" s="131">
        <f t="shared" si="10"/>
        <v>0.2660957599999999</v>
      </c>
      <c r="F88" s="131">
        <f t="shared" si="11"/>
        <v>0.26022285999999994</v>
      </c>
      <c r="G88" s="131">
        <f t="shared" si="12"/>
        <v>0.21881478825601353</v>
      </c>
      <c r="H88" s="131">
        <f t="shared" si="13"/>
        <v>0.21863204999999997</v>
      </c>
      <c r="I88" s="131">
        <f t="shared" si="14"/>
        <v>0.1783226</v>
      </c>
      <c r="J88" s="131">
        <f t="shared" si="15"/>
        <v>0.12653429999999999</v>
      </c>
      <c r="K88" s="131">
        <f t="shared" si="16"/>
        <v>6.6203599999999918E-2</v>
      </c>
      <c r="L88" s="135">
        <f t="shared" si="17"/>
        <v>0</v>
      </c>
      <c r="N88" s="26"/>
      <c r="O88" s="26"/>
      <c r="P88" s="26"/>
      <c r="Q88" s="26"/>
      <c r="R88" s="26"/>
      <c r="S88" s="26"/>
      <c r="T88" s="26"/>
      <c r="U88" s="26"/>
      <c r="V88" s="26"/>
    </row>
    <row r="89" spans="3:22" ht="13.5" customHeight="1" x14ac:dyDescent="0.25">
      <c r="C89" s="125">
        <v>82</v>
      </c>
      <c r="D89" s="134">
        <f t="shared" si="9"/>
        <v>0.25380000000000003</v>
      </c>
      <c r="E89" s="131">
        <f t="shared" si="10"/>
        <v>0.25298784000000007</v>
      </c>
      <c r="F89" s="131">
        <f t="shared" si="11"/>
        <v>0.24740424000000005</v>
      </c>
      <c r="G89" s="131">
        <f t="shared" si="12"/>
        <v>0.20606926055640984</v>
      </c>
      <c r="H89" s="131">
        <f t="shared" si="13"/>
        <v>0.2078622</v>
      </c>
      <c r="I89" s="131">
        <f t="shared" si="14"/>
        <v>0.16953839999999998</v>
      </c>
      <c r="J89" s="131">
        <f t="shared" si="15"/>
        <v>0.1203012</v>
      </c>
      <c r="K89" s="131">
        <f t="shared" si="16"/>
        <v>6.2942399999999954E-2</v>
      </c>
      <c r="L89" s="135">
        <f t="shared" si="17"/>
        <v>0</v>
      </c>
      <c r="N89" s="26"/>
      <c r="O89" s="26"/>
      <c r="P89" s="26"/>
      <c r="Q89" s="26"/>
      <c r="R89" s="26"/>
      <c r="S89" s="26"/>
      <c r="T89" s="26"/>
      <c r="U89" s="26"/>
      <c r="V89" s="26"/>
    </row>
    <row r="90" spans="3:22" ht="13.5" customHeight="1" x14ac:dyDescent="0.25">
      <c r="C90" s="125">
        <v>83</v>
      </c>
      <c r="D90" s="134">
        <f t="shared" si="9"/>
        <v>0.24055000000000004</v>
      </c>
      <c r="E90" s="131">
        <f t="shared" si="10"/>
        <v>0.23978024000000009</v>
      </c>
      <c r="F90" s="131">
        <f t="shared" si="11"/>
        <v>0.23448814000000007</v>
      </c>
      <c r="G90" s="131">
        <f t="shared" si="12"/>
        <v>0.1932237340611036</v>
      </c>
      <c r="H90" s="131">
        <f t="shared" si="13"/>
        <v>0.19701045000000006</v>
      </c>
      <c r="I90" s="131">
        <f t="shared" si="14"/>
        <v>0.16068740000000004</v>
      </c>
      <c r="J90" s="131">
        <f t="shared" si="15"/>
        <v>0.11402069999999997</v>
      </c>
      <c r="K90" s="131">
        <f t="shared" si="16"/>
        <v>5.9656400000000054E-2</v>
      </c>
      <c r="L90" s="135">
        <f t="shared" si="17"/>
        <v>0</v>
      </c>
      <c r="N90" s="26"/>
      <c r="O90" s="26"/>
      <c r="P90" s="26"/>
      <c r="Q90" s="26"/>
      <c r="R90" s="26"/>
      <c r="S90" s="26"/>
      <c r="T90" s="26"/>
      <c r="U90" s="26"/>
      <c r="V90" s="26"/>
    </row>
    <row r="91" spans="3:22" ht="13.5" customHeight="1" x14ac:dyDescent="0.25">
      <c r="C91" s="125">
        <v>84</v>
      </c>
      <c r="D91" s="134">
        <f t="shared" si="9"/>
        <v>0.22720000000000007</v>
      </c>
      <c r="E91" s="131">
        <f t="shared" si="10"/>
        <v>0.22647296000000006</v>
      </c>
      <c r="F91" s="131">
        <f t="shared" si="11"/>
        <v>0.2214745600000001</v>
      </c>
      <c r="G91" s="131">
        <f t="shared" si="12"/>
        <v>0.18027820880225287</v>
      </c>
      <c r="H91" s="131">
        <f t="shared" si="13"/>
        <v>0.18607680000000004</v>
      </c>
      <c r="I91" s="131">
        <f t="shared" si="14"/>
        <v>0.15176960000000006</v>
      </c>
      <c r="J91" s="131">
        <f t="shared" si="15"/>
        <v>0.10769280000000003</v>
      </c>
      <c r="K91" s="131">
        <f t="shared" si="16"/>
        <v>5.6345599999999996E-2</v>
      </c>
      <c r="L91" s="135">
        <f t="shared" si="17"/>
        <v>0</v>
      </c>
      <c r="N91" s="26"/>
      <c r="O91" s="26"/>
      <c r="P91" s="26"/>
      <c r="Q91" s="26"/>
      <c r="R91" s="26"/>
      <c r="S91" s="26"/>
      <c r="T91" s="26"/>
      <c r="U91" s="26"/>
      <c r="V91" s="26"/>
    </row>
    <row r="92" spans="3:22" ht="13.5" customHeight="1" x14ac:dyDescent="0.25">
      <c r="C92" s="125">
        <v>85</v>
      </c>
      <c r="D92" s="134">
        <f t="shared" si="9"/>
        <v>0.21375000000000011</v>
      </c>
      <c r="E92" s="131">
        <f t="shared" si="10"/>
        <v>0.21306600000000009</v>
      </c>
      <c r="F92" s="131">
        <f t="shared" si="11"/>
        <v>0.20836350000000015</v>
      </c>
      <c r="G92" s="131">
        <f t="shared" si="12"/>
        <v>0.16723268481225795</v>
      </c>
      <c r="H92" s="131">
        <f t="shared" si="13"/>
        <v>0.17506125000000006</v>
      </c>
      <c r="I92" s="131">
        <f t="shared" si="14"/>
        <v>0.14278500000000005</v>
      </c>
      <c r="J92" s="131">
        <f t="shared" si="15"/>
        <v>0.10131750000000006</v>
      </c>
      <c r="K92" s="131">
        <f t="shared" si="16"/>
        <v>5.3010000000000002E-2</v>
      </c>
      <c r="L92" s="135">
        <f t="shared" si="17"/>
        <v>0</v>
      </c>
      <c r="N92" s="26"/>
      <c r="O92" s="26"/>
      <c r="P92" s="26"/>
      <c r="Q92" s="26"/>
      <c r="R92" s="26"/>
      <c r="S92" s="26"/>
      <c r="T92" s="26"/>
      <c r="U92" s="26"/>
      <c r="V92" s="26"/>
    </row>
    <row r="93" spans="3:22" ht="13.5" customHeight="1" x14ac:dyDescent="0.25">
      <c r="C93" s="125">
        <v>86</v>
      </c>
      <c r="D93" s="134">
        <f t="shared" si="9"/>
        <v>0.20020000000000004</v>
      </c>
      <c r="E93" s="131">
        <f t="shared" si="10"/>
        <v>0.19955936000000007</v>
      </c>
      <c r="F93" s="131">
        <f t="shared" si="11"/>
        <v>0.19515495999999999</v>
      </c>
      <c r="G93" s="131">
        <f t="shared" si="12"/>
        <v>0.15408716212376183</v>
      </c>
      <c r="H93" s="131">
        <f t="shared" si="13"/>
        <v>0.16396379999999999</v>
      </c>
      <c r="I93" s="131">
        <f t="shared" si="14"/>
        <v>0.13373360000000001</v>
      </c>
      <c r="J93" s="131">
        <f t="shared" si="15"/>
        <v>9.4894800000000057E-2</v>
      </c>
      <c r="K93" s="131">
        <f t="shared" si="16"/>
        <v>4.964959999999996E-2</v>
      </c>
      <c r="L93" s="135">
        <f t="shared" si="17"/>
        <v>0</v>
      </c>
      <c r="N93" s="26"/>
      <c r="O93" s="26"/>
      <c r="P93" s="26"/>
      <c r="Q93" s="26"/>
      <c r="R93" s="26"/>
      <c r="S93" s="26"/>
      <c r="T93" s="26"/>
      <c r="U93" s="26"/>
      <c r="V93" s="26"/>
    </row>
    <row r="94" spans="3:22" ht="13.5" customHeight="1" x14ac:dyDescent="0.25">
      <c r="C94" s="125">
        <v>87</v>
      </c>
      <c r="D94" s="134">
        <f t="shared" si="9"/>
        <v>0.18654999999999999</v>
      </c>
      <c r="E94" s="131">
        <f t="shared" si="10"/>
        <v>0.18595304000000001</v>
      </c>
      <c r="F94" s="131">
        <f t="shared" si="11"/>
        <v>0.18184893999999996</v>
      </c>
      <c r="G94" s="131">
        <f t="shared" si="12"/>
        <v>0.14084164076965056</v>
      </c>
      <c r="H94" s="131">
        <f t="shared" si="13"/>
        <v>0.15278444999999996</v>
      </c>
      <c r="I94" s="131">
        <f t="shared" si="14"/>
        <v>0.12461540000000004</v>
      </c>
      <c r="J94" s="131">
        <f t="shared" si="15"/>
        <v>8.8424700000000023E-2</v>
      </c>
      <c r="K94" s="131">
        <f t="shared" si="16"/>
        <v>4.6264399999999983E-2</v>
      </c>
      <c r="L94" s="135">
        <f t="shared" si="17"/>
        <v>0</v>
      </c>
      <c r="N94" s="26"/>
      <c r="O94" s="26"/>
      <c r="P94" s="26"/>
      <c r="Q94" s="26"/>
      <c r="R94" s="26"/>
      <c r="S94" s="26"/>
      <c r="T94" s="26"/>
      <c r="U94" s="26"/>
      <c r="V94" s="26"/>
    </row>
    <row r="95" spans="3:22" ht="13.5" customHeight="1" x14ac:dyDescent="0.25">
      <c r="C95" s="125">
        <v>88</v>
      </c>
      <c r="D95" s="134">
        <f t="shared" si="9"/>
        <v>0.17280000000000006</v>
      </c>
      <c r="E95" s="131">
        <f t="shared" si="10"/>
        <v>0.17224704000000002</v>
      </c>
      <c r="F95" s="131">
        <f t="shared" si="11"/>
        <v>0.16844544000000006</v>
      </c>
      <c r="G95" s="131">
        <f t="shared" si="12"/>
        <v>0.12749612078305284</v>
      </c>
      <c r="H95" s="131">
        <f t="shared" si="13"/>
        <v>0.14152320000000007</v>
      </c>
      <c r="I95" s="131">
        <f t="shared" si="14"/>
        <v>0.11543040000000004</v>
      </c>
      <c r="J95" s="131">
        <f t="shared" si="15"/>
        <v>8.1907200000000069E-2</v>
      </c>
      <c r="K95" s="131">
        <f t="shared" si="16"/>
        <v>4.2854399999999959E-2</v>
      </c>
      <c r="L95" s="135">
        <f t="shared" si="17"/>
        <v>0</v>
      </c>
      <c r="N95" s="26"/>
      <c r="O95" s="26"/>
      <c r="P95" s="26"/>
      <c r="Q95" s="26"/>
      <c r="R95" s="26"/>
      <c r="S95" s="26"/>
      <c r="T95" s="26"/>
      <c r="U95" s="26"/>
      <c r="V95" s="26"/>
    </row>
    <row r="96" spans="3:22" ht="13.5" customHeight="1" x14ac:dyDescent="0.25">
      <c r="C96" s="125">
        <v>89</v>
      </c>
      <c r="D96" s="134">
        <f t="shared" si="9"/>
        <v>0.15894999999999992</v>
      </c>
      <c r="E96" s="131">
        <f t="shared" si="10"/>
        <v>0.15844135999999998</v>
      </c>
      <c r="F96" s="131">
        <f t="shared" si="11"/>
        <v>0.15494445999999995</v>
      </c>
      <c r="G96" s="131">
        <f t="shared" si="12"/>
        <v>0.11405060219733953</v>
      </c>
      <c r="H96" s="131">
        <f t="shared" si="13"/>
        <v>0.13018004999999988</v>
      </c>
      <c r="I96" s="131">
        <f t="shared" si="14"/>
        <v>0.1061785999999999</v>
      </c>
      <c r="J96" s="131">
        <f t="shared" si="15"/>
        <v>7.5342299999999973E-2</v>
      </c>
      <c r="K96" s="131">
        <f t="shared" si="16"/>
        <v>3.9419599999999999E-2</v>
      </c>
      <c r="L96" s="135">
        <f t="shared" si="17"/>
        <v>0</v>
      </c>
      <c r="N96" s="26"/>
      <c r="O96" s="26"/>
      <c r="P96" s="26"/>
      <c r="Q96" s="26"/>
      <c r="R96" s="26"/>
      <c r="S96" s="26"/>
      <c r="T96" s="26"/>
      <c r="U96" s="26"/>
      <c r="V96" s="26"/>
    </row>
    <row r="97" spans="3:22" ht="13.5" customHeight="1" x14ac:dyDescent="0.25">
      <c r="C97" s="125">
        <v>90</v>
      </c>
      <c r="D97" s="134">
        <f t="shared" si="9"/>
        <v>0.14500000000000002</v>
      </c>
      <c r="E97" s="131">
        <f t="shared" si="10"/>
        <v>0.144536</v>
      </c>
      <c r="F97" s="131">
        <f t="shared" si="11"/>
        <v>0.14134599999999997</v>
      </c>
      <c r="G97" s="131">
        <f t="shared" si="12"/>
        <v>0.10050508504612499</v>
      </c>
      <c r="H97" s="131">
        <f t="shared" si="13"/>
        <v>0.11875500000000005</v>
      </c>
      <c r="I97" s="131">
        <f t="shared" si="14"/>
        <v>9.6860000000000057E-2</v>
      </c>
      <c r="J97" s="131">
        <f t="shared" si="15"/>
        <v>6.8729999999999958E-2</v>
      </c>
      <c r="K97" s="131">
        <f t="shared" si="16"/>
        <v>3.5959999999999992E-2</v>
      </c>
      <c r="L97" s="135">
        <f t="shared" si="17"/>
        <v>0</v>
      </c>
      <c r="N97" s="26"/>
      <c r="O97" s="26"/>
      <c r="P97" s="26"/>
      <c r="Q97" s="26"/>
      <c r="R97" s="26"/>
      <c r="S97" s="26"/>
      <c r="T97" s="26"/>
      <c r="U97" s="26"/>
      <c r="V97" s="26"/>
    </row>
    <row r="98" spans="3:22" ht="13.5" customHeight="1" x14ac:dyDescent="0.25">
      <c r="C98" s="125">
        <v>91</v>
      </c>
      <c r="D98" s="134">
        <f t="shared" si="9"/>
        <v>0.1309499999999999</v>
      </c>
      <c r="E98" s="131">
        <f t="shared" si="10"/>
        <v>0.13053095999999986</v>
      </c>
      <c r="F98" s="131">
        <f t="shared" si="11"/>
        <v>0.1276500599999999</v>
      </c>
      <c r="G98" s="131">
        <f t="shared" si="12"/>
        <v>8.6859569363265554E-2</v>
      </c>
      <c r="H98" s="131">
        <f t="shared" si="13"/>
        <v>0.10724804999999993</v>
      </c>
      <c r="I98" s="131">
        <f t="shared" si="14"/>
        <v>8.7474599999999958E-2</v>
      </c>
      <c r="J98" s="131">
        <f t="shared" si="15"/>
        <v>6.2070299999999912E-2</v>
      </c>
      <c r="K98" s="131">
        <f t="shared" si="16"/>
        <v>3.2475599999999938E-2</v>
      </c>
      <c r="L98" s="135">
        <f t="shared" si="17"/>
        <v>0</v>
      </c>
      <c r="N98" s="26"/>
      <c r="O98" s="26"/>
      <c r="P98" s="26"/>
      <c r="Q98" s="26"/>
      <c r="R98" s="26"/>
      <c r="S98" s="26"/>
      <c r="T98" s="26"/>
      <c r="U98" s="26"/>
      <c r="V98" s="26"/>
    </row>
    <row r="99" spans="3:22" ht="13.5" customHeight="1" x14ac:dyDescent="0.25">
      <c r="C99" s="125">
        <v>92</v>
      </c>
      <c r="D99" s="134">
        <f t="shared" si="9"/>
        <v>0.11680000000000001</v>
      </c>
      <c r="E99" s="131">
        <f t="shared" si="10"/>
        <v>0.11642624000000001</v>
      </c>
      <c r="F99" s="131">
        <f t="shared" si="11"/>
        <v>0.11385664000000006</v>
      </c>
      <c r="G99" s="131">
        <f t="shared" si="12"/>
        <v>7.3114055182860849E-2</v>
      </c>
      <c r="H99" s="131">
        <f t="shared" si="13"/>
        <v>9.5659200000000055E-2</v>
      </c>
      <c r="I99" s="131">
        <f t="shared" si="14"/>
        <v>7.8022400000000047E-2</v>
      </c>
      <c r="J99" s="131">
        <f t="shared" si="15"/>
        <v>5.5363200000000057E-2</v>
      </c>
      <c r="K99" s="131">
        <f t="shared" si="16"/>
        <v>2.8966400000000059E-2</v>
      </c>
      <c r="L99" s="135">
        <f t="shared" si="17"/>
        <v>0</v>
      </c>
      <c r="N99" s="26"/>
      <c r="O99" s="26"/>
      <c r="P99" s="26"/>
      <c r="Q99" s="26"/>
      <c r="R99" s="26"/>
      <c r="S99" s="26"/>
      <c r="T99" s="26"/>
      <c r="U99" s="26"/>
      <c r="V99" s="26"/>
    </row>
    <row r="100" spans="3:22" ht="13.5" customHeight="1" x14ac:dyDescent="0.25">
      <c r="C100" s="125">
        <v>93</v>
      </c>
      <c r="D100" s="134">
        <f t="shared" si="9"/>
        <v>0.10254999999999992</v>
      </c>
      <c r="E100" s="131">
        <f t="shared" si="10"/>
        <v>0.1022218399999999</v>
      </c>
      <c r="F100" s="131">
        <f t="shared" si="11"/>
        <v>9.9965739999999914E-2</v>
      </c>
      <c r="G100" s="131">
        <f t="shared" si="12"/>
        <v>5.9268542539252511E-2</v>
      </c>
      <c r="H100" s="131">
        <f t="shared" si="13"/>
        <v>8.3988449999999881E-2</v>
      </c>
      <c r="I100" s="131">
        <f t="shared" si="14"/>
        <v>6.8503399999999992E-2</v>
      </c>
      <c r="J100" s="131">
        <f t="shared" si="15"/>
        <v>4.8608699999999949E-2</v>
      </c>
      <c r="K100" s="131">
        <f t="shared" si="16"/>
        <v>2.5432399999999911E-2</v>
      </c>
      <c r="L100" s="135">
        <f t="shared" si="17"/>
        <v>0</v>
      </c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3:22" ht="13.5" customHeight="1" x14ac:dyDescent="0.25">
      <c r="C101" s="125">
        <v>94</v>
      </c>
      <c r="D101" s="134">
        <f t="shared" si="9"/>
        <v>8.8200000000000056E-2</v>
      </c>
      <c r="E101" s="131">
        <f t="shared" si="10"/>
        <v>8.7917760000000067E-2</v>
      </c>
      <c r="F101" s="131">
        <f t="shared" si="11"/>
        <v>8.5977360000000003E-2</v>
      </c>
      <c r="G101" s="131">
        <f t="shared" si="12"/>
        <v>4.5323031467025876E-2</v>
      </c>
      <c r="H101" s="131">
        <f t="shared" si="13"/>
        <v>7.2235800000000072E-2</v>
      </c>
      <c r="I101" s="131">
        <f t="shared" si="14"/>
        <v>5.8917600000000014E-2</v>
      </c>
      <c r="J101" s="131">
        <f t="shared" si="15"/>
        <v>4.1806800000000033E-2</v>
      </c>
      <c r="K101" s="131">
        <f t="shared" si="16"/>
        <v>2.1873600000000049E-2</v>
      </c>
      <c r="L101" s="135">
        <f t="shared" si="17"/>
        <v>0</v>
      </c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3:22" ht="13.5" customHeight="1" x14ac:dyDescent="0.25">
      <c r="C102" s="125">
        <v>95</v>
      </c>
      <c r="D102" s="134">
        <f t="shared" si="9"/>
        <v>7.3749999999999982E-2</v>
      </c>
      <c r="E102" s="131">
        <f t="shared" si="10"/>
        <v>7.3513999999999968E-2</v>
      </c>
      <c r="F102" s="131">
        <f t="shared" si="11"/>
        <v>7.1891499999999997E-2</v>
      </c>
      <c r="G102" s="131">
        <f t="shared" si="12"/>
        <v>3.1277522001007751E-2</v>
      </c>
      <c r="H102" s="131">
        <f t="shared" si="13"/>
        <v>6.0401249999999962E-2</v>
      </c>
      <c r="I102" s="131">
        <f t="shared" si="14"/>
        <v>4.9265000000000003E-2</v>
      </c>
      <c r="J102" s="131">
        <f t="shared" si="15"/>
        <v>3.4957499999999975E-2</v>
      </c>
      <c r="K102" s="131">
        <f t="shared" si="16"/>
        <v>1.8290000000000028E-2</v>
      </c>
      <c r="L102" s="135">
        <f t="shared" si="17"/>
        <v>0</v>
      </c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3:22" ht="13.5" customHeight="1" x14ac:dyDescent="0.25">
      <c r="C103" s="125">
        <v>96</v>
      </c>
      <c r="D103" s="134">
        <f t="shared" si="9"/>
        <v>5.920000000000003E-2</v>
      </c>
      <c r="E103" s="131">
        <f t="shared" si="10"/>
        <v>5.9010560000000045E-2</v>
      </c>
      <c r="F103" s="131">
        <f t="shared" si="11"/>
        <v>5.7708160000000008E-2</v>
      </c>
      <c r="G103" s="131">
        <f t="shared" si="12"/>
        <v>1.7132014176268862E-2</v>
      </c>
      <c r="H103" s="131">
        <f t="shared" si="13"/>
        <v>4.8484799999999995E-2</v>
      </c>
      <c r="I103" s="131">
        <f t="shared" si="14"/>
        <v>3.954560000000007E-2</v>
      </c>
      <c r="J103" s="131">
        <f t="shared" si="15"/>
        <v>2.8060799999999997E-2</v>
      </c>
      <c r="K103" s="131">
        <f t="shared" si="16"/>
        <v>1.4681599999999961E-2</v>
      </c>
      <c r="L103" s="135">
        <f t="shared" si="17"/>
        <v>0</v>
      </c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3:22" ht="13.5" customHeight="1" x14ac:dyDescent="0.25">
      <c r="C104" s="125">
        <v>97</v>
      </c>
      <c r="D104" s="134">
        <f t="shared" si="9"/>
        <v>4.455000000000009E-2</v>
      </c>
      <c r="E104" s="131">
        <f t="shared" si="10"/>
        <v>4.4407440000000076E-2</v>
      </c>
      <c r="F104" s="131">
        <f t="shared" si="11"/>
        <v>4.3427340000000036E-2</v>
      </c>
      <c r="G104" s="131">
        <f t="shared" si="12"/>
        <v>2.886508028121737E-3</v>
      </c>
      <c r="H104" s="131">
        <f t="shared" si="13"/>
        <v>3.6486450000000059E-2</v>
      </c>
      <c r="I104" s="131">
        <f t="shared" si="14"/>
        <v>2.9759400000000102E-2</v>
      </c>
      <c r="J104" s="131">
        <f t="shared" si="15"/>
        <v>2.1116699999999988E-2</v>
      </c>
      <c r="K104" s="131">
        <f t="shared" si="16"/>
        <v>1.1048400000000069E-2</v>
      </c>
      <c r="L104" s="135">
        <f t="shared" si="17"/>
        <v>0</v>
      </c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3:22" ht="13.5" customHeight="1" x14ac:dyDescent="0.25">
      <c r="C105" s="125">
        <v>98</v>
      </c>
      <c r="D105" s="134">
        <f t="shared" si="9"/>
        <v>2.9800000000000049E-2</v>
      </c>
      <c r="E105" s="131">
        <f t="shared" si="10"/>
        <v>2.970464000000006E-2</v>
      </c>
      <c r="F105" s="131">
        <f t="shared" si="11"/>
        <v>2.9049040000000081E-2</v>
      </c>
      <c r="G105" s="131">
        <f t="shared" si="12"/>
        <v>-1.1458996407878175E-2</v>
      </c>
      <c r="H105" s="131">
        <f t="shared" si="13"/>
        <v>2.4406200000000045E-2</v>
      </c>
      <c r="I105" s="131">
        <f t="shared" si="14"/>
        <v>1.9906399999999991E-2</v>
      </c>
      <c r="J105" s="131">
        <f t="shared" si="15"/>
        <v>1.412520000000006E-2</v>
      </c>
      <c r="K105" s="131">
        <f t="shared" si="16"/>
        <v>7.3904000000000192E-3</v>
      </c>
      <c r="L105" s="135">
        <f t="shared" si="17"/>
        <v>0</v>
      </c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3:22" ht="13.5" customHeight="1" x14ac:dyDescent="0.25">
      <c r="C106" s="125">
        <v>99</v>
      </c>
      <c r="D106" s="134">
        <f t="shared" si="9"/>
        <v>1.4950000000000019E-2</v>
      </c>
      <c r="E106" s="131">
        <f t="shared" si="10"/>
        <v>1.4902159999999998E-2</v>
      </c>
      <c r="F106" s="131">
        <f t="shared" si="11"/>
        <v>1.4573260000000032E-2</v>
      </c>
      <c r="G106" s="131">
        <f t="shared" si="12"/>
        <v>-2.5904499095932287E-2</v>
      </c>
      <c r="H106" s="131">
        <f t="shared" si="13"/>
        <v>1.2244050000000062E-2</v>
      </c>
      <c r="I106" s="131">
        <f t="shared" si="14"/>
        <v>9.9865999999999566E-3</v>
      </c>
      <c r="J106" s="131">
        <f t="shared" si="15"/>
        <v>7.0862999999999898E-3</v>
      </c>
      <c r="K106" s="131">
        <f t="shared" si="16"/>
        <v>3.7076000000000331E-3</v>
      </c>
      <c r="L106" s="135">
        <f t="shared" si="17"/>
        <v>0</v>
      </c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3:22" ht="13.5" customHeight="1" thickBot="1" x14ac:dyDescent="0.3">
      <c r="C107" s="126">
        <v>100</v>
      </c>
      <c r="D107" s="136">
        <f t="shared" si="9"/>
        <v>0</v>
      </c>
      <c r="E107" s="137">
        <f t="shared" si="10"/>
        <v>0</v>
      </c>
      <c r="F107" s="137">
        <f t="shared" si="11"/>
        <v>0</v>
      </c>
      <c r="G107" s="137">
        <f t="shared" si="12"/>
        <v>-4.0450000000000097E-2</v>
      </c>
      <c r="H107" s="137">
        <f t="shared" si="13"/>
        <v>0</v>
      </c>
      <c r="I107" s="137">
        <f t="shared" si="14"/>
        <v>0</v>
      </c>
      <c r="J107" s="137">
        <f t="shared" si="15"/>
        <v>0</v>
      </c>
      <c r="K107" s="137">
        <f t="shared" si="16"/>
        <v>0</v>
      </c>
      <c r="L107" s="138">
        <f t="shared" si="17"/>
        <v>0</v>
      </c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3:22" ht="13.5" customHeight="1" thickBot="1" x14ac:dyDescent="0.3">
      <c r="C108" s="165" t="s">
        <v>75</v>
      </c>
      <c r="D108" s="165"/>
      <c r="E108" s="165"/>
      <c r="F108" s="165"/>
      <c r="G108" s="166"/>
      <c r="H108" s="166"/>
      <c r="I108" s="166"/>
      <c r="J108" s="166"/>
      <c r="K108" s="166"/>
    </row>
    <row r="109" spans="3:22" ht="13.5" customHeight="1" thickBot="1" x14ac:dyDescent="0.3">
      <c r="C109" s="162" t="s">
        <v>76</v>
      </c>
      <c r="D109" s="163"/>
      <c r="E109" s="163"/>
      <c r="F109" s="164"/>
      <c r="G109" s="162" t="s">
        <v>77</v>
      </c>
      <c r="H109" s="163"/>
      <c r="I109" s="163"/>
      <c r="J109" s="163"/>
      <c r="K109" s="164"/>
    </row>
    <row r="110" spans="3:22" ht="13.5" customHeight="1" thickBot="1" x14ac:dyDescent="0.3">
      <c r="C110" s="162" t="s">
        <v>78</v>
      </c>
      <c r="D110" s="163"/>
      <c r="E110" s="163"/>
      <c r="F110" s="164"/>
      <c r="G110" s="162" t="s">
        <v>79</v>
      </c>
      <c r="H110" s="163"/>
      <c r="I110" s="163"/>
      <c r="J110" s="163"/>
      <c r="K110" s="164"/>
    </row>
    <row r="111" spans="3:22" ht="13.5" customHeight="1" thickBot="1" x14ac:dyDescent="0.3">
      <c r="C111" s="162" t="s">
        <v>80</v>
      </c>
      <c r="D111" s="163"/>
      <c r="E111" s="163"/>
      <c r="F111" s="164"/>
      <c r="G111" s="162" t="s">
        <v>81</v>
      </c>
      <c r="H111" s="163"/>
      <c r="I111" s="163"/>
      <c r="J111" s="163"/>
      <c r="K111" s="164"/>
    </row>
    <row r="112" spans="3:22" ht="13.5" customHeight="1" thickBot="1" x14ac:dyDescent="0.3">
      <c r="C112" s="162" t="s">
        <v>82</v>
      </c>
      <c r="D112" s="163"/>
      <c r="E112" s="163"/>
      <c r="F112" s="164"/>
      <c r="G112" s="162" t="s">
        <v>83</v>
      </c>
      <c r="H112" s="163"/>
      <c r="I112" s="163"/>
      <c r="J112" s="163"/>
      <c r="K112" s="164"/>
    </row>
  </sheetData>
  <mergeCells count="11">
    <mergeCell ref="C111:F111"/>
    <mergeCell ref="G111:K111"/>
    <mergeCell ref="C112:F112"/>
    <mergeCell ref="G112:K112"/>
    <mergeCell ref="D5:L5"/>
    <mergeCell ref="C108:F108"/>
    <mergeCell ref="G108:K108"/>
    <mergeCell ref="C109:F109"/>
    <mergeCell ref="G109:K109"/>
    <mergeCell ref="C110:F110"/>
    <mergeCell ref="G110:K1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 e Cálculos</vt:lpstr>
      <vt:lpstr>Critérios de Heidecke</vt:lpstr>
      <vt:lpstr>Vida útil e VR</vt:lpstr>
      <vt:lpstr>Tabela Ross-Heidecke</vt:lpstr>
      <vt:lpstr>Tabela Ross-Heidecke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Luiz F P Droubi</cp:lastModifiedBy>
  <dcterms:created xsi:type="dcterms:W3CDTF">2012-03-16T12:42:44Z</dcterms:created>
  <dcterms:modified xsi:type="dcterms:W3CDTF">2024-11-23T11:27:43Z</dcterms:modified>
</cp:coreProperties>
</file>