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fpdr\Google Drive\Palestras\Alugueis\Exemplos\"/>
    </mc:Choice>
  </mc:AlternateContent>
  <xr:revisionPtr revIDLastSave="0" documentId="13_ncr:1_{1774ED81-C0DB-4BAD-8BDF-6E505EA364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O10" i="1"/>
  <c r="O4" i="1"/>
  <c r="O5" i="1"/>
  <c r="O6" i="1"/>
  <c r="O7" i="1"/>
  <c r="O8" i="1"/>
  <c r="O9" i="1"/>
  <c r="O3" i="1"/>
  <c r="O20" i="1"/>
  <c r="M10" i="1"/>
  <c r="K10" i="1"/>
  <c r="J10" i="1"/>
  <c r="N5" i="1" s="1"/>
  <c r="D10" i="1"/>
  <c r="L6" i="1" s="1"/>
  <c r="M9" i="1"/>
  <c r="K9" i="1"/>
  <c r="J9" i="1"/>
  <c r="H9" i="1"/>
  <c r="D9" i="1"/>
  <c r="M8" i="1"/>
  <c r="K8" i="1"/>
  <c r="J8" i="1"/>
  <c r="H8" i="1"/>
  <c r="D8" i="1"/>
  <c r="M7" i="1"/>
  <c r="L7" i="1"/>
  <c r="K7" i="1"/>
  <c r="J7" i="1"/>
  <c r="H7" i="1"/>
  <c r="D7" i="1"/>
  <c r="M6" i="1"/>
  <c r="K6" i="1"/>
  <c r="J6" i="1"/>
  <c r="H6" i="1"/>
  <c r="D6" i="1"/>
  <c r="M5" i="1"/>
  <c r="K5" i="1"/>
  <c r="J5" i="1"/>
  <c r="H5" i="1"/>
  <c r="D5" i="1"/>
  <c r="M4" i="1"/>
  <c r="L4" i="1"/>
  <c r="K4" i="1"/>
  <c r="J4" i="1"/>
  <c r="H4" i="1"/>
  <c r="D4" i="1"/>
  <c r="M3" i="1"/>
  <c r="L3" i="1"/>
  <c r="K3" i="1"/>
  <c r="H3" i="1"/>
  <c r="H12" i="1" s="1"/>
  <c r="D3" i="1"/>
  <c r="P6" i="1" l="1"/>
  <c r="Q6" i="1" s="1"/>
  <c r="P5" i="1"/>
  <c r="Q5" i="1" s="1"/>
  <c r="N6" i="1"/>
  <c r="N3" i="1"/>
  <c r="P3" i="1" s="1"/>
  <c r="L9" i="1"/>
  <c r="P9" i="1" s="1"/>
  <c r="Q9" i="1" s="1"/>
  <c r="H13" i="1"/>
  <c r="H14" i="1" s="1"/>
  <c r="N7" i="1"/>
  <c r="P7" i="1" s="1"/>
  <c r="Q7" i="1" s="1"/>
  <c r="L8" i="1"/>
  <c r="P8" i="1" s="1"/>
  <c r="N4" i="1"/>
  <c r="P4" i="1" s="1"/>
  <c r="Q4" i="1" s="1"/>
  <c r="L5" i="1"/>
  <c r="N8" i="1"/>
  <c r="L10" i="1"/>
  <c r="N9" i="1"/>
  <c r="N10" i="1"/>
  <c r="P12" i="1" l="1"/>
  <c r="Q3" i="1"/>
  <c r="P13" i="1"/>
  <c r="P14" i="1" s="1"/>
  <c r="Q13" i="1" l="1"/>
  <c r="Q12" i="1"/>
  <c r="P15" i="1"/>
  <c r="P16" i="1"/>
  <c r="P20" i="1" l="1"/>
  <c r="Q20" i="1" s="1"/>
  <c r="Q16" i="1"/>
  <c r="Q15" i="1"/>
  <c r="Q14" i="1"/>
  <c r="Q22" i="1" l="1"/>
  <c r="Q21" i="1"/>
</calcChain>
</file>

<file path=xl/sharedStrings.xml><?xml version="1.0" encoding="utf-8"?>
<sst xmlns="http://schemas.openxmlformats.org/spreadsheetml/2006/main" count="41" uniqueCount="34">
  <si>
    <t>Id</t>
  </si>
  <si>
    <t>Aluguel</t>
  </si>
  <si>
    <t>Condominio</t>
  </si>
  <si>
    <t>Condo</t>
  </si>
  <si>
    <t>Area</t>
  </si>
  <si>
    <t>Padrao</t>
  </si>
  <si>
    <t>Padrao IBAPE/SP</t>
  </si>
  <si>
    <t>VU</t>
  </si>
  <si>
    <t>Idade</t>
  </si>
  <si>
    <t>Depreciacao</t>
  </si>
  <si>
    <t>Fatores</t>
  </si>
  <si>
    <t>Área</t>
  </si>
  <si>
    <t>Condomínio</t>
  </si>
  <si>
    <t>Padrão</t>
  </si>
  <si>
    <t>Somatório</t>
  </si>
  <si>
    <t>VUhom</t>
  </si>
  <si>
    <t>VUsan</t>
  </si>
  <si>
    <t>Avaliando</t>
  </si>
  <si>
    <t>Alonso, Foz do Iguaçu, P. 48</t>
  </si>
  <si>
    <t>VUmedio</t>
  </si>
  <si>
    <t>x</t>
  </si>
  <si>
    <t>Desvio</t>
  </si>
  <si>
    <t>Baixo</t>
  </si>
  <si>
    <t>s</t>
  </si>
  <si>
    <t>CV</t>
  </si>
  <si>
    <t>Médio Baixo</t>
  </si>
  <si>
    <t>s/x</t>
  </si>
  <si>
    <t>Médio</t>
  </si>
  <si>
    <t>Saneamento</t>
  </si>
  <si>
    <t>Médio Alto</t>
  </si>
  <si>
    <t>Superior</t>
  </si>
  <si>
    <t>Unitário</t>
  </si>
  <si>
    <t>CAinf</t>
  </si>
  <si>
    <t>CAsup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</si>
</sst>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3"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65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>
      <alignment vertical="center"/>
    </xf>
    <xf numFmtId="165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zoomScaleNormal="100" workbookViewId="0">
      <selection activeCell="G7" sqref="G7"/>
    </sheetView>
  </sheetViews>
  <sheetFormatPr defaultColWidth="8.88671875" defaultRowHeight="13.8"/>
  <cols>
    <col min="3" max="4" width="11.21875" customWidth="1"/>
    <col min="8" max="8" width="12.88671875"/>
    <col min="11" max="11" width="14.109375"/>
    <col min="12" max="13" width="12.88671875"/>
    <col min="17" max="17" width="8.55468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t="s">
        <v>7</v>
      </c>
      <c r="I1" t="s">
        <v>8</v>
      </c>
      <c r="J1" t="s">
        <v>9</v>
      </c>
      <c r="K1" s="10" t="s">
        <v>10</v>
      </c>
      <c r="L1" s="10"/>
      <c r="M1" s="10"/>
      <c r="N1" s="10"/>
      <c r="O1" s="10"/>
    </row>
    <row r="2" spans="1:20">
      <c r="G2" s="11"/>
      <c r="K2" t="s">
        <v>11</v>
      </c>
      <c r="L2" t="s">
        <v>12</v>
      </c>
      <c r="M2" t="s">
        <v>13</v>
      </c>
      <c r="N2" t="s">
        <v>8</v>
      </c>
      <c r="O2" t="s">
        <v>14</v>
      </c>
      <c r="P2" t="s">
        <v>15</v>
      </c>
      <c r="Q2" t="s">
        <v>16</v>
      </c>
      <c r="S2" s="9"/>
    </row>
    <row r="3" spans="1:20">
      <c r="A3">
        <v>1</v>
      </c>
      <c r="B3">
        <v>2755</v>
      </c>
      <c r="C3">
        <v>285</v>
      </c>
      <c r="D3" s="2">
        <f>C3/E3</f>
        <v>3.1666666666666665</v>
      </c>
      <c r="E3">
        <v>90</v>
      </c>
      <c r="F3">
        <v>4</v>
      </c>
      <c r="G3">
        <v>2.16</v>
      </c>
      <c r="H3" s="2">
        <f>0.9*B3/E3</f>
        <v>27.55</v>
      </c>
      <c r="I3" s="4">
        <v>25</v>
      </c>
      <c r="J3" s="2">
        <f>(1-2.5%)^I3</f>
        <v>0.53102551948180121</v>
      </c>
      <c r="K3" s="2">
        <f>$E$10/E3</f>
        <v>1.0409999999999999</v>
      </c>
      <c r="L3" s="2">
        <f>$D$10/D3</f>
        <v>0.84264455567352581</v>
      </c>
      <c r="M3" s="2">
        <f>$G$10/G3</f>
        <v>0.89166666666666661</v>
      </c>
      <c r="N3" s="2">
        <f>$J$10/J3</f>
        <v>1</v>
      </c>
      <c r="O3" s="2">
        <f>(1+((K3-1)+(L3-1)+(M3-1)+(N3-1)))</f>
        <v>0.77531122234019234</v>
      </c>
      <c r="P3" s="2">
        <f>H3*O3</f>
        <v>21.359824175472301</v>
      </c>
      <c r="Q3" s="2">
        <f>P3</f>
        <v>21.359824175472301</v>
      </c>
      <c r="S3" s="8"/>
      <c r="T3" s="2"/>
    </row>
    <row r="4" spans="1:20">
      <c r="A4">
        <v>2</v>
      </c>
      <c r="B4">
        <v>2310</v>
      </c>
      <c r="C4">
        <v>285</v>
      </c>
      <c r="D4" s="2">
        <f t="shared" ref="D4:D10" si="0">C4/E4</f>
        <v>3.2758620689655173</v>
      </c>
      <c r="E4">
        <v>87</v>
      </c>
      <c r="F4">
        <v>3</v>
      </c>
      <c r="G4">
        <v>1.9259999999999999</v>
      </c>
      <c r="H4" s="2">
        <f t="shared" ref="H4:H9" si="1">0.9*B4/E4</f>
        <v>23.896551724137932</v>
      </c>
      <c r="I4">
        <v>25</v>
      </c>
      <c r="J4" s="2">
        <f t="shared" ref="J4:J10" si="2">(1-2.5%)^I4</f>
        <v>0.53102551948180121</v>
      </c>
      <c r="K4" s="2">
        <f t="shared" ref="K4:K10" si="3">$E$10/E4</f>
        <v>1.076896551724138</v>
      </c>
      <c r="L4" s="2">
        <f t="shared" ref="L4:L10" si="4">$D$10/D4</f>
        <v>0.81455640381774164</v>
      </c>
      <c r="M4" s="2">
        <f t="shared" ref="M4:M10" si="5">$G$10/G4</f>
        <v>1</v>
      </c>
      <c r="N4" s="2">
        <f t="shared" ref="N4:N10" si="6">$J$10/J4</f>
        <v>1</v>
      </c>
      <c r="O4" s="2">
        <f t="shared" ref="O4:O10" si="7">(1+((K4-1)+(L4-1)+(M4-1)+(N4-1)))</f>
        <v>0.89145295554187964</v>
      </c>
      <c r="P4" s="2">
        <f t="shared" ref="P4:P9" si="8">H4*O4</f>
        <v>21.302651661742161</v>
      </c>
      <c r="Q4" s="2">
        <f t="shared" ref="Q4:Q9" si="9">P4</f>
        <v>21.302651661742161</v>
      </c>
      <c r="S4" s="8"/>
      <c r="T4" s="2"/>
    </row>
    <row r="5" spans="1:20">
      <c r="A5">
        <v>3</v>
      </c>
      <c r="B5">
        <v>2215</v>
      </c>
      <c r="C5">
        <v>230</v>
      </c>
      <c r="D5" s="2">
        <f t="shared" si="0"/>
        <v>2.5555555555555554</v>
      </c>
      <c r="E5">
        <v>90</v>
      </c>
      <c r="F5">
        <v>4</v>
      </c>
      <c r="G5">
        <v>2.16</v>
      </c>
      <c r="H5" s="2">
        <f t="shared" si="1"/>
        <v>22.15</v>
      </c>
      <c r="I5">
        <v>30</v>
      </c>
      <c r="J5" s="2">
        <f t="shared" si="2"/>
        <v>0.46788429827933986</v>
      </c>
      <c r="K5" s="2">
        <f t="shared" si="3"/>
        <v>1.0409999999999999</v>
      </c>
      <c r="L5" s="2">
        <f t="shared" si="4"/>
        <v>1.0441465146389342</v>
      </c>
      <c r="M5" s="2">
        <f t="shared" si="5"/>
        <v>0.89166666666666661</v>
      </c>
      <c r="N5" s="2">
        <f t="shared" si="6"/>
        <v>1.1349505025807989</v>
      </c>
      <c r="O5" s="2">
        <f t="shared" si="7"/>
        <v>1.1117636838863996</v>
      </c>
      <c r="P5" s="2">
        <f t="shared" si="8"/>
        <v>24.62556559808375</v>
      </c>
      <c r="Q5" s="2">
        <f t="shared" si="9"/>
        <v>24.62556559808375</v>
      </c>
      <c r="S5" s="8"/>
      <c r="T5" s="2"/>
    </row>
    <row r="6" spans="1:20">
      <c r="A6">
        <v>4</v>
      </c>
      <c r="B6">
        <v>1830</v>
      </c>
      <c r="C6">
        <v>230</v>
      </c>
      <c r="D6" s="2">
        <f t="shared" si="0"/>
        <v>2.4210526315789473</v>
      </c>
      <c r="E6">
        <v>95</v>
      </c>
      <c r="F6">
        <v>2</v>
      </c>
      <c r="G6">
        <v>1.6919999999999999</v>
      </c>
      <c r="H6" s="2">
        <f t="shared" si="1"/>
        <v>17.336842105263159</v>
      </c>
      <c r="I6">
        <v>30</v>
      </c>
      <c r="J6" s="2">
        <f t="shared" si="2"/>
        <v>0.46788429827933986</v>
      </c>
      <c r="K6" s="2">
        <f t="shared" si="3"/>
        <v>0.98621052631578943</v>
      </c>
      <c r="L6" s="2">
        <f t="shared" si="4"/>
        <v>1.1021546543410972</v>
      </c>
      <c r="M6" s="2">
        <f t="shared" si="5"/>
        <v>1.1382978723404256</v>
      </c>
      <c r="N6" s="2">
        <f t="shared" si="6"/>
        <v>1.1349505025807989</v>
      </c>
      <c r="O6" s="2">
        <f t="shared" si="7"/>
        <v>1.361613555578111</v>
      </c>
      <c r="P6" s="2">
        <f t="shared" si="8"/>
        <v>23.606079221443675</v>
      </c>
      <c r="Q6" s="2">
        <f t="shared" si="9"/>
        <v>23.606079221443675</v>
      </c>
      <c r="S6" s="8"/>
      <c r="T6" s="2"/>
    </row>
    <row r="7" spans="1:20">
      <c r="A7">
        <v>5</v>
      </c>
      <c r="B7">
        <v>2000</v>
      </c>
      <c r="C7">
        <v>230</v>
      </c>
      <c r="D7" s="2">
        <f t="shared" si="0"/>
        <v>2.5555555555555554</v>
      </c>
      <c r="E7">
        <v>90</v>
      </c>
      <c r="F7">
        <v>4</v>
      </c>
      <c r="G7">
        <v>2.16</v>
      </c>
      <c r="H7" s="2">
        <f t="shared" si="1"/>
        <v>20</v>
      </c>
      <c r="I7">
        <v>30</v>
      </c>
      <c r="J7" s="2">
        <f t="shared" si="2"/>
        <v>0.46788429827933986</v>
      </c>
      <c r="K7" s="2">
        <f t="shared" si="3"/>
        <v>1.0409999999999999</v>
      </c>
      <c r="L7" s="2">
        <f t="shared" si="4"/>
        <v>1.0441465146389342</v>
      </c>
      <c r="M7" s="2">
        <f t="shared" si="5"/>
        <v>0.89166666666666661</v>
      </c>
      <c r="N7" s="2">
        <f t="shared" si="6"/>
        <v>1.1349505025807989</v>
      </c>
      <c r="O7" s="2">
        <f t="shared" si="7"/>
        <v>1.1117636838863996</v>
      </c>
      <c r="P7" s="2">
        <f t="shared" si="8"/>
        <v>22.235273677727992</v>
      </c>
      <c r="Q7" s="2">
        <f t="shared" si="9"/>
        <v>22.235273677727992</v>
      </c>
      <c r="S7" s="8"/>
      <c r="T7" s="2"/>
    </row>
    <row r="8" spans="1:20">
      <c r="A8">
        <v>6</v>
      </c>
      <c r="B8">
        <v>1830</v>
      </c>
      <c r="C8">
        <v>290</v>
      </c>
      <c r="D8" s="2">
        <f t="shared" si="0"/>
        <v>2.7619047619047619</v>
      </c>
      <c r="E8">
        <v>105</v>
      </c>
      <c r="F8">
        <v>3</v>
      </c>
      <c r="G8">
        <v>1.9259999999999999</v>
      </c>
      <c r="H8" s="2">
        <f t="shared" si="1"/>
        <v>15.685714285714285</v>
      </c>
      <c r="I8">
        <v>25</v>
      </c>
      <c r="J8" s="2">
        <f t="shared" si="2"/>
        <v>0.53102551948180121</v>
      </c>
      <c r="K8" s="2">
        <f t="shared" si="3"/>
        <v>0.89228571428571424</v>
      </c>
      <c r="L8" s="2">
        <f t="shared" si="4"/>
        <v>0.9661355681429219</v>
      </c>
      <c r="M8" s="2">
        <f t="shared" si="5"/>
        <v>1</v>
      </c>
      <c r="N8" s="2">
        <f t="shared" si="6"/>
        <v>1</v>
      </c>
      <c r="O8" s="2">
        <f t="shared" si="7"/>
        <v>0.85842128242863613</v>
      </c>
      <c r="P8" s="2">
        <f t="shared" si="8"/>
        <v>13.464950972952035</v>
      </c>
      <c r="Q8" s="2"/>
      <c r="S8" s="8"/>
      <c r="T8" s="2"/>
    </row>
    <row r="9" spans="1:20">
      <c r="A9">
        <v>7</v>
      </c>
      <c r="B9">
        <v>1640</v>
      </c>
      <c r="C9">
        <v>250</v>
      </c>
      <c r="D9" s="2">
        <f t="shared" si="0"/>
        <v>2.5</v>
      </c>
      <c r="E9">
        <v>100</v>
      </c>
      <c r="F9">
        <v>2</v>
      </c>
      <c r="G9">
        <v>1.6919999999999999</v>
      </c>
      <c r="H9" s="2">
        <f t="shared" si="1"/>
        <v>14.76</v>
      </c>
      <c r="I9">
        <v>30</v>
      </c>
      <c r="J9" s="2">
        <f t="shared" si="2"/>
        <v>0.46788429827933986</v>
      </c>
      <c r="K9" s="2">
        <f t="shared" si="3"/>
        <v>0.93689999999999996</v>
      </c>
      <c r="L9" s="2">
        <f t="shared" si="4"/>
        <v>1.0673497705197994</v>
      </c>
      <c r="M9" s="2">
        <f t="shared" si="5"/>
        <v>1.1382978723404256</v>
      </c>
      <c r="N9" s="2">
        <f t="shared" si="6"/>
        <v>1.1349505025807989</v>
      </c>
      <c r="O9" s="2">
        <f t="shared" si="7"/>
        <v>1.2774981454410237</v>
      </c>
      <c r="P9" s="2">
        <f t="shared" si="8"/>
        <v>18.855872626709509</v>
      </c>
      <c r="Q9" s="2">
        <f t="shared" si="9"/>
        <v>18.855872626709509</v>
      </c>
      <c r="S9" s="8"/>
      <c r="T9" s="2"/>
    </row>
    <row r="10" spans="1:20" s="1" customFormat="1">
      <c r="A10" s="1" t="s">
        <v>17</v>
      </c>
      <c r="C10" s="1">
        <v>250</v>
      </c>
      <c r="D10" s="3">
        <f t="shared" si="0"/>
        <v>2.6683744262994984</v>
      </c>
      <c r="E10" s="1">
        <v>93.69</v>
      </c>
      <c r="F10" s="1">
        <v>3</v>
      </c>
      <c r="G10" s="1">
        <v>1.9259999999999999</v>
      </c>
      <c r="H10" s="3"/>
      <c r="I10" s="1">
        <v>25</v>
      </c>
      <c r="J10" s="3">
        <f t="shared" si="2"/>
        <v>0.53102551948180121</v>
      </c>
      <c r="K10" s="3">
        <f t="shared" si="3"/>
        <v>1</v>
      </c>
      <c r="L10" s="3">
        <f t="shared" si="4"/>
        <v>1</v>
      </c>
      <c r="M10" s="3">
        <f t="shared" si="5"/>
        <v>1</v>
      </c>
      <c r="N10" s="3">
        <f t="shared" si="6"/>
        <v>1</v>
      </c>
      <c r="O10" s="3">
        <f t="shared" si="7"/>
        <v>1</v>
      </c>
      <c r="P10" s="3"/>
      <c r="Q10" s="3"/>
    </row>
    <row r="12" spans="1:20">
      <c r="A12" t="s">
        <v>18</v>
      </c>
      <c r="G12" t="s">
        <v>19</v>
      </c>
      <c r="H12" s="2">
        <f>AVERAGE(H3:H9)</f>
        <v>20.197015445016483</v>
      </c>
      <c r="N12" s="5" t="s">
        <v>19</v>
      </c>
      <c r="O12" t="s">
        <v>20</v>
      </c>
      <c r="P12" s="2">
        <f>AVERAGE(P3:P9)</f>
        <v>20.778602562018772</v>
      </c>
      <c r="Q12" s="7">
        <f>AVERAGE(Q3:Q9)</f>
        <v>21.997544493529897</v>
      </c>
    </row>
    <row r="13" spans="1:20">
      <c r="G13" t="s">
        <v>21</v>
      </c>
      <c r="H13" s="2">
        <f>STDEV(H3:H9)</f>
        <v>4.6493634140716162</v>
      </c>
      <c r="J13">
        <v>1</v>
      </c>
      <c r="K13" t="s">
        <v>22</v>
      </c>
      <c r="N13" s="5" t="s">
        <v>21</v>
      </c>
      <c r="O13" t="s">
        <v>23</v>
      </c>
      <c r="P13" s="2">
        <f>STDEV(P3:P9)</f>
        <v>3.7129160954934259</v>
      </c>
      <c r="Q13" s="2">
        <f>STDEV(Q3:Q9)</f>
        <v>2.0154433473758946</v>
      </c>
    </row>
    <row r="14" spans="1:20">
      <c r="G14" t="s">
        <v>24</v>
      </c>
      <c r="H14" s="2">
        <f>H13/H12</f>
        <v>0.23020051783041165</v>
      </c>
      <c r="J14">
        <v>2</v>
      </c>
      <c r="K14" t="s">
        <v>25</v>
      </c>
      <c r="N14" s="5" t="s">
        <v>24</v>
      </c>
      <c r="O14" t="s">
        <v>26</v>
      </c>
      <c r="P14" s="2">
        <f>P13/P12</f>
        <v>0.1786894034096532</v>
      </c>
      <c r="Q14" s="2">
        <f>Q13/Q12</f>
        <v>9.162128745636558E-2</v>
      </c>
    </row>
    <row r="15" spans="1:20">
      <c r="J15">
        <v>3</v>
      </c>
      <c r="K15" t="s">
        <v>27</v>
      </c>
      <c r="N15" s="5" t="s">
        <v>28</v>
      </c>
      <c r="O15" s="6">
        <v>0.3</v>
      </c>
      <c r="P15" s="2">
        <f>P12*1.3</f>
        <v>27.012183330624406</v>
      </c>
      <c r="Q15" s="2">
        <f>Q12*1.3</f>
        <v>28.596807841588866</v>
      </c>
    </row>
    <row r="16" spans="1:20">
      <c r="J16">
        <v>4</v>
      </c>
      <c r="K16" t="s">
        <v>29</v>
      </c>
      <c r="O16" s="6">
        <v>-0.3</v>
      </c>
      <c r="P16" s="2">
        <f>P12*0.7</f>
        <v>14.54502179341314</v>
      </c>
      <c r="Q16" s="2">
        <f>Q12*0.7</f>
        <v>15.398281145470927</v>
      </c>
    </row>
    <row r="17" spans="10:17">
      <c r="J17">
        <v>5</v>
      </c>
      <c r="K17" t="s">
        <v>30</v>
      </c>
    </row>
    <row r="18" spans="10:17">
      <c r="O18" s="10" t="s">
        <v>1</v>
      </c>
      <c r="P18" s="10"/>
      <c r="Q18" s="10"/>
    </row>
    <row r="19" spans="10:17">
      <c r="O19" t="s">
        <v>11</v>
      </c>
      <c r="P19" t="s">
        <v>31</v>
      </c>
      <c r="Q19" t="s">
        <v>1</v>
      </c>
    </row>
    <row r="20" spans="10:17">
      <c r="O20">
        <f>E10</f>
        <v>93.69</v>
      </c>
      <c r="P20" s="2">
        <f>Q12</f>
        <v>21.997544493529897</v>
      </c>
      <c r="Q20" s="2">
        <f>P20*O20</f>
        <v>2060.9499435988159</v>
      </c>
    </row>
    <row r="21" spans="10:17">
      <c r="O21" t="s">
        <v>32</v>
      </c>
      <c r="P21" s="6">
        <v>-0.15</v>
      </c>
      <c r="Q21" s="2">
        <f>0.85*Q20</f>
        <v>1751.8074520589935</v>
      </c>
    </row>
    <row r="22" spans="10:17">
      <c r="O22" t="s">
        <v>33</v>
      </c>
      <c r="P22" s="6">
        <v>0.15</v>
      </c>
      <c r="Q22" s="2">
        <f>1.15*Q20</f>
        <v>2370.0924351386379</v>
      </c>
    </row>
    <row r="28" spans="10:17">
      <c r="O28">
        <v>2</v>
      </c>
    </row>
  </sheetData>
  <mergeCells count="3">
    <mergeCell ref="K1:O1"/>
    <mergeCell ref="O18:Q18"/>
    <mergeCell ref="G1:G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Luiz F P Droubi</cp:lastModifiedBy>
  <dcterms:created xsi:type="dcterms:W3CDTF">2022-03-04T19:01:00Z</dcterms:created>
  <dcterms:modified xsi:type="dcterms:W3CDTF">2024-11-17T16:35:26Z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FEE07AB0D2FE4216ABA5D297319FE302</vt:lpwstr>
  </property>
  <property fmtid="{D5CDD505-2E9C-101B-9397-08002B2CF9AE}" pid="3" name="KSOProductBuildVer">
    <vt:lpwstr>1046-11.2.0.11029</vt:lpwstr>
  </property>
</Properties>
</file>