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Avaliacoes\Pareceres-Veyron\ParecerFinal\refs\"/>
    </mc:Choice>
  </mc:AlternateContent>
  <xr:revisionPtr revIDLastSave="0" documentId="13_ncr:1_{91618479-2B1E-4345-A330-FAC941BB86CE}" xr6:coauthVersionLast="47" xr6:coauthVersionMax="47" xr10:uidLastSave="{00000000-0000-0000-0000-000000000000}"/>
  <bookViews>
    <workbookView xWindow="-108" yWindow="-108" windowWidth="23256" windowHeight="12456" xr2:uid="{4BA94BBE-0D50-4169-B32D-999BE9FAAD85}"/>
  </bookViews>
  <sheets>
    <sheet name="Medicoes consol.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2" l="1"/>
  <c r="E57" i="2"/>
  <c r="E56" i="2"/>
  <c r="E55" i="2"/>
  <c r="Q7" i="2"/>
  <c r="Q8" i="2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6" i="2"/>
  <c r="Q5" i="2"/>
  <c r="O54" i="2"/>
  <c r="P54" i="2"/>
  <c r="P53" i="2"/>
  <c r="N54" i="2"/>
  <c r="P6" i="2"/>
  <c r="O6" i="2" s="1"/>
  <c r="P7" i="2"/>
  <c r="P8" i="2"/>
  <c r="P9" i="2"/>
  <c r="P10" i="2"/>
  <c r="O10" i="2" s="1"/>
  <c r="P11" i="2"/>
  <c r="P12" i="2"/>
  <c r="O12" i="2" s="1"/>
  <c r="P13" i="2"/>
  <c r="O13" i="2" s="1"/>
  <c r="P14" i="2"/>
  <c r="O14" i="2" s="1"/>
  <c r="P15" i="2"/>
  <c r="P16" i="2"/>
  <c r="P17" i="2"/>
  <c r="P18" i="2"/>
  <c r="O18" i="2" s="1"/>
  <c r="P19" i="2"/>
  <c r="P20" i="2"/>
  <c r="O20" i="2" s="1"/>
  <c r="P21" i="2"/>
  <c r="O21" i="2" s="1"/>
  <c r="P22" i="2"/>
  <c r="O22" i="2" s="1"/>
  <c r="P23" i="2"/>
  <c r="P24" i="2"/>
  <c r="P25" i="2"/>
  <c r="P26" i="2"/>
  <c r="O26" i="2" s="1"/>
  <c r="P27" i="2"/>
  <c r="P28" i="2"/>
  <c r="O28" i="2" s="1"/>
  <c r="P29" i="2"/>
  <c r="O29" i="2" s="1"/>
  <c r="P30" i="2"/>
  <c r="O30" i="2" s="1"/>
  <c r="P31" i="2"/>
  <c r="P32" i="2"/>
  <c r="P33" i="2"/>
  <c r="P34" i="2"/>
  <c r="O34" i="2" s="1"/>
  <c r="P35" i="2"/>
  <c r="P36" i="2"/>
  <c r="O36" i="2" s="1"/>
  <c r="P37" i="2"/>
  <c r="O37" i="2" s="1"/>
  <c r="P38" i="2"/>
  <c r="O38" i="2" s="1"/>
  <c r="P39" i="2"/>
  <c r="P40" i="2"/>
  <c r="P41" i="2"/>
  <c r="P42" i="2"/>
  <c r="O42" i="2" s="1"/>
  <c r="P43" i="2"/>
  <c r="P44" i="2"/>
  <c r="O44" i="2" s="1"/>
  <c r="P45" i="2"/>
  <c r="O45" i="2" s="1"/>
  <c r="P46" i="2"/>
  <c r="O46" i="2" s="1"/>
  <c r="P47" i="2"/>
  <c r="P48" i="2"/>
  <c r="P49" i="2"/>
  <c r="P50" i="2"/>
  <c r="O50" i="2" s="1"/>
  <c r="P51" i="2"/>
  <c r="P52" i="2"/>
  <c r="O52" i="2" s="1"/>
  <c r="P5" i="2"/>
  <c r="O5" i="2" s="1"/>
  <c r="M6" i="2"/>
  <c r="M7" i="2"/>
  <c r="M8" i="2"/>
  <c r="L8" i="2" s="1"/>
  <c r="M9" i="2"/>
  <c r="M10" i="2"/>
  <c r="M11" i="2"/>
  <c r="M12" i="2"/>
  <c r="M13" i="2"/>
  <c r="L13" i="2" s="1"/>
  <c r="M14" i="2"/>
  <c r="M15" i="2"/>
  <c r="M16" i="2"/>
  <c r="L16" i="2" s="1"/>
  <c r="M17" i="2"/>
  <c r="M18" i="2"/>
  <c r="M19" i="2"/>
  <c r="M20" i="2"/>
  <c r="M21" i="2"/>
  <c r="L21" i="2" s="1"/>
  <c r="M22" i="2"/>
  <c r="L22" i="2" s="1"/>
  <c r="M23" i="2"/>
  <c r="M24" i="2"/>
  <c r="M25" i="2"/>
  <c r="M26" i="2"/>
  <c r="M27" i="2"/>
  <c r="L27" i="2" s="1"/>
  <c r="M28" i="2"/>
  <c r="M29" i="2"/>
  <c r="L29" i="2" s="1"/>
  <c r="M30" i="2"/>
  <c r="L30" i="2" s="1"/>
  <c r="M31" i="2"/>
  <c r="M32" i="2"/>
  <c r="M33" i="2"/>
  <c r="M34" i="2"/>
  <c r="M35" i="2"/>
  <c r="L35" i="2" s="1"/>
  <c r="M36" i="2"/>
  <c r="M37" i="2"/>
  <c r="L37" i="2" s="1"/>
  <c r="M38" i="2"/>
  <c r="L38" i="2" s="1"/>
  <c r="M39" i="2"/>
  <c r="L39" i="2" s="1"/>
  <c r="M40" i="2"/>
  <c r="M41" i="2"/>
  <c r="M42" i="2"/>
  <c r="M43" i="2"/>
  <c r="M44" i="2"/>
  <c r="M45" i="2"/>
  <c r="L45" i="2" s="1"/>
  <c r="M46" i="2"/>
  <c r="L46" i="2" s="1"/>
  <c r="M47" i="2"/>
  <c r="L47" i="2" s="1"/>
  <c r="M48" i="2"/>
  <c r="M49" i="2"/>
  <c r="M50" i="2"/>
  <c r="M51" i="2"/>
  <c r="L51" i="2" s="1"/>
  <c r="M52" i="2"/>
  <c r="M53" i="2"/>
  <c r="L53" i="2" s="1"/>
  <c r="M5" i="2"/>
  <c r="L5" i="2" s="1"/>
  <c r="O7" i="2"/>
  <c r="O8" i="2"/>
  <c r="O9" i="2"/>
  <c r="O11" i="2"/>
  <c r="O15" i="2"/>
  <c r="O16" i="2"/>
  <c r="O17" i="2"/>
  <c r="O19" i="2"/>
  <c r="O23" i="2"/>
  <c r="O24" i="2"/>
  <c r="O25" i="2"/>
  <c r="O27" i="2"/>
  <c r="O31" i="2"/>
  <c r="O32" i="2"/>
  <c r="O33" i="2"/>
  <c r="O35" i="2"/>
  <c r="O39" i="2"/>
  <c r="O40" i="2"/>
  <c r="O41" i="2"/>
  <c r="O43" i="2"/>
  <c r="O47" i="2"/>
  <c r="O48" i="2"/>
  <c r="O49" i="2"/>
  <c r="O51" i="2"/>
  <c r="K36" i="2"/>
  <c r="L36" i="2" s="1"/>
  <c r="L52" i="2"/>
  <c r="L50" i="2"/>
  <c r="L49" i="2"/>
  <c r="L48" i="2"/>
  <c r="L44" i="2"/>
  <c r="L43" i="2"/>
  <c r="L42" i="2"/>
  <c r="L41" i="2"/>
  <c r="L40" i="2"/>
  <c r="L34" i="2"/>
  <c r="L33" i="2"/>
  <c r="L32" i="2"/>
  <c r="L31" i="2"/>
  <c r="L28" i="2"/>
  <c r="L26" i="2"/>
  <c r="L25" i="2"/>
  <c r="L24" i="2"/>
  <c r="L23" i="2"/>
  <c r="L20" i="2"/>
  <c r="L19" i="2"/>
  <c r="L18" i="2"/>
  <c r="L17" i="2"/>
  <c r="L15" i="2"/>
  <c r="L14" i="2"/>
  <c r="L12" i="2"/>
  <c r="L11" i="2"/>
  <c r="L10" i="2"/>
  <c r="L9" i="2"/>
  <c r="L7" i="2"/>
  <c r="L6" i="2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" i="2"/>
  <c r="I5" i="2" s="1"/>
  <c r="H37" i="2"/>
  <c r="J37" i="2" s="1"/>
  <c r="I37" i="2" s="1"/>
  <c r="H28" i="2"/>
  <c r="J28" i="2" s="1"/>
  <c r="I28" i="2" s="1"/>
  <c r="F6" i="2"/>
  <c r="E6" i="2" s="1"/>
  <c r="F7" i="2"/>
  <c r="E7" i="2" s="1"/>
  <c r="F8" i="2"/>
  <c r="E8" i="2" s="1"/>
  <c r="F9" i="2"/>
  <c r="E9" i="2" s="1"/>
  <c r="F10" i="2"/>
  <c r="F11" i="2"/>
  <c r="E11" i="2" s="1"/>
  <c r="F12" i="2"/>
  <c r="E12" i="2" s="1"/>
  <c r="F13" i="2"/>
  <c r="F14" i="2"/>
  <c r="F15" i="2"/>
  <c r="E15" i="2" s="1"/>
  <c r="F16" i="2"/>
  <c r="E16" i="2" s="1"/>
  <c r="F17" i="2"/>
  <c r="E17" i="2" s="1"/>
  <c r="F18" i="2"/>
  <c r="E18" i="2" s="1"/>
  <c r="F19" i="2"/>
  <c r="E19" i="2" s="1"/>
  <c r="F20" i="2"/>
  <c r="E20" i="2" s="1"/>
  <c r="F21" i="2"/>
  <c r="E21" i="2" s="1"/>
  <c r="F23" i="2"/>
  <c r="E23" i="2" s="1"/>
  <c r="F24" i="2"/>
  <c r="E24" i="2" s="1"/>
  <c r="F25" i="2"/>
  <c r="E25" i="2" s="1"/>
  <c r="F26" i="2"/>
  <c r="F27" i="2"/>
  <c r="E27" i="2" s="1"/>
  <c r="F28" i="2"/>
  <c r="E28" i="2" s="1"/>
  <c r="F29" i="2"/>
  <c r="F30" i="2"/>
  <c r="F32" i="2"/>
  <c r="F33" i="2"/>
  <c r="E33" i="2" s="1"/>
  <c r="F34" i="2"/>
  <c r="F35" i="2"/>
  <c r="E35" i="2" s="1"/>
  <c r="F36" i="2"/>
  <c r="E36" i="2" s="1"/>
  <c r="F37" i="2"/>
  <c r="E37" i="2" s="1"/>
  <c r="F38" i="2"/>
  <c r="E38" i="2" s="1"/>
  <c r="F39" i="2"/>
  <c r="E39" i="2" s="1"/>
  <c r="F40" i="2"/>
  <c r="E40" i="2" s="1"/>
  <c r="F42" i="2"/>
  <c r="E42" i="2" s="1"/>
  <c r="F43" i="2"/>
  <c r="E43" i="2" s="1"/>
  <c r="F44" i="2"/>
  <c r="E44" i="2" s="1"/>
  <c r="F45" i="2"/>
  <c r="F46" i="2"/>
  <c r="E46" i="2" s="1"/>
  <c r="F47" i="2"/>
  <c r="E47" i="2" s="1"/>
  <c r="F48" i="2"/>
  <c r="F49" i="2"/>
  <c r="E49" i="2" s="1"/>
  <c r="F50" i="2"/>
  <c r="E50" i="2" s="1"/>
  <c r="F51" i="2"/>
  <c r="E51" i="2" s="1"/>
  <c r="F52" i="2"/>
  <c r="E52" i="2" s="1"/>
  <c r="F5" i="2"/>
  <c r="B6" i="2"/>
  <c r="B7" i="2"/>
  <c r="B8" i="2"/>
  <c r="B9" i="2"/>
  <c r="B10" i="2"/>
  <c r="B11" i="2"/>
  <c r="G11" i="2" s="1"/>
  <c r="B12" i="2"/>
  <c r="G12" i="2" s="1"/>
  <c r="B13" i="2"/>
  <c r="B14" i="2"/>
  <c r="B15" i="2"/>
  <c r="B16" i="2"/>
  <c r="B17" i="2"/>
  <c r="B18" i="2"/>
  <c r="B19" i="2"/>
  <c r="G19" i="2" s="1"/>
  <c r="B20" i="2"/>
  <c r="B21" i="2"/>
  <c r="B22" i="2"/>
  <c r="B23" i="2"/>
  <c r="B24" i="2"/>
  <c r="B25" i="2"/>
  <c r="B26" i="2"/>
  <c r="B27" i="2"/>
  <c r="B28" i="2"/>
  <c r="G28" i="2" s="1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G44" i="2" s="1"/>
  <c r="B45" i="2"/>
  <c r="B46" i="2"/>
  <c r="B47" i="2"/>
  <c r="B48" i="2"/>
  <c r="B49" i="2"/>
  <c r="B50" i="2"/>
  <c r="B51" i="2"/>
  <c r="B52" i="2"/>
  <c r="G52" i="2" s="1"/>
  <c r="B53" i="2"/>
  <c r="B5" i="2"/>
  <c r="D53" i="2"/>
  <c r="F53" i="2" s="1"/>
  <c r="E53" i="2" s="1"/>
  <c r="D41" i="2"/>
  <c r="F41" i="2" s="1"/>
  <c r="E41" i="2" s="1"/>
  <c r="D31" i="2"/>
  <c r="F31" i="2" s="1"/>
  <c r="E31" i="2" s="1"/>
  <c r="D22" i="2"/>
  <c r="F22" i="2" s="1"/>
  <c r="E22" i="2" s="1"/>
  <c r="O53" i="2" l="1"/>
  <c r="G20" i="2"/>
  <c r="G27" i="2"/>
  <c r="I54" i="2"/>
  <c r="L54" i="2"/>
  <c r="K54" i="2"/>
  <c r="H54" i="2"/>
  <c r="J54" i="2"/>
  <c r="M54" i="2"/>
  <c r="G35" i="2"/>
  <c r="G34" i="2"/>
  <c r="G51" i="2"/>
  <c r="G48" i="2"/>
  <c r="G43" i="2"/>
  <c r="G32" i="2"/>
  <c r="G30" i="2"/>
  <c r="G14" i="2"/>
  <c r="G5" i="2"/>
  <c r="G42" i="2"/>
  <c r="G40" i="2"/>
  <c r="G38" i="2"/>
  <c r="G26" i="2"/>
  <c r="G10" i="2"/>
  <c r="G7" i="2"/>
  <c r="E10" i="2"/>
  <c r="G50" i="2"/>
  <c r="G22" i="2"/>
  <c r="G49" i="2"/>
  <c r="G36" i="2"/>
  <c r="G21" i="2"/>
  <c r="G47" i="2"/>
  <c r="G39" i="2"/>
  <c r="G23" i="2"/>
  <c r="G15" i="2"/>
  <c r="E48" i="2"/>
  <c r="E32" i="2"/>
  <c r="E34" i="2"/>
  <c r="E26" i="2"/>
  <c r="G24" i="2"/>
  <c r="G8" i="2"/>
  <c r="G45" i="2"/>
  <c r="G29" i="2"/>
  <c r="G13" i="2"/>
  <c r="E14" i="2"/>
  <c r="G18" i="2"/>
  <c r="E45" i="2"/>
  <c r="E29" i="2"/>
  <c r="E13" i="2"/>
  <c r="G16" i="2"/>
  <c r="G46" i="2"/>
  <c r="G37" i="2"/>
  <c r="E5" i="2"/>
  <c r="E30" i="2"/>
  <c r="G53" i="2"/>
  <c r="G31" i="2"/>
  <c r="G41" i="2"/>
  <c r="G33" i="2"/>
  <c r="G25" i="2"/>
  <c r="G17" i="2"/>
  <c r="G9" i="2"/>
  <c r="F54" i="2"/>
  <c r="D54" i="2"/>
  <c r="G6" i="2"/>
  <c r="G54" i="2" l="1"/>
  <c r="E54" i="2"/>
</calcChain>
</file>

<file path=xl/sharedStrings.xml><?xml version="1.0" encoding="utf-8"?>
<sst xmlns="http://schemas.openxmlformats.org/spreadsheetml/2006/main" count="22" uniqueCount="13">
  <si>
    <t>Fator</t>
  </si>
  <si>
    <t>CUB</t>
  </si>
  <si>
    <t>Faturamento</t>
  </si>
  <si>
    <t>Medição</t>
  </si>
  <si>
    <t>Contrato</t>
  </si>
  <si>
    <t>Medição s/ reaj</t>
  </si>
  <si>
    <t>Medição c/ reaj</t>
  </si>
  <si>
    <t>Saldo</t>
  </si>
  <si>
    <t>Retenção</t>
  </si>
  <si>
    <t>DJ LOCAÇÃO DE MÃO DE OBRA</t>
  </si>
  <si>
    <t>R&amp;E INSTALAÇÕES HIDRAULICAS</t>
  </si>
  <si>
    <t>LATRONICO</t>
  </si>
  <si>
    <t>CRISBORBA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</si>
</sst>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2" fontId="0" fillId="0" borderId="0" xfId="0" applyNumberFormat="1"/>
    <xf numFmtId="4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" fontId="0" fillId="0" borderId="0" xfId="0" applyNumberFormat="1"/>
    <xf numFmtId="4" fontId="1" fillId="0" borderId="0" xfId="0" applyNumberFormat="1" applyFont="1"/>
    <xf numFmtId="4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3384-FA3D-4132-B978-297F7B9BC817}">
  <dimension ref="A1:Q58"/>
  <sheetViews>
    <sheetView tabSelected="1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E54" sqref="E54:E58"/>
    </sheetView>
  </sheetViews>
  <sheetFormatPr defaultRowHeight="14.4" x14ac:dyDescent="0.3"/>
  <cols>
    <col min="2" max="2" width="12" bestFit="1" customWidth="1"/>
    <col min="4" max="4" width="11.6640625" bestFit="1" customWidth="1"/>
    <col min="5" max="5" width="11.6640625" customWidth="1"/>
    <col min="6" max="6" width="13.33203125" bestFit="1" customWidth="1"/>
    <col min="7" max="7" width="13.44140625" bestFit="1" customWidth="1"/>
    <col min="8" max="8" width="11.33203125" bestFit="1" customWidth="1"/>
    <col min="10" max="10" width="13.44140625" bestFit="1" customWidth="1"/>
    <col min="11" max="11" width="11.33203125" bestFit="1" customWidth="1"/>
    <col min="13" max="13" width="13.44140625" bestFit="1" customWidth="1"/>
    <col min="14" max="16" width="13.44140625" customWidth="1"/>
    <col min="17" max="17" width="12" bestFit="1" customWidth="1"/>
  </cols>
  <sheetData>
    <row r="1" spans="1:17" x14ac:dyDescent="0.3">
      <c r="A1" t="s">
        <v>4</v>
      </c>
      <c r="B1" s="3">
        <v>3078516.35</v>
      </c>
    </row>
    <row r="2" spans="1:17" x14ac:dyDescent="0.3">
      <c r="A2" t="s">
        <v>1</v>
      </c>
      <c r="B2">
        <v>1974.3</v>
      </c>
      <c r="E2" s="5">
        <v>0.1</v>
      </c>
      <c r="I2" s="5"/>
      <c r="L2" s="5"/>
    </row>
    <row r="3" spans="1:17" x14ac:dyDescent="0.3">
      <c r="D3" s="6" t="s">
        <v>9</v>
      </c>
      <c r="E3" s="6"/>
      <c r="F3" s="6"/>
      <c r="G3" s="6"/>
      <c r="H3" s="6" t="s">
        <v>10</v>
      </c>
      <c r="I3" s="6"/>
      <c r="J3" s="6"/>
      <c r="K3" s="6" t="s">
        <v>11</v>
      </c>
      <c r="L3" s="6"/>
      <c r="M3" s="6"/>
      <c r="N3" s="6" t="s">
        <v>12</v>
      </c>
      <c r="O3" s="6"/>
      <c r="P3" s="6"/>
      <c r="Q3" s="7"/>
    </row>
    <row r="4" spans="1:17" x14ac:dyDescent="0.3">
      <c r="A4" t="s">
        <v>1</v>
      </c>
      <c r="B4" t="s">
        <v>0</v>
      </c>
      <c r="D4" t="s">
        <v>2</v>
      </c>
      <c r="E4" t="s">
        <v>8</v>
      </c>
      <c r="F4" t="s">
        <v>6</v>
      </c>
      <c r="G4" t="s">
        <v>5</v>
      </c>
      <c r="H4" t="s">
        <v>2</v>
      </c>
      <c r="I4" t="s">
        <v>8</v>
      </c>
      <c r="J4" t="s">
        <v>3</v>
      </c>
      <c r="K4" t="s">
        <v>2</v>
      </c>
      <c r="L4" t="s">
        <v>8</v>
      </c>
      <c r="M4" t="s">
        <v>3</v>
      </c>
      <c r="N4" t="s">
        <v>2</v>
      </c>
      <c r="O4" t="s">
        <v>8</v>
      </c>
      <c r="P4" t="s">
        <v>3</v>
      </c>
      <c r="Q4" t="s">
        <v>7</v>
      </c>
    </row>
    <row r="5" spans="1:17" x14ac:dyDescent="0.3">
      <c r="A5" s="2">
        <v>1974.3</v>
      </c>
      <c r="B5">
        <f>A5/$B$2</f>
        <v>1</v>
      </c>
      <c r="C5" s="1">
        <v>43800</v>
      </c>
      <c r="D5" s="3">
        <v>147212.68</v>
      </c>
      <c r="E5" s="3">
        <f>F5*$E$2</f>
        <v>16356.964444444442</v>
      </c>
      <c r="F5" s="3">
        <f>D5/(1-$E$2)</f>
        <v>163569.64444444442</v>
      </c>
      <c r="G5" s="3">
        <f>F5/B5</f>
        <v>163569.64444444442</v>
      </c>
      <c r="H5">
        <v>0</v>
      </c>
      <c r="I5" s="3">
        <f>J5*$E$2</f>
        <v>0</v>
      </c>
      <c r="J5" s="3">
        <f>H5/(1-$E$2)</f>
        <v>0</v>
      </c>
      <c r="K5" s="8"/>
      <c r="L5" s="3">
        <f>M5*$E$2</f>
        <v>0</v>
      </c>
      <c r="M5" s="3">
        <f>K5/(1-$E$2)</f>
        <v>0</v>
      </c>
      <c r="N5" s="3">
        <v>0</v>
      </c>
      <c r="O5" s="3">
        <f>P5*$E$2</f>
        <v>0</v>
      </c>
      <c r="P5" s="3">
        <f>N5/(1-$E$2)</f>
        <v>0</v>
      </c>
      <c r="Q5" s="4">
        <f>B1-G5-J5-M5-P5</f>
        <v>2914946.7055555559</v>
      </c>
    </row>
    <row r="6" spans="1:17" x14ac:dyDescent="0.3">
      <c r="A6" s="2">
        <v>1974.3</v>
      </c>
      <c r="B6">
        <f t="shared" ref="B6:B53" si="0">A6/$B$2</f>
        <v>1</v>
      </c>
      <c r="C6" s="1">
        <v>43831</v>
      </c>
      <c r="D6" s="3">
        <v>0</v>
      </c>
      <c r="E6" s="3">
        <f t="shared" ref="E6:E53" si="1">F6*$E$2</f>
        <v>0</v>
      </c>
      <c r="F6" s="3">
        <f t="shared" ref="F6:F53" si="2">D6/(1-$E$2)</f>
        <v>0</v>
      </c>
      <c r="G6" s="3">
        <f t="shared" ref="G6:G53" si="3">F6/B6</f>
        <v>0</v>
      </c>
      <c r="H6">
        <v>0</v>
      </c>
      <c r="I6" s="3">
        <f t="shared" ref="I6:I53" si="4">J6*$E$2</f>
        <v>0</v>
      </c>
      <c r="J6" s="3">
        <f t="shared" ref="J6:J53" si="5">H6/(1-$E$2)</f>
        <v>0</v>
      </c>
      <c r="K6" s="8"/>
      <c r="L6" s="3">
        <f t="shared" ref="L6:L53" si="6">M6*$E$2</f>
        <v>0</v>
      </c>
      <c r="M6" s="3">
        <f t="shared" ref="M6:M53" si="7">K6/(1-$E$2)</f>
        <v>0</v>
      </c>
      <c r="N6" s="3">
        <v>0</v>
      </c>
      <c r="O6" s="3">
        <f t="shared" ref="O6:O53" si="8">P6*$E$2</f>
        <v>0</v>
      </c>
      <c r="P6" s="3">
        <f t="shared" ref="P6:P53" si="9">N6/(1-$E$2)</f>
        <v>0</v>
      </c>
      <c r="Q6" s="4">
        <f>Q5-G6-J6-M6-P6</f>
        <v>2914946.7055555559</v>
      </c>
    </row>
    <row r="7" spans="1:17" x14ac:dyDescent="0.3">
      <c r="A7" s="2">
        <v>1974.3</v>
      </c>
      <c r="B7">
        <f t="shared" si="0"/>
        <v>1</v>
      </c>
      <c r="C7" s="1">
        <v>43862</v>
      </c>
      <c r="D7" s="3">
        <v>0</v>
      </c>
      <c r="E7" s="3">
        <f t="shared" si="1"/>
        <v>0</v>
      </c>
      <c r="F7" s="3">
        <f t="shared" si="2"/>
        <v>0</v>
      </c>
      <c r="G7" s="3">
        <f t="shared" si="3"/>
        <v>0</v>
      </c>
      <c r="H7">
        <v>0</v>
      </c>
      <c r="I7" s="3">
        <f t="shared" si="4"/>
        <v>0</v>
      </c>
      <c r="J7" s="3">
        <f t="shared" si="5"/>
        <v>0</v>
      </c>
      <c r="K7" s="8"/>
      <c r="L7" s="3">
        <f t="shared" si="6"/>
        <v>0</v>
      </c>
      <c r="M7" s="3">
        <f t="shared" si="7"/>
        <v>0</v>
      </c>
      <c r="N7" s="3">
        <v>0</v>
      </c>
      <c r="O7" s="3">
        <f t="shared" si="8"/>
        <v>0</v>
      </c>
      <c r="P7" s="3">
        <f t="shared" si="9"/>
        <v>0</v>
      </c>
      <c r="Q7" s="4">
        <f t="shared" ref="Q7:Q53" si="10">Q6-G7-J7-M7-P7</f>
        <v>2914946.7055555559</v>
      </c>
    </row>
    <row r="8" spans="1:17" x14ac:dyDescent="0.3">
      <c r="A8" s="2">
        <v>1974.3</v>
      </c>
      <c r="B8">
        <f t="shared" si="0"/>
        <v>1</v>
      </c>
      <c r="C8" s="1">
        <v>43891</v>
      </c>
      <c r="D8" s="3">
        <v>0</v>
      </c>
      <c r="E8" s="3">
        <f t="shared" si="1"/>
        <v>0</v>
      </c>
      <c r="F8" s="3">
        <f t="shared" si="2"/>
        <v>0</v>
      </c>
      <c r="G8" s="3">
        <f t="shared" si="3"/>
        <v>0</v>
      </c>
      <c r="H8">
        <v>0</v>
      </c>
      <c r="I8" s="3">
        <f t="shared" si="4"/>
        <v>0</v>
      </c>
      <c r="J8" s="3">
        <f t="shared" si="5"/>
        <v>0</v>
      </c>
      <c r="K8" s="8"/>
      <c r="L8" s="3">
        <f t="shared" si="6"/>
        <v>0</v>
      </c>
      <c r="M8" s="3">
        <f t="shared" si="7"/>
        <v>0</v>
      </c>
      <c r="N8" s="3">
        <v>0</v>
      </c>
      <c r="O8" s="3">
        <f t="shared" si="8"/>
        <v>0</v>
      </c>
      <c r="P8" s="3">
        <f t="shared" si="9"/>
        <v>0</v>
      </c>
      <c r="Q8" s="4">
        <f t="shared" si="10"/>
        <v>2914946.7055555559</v>
      </c>
    </row>
    <row r="9" spans="1:17" x14ac:dyDescent="0.3">
      <c r="A9" s="2">
        <v>1974.3</v>
      </c>
      <c r="B9">
        <f t="shared" si="0"/>
        <v>1</v>
      </c>
      <c r="C9" s="1">
        <v>43922</v>
      </c>
      <c r="D9" s="3">
        <v>0</v>
      </c>
      <c r="E9" s="3">
        <f t="shared" si="1"/>
        <v>0</v>
      </c>
      <c r="F9" s="3">
        <f t="shared" si="2"/>
        <v>0</v>
      </c>
      <c r="G9" s="3">
        <f t="shared" si="3"/>
        <v>0</v>
      </c>
      <c r="H9">
        <v>0</v>
      </c>
      <c r="I9" s="3">
        <f t="shared" si="4"/>
        <v>0</v>
      </c>
      <c r="J9" s="3">
        <f t="shared" si="5"/>
        <v>0</v>
      </c>
      <c r="K9" s="8"/>
      <c r="L9" s="3">
        <f t="shared" si="6"/>
        <v>0</v>
      </c>
      <c r="M9" s="3">
        <f t="shared" si="7"/>
        <v>0</v>
      </c>
      <c r="N9" s="3">
        <v>0</v>
      </c>
      <c r="O9" s="3">
        <f t="shared" si="8"/>
        <v>0</v>
      </c>
      <c r="P9" s="3">
        <f t="shared" si="9"/>
        <v>0</v>
      </c>
      <c r="Q9" s="4">
        <f t="shared" si="10"/>
        <v>2914946.7055555559</v>
      </c>
    </row>
    <row r="10" spans="1:17" x14ac:dyDescent="0.3">
      <c r="A10" s="2">
        <v>1974.3</v>
      </c>
      <c r="B10">
        <f t="shared" si="0"/>
        <v>1</v>
      </c>
      <c r="C10" s="1">
        <v>43952</v>
      </c>
      <c r="D10" s="3">
        <v>0</v>
      </c>
      <c r="E10" s="3">
        <f t="shared" si="1"/>
        <v>0</v>
      </c>
      <c r="F10" s="3">
        <f t="shared" si="2"/>
        <v>0</v>
      </c>
      <c r="G10" s="3">
        <f t="shared" si="3"/>
        <v>0</v>
      </c>
      <c r="H10">
        <v>0</v>
      </c>
      <c r="I10" s="3">
        <f t="shared" si="4"/>
        <v>0</v>
      </c>
      <c r="J10" s="3">
        <f t="shared" si="5"/>
        <v>0</v>
      </c>
      <c r="K10" s="8"/>
      <c r="L10" s="3">
        <f t="shared" si="6"/>
        <v>0</v>
      </c>
      <c r="M10" s="3">
        <f t="shared" si="7"/>
        <v>0</v>
      </c>
      <c r="N10" s="3">
        <v>0</v>
      </c>
      <c r="O10" s="3">
        <f t="shared" si="8"/>
        <v>0</v>
      </c>
      <c r="P10" s="3">
        <f t="shared" si="9"/>
        <v>0</v>
      </c>
      <c r="Q10" s="4">
        <f t="shared" si="10"/>
        <v>2914946.7055555559</v>
      </c>
    </row>
    <row r="11" spans="1:17" x14ac:dyDescent="0.3">
      <c r="A11" s="2">
        <v>1974.3</v>
      </c>
      <c r="B11">
        <f t="shared" si="0"/>
        <v>1</v>
      </c>
      <c r="C11" s="1">
        <v>43983</v>
      </c>
      <c r="D11" s="3">
        <v>0</v>
      </c>
      <c r="E11" s="3">
        <f t="shared" si="1"/>
        <v>0</v>
      </c>
      <c r="F11" s="3">
        <f t="shared" si="2"/>
        <v>0</v>
      </c>
      <c r="G11" s="3">
        <f t="shared" si="3"/>
        <v>0</v>
      </c>
      <c r="H11">
        <v>0</v>
      </c>
      <c r="I11" s="3">
        <f t="shared" si="4"/>
        <v>0</v>
      </c>
      <c r="J11" s="3">
        <f t="shared" si="5"/>
        <v>0</v>
      </c>
      <c r="K11" s="8"/>
      <c r="L11" s="3">
        <f t="shared" si="6"/>
        <v>0</v>
      </c>
      <c r="M11" s="3">
        <f t="shared" si="7"/>
        <v>0</v>
      </c>
      <c r="N11" s="3">
        <v>0</v>
      </c>
      <c r="O11" s="3">
        <f t="shared" si="8"/>
        <v>0</v>
      </c>
      <c r="P11" s="3">
        <f t="shared" si="9"/>
        <v>0</v>
      </c>
      <c r="Q11" s="4">
        <f t="shared" si="10"/>
        <v>2914946.7055555559</v>
      </c>
    </row>
    <row r="12" spans="1:17" x14ac:dyDescent="0.3">
      <c r="A12" s="2">
        <v>1974.3</v>
      </c>
      <c r="B12">
        <f t="shared" si="0"/>
        <v>1</v>
      </c>
      <c r="C12" s="1">
        <v>44013</v>
      </c>
      <c r="D12" s="3">
        <v>0</v>
      </c>
      <c r="E12" s="3">
        <f t="shared" si="1"/>
        <v>0</v>
      </c>
      <c r="F12" s="3">
        <f t="shared" si="2"/>
        <v>0</v>
      </c>
      <c r="G12" s="3">
        <f t="shared" si="3"/>
        <v>0</v>
      </c>
      <c r="H12">
        <v>0</v>
      </c>
      <c r="I12" s="3">
        <f t="shared" si="4"/>
        <v>0</v>
      </c>
      <c r="J12" s="3">
        <f t="shared" si="5"/>
        <v>0</v>
      </c>
      <c r="K12" s="8"/>
      <c r="L12" s="3">
        <f t="shared" si="6"/>
        <v>0</v>
      </c>
      <c r="M12" s="3">
        <f t="shared" si="7"/>
        <v>0</v>
      </c>
      <c r="N12" s="3">
        <v>0</v>
      </c>
      <c r="O12" s="3">
        <f t="shared" si="8"/>
        <v>0</v>
      </c>
      <c r="P12" s="3">
        <f t="shared" si="9"/>
        <v>0</v>
      </c>
      <c r="Q12" s="4">
        <f t="shared" si="10"/>
        <v>2914946.7055555559</v>
      </c>
    </row>
    <row r="13" spans="1:17" x14ac:dyDescent="0.3">
      <c r="A13" s="2">
        <v>1974.3</v>
      </c>
      <c r="B13">
        <f t="shared" si="0"/>
        <v>1</v>
      </c>
      <c r="C13" s="1">
        <v>44044</v>
      </c>
      <c r="D13" s="3">
        <v>0</v>
      </c>
      <c r="E13" s="3">
        <f t="shared" si="1"/>
        <v>0</v>
      </c>
      <c r="F13" s="3">
        <f t="shared" si="2"/>
        <v>0</v>
      </c>
      <c r="G13" s="3">
        <f t="shared" si="3"/>
        <v>0</v>
      </c>
      <c r="H13">
        <v>0</v>
      </c>
      <c r="I13" s="3">
        <f t="shared" si="4"/>
        <v>0</v>
      </c>
      <c r="J13" s="3">
        <f t="shared" si="5"/>
        <v>0</v>
      </c>
      <c r="K13" s="8"/>
      <c r="L13" s="3">
        <f t="shared" si="6"/>
        <v>0</v>
      </c>
      <c r="M13" s="3">
        <f t="shared" si="7"/>
        <v>0</v>
      </c>
      <c r="N13" s="3">
        <v>0</v>
      </c>
      <c r="O13" s="3">
        <f t="shared" si="8"/>
        <v>0</v>
      </c>
      <c r="P13" s="3">
        <f t="shared" si="9"/>
        <v>0</v>
      </c>
      <c r="Q13" s="4">
        <f t="shared" si="10"/>
        <v>2914946.7055555559</v>
      </c>
    </row>
    <row r="14" spans="1:17" x14ac:dyDescent="0.3">
      <c r="A14" s="2">
        <v>1974.3</v>
      </c>
      <c r="B14">
        <f t="shared" si="0"/>
        <v>1</v>
      </c>
      <c r="C14" s="1">
        <v>44075</v>
      </c>
      <c r="D14" s="3">
        <v>29761.9</v>
      </c>
      <c r="E14" s="3">
        <f t="shared" si="1"/>
        <v>3306.8777777777782</v>
      </c>
      <c r="F14" s="3">
        <f t="shared" si="2"/>
        <v>33068.777777777781</v>
      </c>
      <c r="G14" s="3">
        <f t="shared" si="3"/>
        <v>33068.777777777781</v>
      </c>
      <c r="H14">
        <v>0</v>
      </c>
      <c r="I14" s="3">
        <f t="shared" si="4"/>
        <v>0</v>
      </c>
      <c r="J14" s="3">
        <f t="shared" si="5"/>
        <v>0</v>
      </c>
      <c r="K14" s="8"/>
      <c r="L14" s="3">
        <f t="shared" si="6"/>
        <v>0</v>
      </c>
      <c r="M14" s="3">
        <f t="shared" si="7"/>
        <v>0</v>
      </c>
      <c r="N14" s="3">
        <v>0</v>
      </c>
      <c r="O14" s="3">
        <f t="shared" si="8"/>
        <v>0</v>
      </c>
      <c r="P14" s="3">
        <f t="shared" si="9"/>
        <v>0</v>
      </c>
      <c r="Q14" s="4">
        <f t="shared" si="10"/>
        <v>2881877.9277777779</v>
      </c>
    </row>
    <row r="15" spans="1:17" x14ac:dyDescent="0.3">
      <c r="A15" s="2">
        <v>1974.3</v>
      </c>
      <c r="B15">
        <f t="shared" si="0"/>
        <v>1</v>
      </c>
      <c r="C15" s="1">
        <v>44105</v>
      </c>
      <c r="D15" s="3">
        <v>0</v>
      </c>
      <c r="E15" s="3">
        <f t="shared" si="1"/>
        <v>0</v>
      </c>
      <c r="F15" s="3">
        <f t="shared" si="2"/>
        <v>0</v>
      </c>
      <c r="G15" s="3">
        <f t="shared" si="3"/>
        <v>0</v>
      </c>
      <c r="H15">
        <v>0</v>
      </c>
      <c r="I15" s="3">
        <f t="shared" si="4"/>
        <v>0</v>
      </c>
      <c r="J15" s="3">
        <f t="shared" si="5"/>
        <v>0</v>
      </c>
      <c r="K15" s="8"/>
      <c r="L15" s="3">
        <f t="shared" si="6"/>
        <v>0</v>
      </c>
      <c r="M15" s="3">
        <f t="shared" si="7"/>
        <v>0</v>
      </c>
      <c r="N15" s="3">
        <v>0</v>
      </c>
      <c r="O15" s="3">
        <f t="shared" si="8"/>
        <v>0</v>
      </c>
      <c r="P15" s="3">
        <f t="shared" si="9"/>
        <v>0</v>
      </c>
      <c r="Q15" s="4">
        <f t="shared" si="10"/>
        <v>2881877.9277777779</v>
      </c>
    </row>
    <row r="16" spans="1:17" x14ac:dyDescent="0.3">
      <c r="A16" s="2">
        <v>1974.3</v>
      </c>
      <c r="B16">
        <f t="shared" si="0"/>
        <v>1</v>
      </c>
      <c r="C16" s="1">
        <v>44136</v>
      </c>
      <c r="D16" s="3">
        <v>150000</v>
      </c>
      <c r="E16" s="3">
        <f t="shared" si="1"/>
        <v>16666.666666666668</v>
      </c>
      <c r="F16" s="3">
        <f t="shared" si="2"/>
        <v>166666.66666666666</v>
      </c>
      <c r="G16" s="3">
        <f t="shared" si="3"/>
        <v>166666.66666666666</v>
      </c>
      <c r="H16">
        <v>0</v>
      </c>
      <c r="I16" s="3">
        <f t="shared" si="4"/>
        <v>0</v>
      </c>
      <c r="J16" s="3">
        <f t="shared" si="5"/>
        <v>0</v>
      </c>
      <c r="K16" s="8"/>
      <c r="L16" s="3">
        <f t="shared" si="6"/>
        <v>0</v>
      </c>
      <c r="M16" s="3">
        <f t="shared" si="7"/>
        <v>0</v>
      </c>
      <c r="N16" s="3">
        <v>0</v>
      </c>
      <c r="O16" s="3">
        <f t="shared" si="8"/>
        <v>0</v>
      </c>
      <c r="P16" s="3">
        <f t="shared" si="9"/>
        <v>0</v>
      </c>
      <c r="Q16" s="4">
        <f t="shared" si="10"/>
        <v>2715211.2611111114</v>
      </c>
    </row>
    <row r="17" spans="1:17" x14ac:dyDescent="0.3">
      <c r="A17" s="2">
        <v>1974.3</v>
      </c>
      <c r="B17">
        <f t="shared" si="0"/>
        <v>1</v>
      </c>
      <c r="C17" s="1">
        <v>44166</v>
      </c>
      <c r="D17" s="3">
        <v>0</v>
      </c>
      <c r="E17" s="3">
        <f t="shared" si="1"/>
        <v>0</v>
      </c>
      <c r="F17" s="3">
        <f t="shared" si="2"/>
        <v>0</v>
      </c>
      <c r="G17" s="3">
        <f t="shared" si="3"/>
        <v>0</v>
      </c>
      <c r="H17">
        <v>0</v>
      </c>
      <c r="I17" s="3">
        <f t="shared" si="4"/>
        <v>0</v>
      </c>
      <c r="J17" s="3">
        <f t="shared" si="5"/>
        <v>0</v>
      </c>
      <c r="K17" s="8"/>
      <c r="L17" s="3">
        <f t="shared" si="6"/>
        <v>0</v>
      </c>
      <c r="M17" s="3">
        <f t="shared" si="7"/>
        <v>0</v>
      </c>
      <c r="N17" s="3">
        <v>0</v>
      </c>
      <c r="O17" s="3">
        <f t="shared" si="8"/>
        <v>0</v>
      </c>
      <c r="P17" s="3">
        <f t="shared" si="9"/>
        <v>0</v>
      </c>
      <c r="Q17" s="4">
        <f t="shared" si="10"/>
        <v>2715211.2611111114</v>
      </c>
    </row>
    <row r="18" spans="1:17" x14ac:dyDescent="0.3">
      <c r="A18" s="2">
        <v>1974.3</v>
      </c>
      <c r="B18">
        <f t="shared" si="0"/>
        <v>1</v>
      </c>
      <c r="C18" s="1">
        <v>44197</v>
      </c>
      <c r="D18" s="3">
        <v>0</v>
      </c>
      <c r="E18" s="3">
        <f t="shared" si="1"/>
        <v>0</v>
      </c>
      <c r="F18" s="3">
        <f t="shared" si="2"/>
        <v>0</v>
      </c>
      <c r="G18" s="3">
        <f t="shared" si="3"/>
        <v>0</v>
      </c>
      <c r="H18">
        <v>0</v>
      </c>
      <c r="I18" s="3">
        <f t="shared" si="4"/>
        <v>0</v>
      </c>
      <c r="J18" s="3">
        <f t="shared" si="5"/>
        <v>0</v>
      </c>
      <c r="K18" s="8"/>
      <c r="L18" s="3">
        <f t="shared" si="6"/>
        <v>0</v>
      </c>
      <c r="M18" s="3">
        <f t="shared" si="7"/>
        <v>0</v>
      </c>
      <c r="N18" s="3">
        <v>0</v>
      </c>
      <c r="O18" s="3">
        <f t="shared" si="8"/>
        <v>0</v>
      </c>
      <c r="P18" s="3">
        <f t="shared" si="9"/>
        <v>0</v>
      </c>
      <c r="Q18" s="4">
        <f t="shared" si="10"/>
        <v>2715211.2611111114</v>
      </c>
    </row>
    <row r="19" spans="1:17" x14ac:dyDescent="0.3">
      <c r="A19" s="2">
        <v>1974.3</v>
      </c>
      <c r="B19">
        <f t="shared" si="0"/>
        <v>1</v>
      </c>
      <c r="C19" s="1">
        <v>44228</v>
      </c>
      <c r="D19" s="3">
        <v>74116.38</v>
      </c>
      <c r="E19" s="3">
        <f t="shared" si="1"/>
        <v>8235.1533333333336</v>
      </c>
      <c r="F19" s="3">
        <f t="shared" si="2"/>
        <v>82351.53333333334</v>
      </c>
      <c r="G19" s="3">
        <f t="shared" si="3"/>
        <v>82351.53333333334</v>
      </c>
      <c r="H19">
        <v>0</v>
      </c>
      <c r="I19" s="3">
        <f t="shared" si="4"/>
        <v>0</v>
      </c>
      <c r="J19" s="3">
        <f t="shared" si="5"/>
        <v>0</v>
      </c>
      <c r="K19" s="8"/>
      <c r="L19" s="3">
        <f t="shared" si="6"/>
        <v>0</v>
      </c>
      <c r="M19" s="3">
        <f t="shared" si="7"/>
        <v>0</v>
      </c>
      <c r="N19" s="3">
        <v>0</v>
      </c>
      <c r="O19" s="3">
        <f t="shared" si="8"/>
        <v>0</v>
      </c>
      <c r="P19" s="3">
        <f t="shared" si="9"/>
        <v>0</v>
      </c>
      <c r="Q19" s="4">
        <f t="shared" si="10"/>
        <v>2632859.7277777782</v>
      </c>
    </row>
    <row r="20" spans="1:17" x14ac:dyDescent="0.3">
      <c r="A20" s="2">
        <v>2112.9</v>
      </c>
      <c r="B20">
        <f t="shared" si="0"/>
        <v>1.0702020969457531</v>
      </c>
      <c r="C20" s="1">
        <v>44256</v>
      </c>
      <c r="D20" s="3">
        <v>0</v>
      </c>
      <c r="E20" s="3">
        <f t="shared" si="1"/>
        <v>0</v>
      </c>
      <c r="F20" s="3">
        <f t="shared" si="2"/>
        <v>0</v>
      </c>
      <c r="G20" s="3">
        <f t="shared" si="3"/>
        <v>0</v>
      </c>
      <c r="H20">
        <v>0</v>
      </c>
      <c r="I20" s="3">
        <f t="shared" si="4"/>
        <v>0</v>
      </c>
      <c r="J20" s="3">
        <f t="shared" si="5"/>
        <v>0</v>
      </c>
      <c r="K20" s="8"/>
      <c r="L20" s="3">
        <f t="shared" si="6"/>
        <v>0</v>
      </c>
      <c r="M20" s="3">
        <f t="shared" si="7"/>
        <v>0</v>
      </c>
      <c r="N20" s="3">
        <v>0</v>
      </c>
      <c r="O20" s="3">
        <f t="shared" si="8"/>
        <v>0</v>
      </c>
      <c r="P20" s="3">
        <f t="shared" si="9"/>
        <v>0</v>
      </c>
      <c r="Q20" s="4">
        <f t="shared" si="10"/>
        <v>2632859.7277777782</v>
      </c>
    </row>
    <row r="21" spans="1:17" x14ac:dyDescent="0.3">
      <c r="A21" s="2">
        <v>2112.9</v>
      </c>
      <c r="B21">
        <f t="shared" si="0"/>
        <v>1.0702020969457531</v>
      </c>
      <c r="C21" s="1">
        <v>44287</v>
      </c>
      <c r="D21" s="3">
        <v>125902.94</v>
      </c>
      <c r="E21" s="3">
        <f t="shared" si="1"/>
        <v>13989.215555555558</v>
      </c>
      <c r="F21" s="3">
        <f t="shared" si="2"/>
        <v>139892.15555555557</v>
      </c>
      <c r="G21" s="3">
        <f t="shared" si="3"/>
        <v>130715.64329278874</v>
      </c>
      <c r="H21">
        <v>0</v>
      </c>
      <c r="I21" s="3">
        <f t="shared" si="4"/>
        <v>0</v>
      </c>
      <c r="J21" s="3">
        <f t="shared" si="5"/>
        <v>0</v>
      </c>
      <c r="K21" s="8"/>
      <c r="L21" s="3">
        <f t="shared" si="6"/>
        <v>0</v>
      </c>
      <c r="M21" s="3">
        <f t="shared" si="7"/>
        <v>0</v>
      </c>
      <c r="N21" s="3">
        <v>0</v>
      </c>
      <c r="O21" s="3">
        <f t="shared" si="8"/>
        <v>0</v>
      </c>
      <c r="P21" s="3">
        <f t="shared" si="9"/>
        <v>0</v>
      </c>
      <c r="Q21" s="4">
        <f t="shared" si="10"/>
        <v>2502144.0844849893</v>
      </c>
    </row>
    <row r="22" spans="1:17" x14ac:dyDescent="0.3">
      <c r="A22" s="2">
        <v>2112.9</v>
      </c>
      <c r="B22">
        <f t="shared" si="0"/>
        <v>1.0702020969457531</v>
      </c>
      <c r="C22" s="1">
        <v>44317</v>
      </c>
      <c r="D22" s="3">
        <f>75262.19+74416.38</f>
        <v>149678.57</v>
      </c>
      <c r="E22" s="3">
        <f t="shared" si="1"/>
        <v>16630.952222222226</v>
      </c>
      <c r="F22" s="3">
        <f t="shared" si="2"/>
        <v>166309.52222222224</v>
      </c>
      <c r="G22" s="3">
        <f t="shared" si="3"/>
        <v>155400.10872418634</v>
      </c>
      <c r="H22">
        <v>0</v>
      </c>
      <c r="I22" s="3">
        <f t="shared" si="4"/>
        <v>0</v>
      </c>
      <c r="J22" s="3">
        <f t="shared" si="5"/>
        <v>0</v>
      </c>
      <c r="K22" s="8"/>
      <c r="L22" s="3">
        <f t="shared" si="6"/>
        <v>0</v>
      </c>
      <c r="M22" s="3">
        <f t="shared" si="7"/>
        <v>0</v>
      </c>
      <c r="N22" s="3">
        <v>0</v>
      </c>
      <c r="O22" s="3">
        <f t="shared" si="8"/>
        <v>0</v>
      </c>
      <c r="P22" s="3">
        <f t="shared" si="9"/>
        <v>0</v>
      </c>
      <c r="Q22" s="4">
        <f t="shared" si="10"/>
        <v>2346743.9757608031</v>
      </c>
    </row>
    <row r="23" spans="1:17" x14ac:dyDescent="0.3">
      <c r="A23" s="2">
        <v>2112.9</v>
      </c>
      <c r="B23">
        <f t="shared" si="0"/>
        <v>1.0702020969457531</v>
      </c>
      <c r="C23" s="1">
        <v>44348</v>
      </c>
      <c r="D23" s="3">
        <v>136587.85</v>
      </c>
      <c r="E23" s="3">
        <f t="shared" si="1"/>
        <v>15176.427777777779</v>
      </c>
      <c r="F23" s="3">
        <f t="shared" si="2"/>
        <v>151764.27777777778</v>
      </c>
      <c r="G23" s="3">
        <f t="shared" si="3"/>
        <v>141808.98935901682</v>
      </c>
      <c r="H23">
        <v>0</v>
      </c>
      <c r="I23" s="3">
        <f t="shared" si="4"/>
        <v>0</v>
      </c>
      <c r="J23" s="3">
        <f t="shared" si="5"/>
        <v>0</v>
      </c>
      <c r="K23" s="8"/>
      <c r="L23" s="3">
        <f t="shared" si="6"/>
        <v>0</v>
      </c>
      <c r="M23" s="3">
        <f t="shared" si="7"/>
        <v>0</v>
      </c>
      <c r="N23" s="3">
        <v>0</v>
      </c>
      <c r="O23" s="3">
        <f t="shared" si="8"/>
        <v>0</v>
      </c>
      <c r="P23" s="3">
        <f t="shared" si="9"/>
        <v>0</v>
      </c>
      <c r="Q23" s="4">
        <f t="shared" si="10"/>
        <v>2204934.9864017861</v>
      </c>
    </row>
    <row r="24" spans="1:17" x14ac:dyDescent="0.3">
      <c r="A24" s="2">
        <v>2112.9</v>
      </c>
      <c r="B24">
        <f t="shared" si="0"/>
        <v>1.0702020969457531</v>
      </c>
      <c r="C24" s="1">
        <v>44378</v>
      </c>
      <c r="D24" s="3">
        <v>118516.7</v>
      </c>
      <c r="E24" s="3">
        <f t="shared" si="1"/>
        <v>13168.522222222222</v>
      </c>
      <c r="F24" s="3">
        <f t="shared" si="2"/>
        <v>131685.22222222222</v>
      </c>
      <c r="G24" s="3">
        <f t="shared" si="3"/>
        <v>123047.06054869293</v>
      </c>
      <c r="H24">
        <v>0</v>
      </c>
      <c r="I24" s="3">
        <f t="shared" si="4"/>
        <v>0</v>
      </c>
      <c r="J24" s="3">
        <f t="shared" si="5"/>
        <v>0</v>
      </c>
      <c r="K24" s="8"/>
      <c r="L24" s="3">
        <f t="shared" si="6"/>
        <v>0</v>
      </c>
      <c r="M24" s="3">
        <f t="shared" si="7"/>
        <v>0</v>
      </c>
      <c r="N24" s="3">
        <v>0</v>
      </c>
      <c r="O24" s="3">
        <f t="shared" si="8"/>
        <v>0</v>
      </c>
      <c r="P24" s="3">
        <f t="shared" si="9"/>
        <v>0</v>
      </c>
      <c r="Q24" s="4">
        <f t="shared" si="10"/>
        <v>2081887.9258530932</v>
      </c>
    </row>
    <row r="25" spans="1:17" x14ac:dyDescent="0.3">
      <c r="A25" s="2">
        <v>2112.9</v>
      </c>
      <c r="B25">
        <f t="shared" si="0"/>
        <v>1.0702020969457531</v>
      </c>
      <c r="C25" s="1">
        <v>44409</v>
      </c>
      <c r="D25" s="3">
        <v>116907.63</v>
      </c>
      <c r="E25" s="3">
        <f t="shared" si="1"/>
        <v>12989.736666666668</v>
      </c>
      <c r="F25" s="3">
        <f t="shared" si="2"/>
        <v>129897.36666666667</v>
      </c>
      <c r="G25" s="3">
        <f t="shared" si="3"/>
        <v>121376.48303753133</v>
      </c>
      <c r="H25">
        <v>4500</v>
      </c>
      <c r="I25" s="3">
        <f t="shared" si="4"/>
        <v>500</v>
      </c>
      <c r="J25" s="3">
        <f t="shared" si="5"/>
        <v>5000</v>
      </c>
      <c r="K25" s="8">
        <v>8645</v>
      </c>
      <c r="L25" s="3">
        <f t="shared" si="6"/>
        <v>960.55555555555554</v>
      </c>
      <c r="M25" s="3">
        <f t="shared" si="7"/>
        <v>9605.5555555555547</v>
      </c>
      <c r="N25" s="3">
        <v>0</v>
      </c>
      <c r="O25" s="3">
        <f t="shared" si="8"/>
        <v>0</v>
      </c>
      <c r="P25" s="3">
        <f t="shared" si="9"/>
        <v>0</v>
      </c>
      <c r="Q25" s="4">
        <f t="shared" si="10"/>
        <v>1945905.8872600063</v>
      </c>
    </row>
    <row r="26" spans="1:17" x14ac:dyDescent="0.3">
      <c r="A26" s="2">
        <v>2329.85</v>
      </c>
      <c r="B26">
        <f t="shared" si="0"/>
        <v>1.1800891455199312</v>
      </c>
      <c r="C26" s="1">
        <v>44440</v>
      </c>
      <c r="D26" s="3">
        <v>143060.43</v>
      </c>
      <c r="E26" s="3">
        <f t="shared" si="1"/>
        <v>15895.603333333333</v>
      </c>
      <c r="F26" s="3">
        <f t="shared" si="2"/>
        <v>158956.03333333333</v>
      </c>
      <c r="G26" s="3">
        <f t="shared" si="3"/>
        <v>134698.32676352555</v>
      </c>
      <c r="H26">
        <v>5000</v>
      </c>
      <c r="I26" s="3">
        <f t="shared" si="4"/>
        <v>555.55555555555554</v>
      </c>
      <c r="J26" s="3">
        <f t="shared" si="5"/>
        <v>5555.5555555555557</v>
      </c>
      <c r="K26" s="8">
        <v>3687</v>
      </c>
      <c r="L26" s="3">
        <f t="shared" si="6"/>
        <v>409.66666666666674</v>
      </c>
      <c r="M26" s="3">
        <f t="shared" si="7"/>
        <v>4096.666666666667</v>
      </c>
      <c r="N26" s="3">
        <v>0</v>
      </c>
      <c r="O26" s="3">
        <f t="shared" si="8"/>
        <v>0</v>
      </c>
      <c r="P26" s="3">
        <f t="shared" si="9"/>
        <v>0</v>
      </c>
      <c r="Q26" s="4">
        <f t="shared" si="10"/>
        <v>1801555.3382742584</v>
      </c>
    </row>
    <row r="27" spans="1:17" x14ac:dyDescent="0.3">
      <c r="A27" s="2">
        <v>2329.85</v>
      </c>
      <c r="B27">
        <f t="shared" si="0"/>
        <v>1.1800891455199312</v>
      </c>
      <c r="C27" s="1">
        <v>44470</v>
      </c>
      <c r="D27" s="3">
        <v>122633.17</v>
      </c>
      <c r="E27" s="3">
        <f t="shared" si="1"/>
        <v>13625.907777777778</v>
      </c>
      <c r="F27" s="3">
        <f t="shared" si="2"/>
        <v>136259.07777777777</v>
      </c>
      <c r="G27" s="3">
        <f t="shared" si="3"/>
        <v>115465.07168129564</v>
      </c>
      <c r="H27">
        <v>5500</v>
      </c>
      <c r="I27" s="3">
        <f t="shared" si="4"/>
        <v>611.1111111111112</v>
      </c>
      <c r="J27" s="3">
        <f t="shared" si="5"/>
        <v>6111.1111111111113</v>
      </c>
      <c r="K27" s="8">
        <v>2470</v>
      </c>
      <c r="L27" s="3">
        <f t="shared" si="6"/>
        <v>274.44444444444446</v>
      </c>
      <c r="M27" s="3">
        <f t="shared" si="7"/>
        <v>2744.4444444444443</v>
      </c>
      <c r="N27" s="3">
        <v>0</v>
      </c>
      <c r="O27" s="3">
        <f t="shared" si="8"/>
        <v>0</v>
      </c>
      <c r="P27" s="3">
        <f t="shared" si="9"/>
        <v>0</v>
      </c>
      <c r="Q27" s="4">
        <f t="shared" si="10"/>
        <v>1677234.7110374072</v>
      </c>
    </row>
    <row r="28" spans="1:17" x14ac:dyDescent="0.3">
      <c r="A28" s="2">
        <v>2329.85</v>
      </c>
      <c r="B28">
        <f t="shared" si="0"/>
        <v>1.1800891455199312</v>
      </c>
      <c r="C28" s="1">
        <v>44501</v>
      </c>
      <c r="D28" s="3">
        <v>86098.95</v>
      </c>
      <c r="E28" s="3">
        <f t="shared" si="1"/>
        <v>9566.5500000000011</v>
      </c>
      <c r="F28" s="3">
        <f t="shared" si="2"/>
        <v>95665.5</v>
      </c>
      <c r="G28" s="3">
        <f t="shared" si="3"/>
        <v>81066.333304719185</v>
      </c>
      <c r="H28">
        <f>7500+4000</f>
        <v>11500</v>
      </c>
      <c r="I28" s="3">
        <f t="shared" si="4"/>
        <v>1277.7777777777778</v>
      </c>
      <c r="J28" s="3">
        <f t="shared" si="5"/>
        <v>12777.777777777777</v>
      </c>
      <c r="K28" s="8">
        <v>5557.5</v>
      </c>
      <c r="L28" s="3">
        <f t="shared" si="6"/>
        <v>617.5</v>
      </c>
      <c r="M28" s="3">
        <f t="shared" si="7"/>
        <v>6175</v>
      </c>
      <c r="N28" s="3">
        <v>0</v>
      </c>
      <c r="O28" s="3">
        <f t="shared" si="8"/>
        <v>0</v>
      </c>
      <c r="P28" s="3">
        <f t="shared" si="9"/>
        <v>0</v>
      </c>
      <c r="Q28" s="4">
        <f t="shared" si="10"/>
        <v>1577215.5999549103</v>
      </c>
    </row>
    <row r="29" spans="1:17" x14ac:dyDescent="0.3">
      <c r="A29" s="2">
        <v>2329.85</v>
      </c>
      <c r="B29">
        <f t="shared" si="0"/>
        <v>1.1800891455199312</v>
      </c>
      <c r="C29" s="1">
        <v>44531</v>
      </c>
      <c r="D29" s="3">
        <v>81771.58</v>
      </c>
      <c r="E29" s="3">
        <f t="shared" si="1"/>
        <v>9085.7311111111103</v>
      </c>
      <c r="F29" s="3">
        <f t="shared" si="2"/>
        <v>90857.311111111107</v>
      </c>
      <c r="G29" s="3">
        <f t="shared" si="3"/>
        <v>76991.904769262677</v>
      </c>
      <c r="H29">
        <v>0</v>
      </c>
      <c r="I29" s="3">
        <f t="shared" si="4"/>
        <v>0</v>
      </c>
      <c r="J29" s="3">
        <f t="shared" si="5"/>
        <v>0</v>
      </c>
      <c r="K29" s="8"/>
      <c r="L29" s="3">
        <f t="shared" si="6"/>
        <v>0</v>
      </c>
      <c r="M29" s="3">
        <f t="shared" si="7"/>
        <v>0</v>
      </c>
      <c r="N29" s="3">
        <v>0</v>
      </c>
      <c r="O29" s="3">
        <f t="shared" si="8"/>
        <v>0</v>
      </c>
      <c r="P29" s="3">
        <f t="shared" si="9"/>
        <v>0</v>
      </c>
      <c r="Q29" s="4">
        <f t="shared" si="10"/>
        <v>1500223.6951856476</v>
      </c>
    </row>
    <row r="30" spans="1:17" x14ac:dyDescent="0.3">
      <c r="A30" s="2">
        <v>2329.85</v>
      </c>
      <c r="B30">
        <f t="shared" si="0"/>
        <v>1.1800891455199312</v>
      </c>
      <c r="C30" s="1">
        <v>44562</v>
      </c>
      <c r="D30" s="3">
        <v>50351.29</v>
      </c>
      <c r="E30" s="3">
        <f t="shared" si="1"/>
        <v>5594.5877777777787</v>
      </c>
      <c r="F30" s="3">
        <f t="shared" si="2"/>
        <v>55945.87777777778</v>
      </c>
      <c r="G30" s="3">
        <f t="shared" si="3"/>
        <v>47408.179280497316</v>
      </c>
      <c r="H30">
        <v>2400</v>
      </c>
      <c r="I30" s="3">
        <f t="shared" si="4"/>
        <v>266.66666666666669</v>
      </c>
      <c r="J30" s="3">
        <f t="shared" si="5"/>
        <v>2666.6666666666665</v>
      </c>
      <c r="K30" s="8"/>
      <c r="L30" s="3">
        <f t="shared" si="6"/>
        <v>0</v>
      </c>
      <c r="M30" s="3">
        <f t="shared" si="7"/>
        <v>0</v>
      </c>
      <c r="N30" s="3">
        <v>0</v>
      </c>
      <c r="O30" s="3">
        <f t="shared" si="8"/>
        <v>0</v>
      </c>
      <c r="P30" s="3">
        <f t="shared" si="9"/>
        <v>0</v>
      </c>
      <c r="Q30" s="4">
        <f t="shared" si="10"/>
        <v>1450148.8492384835</v>
      </c>
    </row>
    <row r="31" spans="1:17" x14ac:dyDescent="0.3">
      <c r="A31" s="2">
        <v>2329.85</v>
      </c>
      <c r="B31">
        <f t="shared" si="0"/>
        <v>1.1800891455199312</v>
      </c>
      <c r="C31" s="1">
        <v>44593</v>
      </c>
      <c r="D31" s="3">
        <f>156928.09+55523.96</f>
        <v>212452.05</v>
      </c>
      <c r="E31" s="3">
        <f t="shared" si="1"/>
        <v>23605.783333333333</v>
      </c>
      <c r="F31" s="3">
        <f t="shared" si="2"/>
        <v>236057.83333333331</v>
      </c>
      <c r="G31" s="3">
        <f t="shared" si="3"/>
        <v>200033.89932828292</v>
      </c>
      <c r="H31">
        <v>0</v>
      </c>
      <c r="I31" s="3">
        <f t="shared" si="4"/>
        <v>0</v>
      </c>
      <c r="J31" s="3">
        <f t="shared" si="5"/>
        <v>0</v>
      </c>
      <c r="K31" s="8"/>
      <c r="L31" s="3">
        <f t="shared" si="6"/>
        <v>0</v>
      </c>
      <c r="M31" s="3">
        <f t="shared" si="7"/>
        <v>0</v>
      </c>
      <c r="N31" s="3">
        <v>0</v>
      </c>
      <c r="O31" s="3">
        <f t="shared" si="8"/>
        <v>0</v>
      </c>
      <c r="P31" s="3">
        <f t="shared" si="9"/>
        <v>0</v>
      </c>
      <c r="Q31" s="4">
        <f t="shared" si="10"/>
        <v>1250114.9499102007</v>
      </c>
    </row>
    <row r="32" spans="1:17" x14ac:dyDescent="0.3">
      <c r="A32" s="2">
        <v>2438.5100000000002</v>
      </c>
      <c r="B32">
        <f t="shared" si="0"/>
        <v>1.2351263739046752</v>
      </c>
      <c r="C32" s="1">
        <v>44621</v>
      </c>
      <c r="D32" s="3">
        <v>62017.08</v>
      </c>
      <c r="E32" s="3">
        <f t="shared" si="1"/>
        <v>6890.7866666666669</v>
      </c>
      <c r="F32" s="3">
        <f t="shared" si="2"/>
        <v>68907.866666666669</v>
      </c>
      <c r="G32" s="3">
        <f t="shared" si="3"/>
        <v>55790.134614990297</v>
      </c>
      <c r="H32">
        <v>4000</v>
      </c>
      <c r="I32" s="3">
        <f t="shared" si="4"/>
        <v>444.44444444444446</v>
      </c>
      <c r="J32" s="3">
        <f t="shared" si="5"/>
        <v>4444.4444444444443</v>
      </c>
      <c r="K32" s="8">
        <v>1500</v>
      </c>
      <c r="L32" s="3">
        <f t="shared" si="6"/>
        <v>166.66666666666666</v>
      </c>
      <c r="M32" s="3">
        <f t="shared" si="7"/>
        <v>1666.6666666666665</v>
      </c>
      <c r="N32" s="3">
        <v>0</v>
      </c>
      <c r="O32" s="3">
        <f t="shared" si="8"/>
        <v>0</v>
      </c>
      <c r="P32" s="3">
        <f t="shared" si="9"/>
        <v>0</v>
      </c>
      <c r="Q32" s="4">
        <f t="shared" si="10"/>
        <v>1188213.7041840991</v>
      </c>
    </row>
    <row r="33" spans="1:17" x14ac:dyDescent="0.3">
      <c r="A33" s="2">
        <v>2438.5100000000002</v>
      </c>
      <c r="B33">
        <f t="shared" si="0"/>
        <v>1.2351263739046752</v>
      </c>
      <c r="C33" s="1">
        <v>44652</v>
      </c>
      <c r="D33" s="3">
        <v>137360.76</v>
      </c>
      <c r="E33" s="3">
        <f t="shared" si="1"/>
        <v>15262.306666666669</v>
      </c>
      <c r="F33" s="3">
        <f t="shared" si="2"/>
        <v>152623.06666666668</v>
      </c>
      <c r="G33" s="3">
        <f t="shared" si="3"/>
        <v>123568.78607018221</v>
      </c>
      <c r="H33">
        <v>8500</v>
      </c>
      <c r="I33" s="3">
        <f t="shared" si="4"/>
        <v>944.44444444444434</v>
      </c>
      <c r="J33" s="3">
        <f t="shared" si="5"/>
        <v>9444.4444444444434</v>
      </c>
      <c r="K33" s="8">
        <v>0</v>
      </c>
      <c r="L33" s="3">
        <f t="shared" si="6"/>
        <v>0</v>
      </c>
      <c r="M33" s="3">
        <f t="shared" si="7"/>
        <v>0</v>
      </c>
      <c r="N33" s="3">
        <v>0</v>
      </c>
      <c r="O33" s="3">
        <f t="shared" si="8"/>
        <v>0</v>
      </c>
      <c r="P33" s="3">
        <f t="shared" si="9"/>
        <v>0</v>
      </c>
      <c r="Q33" s="4">
        <f t="shared" si="10"/>
        <v>1055200.4736694724</v>
      </c>
    </row>
    <row r="34" spans="1:17" x14ac:dyDescent="0.3">
      <c r="A34" s="2">
        <v>2438.5100000000002</v>
      </c>
      <c r="B34">
        <f t="shared" si="0"/>
        <v>1.2351263739046752</v>
      </c>
      <c r="C34" s="1">
        <v>44682</v>
      </c>
      <c r="D34" s="3">
        <v>184362.09</v>
      </c>
      <c r="E34" s="3">
        <f t="shared" si="1"/>
        <v>20484.676666666666</v>
      </c>
      <c r="F34" s="3">
        <f t="shared" si="2"/>
        <v>204846.76666666666</v>
      </c>
      <c r="G34" s="3">
        <f t="shared" si="3"/>
        <v>165850.8562318793</v>
      </c>
      <c r="H34">
        <v>8700</v>
      </c>
      <c r="I34" s="3">
        <f t="shared" si="4"/>
        <v>966.66666666666663</v>
      </c>
      <c r="J34" s="3">
        <f t="shared" si="5"/>
        <v>9666.6666666666661</v>
      </c>
      <c r="K34" s="8">
        <v>2050</v>
      </c>
      <c r="L34" s="3">
        <f t="shared" si="6"/>
        <v>227.7777777777778</v>
      </c>
      <c r="M34" s="3">
        <f t="shared" si="7"/>
        <v>2277.7777777777778</v>
      </c>
      <c r="N34" s="3">
        <v>0</v>
      </c>
      <c r="O34" s="3">
        <f t="shared" si="8"/>
        <v>0</v>
      </c>
      <c r="P34" s="3">
        <f t="shared" si="9"/>
        <v>0</v>
      </c>
      <c r="Q34" s="4">
        <f t="shared" si="10"/>
        <v>877405.17299314868</v>
      </c>
    </row>
    <row r="35" spans="1:17" x14ac:dyDescent="0.3">
      <c r="A35" s="2">
        <v>2438.5100000000002</v>
      </c>
      <c r="B35">
        <f t="shared" si="0"/>
        <v>1.2351263739046752</v>
      </c>
      <c r="C35" s="1">
        <v>44713</v>
      </c>
      <c r="D35" s="3">
        <v>104683.25</v>
      </c>
      <c r="E35" s="3">
        <f t="shared" si="1"/>
        <v>11631.472222222223</v>
      </c>
      <c r="F35" s="3">
        <f t="shared" si="2"/>
        <v>116314.72222222222</v>
      </c>
      <c r="G35" s="3">
        <f t="shared" si="3"/>
        <v>94172.324937495971</v>
      </c>
      <c r="H35">
        <v>8700</v>
      </c>
      <c r="I35" s="3">
        <f t="shared" si="4"/>
        <v>966.66666666666663</v>
      </c>
      <c r="J35" s="3">
        <f t="shared" si="5"/>
        <v>9666.6666666666661</v>
      </c>
      <c r="K35" s="8">
        <v>8025</v>
      </c>
      <c r="L35" s="3">
        <f t="shared" si="6"/>
        <v>891.66666666666663</v>
      </c>
      <c r="M35" s="3">
        <f t="shared" si="7"/>
        <v>8916.6666666666661</v>
      </c>
      <c r="N35" s="3">
        <v>0</v>
      </c>
      <c r="O35" s="3">
        <f t="shared" si="8"/>
        <v>0</v>
      </c>
      <c r="P35" s="3">
        <f t="shared" si="9"/>
        <v>0</v>
      </c>
      <c r="Q35" s="4">
        <f t="shared" si="10"/>
        <v>764649.51472231944</v>
      </c>
    </row>
    <row r="36" spans="1:17" x14ac:dyDescent="0.3">
      <c r="A36" s="2">
        <v>2438.5100000000002</v>
      </c>
      <c r="B36">
        <f t="shared" si="0"/>
        <v>1.2351263739046752</v>
      </c>
      <c r="C36" s="1">
        <v>44743</v>
      </c>
      <c r="D36" s="3">
        <v>110349.5</v>
      </c>
      <c r="E36" s="3">
        <f t="shared" si="1"/>
        <v>12261.055555555555</v>
      </c>
      <c r="F36" s="3">
        <f t="shared" si="2"/>
        <v>122610.55555555555</v>
      </c>
      <c r="G36" s="3">
        <f t="shared" si="3"/>
        <v>99269.644099607263</v>
      </c>
      <c r="H36">
        <v>8800</v>
      </c>
      <c r="I36" s="3">
        <f t="shared" si="4"/>
        <v>977.77777777777783</v>
      </c>
      <c r="J36" s="3">
        <f t="shared" si="5"/>
        <v>9777.7777777777774</v>
      </c>
      <c r="K36" s="8">
        <f>6175+3087.5</f>
        <v>9262.5</v>
      </c>
      <c r="L36" s="3">
        <f t="shared" si="6"/>
        <v>1029.1666666666667</v>
      </c>
      <c r="M36" s="3">
        <f t="shared" si="7"/>
        <v>10291.666666666666</v>
      </c>
      <c r="N36" s="3">
        <v>0</v>
      </c>
      <c r="O36" s="3">
        <f t="shared" si="8"/>
        <v>0</v>
      </c>
      <c r="P36" s="3">
        <f t="shared" si="9"/>
        <v>0</v>
      </c>
      <c r="Q36" s="4">
        <f t="shared" si="10"/>
        <v>645310.42617826781</v>
      </c>
    </row>
    <row r="37" spans="1:17" x14ac:dyDescent="0.3">
      <c r="A37" s="2">
        <v>2438.5100000000002</v>
      </c>
      <c r="B37">
        <f t="shared" si="0"/>
        <v>1.2351263739046752</v>
      </c>
      <c r="C37" s="1">
        <v>44774</v>
      </c>
      <c r="D37" s="3">
        <v>91901.53</v>
      </c>
      <c r="E37" s="3">
        <f t="shared" si="1"/>
        <v>10211.281111111111</v>
      </c>
      <c r="F37" s="3">
        <f t="shared" si="2"/>
        <v>102112.81111111111</v>
      </c>
      <c r="G37" s="3">
        <f t="shared" si="3"/>
        <v>82673.978362469963</v>
      </c>
      <c r="H37">
        <f>7000+7300</f>
        <v>14300</v>
      </c>
      <c r="I37" s="3">
        <f t="shared" si="4"/>
        <v>1588.8888888888889</v>
      </c>
      <c r="J37" s="3">
        <f t="shared" si="5"/>
        <v>15888.888888888889</v>
      </c>
      <c r="K37" s="8">
        <v>0</v>
      </c>
      <c r="L37" s="3">
        <f t="shared" si="6"/>
        <v>0</v>
      </c>
      <c r="M37" s="3">
        <f t="shared" si="7"/>
        <v>0</v>
      </c>
      <c r="N37" s="3">
        <v>0</v>
      </c>
      <c r="O37" s="3">
        <f t="shared" si="8"/>
        <v>0</v>
      </c>
      <c r="P37" s="3">
        <f t="shared" si="9"/>
        <v>0</v>
      </c>
      <c r="Q37" s="4">
        <f t="shared" si="10"/>
        <v>546747.558926909</v>
      </c>
    </row>
    <row r="38" spans="1:17" x14ac:dyDescent="0.3">
      <c r="A38" s="2">
        <v>2603.14</v>
      </c>
      <c r="B38">
        <f t="shared" si="0"/>
        <v>1.3185128906447854</v>
      </c>
      <c r="C38" s="1">
        <v>44805</v>
      </c>
      <c r="D38" s="3">
        <v>56887.63</v>
      </c>
      <c r="E38" s="3">
        <f t="shared" si="1"/>
        <v>6320.8477777777771</v>
      </c>
      <c r="F38" s="3">
        <f t="shared" si="2"/>
        <v>63208.477777777771</v>
      </c>
      <c r="G38" s="3">
        <f t="shared" si="3"/>
        <v>47939.218665406646</v>
      </c>
      <c r="I38" s="3">
        <f t="shared" si="4"/>
        <v>0</v>
      </c>
      <c r="J38" s="3">
        <f t="shared" si="5"/>
        <v>0</v>
      </c>
      <c r="K38" s="8">
        <v>5564</v>
      </c>
      <c r="L38" s="3">
        <f t="shared" si="6"/>
        <v>618.22222222222217</v>
      </c>
      <c r="M38" s="3">
        <f t="shared" si="7"/>
        <v>6182.2222222222217</v>
      </c>
      <c r="N38" s="3">
        <v>0</v>
      </c>
      <c r="O38" s="3">
        <f t="shared" si="8"/>
        <v>0</v>
      </c>
      <c r="P38" s="3">
        <f t="shared" si="9"/>
        <v>0</v>
      </c>
      <c r="Q38" s="4">
        <f t="shared" si="10"/>
        <v>492626.11803928012</v>
      </c>
    </row>
    <row r="39" spans="1:17" x14ac:dyDescent="0.3">
      <c r="A39" s="2">
        <v>2603.14</v>
      </c>
      <c r="B39">
        <f t="shared" si="0"/>
        <v>1.3185128906447854</v>
      </c>
      <c r="C39" s="1">
        <v>44835</v>
      </c>
      <c r="D39" s="3">
        <v>35997.72</v>
      </c>
      <c r="E39" s="3">
        <f t="shared" si="1"/>
        <v>3999.7466666666669</v>
      </c>
      <c r="F39" s="3">
        <f t="shared" si="2"/>
        <v>39997.466666666667</v>
      </c>
      <c r="G39" s="3">
        <f t="shared" si="3"/>
        <v>30335.286784421893</v>
      </c>
      <c r="I39" s="3">
        <f t="shared" si="4"/>
        <v>0</v>
      </c>
      <c r="J39" s="3">
        <f t="shared" si="5"/>
        <v>0</v>
      </c>
      <c r="K39" s="8">
        <v>3705</v>
      </c>
      <c r="L39" s="3">
        <f t="shared" si="6"/>
        <v>411.66666666666674</v>
      </c>
      <c r="M39" s="3">
        <f t="shared" si="7"/>
        <v>4116.666666666667</v>
      </c>
      <c r="N39" s="3">
        <v>0</v>
      </c>
      <c r="O39" s="3">
        <f t="shared" si="8"/>
        <v>0</v>
      </c>
      <c r="P39" s="3">
        <f t="shared" si="9"/>
        <v>0</v>
      </c>
      <c r="Q39" s="4">
        <f t="shared" si="10"/>
        <v>458174.16458819155</v>
      </c>
    </row>
    <row r="40" spans="1:17" x14ac:dyDescent="0.3">
      <c r="A40" s="2">
        <v>2603.14</v>
      </c>
      <c r="B40">
        <f t="shared" si="0"/>
        <v>1.3185128906447854</v>
      </c>
      <c r="C40" s="1">
        <v>44866</v>
      </c>
      <c r="E40" s="3">
        <f t="shared" si="1"/>
        <v>0</v>
      </c>
      <c r="F40" s="3">
        <f t="shared" si="2"/>
        <v>0</v>
      </c>
      <c r="G40" s="3">
        <f t="shared" si="3"/>
        <v>0</v>
      </c>
      <c r="I40" s="3">
        <f t="shared" si="4"/>
        <v>0</v>
      </c>
      <c r="J40" s="3">
        <f t="shared" si="5"/>
        <v>0</v>
      </c>
      <c r="K40" s="8">
        <v>7500</v>
      </c>
      <c r="L40" s="3">
        <f t="shared" si="6"/>
        <v>833.33333333333348</v>
      </c>
      <c r="M40" s="3">
        <f t="shared" si="7"/>
        <v>8333.3333333333339</v>
      </c>
      <c r="N40" s="3">
        <v>16800</v>
      </c>
      <c r="O40" s="3">
        <f t="shared" si="8"/>
        <v>1866.666666666667</v>
      </c>
      <c r="P40" s="3">
        <f t="shared" si="9"/>
        <v>18666.666666666668</v>
      </c>
      <c r="Q40" s="4">
        <f t="shared" si="10"/>
        <v>431174.16458819155</v>
      </c>
    </row>
    <row r="41" spans="1:17" x14ac:dyDescent="0.3">
      <c r="A41" s="2">
        <v>2603.14</v>
      </c>
      <c r="B41">
        <f t="shared" si="0"/>
        <v>1.3185128906447854</v>
      </c>
      <c r="C41" s="1">
        <v>44896</v>
      </c>
      <c r="D41" s="3">
        <f>42477.95+20664.38</f>
        <v>63142.33</v>
      </c>
      <c r="E41" s="3">
        <f t="shared" si="1"/>
        <v>7015.8144444444451</v>
      </c>
      <c r="F41" s="3">
        <f t="shared" si="2"/>
        <v>70158.14444444445</v>
      </c>
      <c r="G41" s="3">
        <f t="shared" si="3"/>
        <v>53210.055769826708</v>
      </c>
      <c r="I41" s="3">
        <f t="shared" si="4"/>
        <v>0</v>
      </c>
      <c r="J41" s="3">
        <f t="shared" si="5"/>
        <v>0</v>
      </c>
      <c r="K41" s="8">
        <v>0</v>
      </c>
      <c r="L41" s="3">
        <f t="shared" si="6"/>
        <v>0</v>
      </c>
      <c r="M41" s="3">
        <f t="shared" si="7"/>
        <v>0</v>
      </c>
      <c r="N41" s="3">
        <v>21000</v>
      </c>
      <c r="O41" s="3">
        <f t="shared" si="8"/>
        <v>2333.3333333333335</v>
      </c>
      <c r="P41" s="3">
        <f t="shared" si="9"/>
        <v>23333.333333333332</v>
      </c>
      <c r="Q41" s="4">
        <f t="shared" si="10"/>
        <v>354630.77548503154</v>
      </c>
    </row>
    <row r="42" spans="1:17" x14ac:dyDescent="0.3">
      <c r="A42" s="2">
        <v>2603.14</v>
      </c>
      <c r="B42">
        <f t="shared" si="0"/>
        <v>1.3185128906447854</v>
      </c>
      <c r="C42" s="1">
        <v>44927</v>
      </c>
      <c r="D42" s="3">
        <v>0</v>
      </c>
      <c r="E42" s="3">
        <f t="shared" si="1"/>
        <v>0</v>
      </c>
      <c r="F42" s="3">
        <f t="shared" si="2"/>
        <v>0</v>
      </c>
      <c r="G42" s="3">
        <f t="shared" si="3"/>
        <v>0</v>
      </c>
      <c r="I42" s="3">
        <f t="shared" si="4"/>
        <v>0</v>
      </c>
      <c r="J42" s="3">
        <f t="shared" si="5"/>
        <v>0</v>
      </c>
      <c r="K42" s="8">
        <v>0</v>
      </c>
      <c r="L42" s="3">
        <f t="shared" si="6"/>
        <v>0</v>
      </c>
      <c r="M42" s="3">
        <f t="shared" si="7"/>
        <v>0</v>
      </c>
      <c r="N42" s="3">
        <v>0</v>
      </c>
      <c r="O42" s="3">
        <f t="shared" si="8"/>
        <v>0</v>
      </c>
      <c r="P42" s="3">
        <f t="shared" si="9"/>
        <v>0</v>
      </c>
      <c r="Q42" s="4">
        <f t="shared" si="10"/>
        <v>354630.77548503154</v>
      </c>
    </row>
    <row r="43" spans="1:17" x14ac:dyDescent="0.3">
      <c r="A43" s="2">
        <v>2603.14</v>
      </c>
      <c r="B43">
        <f t="shared" si="0"/>
        <v>1.3185128906447854</v>
      </c>
      <c r="C43" s="1">
        <v>44958</v>
      </c>
      <c r="D43" s="3">
        <v>0</v>
      </c>
      <c r="E43" s="3">
        <f t="shared" si="1"/>
        <v>0</v>
      </c>
      <c r="F43" s="3">
        <f t="shared" si="2"/>
        <v>0</v>
      </c>
      <c r="G43" s="3">
        <f t="shared" si="3"/>
        <v>0</v>
      </c>
      <c r="I43" s="3">
        <f t="shared" si="4"/>
        <v>0</v>
      </c>
      <c r="J43" s="3">
        <f t="shared" si="5"/>
        <v>0</v>
      </c>
      <c r="K43" s="8">
        <v>7500</v>
      </c>
      <c r="L43" s="3">
        <f t="shared" si="6"/>
        <v>833.33333333333348</v>
      </c>
      <c r="M43" s="3">
        <f t="shared" si="7"/>
        <v>8333.3333333333339</v>
      </c>
      <c r="N43" s="3">
        <v>43534.31</v>
      </c>
      <c r="O43" s="3">
        <f t="shared" si="8"/>
        <v>4837.1455555555549</v>
      </c>
      <c r="P43" s="3">
        <f t="shared" si="9"/>
        <v>48371.455555555549</v>
      </c>
      <c r="Q43" s="4">
        <f t="shared" si="10"/>
        <v>297925.9865961427</v>
      </c>
    </row>
    <row r="44" spans="1:17" x14ac:dyDescent="0.3">
      <c r="A44" s="2">
        <v>2662.47</v>
      </c>
      <c r="B44">
        <f t="shared" si="0"/>
        <v>1.3485640480170187</v>
      </c>
      <c r="C44" s="1">
        <v>44986</v>
      </c>
      <c r="D44" s="3">
        <v>0</v>
      </c>
      <c r="E44" s="3">
        <f t="shared" si="1"/>
        <v>0</v>
      </c>
      <c r="F44" s="3">
        <f t="shared" si="2"/>
        <v>0</v>
      </c>
      <c r="G44" s="3">
        <f t="shared" si="3"/>
        <v>0</v>
      </c>
      <c r="I44" s="3">
        <f t="shared" si="4"/>
        <v>0</v>
      </c>
      <c r="J44" s="3">
        <f t="shared" si="5"/>
        <v>0</v>
      </c>
      <c r="K44" s="8">
        <v>0</v>
      </c>
      <c r="L44" s="3">
        <f t="shared" si="6"/>
        <v>0</v>
      </c>
      <c r="M44" s="3">
        <f t="shared" si="7"/>
        <v>0</v>
      </c>
      <c r="N44" s="3">
        <v>10000</v>
      </c>
      <c r="O44" s="3">
        <f t="shared" si="8"/>
        <v>1111.1111111111111</v>
      </c>
      <c r="P44" s="3">
        <f t="shared" si="9"/>
        <v>11111.111111111111</v>
      </c>
      <c r="Q44" s="4">
        <f t="shared" si="10"/>
        <v>286814.87548503157</v>
      </c>
    </row>
    <row r="45" spans="1:17" x14ac:dyDescent="0.3">
      <c r="A45" s="2">
        <v>2662.47</v>
      </c>
      <c r="B45">
        <f t="shared" si="0"/>
        <v>1.3485640480170187</v>
      </c>
      <c r="C45" s="1">
        <v>45017</v>
      </c>
      <c r="D45" s="3">
        <v>0</v>
      </c>
      <c r="E45" s="3">
        <f t="shared" si="1"/>
        <v>0</v>
      </c>
      <c r="F45" s="3">
        <f t="shared" si="2"/>
        <v>0</v>
      </c>
      <c r="G45" s="3">
        <f t="shared" si="3"/>
        <v>0</v>
      </c>
      <c r="I45" s="3">
        <f t="shared" si="4"/>
        <v>0</v>
      </c>
      <c r="J45" s="3">
        <f t="shared" si="5"/>
        <v>0</v>
      </c>
      <c r="K45" s="8">
        <v>0</v>
      </c>
      <c r="L45" s="3">
        <f t="shared" si="6"/>
        <v>0</v>
      </c>
      <c r="M45" s="3">
        <f t="shared" si="7"/>
        <v>0</v>
      </c>
      <c r="N45" s="3">
        <v>0</v>
      </c>
      <c r="O45" s="3">
        <f t="shared" si="8"/>
        <v>0</v>
      </c>
      <c r="P45" s="3">
        <f t="shared" si="9"/>
        <v>0</v>
      </c>
      <c r="Q45" s="4">
        <f t="shared" si="10"/>
        <v>286814.87548503157</v>
      </c>
    </row>
    <row r="46" spans="1:17" x14ac:dyDescent="0.3">
      <c r="A46" s="2">
        <v>2662.47</v>
      </c>
      <c r="B46">
        <f t="shared" si="0"/>
        <v>1.3485640480170187</v>
      </c>
      <c r="C46" s="1">
        <v>45047</v>
      </c>
      <c r="D46" s="3">
        <v>0</v>
      </c>
      <c r="E46" s="3">
        <f t="shared" si="1"/>
        <v>0</v>
      </c>
      <c r="F46" s="3">
        <f t="shared" si="2"/>
        <v>0</v>
      </c>
      <c r="G46" s="3">
        <f t="shared" si="3"/>
        <v>0</v>
      </c>
      <c r="I46" s="3">
        <f t="shared" si="4"/>
        <v>0</v>
      </c>
      <c r="J46" s="3">
        <f t="shared" si="5"/>
        <v>0</v>
      </c>
      <c r="K46" s="8">
        <v>0</v>
      </c>
      <c r="L46" s="3">
        <f t="shared" si="6"/>
        <v>0</v>
      </c>
      <c r="M46" s="3">
        <f t="shared" si="7"/>
        <v>0</v>
      </c>
      <c r="N46" s="3">
        <v>0</v>
      </c>
      <c r="O46" s="3">
        <f t="shared" si="8"/>
        <v>0</v>
      </c>
      <c r="P46" s="3">
        <f t="shared" si="9"/>
        <v>0</v>
      </c>
      <c r="Q46" s="4">
        <f t="shared" si="10"/>
        <v>286814.87548503157</v>
      </c>
    </row>
    <row r="47" spans="1:17" x14ac:dyDescent="0.3">
      <c r="A47" s="2">
        <v>2662.47</v>
      </c>
      <c r="B47">
        <f t="shared" si="0"/>
        <v>1.3485640480170187</v>
      </c>
      <c r="C47" s="1">
        <v>45078</v>
      </c>
      <c r="D47" s="3">
        <v>0</v>
      </c>
      <c r="E47" s="3">
        <f t="shared" si="1"/>
        <v>0</v>
      </c>
      <c r="F47" s="3">
        <f t="shared" si="2"/>
        <v>0</v>
      </c>
      <c r="G47" s="3">
        <f t="shared" si="3"/>
        <v>0</v>
      </c>
      <c r="I47" s="3">
        <f t="shared" si="4"/>
        <v>0</v>
      </c>
      <c r="J47" s="3">
        <f t="shared" si="5"/>
        <v>0</v>
      </c>
      <c r="K47" s="8">
        <v>17444.36</v>
      </c>
      <c r="L47" s="3">
        <f t="shared" si="6"/>
        <v>1938.2622222222226</v>
      </c>
      <c r="M47" s="3">
        <f t="shared" si="7"/>
        <v>19382.622222222224</v>
      </c>
      <c r="N47" s="3">
        <v>0</v>
      </c>
      <c r="O47" s="3">
        <f t="shared" si="8"/>
        <v>0</v>
      </c>
      <c r="P47" s="3">
        <f t="shared" si="9"/>
        <v>0</v>
      </c>
      <c r="Q47" s="4">
        <f t="shared" si="10"/>
        <v>267432.25326280936</v>
      </c>
    </row>
    <row r="48" spans="1:17" x14ac:dyDescent="0.3">
      <c r="A48" s="2">
        <v>2662.47</v>
      </c>
      <c r="B48">
        <f t="shared" si="0"/>
        <v>1.3485640480170187</v>
      </c>
      <c r="C48" s="1">
        <v>45108</v>
      </c>
      <c r="D48" s="3">
        <v>53938.51</v>
      </c>
      <c r="E48" s="3">
        <f t="shared" si="1"/>
        <v>5993.1677777777777</v>
      </c>
      <c r="F48" s="3">
        <f t="shared" si="2"/>
        <v>59931.677777777775</v>
      </c>
      <c r="G48" s="3">
        <f t="shared" si="3"/>
        <v>44441.105979284897</v>
      </c>
      <c r="H48">
        <v>7410.77</v>
      </c>
      <c r="I48" s="3">
        <f t="shared" si="4"/>
        <v>823.418888888889</v>
      </c>
      <c r="J48" s="3">
        <f t="shared" si="5"/>
        <v>8234.1888888888898</v>
      </c>
      <c r="K48" s="8">
        <v>19913.5</v>
      </c>
      <c r="L48" s="3">
        <f t="shared" si="6"/>
        <v>2212.6111111111109</v>
      </c>
      <c r="M48" s="3">
        <f t="shared" si="7"/>
        <v>22126.111111111109</v>
      </c>
      <c r="N48" s="3">
        <v>0</v>
      </c>
      <c r="O48" s="3">
        <f t="shared" si="8"/>
        <v>0</v>
      </c>
      <c r="P48" s="3">
        <f t="shared" si="9"/>
        <v>0</v>
      </c>
      <c r="Q48" s="4">
        <f t="shared" si="10"/>
        <v>192630.84728352446</v>
      </c>
    </row>
    <row r="49" spans="1:17" x14ac:dyDescent="0.3">
      <c r="A49" s="2">
        <v>2662.47</v>
      </c>
      <c r="B49">
        <f t="shared" si="0"/>
        <v>1.3485640480170187</v>
      </c>
      <c r="C49" s="1">
        <v>45139</v>
      </c>
      <c r="D49" s="3">
        <v>24567</v>
      </c>
      <c r="E49" s="3">
        <f t="shared" si="1"/>
        <v>2729.6666666666665</v>
      </c>
      <c r="F49" s="3">
        <f t="shared" si="2"/>
        <v>27296.666666666664</v>
      </c>
      <c r="G49" s="3">
        <f t="shared" si="3"/>
        <v>20241.283094269605</v>
      </c>
      <c r="H49">
        <v>7410.77</v>
      </c>
      <c r="I49" s="3">
        <f t="shared" si="4"/>
        <v>823.418888888889</v>
      </c>
      <c r="J49" s="3">
        <f t="shared" si="5"/>
        <v>8234.1888888888898</v>
      </c>
      <c r="K49" s="8">
        <v>10343.1</v>
      </c>
      <c r="L49" s="3">
        <f t="shared" si="6"/>
        <v>1149.2333333333333</v>
      </c>
      <c r="M49" s="3">
        <f t="shared" si="7"/>
        <v>11492.333333333334</v>
      </c>
      <c r="N49" s="3">
        <v>18000</v>
      </c>
      <c r="O49" s="3">
        <f t="shared" si="8"/>
        <v>2000</v>
      </c>
      <c r="P49" s="3">
        <f t="shared" si="9"/>
        <v>20000</v>
      </c>
      <c r="Q49" s="4">
        <f t="shared" si="10"/>
        <v>132663.04196703262</v>
      </c>
    </row>
    <row r="50" spans="1:17" x14ac:dyDescent="0.3">
      <c r="A50" s="2">
        <v>2750.52</v>
      </c>
      <c r="B50">
        <f t="shared" si="0"/>
        <v>1.3931621334143747</v>
      </c>
      <c r="C50" s="1">
        <v>45170</v>
      </c>
      <c r="D50" s="3">
        <v>27586.639999999999</v>
      </c>
      <c r="E50" s="3">
        <f t="shared" si="1"/>
        <v>3065.1822222222222</v>
      </c>
      <c r="F50" s="3">
        <f t="shared" si="2"/>
        <v>30651.822222222221</v>
      </c>
      <c r="G50" s="3">
        <f t="shared" si="3"/>
        <v>22001.618826015929</v>
      </c>
      <c r="H50">
        <v>0</v>
      </c>
      <c r="I50" s="3">
        <f t="shared" si="4"/>
        <v>0</v>
      </c>
      <c r="J50" s="3">
        <f t="shared" si="5"/>
        <v>0</v>
      </c>
      <c r="K50" s="8"/>
      <c r="L50" s="3">
        <f t="shared" si="6"/>
        <v>0</v>
      </c>
      <c r="M50" s="3">
        <f t="shared" si="7"/>
        <v>0</v>
      </c>
      <c r="N50" s="3">
        <v>20000</v>
      </c>
      <c r="O50" s="3">
        <f t="shared" si="8"/>
        <v>2222.2222222222222</v>
      </c>
      <c r="P50" s="3">
        <f t="shared" si="9"/>
        <v>22222.222222222223</v>
      </c>
      <c r="Q50" s="4">
        <f t="shared" si="10"/>
        <v>88439.200918794479</v>
      </c>
    </row>
    <row r="51" spans="1:17" x14ac:dyDescent="0.3">
      <c r="A51" s="2">
        <v>2750.52</v>
      </c>
      <c r="B51">
        <f t="shared" si="0"/>
        <v>1.3931621334143747</v>
      </c>
      <c r="C51" s="1">
        <v>45200</v>
      </c>
      <c r="D51" s="3">
        <v>31247.77</v>
      </c>
      <c r="E51" s="3">
        <f t="shared" si="1"/>
        <v>3471.9744444444441</v>
      </c>
      <c r="F51" s="3">
        <f t="shared" si="2"/>
        <v>34719.744444444441</v>
      </c>
      <c r="G51" s="3">
        <f t="shared" si="3"/>
        <v>24921.539002321984</v>
      </c>
      <c r="H51">
        <v>7410.77</v>
      </c>
      <c r="I51" s="3">
        <f t="shared" si="4"/>
        <v>823.418888888889</v>
      </c>
      <c r="J51" s="3">
        <f t="shared" si="5"/>
        <v>8234.1888888888898</v>
      </c>
      <c r="K51" s="8"/>
      <c r="L51" s="3">
        <f t="shared" si="6"/>
        <v>0</v>
      </c>
      <c r="M51" s="3">
        <f t="shared" si="7"/>
        <v>0</v>
      </c>
      <c r="N51" s="3">
        <v>20000</v>
      </c>
      <c r="O51" s="3">
        <f t="shared" si="8"/>
        <v>2222.2222222222222</v>
      </c>
      <c r="P51" s="3">
        <f t="shared" si="9"/>
        <v>22222.222222222223</v>
      </c>
      <c r="Q51" s="4">
        <f t="shared" si="10"/>
        <v>33061.250805361386</v>
      </c>
    </row>
    <row r="52" spans="1:17" x14ac:dyDescent="0.3">
      <c r="A52" s="2">
        <v>2750.52</v>
      </c>
      <c r="B52">
        <f t="shared" si="0"/>
        <v>1.3931621334143747</v>
      </c>
      <c r="C52" s="1">
        <v>45231</v>
      </c>
      <c r="D52" s="3">
        <v>16000</v>
      </c>
      <c r="E52" s="3">
        <f t="shared" si="1"/>
        <v>1777.7777777777778</v>
      </c>
      <c r="F52" s="3">
        <f t="shared" si="2"/>
        <v>17777.777777777777</v>
      </c>
      <c r="G52" s="3">
        <f t="shared" si="3"/>
        <v>12760.738575493604</v>
      </c>
      <c r="I52" s="3">
        <f t="shared" si="4"/>
        <v>0</v>
      </c>
      <c r="J52" s="3">
        <f t="shared" si="5"/>
        <v>0</v>
      </c>
      <c r="K52" s="8">
        <v>8000</v>
      </c>
      <c r="L52" s="3">
        <f t="shared" si="6"/>
        <v>888.88888888888891</v>
      </c>
      <c r="M52" s="3">
        <f t="shared" si="7"/>
        <v>8888.8888888888887</v>
      </c>
      <c r="N52" s="3">
        <v>23000</v>
      </c>
      <c r="O52" s="3">
        <f t="shared" si="8"/>
        <v>2555.5555555555557</v>
      </c>
      <c r="P52" s="3">
        <f t="shared" si="9"/>
        <v>25555.555555555555</v>
      </c>
      <c r="Q52" s="4">
        <f t="shared" si="10"/>
        <v>-14143.932214576662</v>
      </c>
    </row>
    <row r="53" spans="1:17" x14ac:dyDescent="0.3">
      <c r="A53" s="2">
        <v>2750.52</v>
      </c>
      <c r="B53">
        <f t="shared" si="0"/>
        <v>1.3931621334143747</v>
      </c>
      <c r="C53" s="1">
        <v>45261</v>
      </c>
      <c r="D53" s="3">
        <f>30000+30000</f>
        <v>60000</v>
      </c>
      <c r="E53" s="3">
        <f t="shared" si="1"/>
        <v>6666.6666666666679</v>
      </c>
      <c r="F53" s="3">
        <f t="shared" si="2"/>
        <v>66666.666666666672</v>
      </c>
      <c r="G53" s="3">
        <f t="shared" si="3"/>
        <v>47852.769658101017</v>
      </c>
      <c r="I53" s="3">
        <f t="shared" si="4"/>
        <v>0</v>
      </c>
      <c r="J53" s="3">
        <f t="shared" si="5"/>
        <v>0</v>
      </c>
      <c r="K53" s="8">
        <v>750</v>
      </c>
      <c r="L53" s="3">
        <f t="shared" si="6"/>
        <v>83.333333333333329</v>
      </c>
      <c r="M53" s="3">
        <f t="shared" si="7"/>
        <v>833.33333333333326</v>
      </c>
      <c r="N53" s="3">
        <v>0</v>
      </c>
      <c r="O53" s="3">
        <f t="shared" si="8"/>
        <v>0</v>
      </c>
      <c r="P53" s="3">
        <f>N53/(1-$E$2)</f>
        <v>0</v>
      </c>
      <c r="Q53" s="4">
        <f t="shared" si="10"/>
        <v>-62830.035206011016</v>
      </c>
    </row>
    <row r="54" spans="1:17" x14ac:dyDescent="0.3">
      <c r="D54" s="3">
        <f>SUM(D5:D53)</f>
        <v>2805093.9299999997</v>
      </c>
      <c r="E54" s="10">
        <f>SUM(E5:E53)</f>
        <v>311677.10333333333</v>
      </c>
      <c r="F54" s="3">
        <f>SUM(F5:F53)</f>
        <v>3116771.0333333337</v>
      </c>
      <c r="G54" s="10">
        <f>SUM(G5:G53)</f>
        <v>2698697.9629837885</v>
      </c>
      <c r="H54" s="8">
        <f>SUM(H5:H53)</f>
        <v>104132.31000000001</v>
      </c>
      <c r="I54" s="8">
        <f>SUM(I5:I53)</f>
        <v>11570.256666666668</v>
      </c>
      <c r="J54" s="9">
        <f>SUM(J5:J53)</f>
        <v>115702.56666666668</v>
      </c>
      <c r="K54" s="8">
        <f>SUM(K5:K53)</f>
        <v>121916.96</v>
      </c>
      <c r="L54" s="8">
        <f>SUM(L5:L53)</f>
        <v>13546.328888888891</v>
      </c>
      <c r="M54" s="9">
        <f>SUM(M5:M53)</f>
        <v>135463.2888888889</v>
      </c>
      <c r="N54" s="3">
        <f>SUM(N5:N53)</f>
        <v>172334.31</v>
      </c>
      <c r="O54" s="3">
        <f t="shared" ref="O54:P54" si="11">SUM(O5:O53)</f>
        <v>19148.256666666664</v>
      </c>
      <c r="P54" s="10">
        <f t="shared" si="11"/>
        <v>191482.56666666668</v>
      </c>
    </row>
    <row r="55" spans="1:17" x14ac:dyDescent="0.3">
      <c r="E55" s="9">
        <f>I54</f>
        <v>11570.256666666668</v>
      </c>
    </row>
    <row r="56" spans="1:17" x14ac:dyDescent="0.3">
      <c r="E56" s="9">
        <f>L54</f>
        <v>13546.328888888891</v>
      </c>
    </row>
    <row r="57" spans="1:17" x14ac:dyDescent="0.3">
      <c r="E57" s="10">
        <f>O54</f>
        <v>19148.256666666664</v>
      </c>
    </row>
    <row r="58" spans="1:17" x14ac:dyDescent="0.3">
      <c r="E58" s="10">
        <f>SUM(E54:E57)</f>
        <v>355941.94555555552</v>
      </c>
    </row>
  </sheetData>
  <mergeCells count="4">
    <mergeCell ref="D3:G3"/>
    <mergeCell ref="H3:J3"/>
    <mergeCell ref="K3:M3"/>
    <mergeCell ref="N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Medicoes consol.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2025-08-26T16:26:28Z</dcterms:created>
  <dcterms:modified xsi:type="dcterms:W3CDTF">2025-08-26T18:09:28Z</dcterms:modified>
</cp:coreProperties>
</file>