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10"/>
  </bookViews>
  <sheets>
    <sheet name="Elastico" sheetId="1" r:id="rId1"/>
  </sheets>
  <definedNames>
    <definedName name="D">Elastico!$J$7</definedName>
    <definedName name="delta">Elastico!$J$6</definedName>
    <definedName name="beta0">Elastico!$J$2</definedName>
    <definedName name="beta1">Elastico!$J$3</definedName>
    <definedName name="alpha1">Elastico!$J$4</definedName>
    <definedName name="alpha4">Elastico!$J$5</definedName>
    <definedName name="gamma0">Elastico!$L$3</definedName>
    <definedName name="gamma1">Elastico!$L$2</definedName>
    <definedName name="gamma10">Elastico!$L$2</definedName>
    <definedName name="eta0">Elastico!$L$2</definedName>
    <definedName name="gama0">Elastico!$L$2</definedName>
    <definedName name="gama1">Elastico!$L$3</definedName>
  </definedNames>
  <calcPr calcId="144525"/>
</workbook>
</file>

<file path=xl/sharedStrings.xml><?xml version="1.0" encoding="utf-8"?>
<sst xmlns="http://schemas.openxmlformats.org/spreadsheetml/2006/main" count="14" uniqueCount="14">
  <si>
    <t>Ano</t>
  </si>
  <si>
    <t>P</t>
  </si>
  <si>
    <t>P1</t>
  </si>
  <si>
    <t>Qs</t>
  </si>
  <si>
    <t>Qs1</t>
  </si>
  <si>
    <t>K</t>
  </si>
  <si>
    <t>K1</t>
  </si>
  <si>
    <t>beta0</t>
  </si>
  <si>
    <t>beta1</t>
  </si>
  <si>
    <t>alpha1</t>
  </si>
  <si>
    <t>alpha4</t>
  </si>
  <si>
    <t>delta</t>
  </si>
  <si>
    <t>D</t>
  </si>
  <si>
    <t>alpha4*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</si>
</sst>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00_ "/>
    <numFmt numFmtId="178" formatCode="_-&quot;R$&quot;\ * #,##0.00_-;\-&quot;R$&quot;\ * #,##0.00_-;_-&quot;R$&quot;\ * &quot;-&quot;??_-;_-@_-"/>
    <numFmt numFmtId="179" formatCode="_-&quot;R$&quot;\ * #,##0_-;\-&quot;R$&quot;\ * #,##0_-;_-&quot;R$&quot;\ * &quot;-&quot;_-;_-@_-"/>
    <numFmt numFmtId="180" formatCode="_-* #,##0.00_-;\-* #,##0.00_-;_-* &quot;-&quot;??_-;_-@_-"/>
    <numFmt numFmtId="181" formatCode="_-* #,##0_-;\-* #,##0_-;_-* &quot;-&quot;_-;_-@_-"/>
  </numFmts>
  <fonts count="20">
    <font>
      <sz val="10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180" fontId="0" fillId="0" borderId="0" applyFont="0" applyFill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0" fillId="13" borderId="5" applyNumberFormat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7" borderId="7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9" fillId="3" borderId="7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omma [0]" xfId="2" builtinId="6"/>
    <cellStyle name="40% - Ênfase 4" xfId="3" builtinId="43"/>
    <cellStyle name="Porcentagem" xfId="4" builtinId="5"/>
    <cellStyle name="Célula Vinculada" xfId="5" builtinId="24"/>
    <cellStyle name="Célula de Verificação" xfId="6" builtinId="23"/>
    <cellStyle name="Moeda [0]" xfId="7" builtinId="7"/>
    <cellStyle name="20% - Ênfase 3" xfId="8" builtinId="38"/>
    <cellStyle name="Moeda" xfId="9" builtinId="4"/>
    <cellStyle name="Hyperlink seguido" xfId="10" builtinId="9"/>
    <cellStyle name="Hyperlink" xfId="11" builtinId="8"/>
    <cellStyle name="40% - Ênfase 2" xfId="12" builtinId="35"/>
    <cellStyle name="Observação" xfId="13" builtinId="10"/>
    <cellStyle name="40% - Ênfase 6" xfId="14" builtinId="51"/>
    <cellStyle name="Texto de Aviso" xfId="15" builtinId="11"/>
    <cellStyle name="Título" xfId="16" builtinId="15"/>
    <cellStyle name="Texto Explicativo" xfId="17" builtinId="53"/>
    <cellStyle name="Ênfase 3" xfId="18" builtinId="37"/>
    <cellStyle name="Título 1" xfId="19" builtinId="16"/>
    <cellStyle name="Ênfase 4" xfId="20" builtinId="41"/>
    <cellStyle name="Título 2" xfId="21" builtinId="17"/>
    <cellStyle name="Ênfase 5" xfId="22" builtinId="45"/>
    <cellStyle name="Título 3" xfId="23" builtinId="18"/>
    <cellStyle name="Ênfase 6" xfId="24" builtinId="49"/>
    <cellStyle name="Título 4" xfId="25" builtinId="19"/>
    <cellStyle name="Entrada" xfId="26" builtinId="20"/>
    <cellStyle name="Saída" xfId="27" builtinId="21"/>
    <cellStyle name="Cálculo" xfId="28" builtinId="22"/>
    <cellStyle name="Total" xfId="29" builtinId="25"/>
    <cellStyle name="40% - Ênfase 1" xfId="30" builtinId="31"/>
    <cellStyle name="Bom" xfId="31" builtinId="26"/>
    <cellStyle name="Ruim" xfId="32" builtinId="27"/>
    <cellStyle name="Neutro" xfId="33" builtinId="28"/>
    <cellStyle name="20% - Ênfase 5" xfId="34" builtinId="46"/>
    <cellStyle name="Ênfase 1" xfId="35" builtinId="29"/>
    <cellStyle name="20% - Ênfase 1" xfId="36" builtinId="30"/>
    <cellStyle name="60% - Ênfase 1" xfId="37" builtinId="32"/>
    <cellStyle name="20% - Ênfase 6" xfId="38" builtinId="50"/>
    <cellStyle name="Ênfase 2" xfId="39" builtinId="33"/>
    <cellStyle name="20% - Ênfase 2" xfId="40" builtinId="34"/>
    <cellStyle name="60% - Ênfase 2" xfId="41" builtinId="36"/>
    <cellStyle name="40% - Ênfase 3" xfId="42" builtinId="39"/>
    <cellStyle name="60% - Ênfase 3" xfId="43" builtinId="40"/>
    <cellStyle name="20% - Ênfase 4" xfId="44" builtinId="42"/>
    <cellStyle name="60% - Ênfase 4" xfId="45" builtinId="44"/>
    <cellStyle name="40% - Ênfase 5" xfId="46" builtinId="47"/>
    <cellStyle name="60% - Ênfase 5" xfId="47" builtinId="48"/>
    <cellStyle name="60% - Ênfase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Elastico!$B$2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Elastico!$A$3:$A$23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Elastico!$B$3:$B$23</c:f>
              <c:numCache>
                <c:formatCode>0.0000_ </c:formatCode>
                <c:ptCount val="21"/>
                <c:pt idx="0">
                  <c:v>0</c:v>
                </c:pt>
                <c:pt idx="1">
                  <c:v>0.026811993646169</c:v>
                </c:pt>
                <c:pt idx="2">
                  <c:v>-0.00867446853258391</c:v>
                </c:pt>
                <c:pt idx="3">
                  <c:v>0.0146352664279692</c:v>
                </c:pt>
                <c:pt idx="4">
                  <c:v>-0.00856191054989464</c:v>
                </c:pt>
                <c:pt idx="5">
                  <c:v>0.00922676507259923</c:v>
                </c:pt>
                <c:pt idx="6">
                  <c:v>-0.00676244335432363</c:v>
                </c:pt>
                <c:pt idx="7">
                  <c:v>0.00625848097019244</c:v>
                </c:pt>
                <c:pt idx="8">
                  <c:v>-0.00500823355844027</c:v>
                </c:pt>
                <c:pt idx="9">
                  <c:v>0.00438140540281573</c:v>
                </c:pt>
                <c:pt idx="10">
                  <c:v>-0.0036270283178701</c:v>
                </c:pt>
                <c:pt idx="11">
                  <c:v>0.00310642330996491</c:v>
                </c:pt>
                <c:pt idx="12">
                  <c:v>-0.00260517885816669</c:v>
                </c:pt>
                <c:pt idx="13">
                  <c:v>0.0022133328555678</c:v>
                </c:pt>
                <c:pt idx="14">
                  <c:v>-0.00186542189069838</c:v>
                </c:pt>
                <c:pt idx="15">
                  <c:v>0.00157998922444702</c:v>
                </c:pt>
                <c:pt idx="16">
                  <c:v>-0.00133415323027619</c:v>
                </c:pt>
                <c:pt idx="17">
                  <c:v>0.00112869187940401</c:v>
                </c:pt>
                <c:pt idx="18">
                  <c:v>-0.000953762033164107</c:v>
                </c:pt>
                <c:pt idx="19">
                  <c:v>0.00080652236929013</c:v>
                </c:pt>
                <c:pt idx="20">
                  <c:v>-0.000681711075283919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Elastico!$C$2</c:f>
              <c:strCache>
                <c:ptCount val="1"/>
                <c:pt idx="0">
                  <c:v>P1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Elastico!$A$3:$A$23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Elastico!$C$3:$C$23</c:f>
              <c:numCache>
                <c:formatCode>0.0000_ </c:formatCode>
                <c:ptCount val="21"/>
                <c:pt idx="0">
                  <c:v>0</c:v>
                </c:pt>
                <c:pt idx="1">
                  <c:v>0.0294067027087015</c:v>
                </c:pt>
                <c:pt idx="2">
                  <c:v>-0.0161262563241267</c:v>
                </c:pt>
                <c:pt idx="3">
                  <c:v>0.0259182905247348</c:v>
                </c:pt>
                <c:pt idx="4">
                  <c:v>-0.0235768887985408</c:v>
                </c:pt>
                <c:pt idx="5">
                  <c:v>0.0279785915813038</c:v>
                </c:pt>
                <c:pt idx="6">
                  <c:v>-0.0290329050082547</c:v>
                </c:pt>
                <c:pt idx="7">
                  <c:v>0.0321669043097998</c:v>
                </c:pt>
                <c:pt idx="8">
                  <c:v>-0.0344977310779089</c:v>
                </c:pt>
                <c:pt idx="9">
                  <c:v>0.0375956679322853</c:v>
                </c:pt>
                <c:pt idx="10">
                  <c:v>-0.0406479198145551</c:v>
                </c:pt>
                <c:pt idx="11">
                  <c:v>0.0441205374073732</c:v>
                </c:pt>
                <c:pt idx="12">
                  <c:v>-0.0477971513737849</c:v>
                </c:pt>
                <c:pt idx="13">
                  <c:v>0.0518297176350664</c:v>
                </c:pt>
                <c:pt idx="14">
                  <c:v>-0.0561759330491696</c:v>
                </c:pt>
                <c:pt idx="15">
                  <c:v>0.0609008315892607</c:v>
                </c:pt>
                <c:pt idx="16">
                  <c:v>-0.0660155139323384</c:v>
                </c:pt>
                <c:pt idx="17">
                  <c:v>0.0715638292082728</c:v>
                </c:pt>
                <c:pt idx="18">
                  <c:v>-0.0775762692684752</c:v>
                </c:pt>
                <c:pt idx="19">
                  <c:v>0.0840950162359027</c:v>
                </c:pt>
                <c:pt idx="20">
                  <c:v>-0.0911609071884807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7605511"/>
        <c:axId val="287011872"/>
      </c:scatterChart>
      <c:valAx>
        <c:axId val="847605511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87011872"/>
        <c:crosses val="autoZero"/>
        <c:crossBetween val="midCat"/>
        <c:majorUnit val="1"/>
      </c:valAx>
      <c:valAx>
        <c:axId val="287011872"/>
        <c:scaling>
          <c:orientation val="minMax"/>
          <c:max val="0.4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47605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79375</xdr:colOff>
      <xdr:row>24</xdr:row>
      <xdr:rowOff>69850</xdr:rowOff>
    </xdr:from>
    <xdr:to>
      <xdr:col>8</xdr:col>
      <xdr:colOff>554990</xdr:colOff>
      <xdr:row>50</xdr:row>
      <xdr:rowOff>59690</xdr:rowOff>
    </xdr:to>
    <xdr:graphicFrame>
      <xdr:nvGraphicFramePr>
        <xdr:cNvPr id="8" name="Gráfico 7"/>
        <xdr:cNvGraphicFramePr/>
      </xdr:nvGraphicFramePr>
      <xdr:xfrm>
        <a:off x="79375" y="3956050"/>
        <a:ext cx="5809615" cy="419989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L23"/>
  <sheetViews>
    <sheetView tabSelected="1" workbookViewId="0">
      <selection activeCell="J10" sqref="J10"/>
    </sheetView>
  </sheetViews>
  <sheetFormatPr defaultColWidth="9.14285714285714" defaultRowHeight="12.75"/>
  <cols>
    <col min="4" max="5" width="11.5714285714286"/>
    <col min="6" max="6" width="7.42857142857143" customWidth="1"/>
    <col min="7" max="7" width="12.8571428571429" customWidth="1"/>
    <col min="10" max="10" width="12.8571428571429"/>
    <col min="12" max="12" width="14"/>
  </cols>
  <sheetData>
    <row r="2" spans="1:1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7</v>
      </c>
      <c r="J2">
        <v>3</v>
      </c>
      <c r="L2">
        <f>(beta1+delta*alpha4)/(beta0-delta*alpha1-delta*alpha4)</f>
        <v>0.882352941176471</v>
      </c>
    </row>
    <row r="3" spans="1:12">
      <c r="A3">
        <v>0</v>
      </c>
      <c r="B3" s="1">
        <f>LOG(1)</f>
        <v>0</v>
      </c>
      <c r="C3" s="1">
        <f>LOG(1)</f>
        <v>0</v>
      </c>
      <c r="D3" s="1"/>
      <c r="E3" s="1"/>
      <c r="F3" s="1">
        <f>LN(1000)</f>
        <v>6.90775527898214</v>
      </c>
      <c r="G3">
        <f>LN(1000)</f>
        <v>6.90775527898214</v>
      </c>
      <c r="I3" t="s">
        <v>8</v>
      </c>
      <c r="J3">
        <v>3</v>
      </c>
      <c r="L3" s="2">
        <f>delta/(beta0-delta*alpha1-delta*alpha4)</f>
        <v>0.147058823529412</v>
      </c>
    </row>
    <row r="4" spans="1:10">
      <c r="A4">
        <v>1</v>
      </c>
      <c r="B4" s="1">
        <f>gama1*D-gama0*B3-gama1*F3</f>
        <v>0.026811993646169</v>
      </c>
      <c r="C4" s="1">
        <f>$L$10*D-$L$9*C3-$L$10*G3</f>
        <v>0.0294067027087015</v>
      </c>
      <c r="D4" s="1">
        <f>beta0*B4+beta1*B3</f>
        <v>0.0804359809385071</v>
      </c>
      <c r="E4" s="1">
        <f>beta0*C4+beta1*C3</f>
        <v>0.0882201081261045</v>
      </c>
      <c r="F4" s="1">
        <f>F3+D4</f>
        <v>6.98819125992065</v>
      </c>
      <c r="G4">
        <f>G3+E4</f>
        <v>6.99597538710824</v>
      </c>
      <c r="I4" t="s">
        <v>9</v>
      </c>
      <c r="J4">
        <v>-0.8</v>
      </c>
    </row>
    <row r="5" spans="1:10">
      <c r="A5">
        <v>2</v>
      </c>
      <c r="B5" s="1">
        <f>gama1*D-gama0*B4-gama1*F4</f>
        <v>-0.00867446853258391</v>
      </c>
      <c r="C5" s="1">
        <f>$L$10*D-$L$9*C4-$L$10*G4</f>
        <v>-0.0161262563241267</v>
      </c>
      <c r="D5" s="1">
        <f>beta0*B5+beta1*B4</f>
        <v>0.0544125753407554</v>
      </c>
      <c r="E5" s="1">
        <f>beta0*C5+beta1*C4</f>
        <v>0.0398413391537245</v>
      </c>
      <c r="F5" s="1">
        <f t="shared" ref="F5:F13" si="0">F4+D5</f>
        <v>7.0426038352614</v>
      </c>
      <c r="G5">
        <f t="shared" ref="G5:G23" si="1">G4+E5</f>
        <v>7.03581672626197</v>
      </c>
      <c r="I5" t="s">
        <v>10</v>
      </c>
      <c r="J5">
        <v>0</v>
      </c>
    </row>
    <row r="6" spans="1:10">
      <c r="A6">
        <v>3</v>
      </c>
      <c r="B6" s="1">
        <f>gama1*D-gama0*B5-gama1*F5</f>
        <v>0.0146352664279692</v>
      </c>
      <c r="C6" s="1">
        <f>$L$10*D-$L$9*C5-$L$10*G5</f>
        <v>0.0259182905247348</v>
      </c>
      <c r="D6" s="1">
        <f>beta0*B6+beta1*B5</f>
        <v>0.0178823936861559</v>
      </c>
      <c r="E6" s="1">
        <f>beta0*C6+beta1*C5</f>
        <v>0.0293761026018244</v>
      </c>
      <c r="F6" s="1">
        <f t="shared" si="0"/>
        <v>7.06048622894756</v>
      </c>
      <c r="G6">
        <f t="shared" si="1"/>
        <v>7.06519282886379</v>
      </c>
      <c r="I6" t="s">
        <v>11</v>
      </c>
      <c r="J6">
        <v>0.5</v>
      </c>
    </row>
    <row r="7" spans="1:10">
      <c r="A7">
        <v>4</v>
      </c>
      <c r="B7" s="1">
        <f>gama1*D-gama0*B6-gama1*F6</f>
        <v>-0.00856191054989464</v>
      </c>
      <c r="C7" s="1">
        <f>$L$10*D-$L$9*C6-$L$10*G6</f>
        <v>-0.0235768887985408</v>
      </c>
      <c r="D7" s="1">
        <f>beta0*B7+beta1*B6</f>
        <v>0.0182200676342237</v>
      </c>
      <c r="E7" s="1">
        <f>beta0*C7+beta1*C6</f>
        <v>0.00702420517858204</v>
      </c>
      <c r="F7" s="1">
        <f t="shared" si="0"/>
        <v>7.07870629658178</v>
      </c>
      <c r="G7">
        <f t="shared" si="1"/>
        <v>7.07221703404238</v>
      </c>
      <c r="I7" t="s">
        <v>12</v>
      </c>
      <c r="J7">
        <f>LN(1200)</f>
        <v>7.09007683577609</v>
      </c>
    </row>
    <row r="8" spans="1:7">
      <c r="A8">
        <v>5</v>
      </c>
      <c r="B8" s="1">
        <f>gama1*D-gama0*B7-gama1*F7</f>
        <v>0.00922676507259923</v>
      </c>
      <c r="C8" s="1">
        <f>$L$10*D-$L$9*C7-$L$10*G7</f>
        <v>0.0279785915813038</v>
      </c>
      <c r="D8" s="1">
        <f>beta0*B8+beta1*B7</f>
        <v>0.00199456356811378</v>
      </c>
      <c r="E8" s="1">
        <f>beta0*C8+beta1*C7</f>
        <v>0.0132051083482889</v>
      </c>
      <c r="F8" s="1">
        <f t="shared" si="0"/>
        <v>7.0807008601499</v>
      </c>
      <c r="G8">
        <f t="shared" si="1"/>
        <v>7.08542214239066</v>
      </c>
    </row>
    <row r="9" spans="1:12">
      <c r="A9">
        <v>6</v>
      </c>
      <c r="B9" s="1">
        <f>gama1*D-gama0*B8-gama1*F8</f>
        <v>-0.00676244335432363</v>
      </c>
      <c r="C9" s="1">
        <f>$L$10*D-$L$9*C8-$L$10*G8</f>
        <v>-0.0290329050082547</v>
      </c>
      <c r="D9" s="1">
        <f>beta0*B9+beta1*B8</f>
        <v>0.00739296515482679</v>
      </c>
      <c r="E9" s="1">
        <f>beta0*C9+beta1*C8</f>
        <v>-0.00316294028085284</v>
      </c>
      <c r="F9" s="1">
        <f t="shared" si="0"/>
        <v>7.08809382530472</v>
      </c>
      <c r="G9">
        <f t="shared" si="1"/>
        <v>7.08225920210981</v>
      </c>
      <c r="I9" t="s">
        <v>13</v>
      </c>
      <c r="J9">
        <v>0.6</v>
      </c>
      <c r="L9">
        <f>(beta1+delta*J9)/(beta0-delta*alpha1-delta*J9)</f>
        <v>1.06451612903226</v>
      </c>
    </row>
    <row r="10" spans="1:12">
      <c r="A10">
        <v>7</v>
      </c>
      <c r="B10" s="1">
        <f>gama1*D-gama0*B9-gama1*F9</f>
        <v>0.00625848097019244</v>
      </c>
      <c r="C10" s="1">
        <f>$L$10*D-$L$9*C9-$L$10*G9</f>
        <v>0.0321669043097998</v>
      </c>
      <c r="D10" s="1">
        <f>beta0*B10+beta1*B9</f>
        <v>-0.00151188715239359</v>
      </c>
      <c r="E10" s="1">
        <f>beta0*C10+beta1*C9</f>
        <v>0.00940199790463536</v>
      </c>
      <c r="F10" s="1">
        <f t="shared" si="0"/>
        <v>7.08658193815233</v>
      </c>
      <c r="G10">
        <f t="shared" si="1"/>
        <v>7.09166120001445</v>
      </c>
      <c r="L10" s="2">
        <f>delta/(beta0-delta*alpha1-delta*J9)</f>
        <v>0.161290322580645</v>
      </c>
    </row>
    <row r="11" spans="1:7">
      <c r="A11">
        <v>8</v>
      </c>
      <c r="B11" s="1">
        <f>gama1*D-gama0*B10-gama1*F10</f>
        <v>-0.00500823355844027</v>
      </c>
      <c r="C11" s="1">
        <f>$L$10*D-$L$9*C10-$L$10*G10</f>
        <v>-0.0344977310779089</v>
      </c>
      <c r="D11" s="1">
        <f>beta0*B11+beta1*B10</f>
        <v>0.00375074223525651</v>
      </c>
      <c r="E11" s="1">
        <f>beta0*C11+beta1*C10</f>
        <v>-0.00699248030432709</v>
      </c>
      <c r="F11" s="1">
        <f t="shared" si="0"/>
        <v>7.09033268038759</v>
      </c>
      <c r="G11">
        <f t="shared" si="1"/>
        <v>7.08466871971012</v>
      </c>
    </row>
    <row r="12" spans="1:7">
      <c r="A12">
        <v>9</v>
      </c>
      <c r="B12" s="1">
        <f>gama1*D-gama0*B11-gama1*F11</f>
        <v>0.00438140540281573</v>
      </c>
      <c r="C12" s="1">
        <f>$L$10*D-$L$9*C11-$L$10*G11</f>
        <v>0.0375956679322853</v>
      </c>
      <c r="D12" s="1">
        <f>beta0*B12+beta1*B11</f>
        <v>-0.00188048446687361</v>
      </c>
      <c r="E12" s="1">
        <f>beta0*C12+beta1*C11</f>
        <v>0.00929381056312928</v>
      </c>
      <c r="F12" s="1">
        <f t="shared" si="0"/>
        <v>7.08845219592071</v>
      </c>
      <c r="G12">
        <f t="shared" si="1"/>
        <v>7.09396253027325</v>
      </c>
    </row>
    <row r="13" spans="1:7">
      <c r="A13">
        <v>10</v>
      </c>
      <c r="B13" s="1">
        <f>gama1*D-gama0*B12-gama1*F12</f>
        <v>-0.0036270283178701</v>
      </c>
      <c r="C13" s="1">
        <f>$L$10*D-$L$9*C12-$L$10*G12</f>
        <v>-0.0406479198145551</v>
      </c>
      <c r="D13" s="1">
        <f>beta0*B13+beta1*B12</f>
        <v>0.0022631312548369</v>
      </c>
      <c r="E13" s="1">
        <f>beta0*C13+beta1*C12</f>
        <v>-0.00915675564680929</v>
      </c>
      <c r="F13" s="1">
        <f t="shared" si="0"/>
        <v>7.09071532717555</v>
      </c>
      <c r="G13">
        <f t="shared" si="1"/>
        <v>7.08480577462644</v>
      </c>
    </row>
    <row r="14" spans="1:11">
      <c r="A14">
        <v>11</v>
      </c>
      <c r="B14" s="1">
        <f>gama1*D-gama0*B13-gama1*F13</f>
        <v>0.00310642330996491</v>
      </c>
      <c r="C14" s="1">
        <f>$L$10*D-$L$9*C13-$L$10*G13</f>
        <v>0.0441205374073732</v>
      </c>
      <c r="D14" s="1">
        <f>beta0*B14+beta1*B13</f>
        <v>-0.00156181502371555</v>
      </c>
      <c r="E14" s="1">
        <f>beta0*C14+beta1*C13</f>
        <v>0.0104178527784544</v>
      </c>
      <c r="F14" s="1">
        <f t="shared" ref="F14:F23" si="2">F13+D14</f>
        <v>7.08915351215183</v>
      </c>
      <c r="G14">
        <f t="shared" si="1"/>
        <v>7.09522362740489</v>
      </c>
      <c r="K14">
        <f>J3+J6*J9</f>
        <v>3.3</v>
      </c>
    </row>
    <row r="15" spans="1:11">
      <c r="A15">
        <v>12</v>
      </c>
      <c r="B15" s="1">
        <f>gama1*D-gama0*B14-gama1*F14</f>
        <v>-0.00260517885816669</v>
      </c>
      <c r="C15" s="1">
        <f>$L$10*D-$L$9*C14-$L$10*G14</f>
        <v>-0.0477971513737849</v>
      </c>
      <c r="D15" s="1">
        <f>beta0*B15+beta1*B14</f>
        <v>0.00150373335539467</v>
      </c>
      <c r="E15" s="1">
        <f>beta0*C15+beta1*C14</f>
        <v>-0.0110298418992352</v>
      </c>
      <c r="F15" s="1">
        <f t="shared" si="2"/>
        <v>7.09065724550723</v>
      </c>
      <c r="G15">
        <f t="shared" si="1"/>
        <v>7.08419378550566</v>
      </c>
      <c r="K15">
        <f>J3-J6*J9-J6*J9</f>
        <v>2.4</v>
      </c>
    </row>
    <row r="16" spans="1:7">
      <c r="A16">
        <v>13</v>
      </c>
      <c r="B16" s="1">
        <f>gama1*D-gama0*B15-gama1*F15</f>
        <v>0.0022133328555678</v>
      </c>
      <c r="C16" s="1">
        <f>$L$10*D-$L$9*C15-$L$10*G15</f>
        <v>0.0518297176350664</v>
      </c>
      <c r="D16" s="1">
        <f>beta0*B16+beta1*B15</f>
        <v>-0.00117553800779668</v>
      </c>
      <c r="E16" s="1">
        <f>beta0*C16+beta1*C15</f>
        <v>0.0120976987838444</v>
      </c>
      <c r="F16" s="1">
        <f t="shared" si="2"/>
        <v>7.08948170749943</v>
      </c>
      <c r="G16">
        <f t="shared" si="1"/>
        <v>7.0962914842895</v>
      </c>
    </row>
    <row r="17" spans="1:7">
      <c r="A17">
        <v>14</v>
      </c>
      <c r="B17" s="1">
        <f>gama1*D-gama0*B16-gama1*F16</f>
        <v>-0.00186542189069838</v>
      </c>
      <c r="C17" s="1">
        <f>$L$10*D-$L$9*C16-$L$10*G16</f>
        <v>-0.0561759330491696</v>
      </c>
      <c r="D17" s="1">
        <f>beta0*B17+beta1*B16</f>
        <v>0.00104373289460824</v>
      </c>
      <c r="E17" s="1">
        <f>beta0*C17+beta1*C16</f>
        <v>-0.0130386462423095</v>
      </c>
      <c r="F17" s="1">
        <f t="shared" si="2"/>
        <v>7.09052544039404</v>
      </c>
      <c r="G17">
        <f t="shared" si="1"/>
        <v>7.08325283804719</v>
      </c>
    </row>
    <row r="18" spans="1:7">
      <c r="A18">
        <v>15</v>
      </c>
      <c r="B18" s="1">
        <f>gama1*D-gama0*B17-gama1*F17</f>
        <v>0.00157998922444702</v>
      </c>
      <c r="C18" s="1">
        <f>$L$10*D-$L$9*C17-$L$10*G17</f>
        <v>0.0609008315892607</v>
      </c>
      <c r="D18" s="1">
        <f>beta0*B18+beta1*B17</f>
        <v>-0.000856297998754085</v>
      </c>
      <c r="E18" s="1">
        <f>beta0*C18+beta1*C17</f>
        <v>0.0141746956202735</v>
      </c>
      <c r="F18" s="1">
        <f t="shared" si="2"/>
        <v>7.08966914239529</v>
      </c>
      <c r="G18">
        <f t="shared" si="1"/>
        <v>7.09742753366747</v>
      </c>
    </row>
    <row r="19" spans="1:7">
      <c r="A19">
        <v>16</v>
      </c>
      <c r="B19" s="1">
        <f>gama1*D-gama0*B18-gama1*F18</f>
        <v>-0.00133415323027619</v>
      </c>
      <c r="C19" s="1">
        <f>$L$10*D-$L$9*C18-$L$10*G18</f>
        <v>-0.0660155139323384</v>
      </c>
      <c r="D19" s="1">
        <f>beta0*B19+beta1*B18</f>
        <v>0.000737507982512486</v>
      </c>
      <c r="E19" s="1">
        <f>beta0*C19+beta1*C18</f>
        <v>-0.015344047029233</v>
      </c>
      <c r="F19" s="1">
        <f t="shared" si="2"/>
        <v>7.0904066503778</v>
      </c>
      <c r="G19">
        <f t="shared" si="1"/>
        <v>7.08208348663823</v>
      </c>
    </row>
    <row r="20" spans="1:7">
      <c r="A20">
        <v>17</v>
      </c>
      <c r="B20" s="1">
        <f>gama1*D-gama0*B19-gama1*F19</f>
        <v>0.00112869187940401</v>
      </c>
      <c r="C20" s="1">
        <f>$L$10*D-$L$9*C19-$L$10*G19</f>
        <v>0.0715638292082728</v>
      </c>
      <c r="D20" s="1">
        <f>beta0*B20+beta1*B19</f>
        <v>-0.000616384052616548</v>
      </c>
      <c r="E20" s="1">
        <f>beta0*C20+beta1*C19</f>
        <v>0.0166449458278031</v>
      </c>
      <c r="F20" s="1">
        <f t="shared" si="2"/>
        <v>7.08979026632518</v>
      </c>
      <c r="G20">
        <f t="shared" si="1"/>
        <v>7.09872843246604</v>
      </c>
    </row>
    <row r="21" spans="1:7">
      <c r="A21">
        <v>18</v>
      </c>
      <c r="B21" s="1">
        <f>gama1*D-gama0*B20-gama1*F20</f>
        <v>-0.000953762033164107</v>
      </c>
      <c r="C21" s="1">
        <f>$L$10*D-$L$9*C20-$L$10*G20</f>
        <v>-0.0775762692684752</v>
      </c>
      <c r="D21" s="1">
        <f>beta0*B21+beta1*B20</f>
        <v>0.000524789538719705</v>
      </c>
      <c r="E21" s="1">
        <f>beta0*C21+beta1*C20</f>
        <v>-0.0180373201806072</v>
      </c>
      <c r="F21" s="1">
        <f t="shared" si="2"/>
        <v>7.0903150558639</v>
      </c>
      <c r="G21">
        <f t="shared" si="1"/>
        <v>7.08069111228543</v>
      </c>
    </row>
    <row r="22" spans="1:7">
      <c r="A22">
        <v>19</v>
      </c>
      <c r="B22" s="1">
        <f>gama1*D-gama0*B21-gama1*F21</f>
        <v>0.00080652236929013</v>
      </c>
      <c r="C22" s="1">
        <f>$L$10*D-$L$9*C21-$L$10*G21</f>
        <v>0.0840950162359027</v>
      </c>
      <c r="D22" s="1">
        <f>beta0*B22+beta1*B21</f>
        <v>-0.000441718991621931</v>
      </c>
      <c r="E22" s="1">
        <f>beta0*C22+beta1*C21</f>
        <v>0.0195562409022825</v>
      </c>
      <c r="F22" s="1">
        <f t="shared" si="2"/>
        <v>7.08987333687228</v>
      </c>
      <c r="G22">
        <f t="shared" si="1"/>
        <v>7.10024735318771</v>
      </c>
    </row>
    <row r="23" spans="1:7">
      <c r="A23">
        <v>20</v>
      </c>
      <c r="B23" s="1">
        <f>gama1*D-gama0*B22-gama1*F22</f>
        <v>-0.000681711075283919</v>
      </c>
      <c r="C23" s="1">
        <f>$L$10*D-$L$9*C22-$L$10*G22</f>
        <v>-0.0911609071884807</v>
      </c>
      <c r="D23" s="1">
        <f>beta0*B23+beta1*B22</f>
        <v>0.000374433882018632</v>
      </c>
      <c r="E23" s="1">
        <f>beta0*C23+beta1*C22</f>
        <v>-0.0211976728577341</v>
      </c>
      <c r="F23" s="1">
        <f t="shared" si="2"/>
        <v>7.0902477707543</v>
      </c>
      <c r="G23">
        <f t="shared" si="1"/>
        <v>7.07904968032998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Elastico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lfpdr</dc:creator>
  <cp:lastModifiedBy>lfpdr</cp:lastModifiedBy>
  <dcterms:created xsi:type="dcterms:W3CDTF">2020-09-15T14:36:00Z</dcterms:created>
  <dcterms:modified xsi:type="dcterms:W3CDTF">2020-09-18T20:56:55Z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1046-11.2.0.9665</vt:lpwstr>
  </property>
</Properties>
</file>