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68\Sprint 2 G68\"/>
    </mc:Choice>
  </mc:AlternateContent>
  <xr:revisionPtr revIDLastSave="0" documentId="13_ncr:1_{3CB74BD6-46D9-4740-BD59-15FF588F8F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Backlog'!$A$2:$H$192</definedName>
    <definedName name="Sprint">'Product Backlog'!$E$3:$E$192</definedName>
    <definedName name="SprintTasks">#REF!</definedName>
    <definedName name="Status">'Product Backlog'!$C$3:$C$192</definedName>
    <definedName name="StoryName">'Product Backlog'!$B$3:$B$192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5" i="1" l="1"/>
  <c r="K23" i="1"/>
  <c r="K24" i="1"/>
  <c r="K25" i="1"/>
  <c r="K26" i="1"/>
  <c r="K27" i="1"/>
  <c r="K28" i="1"/>
  <c r="K29" i="1"/>
  <c r="K30" i="1"/>
  <c r="J24" i="1"/>
  <c r="J25" i="1"/>
  <c r="J26" i="1"/>
  <c r="J27" i="1"/>
  <c r="J28" i="1"/>
  <c r="J29" i="1"/>
  <c r="J30" i="1"/>
  <c r="J23" i="1"/>
  <c r="H24" i="1"/>
  <c r="H25" i="1"/>
  <c r="H26" i="1"/>
  <c r="H27" i="1"/>
  <c r="H28" i="1"/>
  <c r="H29" i="1"/>
  <c r="H30" i="1"/>
  <c r="H23" i="1"/>
  <c r="E24" i="1"/>
  <c r="E25" i="1"/>
  <c r="E26" i="1"/>
  <c r="E27" i="1"/>
  <c r="E28" i="1"/>
  <c r="E29" i="1"/>
  <c r="E30" i="1"/>
  <c r="E23" i="1"/>
  <c r="D30" i="1"/>
  <c r="B30" i="1"/>
  <c r="D24" i="1"/>
  <c r="B24" i="1"/>
  <c r="D23" i="1"/>
  <c r="C24" i="1"/>
  <c r="C25" i="1"/>
  <c r="C26" i="1"/>
  <c r="C27" i="1"/>
  <c r="C28" i="1"/>
  <c r="C29" i="1"/>
  <c r="C30" i="1"/>
  <c r="C23" i="1"/>
  <c r="I24" i="1"/>
  <c r="I25" i="1"/>
  <c r="I26" i="1"/>
  <c r="I27" i="1"/>
  <c r="I28" i="1"/>
  <c r="I29" i="1"/>
  <c r="I30" i="1"/>
  <c r="I23" i="1"/>
  <c r="H5" i="1"/>
  <c r="A3" i="1"/>
  <c r="B3" i="1" s="1"/>
  <c r="A4" i="1"/>
  <c r="A5" i="1"/>
  <c r="E7" i="1"/>
  <c r="K22" i="1"/>
  <c r="H22" i="1"/>
  <c r="D22" i="1"/>
  <c r="I22" i="1"/>
  <c r="J15" i="1"/>
  <c r="I15" i="1"/>
  <c r="I16" i="1"/>
  <c r="I17" i="1"/>
  <c r="I18" i="1"/>
  <c r="I19" i="1"/>
  <c r="I20" i="1"/>
  <c r="I21" i="1"/>
  <c r="I14" i="1"/>
  <c r="H15" i="1"/>
  <c r="H16" i="1"/>
  <c r="H14" i="1"/>
  <c r="J4" i="1"/>
  <c r="K16" i="1"/>
  <c r="K15" i="1"/>
  <c r="K14" i="1"/>
  <c r="C17" i="1"/>
  <c r="K17" i="1"/>
  <c r="K18" i="1"/>
  <c r="K19" i="1"/>
  <c r="D4" i="1"/>
  <c r="E33" i="1"/>
  <c r="E6" i="1"/>
  <c r="F6" i="1"/>
  <c r="F7" i="1"/>
  <c r="E8" i="1"/>
  <c r="F34" i="1"/>
  <c r="K21" i="1"/>
  <c r="K20" i="1"/>
  <c r="B5" i="1" l="1"/>
  <c r="D5" i="1" s="1"/>
  <c r="J14" i="1"/>
  <c r="J16" i="1"/>
  <c r="D14" i="1"/>
  <c r="B18" i="1"/>
  <c r="D18" i="1" s="1"/>
  <c r="H18" i="1" s="1"/>
  <c r="D17" i="1"/>
  <c r="H17" i="1" s="1"/>
  <c r="J3" i="1"/>
  <c r="D3" i="1"/>
  <c r="B19" i="1" l="1"/>
  <c r="D19" i="1" s="1"/>
  <c r="H19" i="1" s="1"/>
  <c r="B15" i="1"/>
  <c r="D15" i="1" s="1"/>
  <c r="D6" i="1"/>
  <c r="B20" i="1" l="1"/>
  <c r="D20" i="1" s="1"/>
  <c r="H20" i="1" s="1"/>
  <c r="B16" i="1"/>
  <c r="D16" i="1" s="1"/>
  <c r="D8" i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  <c r="E9" i="1"/>
  <c r="C9" i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<sst xmlns="http://schemas.openxmlformats.org/spreadsheetml/2006/main" count="132" uniqueCount="71">
  <si>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</si>
  <si>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</si>
  <si>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</si>
  <si>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</si>
  <si>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</si>
  <si>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</si>
  <si>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</si>
  <si>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</si>
  <si>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</si>
  <si>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</si>
  <si>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</si>
  <si>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</si>
  <si>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</si>
  <si>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</si>
  <si>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</si>
  <si>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</si>
  <si>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</si>
  <si>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</si>
  <si>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Archivo Gestion Configuracion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</si>
  <si>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</si>
  <si>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</si>
  <si>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</si>
  <si>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</si>
  <si>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</si>
  <si>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</si>
  <si>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</si>
  <si>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</si>
  <si>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</si>
  <si>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</si>
  <si>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</si>
  <si>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</si>
  <si>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 xml:space="preserve"> Se Desarrolla Product Backlog Priorizado</t>
  </si>
  <si>
    <t>Configuración inicial DevOps</t>
  </si>
  <si>
    <t>Construccion UML casos de uso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</si>
  <si>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</si>
  <si>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</si>
  <si>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</si>
  <si>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</si>
  <si>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</si>
  <si>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</si>
  <si>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</si>
  <si>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</si>
  <si>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</si>
  <si>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</si>
  <si>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</si>
  <si>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</si>
  <si>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Creacion y configuracion cuenta Devops (StormBoard y tareas)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</si>
  <si>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</si>
  <si>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</si>
  <si>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</si>
  <si>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</si>
  <si>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</si>
  <si>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Desarrollar Product Backlog Priorizado</t>
  </si>
  <si>
    <t>Pie de pagina</t>
  </si>
  <si>
    <t>Barra de navegación</t>
  </si>
  <si>
    <t>Creación Tarjeta</t>
  </si>
  <si>
    <t>Edición Tarjeta</t>
  </si>
  <si>
    <t>Creación usuario</t>
  </si>
  <si>
    <t>Inicio de Sesión</t>
  </si>
  <si>
    <t>Mostrar productos (Inicio)</t>
  </si>
  <si>
    <t>Encabezado</t>
  </si>
  <si>
    <t>Interfaz Grafica</t>
  </si>
  <si>
    <t>Desarrollo de un footer que permita mostrar elementos comunes a todas las pestañas.</t>
  </si>
  <si>
    <t>Construcción de una barra de navegación para una aplicación de una sola pagina, que permita cargar todos los componentes en la pagina principal.</t>
  </si>
  <si>
    <t>Formulario para crear productos que un usuario logueado quiere intercambiar.</t>
  </si>
  <si>
    <t>Crear un formulario que permita cargar los datos de un articulo y poder actualizarlos.</t>
  </si>
  <si>
    <t>Formulario para creación de usuarios en la aplicación WEB.</t>
  </si>
  <si>
    <t>Ventana de login para poder hacer uso de la pagina WEB.</t>
  </si>
  <si>
    <t>Craer un componente tarjetas que pueda cargar imágenes y descripción de los articulos que se desean intercambiar por los usuarios de la apolicación.</t>
  </si>
  <si>
    <t>Creación de un encabezado con logo para distinguir la marca de la pagina.</t>
  </si>
  <si>
    <t>Entrega Sprint 2 (Interfaz Grafica)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</si>
</sst>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73" formatCode="[$-F800]dddd\,\ mmmm\ dd\,\ yyyy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vertical="top" wrapText="1"/>
    </xf>
    <xf numFmtId="0" fontId="21" fillId="4" borderId="15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5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0" fillId="0" borderId="1" xfId="0" applyFont="1" applyFill="1" applyBorder="1"/>
    <xf numFmtId="173" fontId="1" fillId="0" borderId="1" xfId="0" applyNumberFormat="1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77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76" headerRowBorderDxfId="175" tableBorderDxfId="174" totalsRowBorderDxfId="173">
  <tableColumns count="10">
    <tableColumn id="1" xr3:uid="{66CC9B29-972E-440A-912D-BD4A014746AB}" name="Incr." dataDxfId="10">
      <calculatedColumnFormula>Tabla1[[#This Row],[Days]]/49</calculatedColumnFormula>
    </tableColumn>
    <tableColumn id="2" xr3:uid="{8DB82F78-68F3-42A2-850E-63D287D60F0F}" name="Start" dataDxfId="172"/>
    <tableColumn id="3" xr3:uid="{F968D6EE-A810-4E1A-B390-2EB3FDF1FEBC}" name="Days" dataDxfId="171"/>
    <tableColumn id="4" xr3:uid="{AAF044F0-1EF6-4F39-B0EC-7E4FF5284F1E}" name="End" dataDxfId="170"/>
    <tableColumn id="5" xr3:uid="{43FD3FBC-D2AD-4693-A6D3-2D3C3CEA7764}" name="Estimated Size" dataDxfId="169"/>
    <tableColumn id="6" xr3:uid="{845D7AAE-192D-4ACB-98F1-13E2AB396319}" name="Real Size" dataDxfId="168"/>
    <tableColumn id="7" xr3:uid="{3A55337D-C59A-4152-AB89-7F958089BEB6}" name="Status" dataDxfId="167"/>
    <tableColumn id="8" xr3:uid="{38918B64-CCE0-4636-A5E4-263FE5F24E44}" name="Release Date"/>
    <tableColumn id="9" xr3:uid="{60143B17-7058-4AA2-BE5E-4B4A6B0F3F79}" name="Goal" dataDxfId="166"/>
    <tableColumn id="10" xr3:uid="{08E89F60-45A7-4FE5-84CF-07185CF17579}" name="% Esfuerzo vs Estimación" dataDxfId="16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164" headerRowBorderDxfId="163" tableBorderDxfId="162">
  <tableColumns count="11">
    <tableColumn id="1" xr3:uid="{3F7F6DD2-6EA2-4440-BD0B-88E2A12AF313}" name="Sprint" dataDxfId="161"/>
    <tableColumn id="2" xr3:uid="{62768372-7E11-44D1-A207-F692349A3997}" name="Start" dataDxfId="160">
      <calculatedColumnFormula>IF(AND(B13&lt;&gt;"",C13&lt;&gt;"",C14&lt;&gt;""),B13+C13,"")</calculatedColumnFormula>
    </tableColumn>
    <tableColumn id="3" xr3:uid="{F25C110E-5E39-4470-8BC8-391189A23F6A}" name="Days" dataDxfId="159"/>
    <tableColumn id="4" xr3:uid="{B5697784-C933-4A45-8BA8-617CDCABE74D}" name="End" dataDxfId="158">
      <calculatedColumnFormula>IF(AND(B14&lt;&gt;"",C14&lt;&gt;""),B14+C14-1,"")</calculatedColumnFormula>
    </tableColumn>
    <tableColumn id="5" xr3:uid="{5518327B-86C2-485C-AF9A-553A341AB62F}" name="Estimated Size" dataDxfId="157"/>
    <tableColumn id="6" xr3:uid="{8EE1AD7A-512C-42AD-9C83-F3DE570521F3}" name="Real Size" dataDxfId="156"/>
    <tableColumn id="7" xr3:uid="{879F25EC-AE5A-403A-BB1E-715A98E973E5}" name="Status" dataDxfId="155"/>
    <tableColumn id="8" xr3:uid="{35D9BAA4-D3E2-4602-BFEC-3D9FAF91D9FB}" name="Release Date" dataDxfId="154"/>
    <tableColumn id="9" xr3:uid="{25759FDC-EAD4-41CE-B98D-B6CA5005C897}" name="Goal" dataDxfId="153"/>
    <tableColumn id="10" xr3:uid="{767130C5-3778-4D2D-B165-AAC8557C9C26}" name="Increment" dataDxfId="152"/>
    <tableColumn id="11" xr3:uid="{BB50C29E-17AE-4847-B617-C1464CB872F4}" name="% Error estimación" dataDxfId="1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87" totalsRowShown="0" headerRowDxfId="150" dataDxfId="149" tableBorderDxfId="148">
  <tableColumns count="9">
    <tableColumn id="1" xr3:uid="{5C9319BF-6D02-43C9-BCA9-5EDBE9878A57}" name="Story ID" dataDxfId="147"/>
    <tableColumn id="2" xr3:uid="{4C99E7E9-CEA2-43DA-87BD-F48F11ACCC65}" name="Story name" dataDxfId="146"/>
    <tableColumn id="3" xr3:uid="{0A2A499E-9D5E-466D-A989-7A59E43BB357}" name="Status" dataDxfId="145"/>
    <tableColumn id="4" xr3:uid="{5469DBC9-3DA2-4F4B-8710-F10B84BF1829}" name="Size" dataDxfId="144"/>
    <tableColumn id="5" xr3:uid="{5305EA1B-B894-4B83-B24C-75E39016D04C}" name="Sprint" dataDxfId="143"/>
    <tableColumn id="6" xr3:uid="{04E09A1B-DCFB-4289-8952-40AB55E5A7FA}" name="Priority" dataDxfId="142"/>
    <tableColumn id="7" xr3:uid="{81D2D2DA-2F15-4682-AF3F-DDC36F5414A0}" name="Story Type" dataDxfId="141"/>
    <tableColumn id="8" xr3:uid="{7448AE9C-D97B-4E61-83F8-FFB1973FA36F}" name="Comments" dataDxfId="140"/>
    <tableColumn id="9" xr3:uid="{44E148DE-5F04-4CEE-9AAC-6230A237917E}" name="Additional Comments" dataDxfId="13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85" zoomScaleNormal="85" workbookViewId="0">
      <selection activeCell="F5" sqref="F5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.140625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26" s="63" customFormat="1" ht="25.15" customHeight="1" x14ac:dyDescent="0.2">
      <c r="A2" s="61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9" t="s">
        <v>7</v>
      </c>
      <c r="H2" s="58" t="s">
        <v>8</v>
      </c>
      <c r="I2" s="59" t="s">
        <v>9</v>
      </c>
      <c r="J2" s="60" t="s">
        <v>10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2">
      <c r="A3" s="81">
        <f>Tabla1[[#This Row],[Days]]/49</f>
        <v>6.1224489795918366E-2</v>
      </c>
      <c r="B3" s="4">
        <f>IF(OR(B17="",A3=""),"",B14)</f>
        <v>44844</v>
      </c>
      <c r="C3" s="41">
        <v>3</v>
      </c>
      <c r="D3" s="4">
        <f t="shared" ref="D3:D9" si="0">IF(OR(B3="",C3=""),"",B3+C3-1)</f>
        <v>44846</v>
      </c>
      <c r="E3" s="100">
        <v>3</v>
      </c>
      <c r="F3" s="100">
        <v>3</v>
      </c>
      <c r="G3" s="6" t="s">
        <v>11</v>
      </c>
      <c r="H3" s="7">
        <v>44846</v>
      </c>
      <c r="I3" s="77" t="s">
        <v>39</v>
      </c>
      <c r="J3" s="42">
        <f>(F3/E3)</f>
        <v>1</v>
      </c>
    </row>
    <row r="4" spans="1:26" ht="12.75" customHeight="1" x14ac:dyDescent="0.2">
      <c r="A4" s="81">
        <f>Tabla1[[#This Row],[Days]]/49</f>
        <v>0.24489795918367346</v>
      </c>
      <c r="B4" s="4">
        <v>44846</v>
      </c>
      <c r="C4" s="41">
        <v>12</v>
      </c>
      <c r="D4" s="4">
        <f t="shared" ref="D4" si="1">IF(OR(B4="",C4=""),"",B4+C4-1)</f>
        <v>44857</v>
      </c>
      <c r="E4" s="100">
        <v>12</v>
      </c>
      <c r="F4" s="100">
        <v>12</v>
      </c>
      <c r="G4" s="101" t="s">
        <v>11</v>
      </c>
      <c r="H4" s="79" t="s">
        <v>40</v>
      </c>
      <c r="I4" s="77" t="s">
        <v>38</v>
      </c>
      <c r="J4" s="42">
        <f>(F4/E4)</f>
        <v>1</v>
      </c>
    </row>
    <row r="5" spans="1:26" ht="12.75" customHeight="1" x14ac:dyDescent="0.2">
      <c r="A5" s="98">
        <f>Tabla1[[#This Row],[Days]]/49</f>
        <v>0.2857142857142857</v>
      </c>
      <c r="B5" s="4">
        <f t="shared" ref="B5:B8" si="2">IF(A5="","",B4+C4)</f>
        <v>44858</v>
      </c>
      <c r="C5" s="5">
        <v>14</v>
      </c>
      <c r="D5" s="4">
        <f t="shared" si="0"/>
        <v>44871</v>
      </c>
      <c r="E5" s="3">
        <v>14</v>
      </c>
      <c r="F5" s="27">
        <f>IF(A5="","",SUMIF(G$23:G$30,'Release Plan'!G5,F$23:F$30))</f>
        <v>14</v>
      </c>
      <c r="G5" s="8" t="s">
        <v>11</v>
      </c>
      <c r="H5" s="7">
        <f>Tabla1[[#This Row],[End]]</f>
        <v>44871</v>
      </c>
      <c r="I5" s="8" t="s">
        <v>70</v>
      </c>
      <c r="J5" s="42"/>
    </row>
    <row r="6" spans="1:26" ht="12.75" customHeight="1" x14ac:dyDescent="0.2">
      <c r="A6" s="98"/>
      <c r="B6" s="4"/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42"/>
    </row>
    <row r="7" spans="1:26" ht="12.75" customHeight="1" x14ac:dyDescent="0.2">
      <c r="A7" s="98"/>
      <c r="B7" s="4"/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42"/>
    </row>
    <row r="8" spans="1:26" ht="12.75" customHeight="1" x14ac:dyDescent="0.2">
      <c r="A8" s="98"/>
      <c r="B8" s="4"/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42"/>
    </row>
    <row r="9" spans="1:26" ht="12.75" customHeight="1" x14ac:dyDescent="0.2">
      <c r="A9" s="98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43"/>
    </row>
    <row r="10" spans="1:26" ht="12.75" customHeight="1" x14ac:dyDescent="0.2">
      <c r="A10" s="99"/>
      <c r="B10" s="44"/>
      <c r="C10" s="44"/>
      <c r="D10" s="44"/>
      <c r="E10" s="44"/>
      <c r="F10" s="44"/>
      <c r="G10" s="44"/>
      <c r="H10" s="44"/>
      <c r="I10" s="44"/>
      <c r="J10" s="45"/>
    </row>
    <row r="11" spans="1:26" ht="12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</row>
    <row r="12" spans="1:26" ht="49.9" customHeight="1" x14ac:dyDescent="0.2">
      <c r="A12" s="86" t="s">
        <v>13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</row>
    <row r="13" spans="1:26" ht="25.15" customHeight="1" x14ac:dyDescent="0.2">
      <c r="A13" s="58" t="s">
        <v>14</v>
      </c>
      <c r="B13" s="58" t="s">
        <v>2</v>
      </c>
      <c r="C13" s="58" t="s">
        <v>3</v>
      </c>
      <c r="D13" s="78" t="s">
        <v>4</v>
      </c>
      <c r="E13" s="58" t="s">
        <v>5</v>
      </c>
      <c r="F13" s="58" t="s">
        <v>6</v>
      </c>
      <c r="G13" s="59" t="s">
        <v>7</v>
      </c>
      <c r="H13" s="58" t="s">
        <v>8</v>
      </c>
      <c r="I13" s="59" t="s">
        <v>9</v>
      </c>
      <c r="J13" s="58" t="s">
        <v>15</v>
      </c>
      <c r="K13" s="6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0" customFormat="1" ht="12.75" customHeight="1" x14ac:dyDescent="0.2">
      <c r="A14" s="16">
        <v>0</v>
      </c>
      <c r="B14" s="13">
        <v>44844</v>
      </c>
      <c r="C14" s="41">
        <v>1</v>
      </c>
      <c r="D14" s="4">
        <f t="shared" ref="D14:D16" si="3">IF(AND(B14&lt;&gt;"",C14&lt;&gt;""),B14+C14-1,"")</f>
        <v>44844</v>
      </c>
      <c r="E14" s="11">
        <v>1</v>
      </c>
      <c r="F14" s="80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83">
        <f>$E$3/3</f>
        <v>1</v>
      </c>
      <c r="K14" s="42">
        <f t="shared" ref="K14:K16" si="4">(F14/E14)-1</f>
        <v>0</v>
      </c>
    </row>
    <row r="15" spans="1:26" s="40" customFormat="1" ht="12.75" customHeight="1" x14ac:dyDescent="0.2">
      <c r="A15" s="16">
        <v>0</v>
      </c>
      <c r="B15" s="4">
        <f t="shared" ref="B15:B16" si="5">IF(AND(B14&lt;&gt;"",C14&lt;&gt;"",C15&lt;&gt;""),B14+C14,"")</f>
        <v>44845</v>
      </c>
      <c r="C15" s="41">
        <v>1</v>
      </c>
      <c r="D15" s="4">
        <f t="shared" si="3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Construccion UML casos de uso</v>
      </c>
      <c r="J15" s="83">
        <f t="shared" ref="J15:J16" si="6">$E$3/3</f>
        <v>1</v>
      </c>
      <c r="K15" s="42">
        <f t="shared" si="4"/>
        <v>0</v>
      </c>
    </row>
    <row r="16" spans="1:26" s="40" customFormat="1" ht="12.75" customHeight="1" x14ac:dyDescent="0.2">
      <c r="A16" s="16">
        <v>0</v>
      </c>
      <c r="B16" s="4">
        <f t="shared" si="5"/>
        <v>44846</v>
      </c>
      <c r="C16" s="41">
        <v>1</v>
      </c>
      <c r="D16" s="4">
        <f t="shared" si="3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83">
        <f t="shared" si="6"/>
        <v>1</v>
      </c>
      <c r="K16" s="42">
        <f t="shared" si="4"/>
        <v>0</v>
      </c>
    </row>
    <row r="17" spans="1:12" ht="12.75" customHeight="1" x14ac:dyDescent="0.2">
      <c r="A17" s="16">
        <v>1</v>
      </c>
      <c r="B17" s="13">
        <v>44846</v>
      </c>
      <c r="C17" s="41">
        <f>+F17*1/F$17</f>
        <v>1</v>
      </c>
      <c r="D17" s="4">
        <f t="shared" ref="D17:D30" si="7">IF(AND(B17&lt;&gt;"",C17&lt;&gt;""),B17+C17-1,"")</f>
        <v>44846</v>
      </c>
      <c r="E17" s="11">
        <v>1</v>
      </c>
      <c r="F17" s="3">
        <v>1</v>
      </c>
      <c r="G17" s="6" t="s">
        <v>11</v>
      </c>
      <c r="H17" s="7">
        <f>Tabla2[[#This Row],[End]]</f>
        <v>44846</v>
      </c>
      <c r="I17" s="15" t="str">
        <f>'Product Backlog'!B6</f>
        <v>Desarrollar Product Backlog Priorizado</v>
      </c>
      <c r="J17" s="83">
        <v>4.8000000000000001E-2</v>
      </c>
      <c r="K17" s="42">
        <f>(F17/E17)-1</f>
        <v>0</v>
      </c>
    </row>
    <row r="18" spans="1:12" ht="12.75" customHeight="1" x14ac:dyDescent="0.2">
      <c r="A18" s="16">
        <v>1</v>
      </c>
      <c r="B18" s="4">
        <f t="shared" ref="B18:B30" si="8">IF(AND(B17&lt;&gt;"",C17&lt;&gt;"",C18&lt;&gt;""),B17+C17,"")</f>
        <v>44847</v>
      </c>
      <c r="C18" s="41">
        <v>2</v>
      </c>
      <c r="D18" s="4">
        <f t="shared" si="7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tr">
        <f>'Product Backlog'!B7</f>
        <v>Construir Repositorio (Github) donde integraran el Trabajo</v>
      </c>
      <c r="J18" s="81">
        <v>4.8000000000000001E-2</v>
      </c>
      <c r="K18" s="42">
        <f t="shared" ref="K18:K30" si="9">(F18/E18)-1</f>
        <v>0</v>
      </c>
    </row>
    <row r="19" spans="1:12" ht="12.75" customHeight="1" x14ac:dyDescent="0.2">
      <c r="A19" s="16">
        <v>1</v>
      </c>
      <c r="B19" s="4">
        <f t="shared" si="8"/>
        <v>44849</v>
      </c>
      <c r="C19" s="41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tr">
        <f>'Product Backlog'!B8</f>
        <v>Construir Archivo Gestion Configuracion</v>
      </c>
      <c r="J19" s="81">
        <v>4.8000000000000001E-2</v>
      </c>
      <c r="K19" s="42">
        <f t="shared" si="9"/>
        <v>0</v>
      </c>
    </row>
    <row r="20" spans="1:12" ht="12.75" customHeight="1" x14ac:dyDescent="0.2">
      <c r="A20" s="16">
        <v>1</v>
      </c>
      <c r="B20" s="4">
        <f t="shared" si="8"/>
        <v>44851</v>
      </c>
      <c r="C20" s="41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tr">
        <f>'Product Backlog'!B9</f>
        <v>Construir Historias de Usuario a desarrollar en Sprint No.1</v>
      </c>
      <c r="J20" s="81">
        <v>4.8000000000000001E-2</v>
      </c>
      <c r="K20" s="42">
        <f t="shared" si="9"/>
        <v>0</v>
      </c>
    </row>
    <row r="21" spans="1:12" ht="12.75" customHeight="1" x14ac:dyDescent="0.2">
      <c r="A21" s="16">
        <v>1</v>
      </c>
      <c r="B21" s="4">
        <f t="shared" si="8"/>
        <v>44856</v>
      </c>
      <c r="C21" s="41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tr">
        <f>'Product Backlog'!B10</f>
        <v>Creacion y configuracion cuenta Devops (StormBoard y tareas)</v>
      </c>
      <c r="J21" s="81">
        <v>4.8000000000000001E-2</v>
      </c>
      <c r="K21" s="42">
        <f t="shared" si="9"/>
        <v>0</v>
      </c>
    </row>
    <row r="22" spans="1:12" ht="12.75" customHeight="1" x14ac:dyDescent="0.2">
      <c r="A22" s="16">
        <v>1</v>
      </c>
      <c r="B22" s="4">
        <v>44848</v>
      </c>
      <c r="C22" s="41">
        <v>10</v>
      </c>
      <c r="D22" s="4">
        <f t="shared" si="7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83">
        <v>0</v>
      </c>
      <c r="K22" s="42">
        <f t="shared" si="9"/>
        <v>0</v>
      </c>
    </row>
    <row r="23" spans="1:12" ht="12.75" customHeight="1" x14ac:dyDescent="0.2">
      <c r="A23" s="16">
        <v>2</v>
      </c>
      <c r="B23" s="4">
        <v>44858</v>
      </c>
      <c r="C23" s="41">
        <f>'Product Backlog'!D12</f>
        <v>1</v>
      </c>
      <c r="D23" s="4">
        <f t="shared" si="7"/>
        <v>44858</v>
      </c>
      <c r="E23" s="41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Pie de pagina</v>
      </c>
      <c r="J23" s="104">
        <f>Tabla2[[#This Row],[Days]]/49</f>
        <v>2.0408163265306121E-2</v>
      </c>
      <c r="K23" s="42">
        <f t="shared" si="9"/>
        <v>0</v>
      </c>
    </row>
    <row r="24" spans="1:12" ht="12.75" customHeight="1" x14ac:dyDescent="0.2">
      <c r="A24" s="16">
        <v>2</v>
      </c>
      <c r="B24" s="4">
        <f t="shared" ref="B24" si="10">IF(AND(B23&lt;&gt;"",C23&lt;&gt;"",C24&lt;&gt;""),B23+C23,"")</f>
        <v>44859</v>
      </c>
      <c r="C24" s="41">
        <f>'Product Backlog'!D13</f>
        <v>1</v>
      </c>
      <c r="D24" s="4">
        <f t="shared" si="7"/>
        <v>44859</v>
      </c>
      <c r="E24" s="41">
        <f>Tabla2[[#This Row],[Days]]</f>
        <v>1</v>
      </c>
      <c r="F24" s="11">
        <v>1</v>
      </c>
      <c r="G24" s="14" t="s">
        <v>11</v>
      </c>
      <c r="H24" s="7">
        <f>Tabla2[[#This Row],[End]]</f>
        <v>44859</v>
      </c>
      <c r="I24" s="15" t="str">
        <f>'Product Backlog'!B13</f>
        <v>Barra de navegación</v>
      </c>
      <c r="J24" s="104">
        <f>Tabla2[[#This Row],[Days]]/49</f>
        <v>2.0408163265306121E-2</v>
      </c>
      <c r="K24" s="42">
        <f t="shared" si="9"/>
        <v>0</v>
      </c>
    </row>
    <row r="25" spans="1:12" ht="12.75" customHeight="1" x14ac:dyDescent="0.2">
      <c r="A25" s="16">
        <v>2</v>
      </c>
      <c r="B25" s="4">
        <f t="shared" si="8"/>
        <v>44860</v>
      </c>
      <c r="C25" s="41">
        <f>'Product Backlog'!D14</f>
        <v>2</v>
      </c>
      <c r="D25" s="4">
        <f t="shared" si="7"/>
        <v>44861</v>
      </c>
      <c r="E25" s="41">
        <f>Tabla2[[#This Row],[Days]]</f>
        <v>2</v>
      </c>
      <c r="F25" s="3">
        <v>2</v>
      </c>
      <c r="G25" s="103" t="s">
        <v>11</v>
      </c>
      <c r="H25" s="7">
        <f>Tabla2[[#This Row],[End]]</f>
        <v>44861</v>
      </c>
      <c r="I25" s="15" t="str">
        <f>'Product Backlog'!B14</f>
        <v>Creación Tarjeta</v>
      </c>
      <c r="J25" s="104">
        <f>Tabla2[[#This Row],[Days]]/49</f>
        <v>4.0816326530612242E-2</v>
      </c>
      <c r="K25" s="42">
        <f t="shared" si="9"/>
        <v>0</v>
      </c>
    </row>
    <row r="26" spans="1:12" ht="12.75" customHeight="1" x14ac:dyDescent="0.2">
      <c r="A26" s="16">
        <v>2</v>
      </c>
      <c r="B26" s="4">
        <f t="shared" si="8"/>
        <v>44862</v>
      </c>
      <c r="C26" s="41">
        <f>'Product Backlog'!D15</f>
        <v>1</v>
      </c>
      <c r="D26" s="4">
        <f t="shared" si="7"/>
        <v>44862</v>
      </c>
      <c r="E26" s="41">
        <f>Tabla2[[#This Row],[Days]]</f>
        <v>1</v>
      </c>
      <c r="F26" s="3">
        <v>1</v>
      </c>
      <c r="G26" s="103" t="s">
        <v>11</v>
      </c>
      <c r="H26" s="7">
        <f>Tabla2[[#This Row],[End]]</f>
        <v>44862</v>
      </c>
      <c r="I26" s="15" t="str">
        <f>'Product Backlog'!B15</f>
        <v>Edición Tarjeta</v>
      </c>
      <c r="J26" s="104">
        <f>Tabla2[[#This Row],[Days]]/49</f>
        <v>2.0408163265306121E-2</v>
      </c>
      <c r="K26" s="42">
        <f t="shared" si="9"/>
        <v>0</v>
      </c>
    </row>
    <row r="27" spans="1:12" ht="12.75" customHeight="1" x14ac:dyDescent="0.2">
      <c r="A27" s="16">
        <v>2</v>
      </c>
      <c r="B27" s="102">
        <f t="shared" si="8"/>
        <v>44863</v>
      </c>
      <c r="C27" s="41">
        <f>'Product Backlog'!D16</f>
        <v>2</v>
      </c>
      <c r="D27" s="102">
        <f t="shared" si="7"/>
        <v>44864</v>
      </c>
      <c r="E27" s="41">
        <f>Tabla2[[#This Row],[Days]]</f>
        <v>2</v>
      </c>
      <c r="F27" s="16">
        <v>2</v>
      </c>
      <c r="G27" s="16" t="s">
        <v>11</v>
      </c>
      <c r="H27" s="7">
        <f>Tabla2[[#This Row],[End]]</f>
        <v>44864</v>
      </c>
      <c r="I27" s="15" t="str">
        <f>'Product Backlog'!B16</f>
        <v>Creación usuario</v>
      </c>
      <c r="J27" s="104">
        <f>Tabla2[[#This Row],[Days]]/49</f>
        <v>4.0816326530612242E-2</v>
      </c>
      <c r="K27" s="42">
        <f t="shared" si="9"/>
        <v>0</v>
      </c>
    </row>
    <row r="28" spans="1:12" ht="12.75" customHeight="1" x14ac:dyDescent="0.2">
      <c r="A28" s="16">
        <v>2</v>
      </c>
      <c r="B28" s="102">
        <f t="shared" si="8"/>
        <v>44865</v>
      </c>
      <c r="C28" s="41">
        <f>'Product Backlog'!D17</f>
        <v>2</v>
      </c>
      <c r="D28" s="102">
        <f t="shared" si="7"/>
        <v>44866</v>
      </c>
      <c r="E28" s="41">
        <f>Tabla2[[#This Row],[Days]]</f>
        <v>2</v>
      </c>
      <c r="F28" s="16">
        <v>2</v>
      </c>
      <c r="G28" s="16" t="s">
        <v>11</v>
      </c>
      <c r="H28" s="7">
        <f>Tabla2[[#This Row],[End]]</f>
        <v>44866</v>
      </c>
      <c r="I28" s="15" t="str">
        <f>'Product Backlog'!B17</f>
        <v>Inicio de Sesión</v>
      </c>
      <c r="J28" s="104">
        <f>Tabla2[[#This Row],[Days]]/49</f>
        <v>4.0816326530612242E-2</v>
      </c>
      <c r="K28" s="42">
        <f t="shared" si="9"/>
        <v>0</v>
      </c>
    </row>
    <row r="29" spans="1:12" ht="12.75" customHeight="1" x14ac:dyDescent="0.2">
      <c r="A29" s="16">
        <v>2</v>
      </c>
      <c r="B29" s="102">
        <f t="shared" si="8"/>
        <v>44867</v>
      </c>
      <c r="C29" s="41">
        <f>'Product Backlog'!D18</f>
        <v>4</v>
      </c>
      <c r="D29" s="102">
        <f t="shared" si="7"/>
        <v>44870</v>
      </c>
      <c r="E29" s="41">
        <f>Tabla2[[#This Row],[Days]]</f>
        <v>4</v>
      </c>
      <c r="F29" s="16">
        <v>4</v>
      </c>
      <c r="G29" s="16" t="s">
        <v>11</v>
      </c>
      <c r="H29" s="7">
        <f>Tabla2[[#This Row],[End]]</f>
        <v>44870</v>
      </c>
      <c r="I29" s="15" t="str">
        <f>'Product Backlog'!B18</f>
        <v>Mostrar productos (Inicio)</v>
      </c>
      <c r="J29" s="104">
        <f>Tabla2[[#This Row],[Days]]/49</f>
        <v>8.1632653061224483E-2</v>
      </c>
      <c r="K29" s="42">
        <f t="shared" si="9"/>
        <v>0</v>
      </c>
    </row>
    <row r="30" spans="1:12" ht="12.75" customHeight="1" x14ac:dyDescent="0.2">
      <c r="A30" s="16">
        <v>2</v>
      </c>
      <c r="B30" s="102">
        <f t="shared" si="8"/>
        <v>44871</v>
      </c>
      <c r="C30" s="41">
        <f>'Product Backlog'!D19</f>
        <v>1</v>
      </c>
      <c r="D30" s="102">
        <f t="shared" si="7"/>
        <v>44871</v>
      </c>
      <c r="E30" s="41">
        <f>Tabla2[[#This Row],[Days]]</f>
        <v>1</v>
      </c>
      <c r="F30" s="16">
        <v>1</v>
      </c>
      <c r="G30" s="16" t="s">
        <v>11</v>
      </c>
      <c r="H30" s="7">
        <f>Tabla2[[#This Row],[End]]</f>
        <v>44871</v>
      </c>
      <c r="I30" s="15" t="str">
        <f>'Product Backlog'!B19</f>
        <v>Encabezado</v>
      </c>
      <c r="J30" s="104">
        <f>Tabla2[[#This Row],[Days]]/49</f>
        <v>2.0408163265306121E-2</v>
      </c>
      <c r="K30" s="42">
        <f t="shared" si="9"/>
        <v>0</v>
      </c>
    </row>
    <row r="31" spans="1:12" s="40" customFormat="1" ht="12.75" customHeight="1" x14ac:dyDescent="0.2">
      <c r="A31" s="16"/>
      <c r="B31" s="16"/>
      <c r="C31" s="16"/>
      <c r="D31" s="16"/>
      <c r="E31" s="16"/>
      <c r="F31" s="16"/>
      <c r="G31" s="16"/>
      <c r="H31" s="50"/>
      <c r="I31" s="50"/>
      <c r="J31" s="50"/>
      <c r="K31" s="50"/>
    </row>
    <row r="32" spans="1:12" ht="39.6" customHeight="1" x14ac:dyDescent="0.2">
      <c r="A32" s="47"/>
      <c r="B32" s="48"/>
      <c r="C32" s="47"/>
      <c r="D32" s="48"/>
      <c r="E32" s="47"/>
      <c r="F32" s="47"/>
      <c r="G32" s="49"/>
      <c r="H32" s="52"/>
      <c r="I32" s="54"/>
      <c r="J32" s="55"/>
      <c r="K32" s="56"/>
      <c r="L32" s="57"/>
    </row>
    <row r="33" spans="1:9" ht="25.15" customHeight="1" x14ac:dyDescent="0.2">
      <c r="A33" s="88" t="s">
        <v>35</v>
      </c>
      <c r="B33" s="88"/>
      <c r="C33" s="88"/>
      <c r="D33" s="88"/>
      <c r="E33" s="66">
        <f>SUMIF('Product Backlog'!E$3:E$146,"",'Product Backlog'!D$3:D$146)-SUMIF('Product Backlog'!C$3:C$146,"Removed",'Product Backlog'!D$3:D$146)</f>
        <v>0</v>
      </c>
      <c r="F33" s="66"/>
      <c r="G33" s="17"/>
      <c r="H33" s="51"/>
      <c r="I33" s="53"/>
    </row>
    <row r="34" spans="1:9" ht="25.15" customHeight="1" x14ac:dyDescent="0.2">
      <c r="A34" s="87" t="s">
        <v>20</v>
      </c>
      <c r="B34" s="87"/>
      <c r="C34" s="87"/>
      <c r="D34" s="87"/>
      <c r="E34" s="66">
        <f>SUM(E17:E32)</f>
        <v>35</v>
      </c>
      <c r="F34" s="66">
        <f>SUM(F17:F32)</f>
        <v>35</v>
      </c>
      <c r="H34" s="1"/>
    </row>
    <row r="35" spans="1:9" s="64" customFormat="1" ht="25.15" customHeight="1" x14ac:dyDescent="0.2">
      <c r="E35" s="67" t="s">
        <v>36</v>
      </c>
      <c r="F35" s="67" t="s">
        <v>37</v>
      </c>
      <c r="H35" s="65"/>
    </row>
    <row r="36" spans="1:9" ht="12.75" customHeight="1" x14ac:dyDescent="0.2">
      <c r="D36" s="18"/>
      <c r="E36" s="19"/>
      <c r="H36" s="1"/>
    </row>
    <row r="37" spans="1:9" ht="12.75" customHeight="1" x14ac:dyDescent="0.2">
      <c r="E37" s="20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A5:D8 E4:F8 B3:D4">
    <cfRule type="expression" dxfId="138" priority="49" stopIfTrue="1">
      <formula>$G2="Planned"</formula>
    </cfRule>
  </conditionalFormatting>
  <conditionalFormatting sqref="H3:I8 E33:F34 F5:I5 A5:D8 E4:F8 B3:D4">
    <cfRule type="expression" dxfId="137" priority="50" stopIfTrue="1">
      <formula>$G2="Ongoing"</formula>
    </cfRule>
  </conditionalFormatting>
  <conditionalFormatting sqref="G3:G8 G17:G26 G32">
    <cfRule type="expression" dxfId="136" priority="51" stopIfTrue="1">
      <formula>$G3="Planned"</formula>
    </cfRule>
  </conditionalFormatting>
  <conditionalFormatting sqref="G3:G8 G17:G26 G32:I32 H23:I30">
    <cfRule type="expression" dxfId="135" priority="52" stopIfTrue="1">
      <formula>$G3="Ongoing"</formula>
    </cfRule>
  </conditionalFormatting>
  <conditionalFormatting sqref="G3:G8 G17:G26 G32">
    <cfRule type="cellIs" dxfId="134" priority="53" stopIfTrue="1" operator="equal">
      <formula>"Unplanned"</formula>
    </cfRule>
  </conditionalFormatting>
  <conditionalFormatting sqref="E3:E4 H3:H7 H32:I32 A32:F32 F3:F7 B17:F22 B25:B26 D25:D26 C24:C30 B23:C23 E23:F23 F24:F26 E24:E30 H23:H30">
    <cfRule type="expression" dxfId="133" priority="54" stopIfTrue="1">
      <formula>OR($G3="Planned",$G3="Unplanned")</formula>
    </cfRule>
  </conditionalFormatting>
  <conditionalFormatting sqref="E3:E4 H3:H7 A32:F32 F3:F7 B17:F22 B25:B26 D25:D26 C24:C30 B23:C23 E23:F23 F24:F26 E24:E30">
    <cfRule type="expression" dxfId="132" priority="55" stopIfTrue="1">
      <formula>$G3="Ongoing"</formula>
    </cfRule>
  </conditionalFormatting>
  <conditionalFormatting sqref="B17:B23 B25:B26">
    <cfRule type="expression" dxfId="131" priority="56" stopIfTrue="1">
      <formula>$G17="Planned"</formula>
    </cfRule>
  </conditionalFormatting>
  <conditionalFormatting sqref="B17:B23 B25:B26">
    <cfRule type="expression" dxfId="130" priority="57" stopIfTrue="1">
      <formula>$G17="Ongoing"</formula>
    </cfRule>
  </conditionalFormatting>
  <conditionalFormatting sqref="B17:B23 B25:B26">
    <cfRule type="expression" dxfId="129" priority="58" stopIfTrue="1">
      <formula>$G17="Planned"</formula>
    </cfRule>
  </conditionalFormatting>
  <conditionalFormatting sqref="B17:B23 B25:B26">
    <cfRule type="expression" dxfId="128" priority="59" stopIfTrue="1">
      <formula>$G17="Ongoing"</formula>
    </cfRule>
  </conditionalFormatting>
  <conditionalFormatting sqref="D17:D22 D25:D26">
    <cfRule type="expression" dxfId="127" priority="60" stopIfTrue="1">
      <formula>$G17="Planned"</formula>
    </cfRule>
  </conditionalFormatting>
  <conditionalFormatting sqref="D17:D22 D25:D26">
    <cfRule type="expression" dxfId="126" priority="61" stopIfTrue="1">
      <formula>$G17="Ongoing"</formula>
    </cfRule>
  </conditionalFormatting>
  <conditionalFormatting sqref="I23:I30">
    <cfRule type="expression" dxfId="125" priority="70" stopIfTrue="1">
      <formula>OR($G23="Planned",$G23="Unplanned")</formula>
    </cfRule>
  </conditionalFormatting>
  <conditionalFormatting sqref="A10:J10">
    <cfRule type="expression" dxfId="124" priority="47" stopIfTrue="1">
      <formula>$G9="Planned"</formula>
    </cfRule>
  </conditionalFormatting>
  <conditionalFormatting sqref="A10:J10">
    <cfRule type="expression" dxfId="123" priority="48" stopIfTrue="1">
      <formula>$G9="Ongoing"</formula>
    </cfRule>
  </conditionalFormatting>
  <conditionalFormatting sqref="A9:J9">
    <cfRule type="expression" dxfId="122" priority="45" stopIfTrue="1">
      <formula>$G8="Planned"</formula>
    </cfRule>
  </conditionalFormatting>
  <conditionalFormatting sqref="A9:J9">
    <cfRule type="expression" dxfId="121" priority="46" stopIfTrue="1">
      <formula>$G8="Ongoing"</formula>
    </cfRule>
  </conditionalFormatting>
  <conditionalFormatting sqref="A11:J11">
    <cfRule type="expression" dxfId="120" priority="43" stopIfTrue="1">
      <formula>$G10="Planned"</formula>
    </cfRule>
  </conditionalFormatting>
  <conditionalFormatting sqref="A11:J11">
    <cfRule type="expression" dxfId="119" priority="44" stopIfTrue="1">
      <formula>$G10="Ongoing"</formula>
    </cfRule>
  </conditionalFormatting>
  <conditionalFormatting sqref="A17:A26">
    <cfRule type="expression" dxfId="118" priority="41" stopIfTrue="1">
      <formula>OR($G17="Planned",$G17="Unplanned")</formula>
    </cfRule>
  </conditionalFormatting>
  <conditionalFormatting sqref="A31:K31 A27:B30 D27:D30 F27:G30">
    <cfRule type="expression" dxfId="117" priority="37" stopIfTrue="1">
      <formula>OR($G27="Planned",$G27="Unplanned")</formula>
    </cfRule>
  </conditionalFormatting>
  <conditionalFormatting sqref="A17:A26">
    <cfRule type="expression" dxfId="116" priority="42" stopIfTrue="1">
      <formula>$G17="Ongoing"</formula>
    </cfRule>
  </conditionalFormatting>
  <conditionalFormatting sqref="A31:K31 A27:B30 D27:D30 F27:G30">
    <cfRule type="expression" dxfId="115" priority="38" stopIfTrue="1">
      <formula>$G27="Ongoing"</formula>
    </cfRule>
  </conditionalFormatting>
  <conditionalFormatting sqref="G14:G16">
    <cfRule type="expression" dxfId="114" priority="25" stopIfTrue="1">
      <formula>$G14="Planned"</formula>
    </cfRule>
  </conditionalFormatting>
  <conditionalFormatting sqref="G14:I14 G15:G16 H15:I21 I22">
    <cfRule type="expression" dxfId="113" priority="26" stopIfTrue="1">
      <formula>$G14="Ongoing"</formula>
    </cfRule>
  </conditionalFormatting>
  <conditionalFormatting sqref="G14:G16">
    <cfRule type="cellIs" dxfId="112" priority="27" stopIfTrue="1" operator="equal">
      <formula>"Unplanned"</formula>
    </cfRule>
  </conditionalFormatting>
  <conditionalFormatting sqref="B15:F16 C14:F14 H14:H21">
    <cfRule type="expression" dxfId="111" priority="28" stopIfTrue="1">
      <formula>OR($G14="Planned",$G14="Unplanned")</formula>
    </cfRule>
  </conditionalFormatting>
  <conditionalFormatting sqref="B15:F16 C14:F14">
    <cfRule type="expression" dxfId="110" priority="29" stopIfTrue="1">
      <formula>$G14="Ongoing"</formula>
    </cfRule>
  </conditionalFormatting>
  <conditionalFormatting sqref="B15:B16">
    <cfRule type="expression" dxfId="109" priority="30" stopIfTrue="1">
      <formula>$G15="Planned"</formula>
    </cfRule>
  </conditionalFormatting>
  <conditionalFormatting sqref="B15:B16">
    <cfRule type="expression" dxfId="108" priority="31" stopIfTrue="1">
      <formula>$G15="Ongoing"</formula>
    </cfRule>
  </conditionalFormatting>
  <conditionalFormatting sqref="B15:B16">
    <cfRule type="expression" dxfId="107" priority="32" stopIfTrue="1">
      <formula>$G15="Planned"</formula>
    </cfRule>
  </conditionalFormatting>
  <conditionalFormatting sqref="B15:B16">
    <cfRule type="expression" dxfId="106" priority="33" stopIfTrue="1">
      <formula>$G15="Ongoing"</formula>
    </cfRule>
  </conditionalFormatting>
  <conditionalFormatting sqref="D14:D16">
    <cfRule type="expression" dxfId="105" priority="34" stopIfTrue="1">
      <formula>$G14="Planned"</formula>
    </cfRule>
  </conditionalFormatting>
  <conditionalFormatting sqref="D14:D16">
    <cfRule type="expression" dxfId="104" priority="35" stopIfTrue="1">
      <formula>$G14="Ongoing"</formula>
    </cfRule>
  </conditionalFormatting>
  <conditionalFormatting sqref="I14:I22">
    <cfRule type="expression" dxfId="103" priority="36" stopIfTrue="1">
      <formula>OR($G14="Planned",$G14="Unplanned")</formula>
    </cfRule>
  </conditionalFormatting>
  <conditionalFormatting sqref="A14:A16">
    <cfRule type="expression" dxfId="102" priority="23" stopIfTrue="1">
      <formula>OR($G14="Planned",$G14="Unplanned")</formula>
    </cfRule>
  </conditionalFormatting>
  <conditionalFormatting sqref="A14:A16">
    <cfRule type="expression" dxfId="101" priority="24" stopIfTrue="1">
      <formula>$G14="Ongoing"</formula>
    </cfRule>
  </conditionalFormatting>
  <conditionalFormatting sqref="B14">
    <cfRule type="expression" dxfId="100" priority="17" stopIfTrue="1">
      <formula>OR($G14="Planned",$G14="Unplanned")</formula>
    </cfRule>
  </conditionalFormatting>
  <conditionalFormatting sqref="B14">
    <cfRule type="expression" dxfId="99" priority="18" stopIfTrue="1">
      <formula>$G14="Ongoing"</formula>
    </cfRule>
  </conditionalFormatting>
  <conditionalFormatting sqref="B14">
    <cfRule type="expression" dxfId="98" priority="19" stopIfTrue="1">
      <formula>$G14="Planned"</formula>
    </cfRule>
  </conditionalFormatting>
  <conditionalFormatting sqref="B14">
    <cfRule type="expression" dxfId="97" priority="20" stopIfTrue="1">
      <formula>$G14="Ongoing"</formula>
    </cfRule>
  </conditionalFormatting>
  <conditionalFormatting sqref="B14">
    <cfRule type="expression" dxfId="96" priority="21" stopIfTrue="1">
      <formula>$G14="Planned"</formula>
    </cfRule>
  </conditionalFormatting>
  <conditionalFormatting sqref="B14">
    <cfRule type="expression" dxfId="95" priority="22" stopIfTrue="1">
      <formula>$G14="Ongoing"</formula>
    </cfRule>
  </conditionalFormatting>
  <conditionalFormatting sqref="H22">
    <cfRule type="expression" dxfId="94" priority="15" stopIfTrue="1">
      <formula>$G22="Ongoing"</formula>
    </cfRule>
  </conditionalFormatting>
  <conditionalFormatting sqref="H22">
    <cfRule type="expression" dxfId="93" priority="16" stopIfTrue="1">
      <formula>OR($G22="Planned",$G22="Unplanned")</formula>
    </cfRule>
  </conditionalFormatting>
  <conditionalFormatting sqref="A4">
    <cfRule type="expression" dxfId="14" priority="11" stopIfTrue="1">
      <formula>$G3="Planned"</formula>
    </cfRule>
  </conditionalFormatting>
  <conditionalFormatting sqref="A4">
    <cfRule type="expression" dxfId="13" priority="12" stopIfTrue="1">
      <formula>$G3="Ongoing"</formula>
    </cfRule>
  </conditionalFormatting>
  <conditionalFormatting sqref="A3:A4">
    <cfRule type="expression" dxfId="12" priority="13" stopIfTrue="1">
      <formula>OR($G3="Planned",$G3="Unplanned")</formula>
    </cfRule>
  </conditionalFormatting>
  <conditionalFormatting sqref="A3:A4">
    <cfRule type="expression" dxfId="11" priority="14" stopIfTrue="1">
      <formula>$G3="Ongoing"</formula>
    </cfRule>
  </conditionalFormatting>
  <conditionalFormatting sqref="D23:D24">
    <cfRule type="expression" dxfId="9" priority="7" stopIfTrue="1">
      <formula>OR($G23="Planned",$G23="Unplanned")</formula>
    </cfRule>
  </conditionalFormatting>
  <conditionalFormatting sqref="D23:D24">
    <cfRule type="expression" dxfId="8" priority="8" stopIfTrue="1">
      <formula>$G23="Ongoing"</formula>
    </cfRule>
  </conditionalFormatting>
  <conditionalFormatting sqref="D23:D24">
    <cfRule type="expression" dxfId="7" priority="9" stopIfTrue="1">
      <formula>$G23="Planned"</formula>
    </cfRule>
  </conditionalFormatting>
  <conditionalFormatting sqref="D23:D24">
    <cfRule type="expression" dxfId="6" priority="10" stopIfTrue="1">
      <formula>$G23="Ongoing"</formula>
    </cfRule>
  </conditionalFormatting>
  <conditionalFormatting sqref="B24">
    <cfRule type="expression" dxfId="5" priority="1" stopIfTrue="1">
      <formula>OR($G24="Planned",$G24="Unplanned")</formula>
    </cfRule>
  </conditionalFormatting>
  <conditionalFormatting sqref="B24">
    <cfRule type="expression" dxfId="4" priority="2" stopIfTrue="1">
      <formula>$G24="Ongoing"</formula>
    </cfRule>
  </conditionalFormatting>
  <conditionalFormatting sqref="B24">
    <cfRule type="expression" dxfId="3" priority="3" stopIfTrue="1">
      <formula>$G24="Planned"</formula>
    </cfRule>
  </conditionalFormatting>
  <conditionalFormatting sqref="B24">
    <cfRule type="expression" dxfId="2" priority="4" stopIfTrue="1">
      <formula>$G24="Ongoing"</formula>
    </cfRule>
  </conditionalFormatting>
  <conditionalFormatting sqref="B24">
    <cfRule type="expression" dxfId="1" priority="5" stopIfTrue="1">
      <formula>$G24="Planned"</formula>
    </cfRule>
  </conditionalFormatting>
  <conditionalFormatting sqref="B24">
    <cfRule type="expression" dxfId="0" priority="6" stopIfTrue="1">
      <formula>$G24="Ongoing"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53"/>
  <sheetViews>
    <sheetView topLeftCell="A8" zoomScale="85" zoomScaleNormal="85" workbookViewId="0">
      <selection activeCell="B12" sqref="B12:B13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74" t="s">
        <v>22</v>
      </c>
      <c r="B2" s="75" t="s">
        <v>23</v>
      </c>
      <c r="C2" s="76" t="s">
        <v>7</v>
      </c>
      <c r="D2" s="74" t="s">
        <v>24</v>
      </c>
      <c r="E2" s="74" t="s">
        <v>14</v>
      </c>
      <c r="F2" s="74" t="s">
        <v>25</v>
      </c>
      <c r="G2" s="74" t="s">
        <v>26</v>
      </c>
      <c r="H2" s="75" t="s">
        <v>27</v>
      </c>
      <c r="I2" s="75" t="s">
        <v>28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8.25" x14ac:dyDescent="0.2">
      <c r="A3" s="27">
        <v>1</v>
      </c>
      <c r="B3" s="32" t="s">
        <v>42</v>
      </c>
      <c r="C3" s="31" t="s">
        <v>29</v>
      </c>
      <c r="D3" s="26">
        <v>1</v>
      </c>
      <c r="E3" s="27">
        <v>0</v>
      </c>
      <c r="F3" s="27">
        <v>2</v>
      </c>
      <c r="G3" s="27" t="s">
        <v>45</v>
      </c>
      <c r="H3" s="28" t="s">
        <v>50</v>
      </c>
      <c r="I3" s="3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40" customFormat="1" ht="51" x14ac:dyDescent="0.2">
      <c r="A4" s="27">
        <v>2</v>
      </c>
      <c r="B4" s="32" t="s">
        <v>33</v>
      </c>
      <c r="C4" s="31" t="s">
        <v>29</v>
      </c>
      <c r="D4" s="26">
        <v>1</v>
      </c>
      <c r="E4" s="27">
        <v>0</v>
      </c>
      <c r="F4" s="27">
        <v>2</v>
      </c>
      <c r="G4" s="27" t="s">
        <v>45</v>
      </c>
      <c r="H4" s="28" t="s">
        <v>51</v>
      </c>
      <c r="I4" s="3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40" customFormat="1" ht="38.25" x14ac:dyDescent="0.2">
      <c r="A5" s="27">
        <v>3</v>
      </c>
      <c r="B5" s="32" t="s">
        <v>34</v>
      </c>
      <c r="C5" s="31" t="s">
        <v>29</v>
      </c>
      <c r="D5" s="26">
        <v>1</v>
      </c>
      <c r="E5" s="27">
        <v>0</v>
      </c>
      <c r="F5" s="27">
        <v>2</v>
      </c>
      <c r="G5" s="27" t="s">
        <v>45</v>
      </c>
      <c r="H5" s="29" t="s">
        <v>43</v>
      </c>
      <c r="I5" s="3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s="40" customFormat="1" ht="12.75" x14ac:dyDescent="0.2">
      <c r="A6" s="27">
        <v>4</v>
      </c>
      <c r="B6" s="84" t="s">
        <v>52</v>
      </c>
      <c r="C6" s="31" t="s">
        <v>29</v>
      </c>
      <c r="D6" s="26">
        <v>2</v>
      </c>
      <c r="E6" s="27">
        <v>1</v>
      </c>
      <c r="F6" s="27">
        <v>1</v>
      </c>
      <c r="G6" s="27" t="s">
        <v>45</v>
      </c>
      <c r="H6" s="28" t="s">
        <v>31</v>
      </c>
      <c r="I6" s="3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x14ac:dyDescent="0.2">
      <c r="A7" s="27">
        <v>5</v>
      </c>
      <c r="B7" s="30" t="s">
        <v>17</v>
      </c>
      <c r="C7" s="31" t="s">
        <v>29</v>
      </c>
      <c r="D7" s="26">
        <v>1</v>
      </c>
      <c r="E7" s="27">
        <v>1</v>
      </c>
      <c r="F7" s="27">
        <v>1</v>
      </c>
      <c r="G7" s="27" t="s">
        <v>45</v>
      </c>
      <c r="H7" s="28" t="s">
        <v>30</v>
      </c>
      <c r="I7" s="3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51" x14ac:dyDescent="0.2">
      <c r="A8" s="27">
        <v>6</v>
      </c>
      <c r="B8" s="30" t="s">
        <v>18</v>
      </c>
      <c r="C8" s="31" t="s">
        <v>29</v>
      </c>
      <c r="D8" s="26">
        <v>2</v>
      </c>
      <c r="E8" s="27">
        <v>1</v>
      </c>
      <c r="F8" s="27">
        <v>1</v>
      </c>
      <c r="G8" s="27" t="s">
        <v>45</v>
      </c>
      <c r="H8" s="28" t="s">
        <v>44</v>
      </c>
      <c r="I8" s="3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7">
        <v>7</v>
      </c>
      <c r="B9" s="30" t="s">
        <v>19</v>
      </c>
      <c r="C9" s="31" t="s">
        <v>29</v>
      </c>
      <c r="D9" s="26">
        <v>5</v>
      </c>
      <c r="E9" s="27">
        <v>1</v>
      </c>
      <c r="F9" s="27">
        <v>1</v>
      </c>
      <c r="G9" s="27" t="s">
        <v>45</v>
      </c>
      <c r="H9" s="28" t="s">
        <v>41</v>
      </c>
      <c r="I9" s="3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7">
        <v>8</v>
      </c>
      <c r="B10" s="82" t="s">
        <v>46</v>
      </c>
      <c r="C10" s="31" t="s">
        <v>29</v>
      </c>
      <c r="D10" s="26">
        <v>2</v>
      </c>
      <c r="E10" s="27">
        <v>1</v>
      </c>
      <c r="F10" s="25">
        <v>1</v>
      </c>
      <c r="G10" s="27" t="s">
        <v>45</v>
      </c>
      <c r="H10" s="28" t="s">
        <v>32</v>
      </c>
      <c r="I10" s="3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25">
        <v>9</v>
      </c>
      <c r="B11" s="32" t="s">
        <v>47</v>
      </c>
      <c r="C11" s="31" t="s">
        <v>29</v>
      </c>
      <c r="D11" s="26">
        <v>10</v>
      </c>
      <c r="E11" s="27">
        <v>1</v>
      </c>
      <c r="F11" s="27">
        <v>1</v>
      </c>
      <c r="G11" s="27" t="s">
        <v>48</v>
      </c>
      <c r="H11" s="28" t="s">
        <v>49</v>
      </c>
      <c r="I11" s="3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5.5" x14ac:dyDescent="0.2">
      <c r="A12" s="27">
        <v>10</v>
      </c>
      <c r="B12" s="32" t="s">
        <v>53</v>
      </c>
      <c r="C12" s="31" t="s">
        <v>29</v>
      </c>
      <c r="D12" s="26">
        <v>1</v>
      </c>
      <c r="E12" s="27">
        <v>2</v>
      </c>
      <c r="F12" s="25">
        <v>1</v>
      </c>
      <c r="G12" s="27" t="s">
        <v>61</v>
      </c>
      <c r="H12" s="28" t="s">
        <v>62</v>
      </c>
      <c r="I12" s="33"/>
      <c r="J12" s="24"/>
      <c r="K12" s="3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8.25" x14ac:dyDescent="0.2">
      <c r="A13" s="27">
        <v>11</v>
      </c>
      <c r="B13" s="32" t="s">
        <v>54</v>
      </c>
      <c r="C13" s="31" t="s">
        <v>29</v>
      </c>
      <c r="D13" s="26">
        <v>1</v>
      </c>
      <c r="E13" s="27">
        <v>2</v>
      </c>
      <c r="F13" s="25">
        <v>1</v>
      </c>
      <c r="G13" s="27" t="s">
        <v>61</v>
      </c>
      <c r="H13" s="29" t="s">
        <v>63</v>
      </c>
      <c r="I13" s="3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5.5" x14ac:dyDescent="0.2">
      <c r="A14" s="27">
        <v>12</v>
      </c>
      <c r="B14" s="32" t="s">
        <v>55</v>
      </c>
      <c r="C14" s="36" t="s">
        <v>29</v>
      </c>
      <c r="D14" s="26">
        <v>2</v>
      </c>
      <c r="E14" s="35">
        <v>2</v>
      </c>
      <c r="F14" s="35">
        <v>1</v>
      </c>
      <c r="G14" s="27" t="s">
        <v>61</v>
      </c>
      <c r="H14" s="70" t="s">
        <v>64</v>
      </c>
      <c r="I14" s="71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5.5" x14ac:dyDescent="0.2">
      <c r="A15" s="27">
        <v>13</v>
      </c>
      <c r="B15" s="32" t="s">
        <v>56</v>
      </c>
      <c r="C15" s="36" t="s">
        <v>29</v>
      </c>
      <c r="D15" s="26">
        <v>1</v>
      </c>
      <c r="E15" s="35">
        <v>2</v>
      </c>
      <c r="F15" s="68">
        <v>1</v>
      </c>
      <c r="G15" s="27" t="s">
        <v>61</v>
      </c>
      <c r="H15" s="97" t="s">
        <v>65</v>
      </c>
      <c r="I15" s="71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40" customFormat="1" ht="25.5" x14ac:dyDescent="0.2">
      <c r="A16" s="27">
        <v>14</v>
      </c>
      <c r="B16" s="32" t="s">
        <v>57</v>
      </c>
      <c r="C16" s="39" t="s">
        <v>29</v>
      </c>
      <c r="D16" s="26">
        <v>2</v>
      </c>
      <c r="E16" s="90">
        <v>2</v>
      </c>
      <c r="F16" s="90">
        <v>1</v>
      </c>
      <c r="G16" s="27" t="s">
        <v>61</v>
      </c>
      <c r="H16" s="95" t="s">
        <v>66</v>
      </c>
      <c r="I16" s="71"/>
      <c r="J16" s="24"/>
      <c r="K16" s="3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40" customFormat="1" ht="25.5" x14ac:dyDescent="0.2">
      <c r="A17" s="27">
        <v>15</v>
      </c>
      <c r="B17" s="32" t="s">
        <v>58</v>
      </c>
      <c r="C17" s="39" t="s">
        <v>29</v>
      </c>
      <c r="D17" s="26">
        <v>2</v>
      </c>
      <c r="E17" s="90">
        <v>2</v>
      </c>
      <c r="F17" s="90">
        <v>1</v>
      </c>
      <c r="G17" s="27" t="s">
        <v>61</v>
      </c>
      <c r="H17" s="96" t="s">
        <v>67</v>
      </c>
      <c r="I17" s="7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40" customFormat="1" ht="51" x14ac:dyDescent="0.2">
      <c r="A18" s="27">
        <v>16</v>
      </c>
      <c r="B18" s="32" t="s">
        <v>59</v>
      </c>
      <c r="C18" s="39" t="s">
        <v>29</v>
      </c>
      <c r="D18" s="26">
        <v>4</v>
      </c>
      <c r="E18" s="90">
        <v>2</v>
      </c>
      <c r="F18" s="90">
        <v>1</v>
      </c>
      <c r="G18" s="27" t="s">
        <v>61</v>
      </c>
      <c r="H18" s="96" t="s">
        <v>68</v>
      </c>
      <c r="I18" s="71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40" customFormat="1" ht="25.5" x14ac:dyDescent="0.2">
      <c r="A19" s="90">
        <v>17</v>
      </c>
      <c r="B19" s="32" t="s">
        <v>60</v>
      </c>
      <c r="C19" s="39" t="s">
        <v>29</v>
      </c>
      <c r="D19" s="26">
        <v>1</v>
      </c>
      <c r="E19" s="90">
        <v>2</v>
      </c>
      <c r="F19" s="90">
        <v>1</v>
      </c>
      <c r="G19" s="27" t="s">
        <v>61</v>
      </c>
      <c r="H19" s="96" t="s">
        <v>69</v>
      </c>
      <c r="I19" s="71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40" customFormat="1" ht="12.75" x14ac:dyDescent="0.2">
      <c r="A20" s="90"/>
      <c r="B20" s="91"/>
      <c r="C20" s="92"/>
      <c r="D20" s="26"/>
      <c r="E20" s="90"/>
      <c r="F20" s="90"/>
      <c r="G20" s="90"/>
      <c r="H20" s="94"/>
      <c r="I20" s="71"/>
      <c r="J20" s="24"/>
      <c r="K20" s="3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40" customFormat="1" ht="12.75" x14ac:dyDescent="0.2">
      <c r="A21" s="90"/>
      <c r="B21" s="91"/>
      <c r="C21" s="92"/>
      <c r="D21" s="26"/>
      <c r="E21" s="90"/>
      <c r="F21" s="90"/>
      <c r="G21" s="90"/>
      <c r="H21" s="94"/>
      <c r="I21" s="71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40" customFormat="1" ht="12.75" x14ac:dyDescent="0.2">
      <c r="A22" s="90"/>
      <c r="B22" s="91"/>
      <c r="C22" s="92"/>
      <c r="D22" s="26"/>
      <c r="E22" s="90"/>
      <c r="F22" s="90"/>
      <c r="G22" s="90"/>
      <c r="H22" s="94"/>
      <c r="I22" s="71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40" customFormat="1" ht="12.75" x14ac:dyDescent="0.2">
      <c r="A23" s="90"/>
      <c r="B23" s="91"/>
      <c r="C23" s="92"/>
      <c r="D23" s="26"/>
      <c r="E23" s="90"/>
      <c r="F23" s="90"/>
      <c r="G23" s="90"/>
      <c r="H23" s="94"/>
      <c r="I23" s="71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40" customFormat="1" ht="12.75" x14ac:dyDescent="0.2">
      <c r="A24" s="90"/>
      <c r="B24" s="91"/>
      <c r="C24" s="92"/>
      <c r="D24" s="26"/>
      <c r="E24" s="90"/>
      <c r="F24" s="90"/>
      <c r="G24" s="90"/>
      <c r="H24" s="94"/>
      <c r="I24" s="71"/>
      <c r="J24" s="24"/>
      <c r="K24" s="3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40" customFormat="1" ht="12.75" x14ac:dyDescent="0.2">
      <c r="A25" s="90"/>
      <c r="B25" s="91"/>
      <c r="C25" s="92"/>
      <c r="D25" s="26"/>
      <c r="E25" s="90"/>
      <c r="F25" s="90"/>
      <c r="G25" s="90"/>
      <c r="H25" s="94"/>
      <c r="I25" s="71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40" customFormat="1" ht="12.75" x14ac:dyDescent="0.2">
      <c r="A26" s="90"/>
      <c r="B26" s="91"/>
      <c r="C26" s="92"/>
      <c r="D26" s="26"/>
      <c r="E26" s="90"/>
      <c r="F26" s="90"/>
      <c r="G26" s="90"/>
      <c r="H26" s="94"/>
      <c r="I26" s="71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40" customFormat="1" ht="12.75" x14ac:dyDescent="0.2">
      <c r="A27" s="90"/>
      <c r="B27" s="91"/>
      <c r="C27" s="92"/>
      <c r="D27" s="26"/>
      <c r="E27" s="90"/>
      <c r="F27" s="90"/>
      <c r="G27" s="90"/>
      <c r="H27" s="94"/>
      <c r="I27" s="71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40" customFormat="1" ht="12.75" x14ac:dyDescent="0.2">
      <c r="A28" s="90"/>
      <c r="B28" s="91"/>
      <c r="C28" s="92"/>
      <c r="D28" s="26"/>
      <c r="E28" s="90"/>
      <c r="F28" s="90"/>
      <c r="G28" s="90"/>
      <c r="H28" s="94"/>
      <c r="I28" s="71"/>
      <c r="J28" s="24"/>
      <c r="K28" s="3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40" customFormat="1" ht="12.75" x14ac:dyDescent="0.2">
      <c r="A29" s="90"/>
      <c r="B29" s="91"/>
      <c r="C29" s="92"/>
      <c r="D29" s="26"/>
      <c r="E29" s="90"/>
      <c r="F29" s="90"/>
      <c r="G29" s="90"/>
      <c r="H29" s="94"/>
      <c r="I29" s="7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40" customFormat="1" ht="12.75" x14ac:dyDescent="0.2">
      <c r="A30" s="90"/>
      <c r="B30" s="91"/>
      <c r="C30" s="92"/>
      <c r="D30" s="26"/>
      <c r="E30" s="90"/>
      <c r="F30" s="90"/>
      <c r="G30" s="90"/>
      <c r="H30" s="94"/>
      <c r="I30" s="71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40" customFormat="1" ht="12.75" x14ac:dyDescent="0.2">
      <c r="A31" s="90"/>
      <c r="B31" s="91"/>
      <c r="C31" s="92"/>
      <c r="D31" s="26"/>
      <c r="E31" s="90"/>
      <c r="F31" s="90"/>
      <c r="G31" s="90"/>
      <c r="H31" s="94"/>
      <c r="I31" s="71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40" customFormat="1" ht="12.75" x14ac:dyDescent="0.2">
      <c r="A32" s="90"/>
      <c r="B32" s="91"/>
      <c r="C32" s="92"/>
      <c r="D32" s="26"/>
      <c r="E32" s="90"/>
      <c r="F32" s="90"/>
      <c r="G32" s="90"/>
      <c r="H32" s="94"/>
      <c r="I32" s="71"/>
      <c r="J32" s="24"/>
      <c r="K32" s="3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40" customFormat="1" ht="12.75" x14ac:dyDescent="0.2">
      <c r="A33" s="90"/>
      <c r="B33" s="91"/>
      <c r="C33" s="92"/>
      <c r="D33" s="26"/>
      <c r="E33" s="90"/>
      <c r="F33" s="90"/>
      <c r="G33" s="90"/>
      <c r="H33" s="94"/>
      <c r="I33" s="7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40" customFormat="1" ht="12.75" x14ac:dyDescent="0.2">
      <c r="A34" s="90"/>
      <c r="B34" s="91"/>
      <c r="C34" s="92"/>
      <c r="D34" s="26"/>
      <c r="E34" s="90"/>
      <c r="F34" s="90"/>
      <c r="G34" s="90"/>
      <c r="H34" s="94"/>
      <c r="I34" s="71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40" customFormat="1" ht="12.75" x14ac:dyDescent="0.2">
      <c r="A35" s="90"/>
      <c r="B35" s="91"/>
      <c r="C35" s="92"/>
      <c r="D35" s="26"/>
      <c r="E35" s="90"/>
      <c r="F35" s="90"/>
      <c r="G35" s="90"/>
      <c r="H35" s="94"/>
      <c r="I35" s="7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s="40" customFormat="1" ht="12.75" x14ac:dyDescent="0.2">
      <c r="A36" s="90"/>
      <c r="B36" s="91"/>
      <c r="C36" s="92"/>
      <c r="D36" s="26"/>
      <c r="E36" s="90"/>
      <c r="F36" s="90"/>
      <c r="G36" s="90"/>
      <c r="H36" s="94"/>
      <c r="I36" s="71"/>
      <c r="J36" s="24"/>
      <c r="K36" s="3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0" customFormat="1" ht="12.75" x14ac:dyDescent="0.2">
      <c r="A37" s="90"/>
      <c r="B37" s="91"/>
      <c r="C37" s="92"/>
      <c r="D37" s="26"/>
      <c r="E37" s="90"/>
      <c r="F37" s="90"/>
      <c r="G37" s="90"/>
      <c r="H37" s="94"/>
      <c r="I37" s="7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0" customFormat="1" ht="12.75" x14ac:dyDescent="0.2">
      <c r="A38" s="90"/>
      <c r="B38" s="91"/>
      <c r="C38" s="92"/>
      <c r="D38" s="26"/>
      <c r="E38" s="90"/>
      <c r="F38" s="90"/>
      <c r="G38" s="90"/>
      <c r="H38" s="94"/>
      <c r="I38" s="71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s="40" customFormat="1" ht="12.75" x14ac:dyDescent="0.2">
      <c r="A39" s="90"/>
      <c r="B39" s="91"/>
      <c r="C39" s="92"/>
      <c r="D39" s="26"/>
      <c r="E39" s="90"/>
      <c r="F39" s="90"/>
      <c r="G39" s="90"/>
      <c r="H39" s="94"/>
      <c r="I39" s="71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">
      <c r="A40" s="90"/>
      <c r="B40" s="91"/>
      <c r="C40" s="92"/>
      <c r="D40" s="26"/>
      <c r="E40" s="90"/>
      <c r="F40" s="90"/>
      <c r="G40" s="90"/>
      <c r="H40" s="93"/>
      <c r="I40" s="7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90"/>
      <c r="B41" s="91"/>
      <c r="C41" s="92"/>
      <c r="D41" s="26"/>
      <c r="E41" s="90"/>
      <c r="F41" s="90"/>
      <c r="G41" s="90"/>
      <c r="H41" s="94"/>
      <c r="I41" s="7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90"/>
      <c r="B42" s="91"/>
      <c r="C42" s="92"/>
      <c r="D42" s="26"/>
      <c r="E42" s="90"/>
      <c r="F42" s="90"/>
      <c r="G42" s="90"/>
      <c r="H42" s="94"/>
      <c r="I42" s="7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90"/>
      <c r="B43" s="91"/>
      <c r="C43" s="92"/>
      <c r="D43" s="26"/>
      <c r="E43" s="90"/>
      <c r="F43" s="90"/>
      <c r="G43" s="90"/>
      <c r="H43" s="94"/>
      <c r="I43" s="7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90"/>
      <c r="B44" s="91"/>
      <c r="C44" s="92"/>
      <c r="D44" s="26"/>
      <c r="E44" s="90"/>
      <c r="F44" s="90"/>
      <c r="G44" s="90"/>
      <c r="H44" s="94"/>
      <c r="I44" s="71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90"/>
      <c r="B45" s="91"/>
      <c r="C45" s="92"/>
      <c r="D45" s="26"/>
      <c r="E45" s="90"/>
      <c r="F45" s="90"/>
      <c r="G45" s="90"/>
      <c r="H45" s="94"/>
      <c r="I45" s="7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90"/>
      <c r="B46" s="91"/>
      <c r="C46" s="92"/>
      <c r="D46" s="26"/>
      <c r="E46" s="90"/>
      <c r="F46" s="90"/>
      <c r="G46" s="90"/>
      <c r="H46" s="94"/>
      <c r="I46" s="7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90"/>
      <c r="B47" s="91"/>
      <c r="C47" s="92"/>
      <c r="D47" s="26"/>
      <c r="E47" s="90"/>
      <c r="F47" s="90"/>
      <c r="G47" s="90"/>
      <c r="H47" s="94"/>
      <c r="I47" s="7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90"/>
      <c r="B48" s="91"/>
      <c r="C48" s="92"/>
      <c r="D48" s="26"/>
      <c r="E48" s="90"/>
      <c r="F48" s="90"/>
      <c r="G48" s="90"/>
      <c r="H48" s="94"/>
      <c r="I48" s="7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90"/>
      <c r="B49" s="91"/>
      <c r="C49" s="92"/>
      <c r="D49" s="26"/>
      <c r="E49" s="90"/>
      <c r="F49" s="90"/>
      <c r="G49" s="90"/>
      <c r="H49" s="94"/>
      <c r="I49" s="7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90"/>
      <c r="B50" s="91"/>
      <c r="C50" s="92"/>
      <c r="D50" s="26"/>
      <c r="E50" s="90"/>
      <c r="F50" s="90"/>
      <c r="G50" s="90"/>
      <c r="H50" s="94"/>
      <c r="I50" s="71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90"/>
      <c r="B51" s="91"/>
      <c r="C51" s="92"/>
      <c r="D51" s="26"/>
      <c r="E51" s="90"/>
      <c r="F51" s="90"/>
      <c r="G51" s="90"/>
      <c r="H51" s="94"/>
      <c r="I51" s="71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90"/>
      <c r="B52" s="91"/>
      <c r="C52" s="92"/>
      <c r="D52" s="26"/>
      <c r="E52" s="90"/>
      <c r="F52" s="90"/>
      <c r="G52" s="90"/>
      <c r="H52" s="94"/>
      <c r="I52" s="71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90"/>
      <c r="B53" s="91"/>
      <c r="C53" s="92"/>
      <c r="D53" s="26"/>
      <c r="E53" s="90"/>
      <c r="F53" s="90"/>
      <c r="G53" s="90"/>
      <c r="H53" s="94"/>
      <c r="I53" s="71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90"/>
      <c r="B54" s="91"/>
      <c r="C54" s="92"/>
      <c r="D54" s="26"/>
      <c r="E54" s="90"/>
      <c r="F54" s="90"/>
      <c r="G54" s="90"/>
      <c r="H54" s="94"/>
      <c r="I54" s="71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90"/>
      <c r="B55" s="91"/>
      <c r="C55" s="92"/>
      <c r="D55" s="26"/>
      <c r="E55" s="90"/>
      <c r="F55" s="90"/>
      <c r="G55" s="90"/>
      <c r="H55" s="94"/>
      <c r="I55" s="71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90"/>
      <c r="B56" s="91"/>
      <c r="C56" s="92"/>
      <c r="D56" s="26"/>
      <c r="E56" s="90"/>
      <c r="F56" s="90"/>
      <c r="G56" s="90"/>
      <c r="H56" s="94"/>
      <c r="I56" s="71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90"/>
      <c r="B57" s="91"/>
      <c r="C57" s="92"/>
      <c r="D57" s="26"/>
      <c r="E57" s="90"/>
      <c r="F57" s="90"/>
      <c r="G57" s="90"/>
      <c r="H57" s="94"/>
      <c r="I57" s="71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90"/>
      <c r="B58" s="91"/>
      <c r="C58" s="92"/>
      <c r="D58" s="26"/>
      <c r="E58" s="90"/>
      <c r="F58" s="90"/>
      <c r="G58" s="90"/>
      <c r="H58" s="94"/>
      <c r="I58" s="71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90"/>
      <c r="B59" s="91"/>
      <c r="C59" s="92"/>
      <c r="D59" s="26"/>
      <c r="E59" s="90"/>
      <c r="F59" s="90"/>
      <c r="G59" s="90"/>
      <c r="H59" s="94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90"/>
      <c r="B60" s="91"/>
      <c r="C60" s="92"/>
      <c r="D60" s="26"/>
      <c r="E60" s="90"/>
      <c r="F60" s="90"/>
      <c r="G60" s="90"/>
      <c r="H60" s="94"/>
      <c r="I60" s="7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90"/>
      <c r="B61" s="91"/>
      <c r="C61" s="92"/>
      <c r="D61" s="26"/>
      <c r="E61" s="90"/>
      <c r="F61" s="90"/>
      <c r="G61" s="90"/>
      <c r="H61" s="94"/>
      <c r="I61" s="71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90"/>
      <c r="B62" s="91"/>
      <c r="C62" s="92"/>
      <c r="D62" s="26"/>
      <c r="E62" s="90"/>
      <c r="F62" s="90"/>
      <c r="G62" s="90"/>
      <c r="H62" s="94"/>
      <c r="I62" s="71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90"/>
      <c r="B63" s="91"/>
      <c r="C63" s="92"/>
      <c r="D63" s="26"/>
      <c r="E63" s="90"/>
      <c r="F63" s="90"/>
      <c r="G63" s="90"/>
      <c r="H63" s="94"/>
      <c r="I63" s="71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37"/>
      <c r="B64" s="32"/>
      <c r="C64" s="39"/>
      <c r="D64" s="26"/>
      <c r="E64" s="37"/>
      <c r="F64" s="37"/>
      <c r="G64" s="37"/>
      <c r="H64" s="95"/>
      <c r="I64" s="71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37"/>
      <c r="B65" s="32"/>
      <c r="C65" s="39"/>
      <c r="D65" s="26"/>
      <c r="E65" s="37"/>
      <c r="F65" s="37"/>
      <c r="G65" s="37"/>
      <c r="H65" s="96"/>
      <c r="I65" s="71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37"/>
      <c r="B66" s="32"/>
      <c r="C66" s="39"/>
      <c r="D66" s="26"/>
      <c r="E66" s="37"/>
      <c r="F66" s="37"/>
      <c r="G66" s="37"/>
      <c r="H66" s="96"/>
      <c r="I66" s="71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37"/>
      <c r="B67" s="32"/>
      <c r="C67" s="39"/>
      <c r="D67" s="26"/>
      <c r="E67" s="37"/>
      <c r="F67" s="37"/>
      <c r="G67" s="37"/>
      <c r="H67" s="96"/>
      <c r="I67" s="71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37"/>
      <c r="B68" s="32"/>
      <c r="C68" s="39"/>
      <c r="D68" s="26"/>
      <c r="E68" s="37"/>
      <c r="F68" s="37"/>
      <c r="G68" s="37"/>
      <c r="H68" s="96"/>
      <c r="I68" s="71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37"/>
      <c r="B69" s="32"/>
      <c r="C69" s="39"/>
      <c r="D69" s="26"/>
      <c r="E69" s="37"/>
      <c r="F69" s="37"/>
      <c r="G69" s="37"/>
      <c r="H69" s="96"/>
      <c r="I69" s="71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37"/>
      <c r="B70" s="32"/>
      <c r="C70" s="39"/>
      <c r="D70" s="26"/>
      <c r="E70" s="37"/>
      <c r="F70" s="37"/>
      <c r="G70" s="37"/>
      <c r="H70" s="96"/>
      <c r="I70" s="71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37"/>
      <c r="B71" s="32"/>
      <c r="C71" s="39"/>
      <c r="D71" s="26"/>
      <c r="E71" s="37"/>
      <c r="F71" s="37"/>
      <c r="G71" s="37"/>
      <c r="H71" s="96"/>
      <c r="I71" s="71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37"/>
      <c r="B72" s="32"/>
      <c r="C72" s="39"/>
      <c r="D72" s="26"/>
      <c r="E72" s="37"/>
      <c r="F72" s="37"/>
      <c r="G72" s="37"/>
      <c r="H72" s="96"/>
      <c r="I72" s="71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37"/>
      <c r="B73" s="32"/>
      <c r="C73" s="39"/>
      <c r="D73" s="26"/>
      <c r="E73" s="37"/>
      <c r="F73" s="37"/>
      <c r="G73" s="37"/>
      <c r="H73" s="96"/>
      <c r="I73" s="71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37"/>
      <c r="B74" s="32"/>
      <c r="C74" s="39"/>
      <c r="D74" s="26"/>
      <c r="E74" s="37"/>
      <c r="F74" s="37"/>
      <c r="G74" s="37"/>
      <c r="H74" s="96"/>
      <c r="I74" s="71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37"/>
      <c r="B75" s="32"/>
      <c r="C75" s="39"/>
      <c r="D75" s="26"/>
      <c r="E75" s="37"/>
      <c r="F75" s="37"/>
      <c r="G75" s="37"/>
      <c r="H75" s="96"/>
      <c r="I75" s="7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37"/>
      <c r="B76" s="32"/>
      <c r="C76" s="39"/>
      <c r="D76" s="26"/>
      <c r="E76" s="37"/>
      <c r="F76" s="37"/>
      <c r="G76" s="37"/>
      <c r="H76" s="96"/>
      <c r="I76" s="7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37"/>
      <c r="B77" s="32"/>
      <c r="C77" s="39"/>
      <c r="D77" s="26"/>
      <c r="E77" s="37"/>
      <c r="F77" s="37"/>
      <c r="G77" s="37"/>
      <c r="H77" s="96"/>
      <c r="I77" s="7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37"/>
      <c r="B78" s="32"/>
      <c r="C78" s="39"/>
      <c r="D78" s="26"/>
      <c r="E78" s="37"/>
      <c r="F78" s="37"/>
      <c r="G78" s="37"/>
      <c r="H78" s="96"/>
      <c r="I78" s="7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37"/>
      <c r="B79" s="32"/>
      <c r="C79" s="39"/>
      <c r="D79" s="26"/>
      <c r="E79" s="37"/>
      <c r="F79" s="37"/>
      <c r="G79" s="37"/>
      <c r="H79" s="96"/>
      <c r="I79" s="71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37"/>
      <c r="B80" s="32"/>
      <c r="C80" s="39"/>
      <c r="D80" s="26"/>
      <c r="E80" s="37"/>
      <c r="F80" s="37"/>
      <c r="G80" s="37"/>
      <c r="H80" s="96"/>
      <c r="I80" s="71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37"/>
      <c r="B81" s="32"/>
      <c r="C81" s="39"/>
      <c r="D81" s="26"/>
      <c r="E81" s="37"/>
      <c r="F81" s="37"/>
      <c r="G81" s="37"/>
      <c r="H81" s="96"/>
      <c r="I81" s="71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37"/>
      <c r="B82" s="32"/>
      <c r="C82" s="39"/>
      <c r="D82" s="26"/>
      <c r="E82" s="37"/>
      <c r="F82" s="37"/>
      <c r="G82" s="37"/>
      <c r="H82" s="96"/>
      <c r="I82" s="71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37"/>
      <c r="B83" s="32"/>
      <c r="C83" s="39"/>
      <c r="D83" s="26"/>
      <c r="E83" s="37"/>
      <c r="F83" s="37"/>
      <c r="G83" s="37"/>
      <c r="H83" s="96"/>
      <c r="I83" s="71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37"/>
      <c r="B84" s="32"/>
      <c r="C84" s="39"/>
      <c r="D84" s="26"/>
      <c r="E84" s="37"/>
      <c r="F84" s="37"/>
      <c r="G84" s="37"/>
      <c r="H84" s="96"/>
      <c r="I84" s="71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37"/>
      <c r="B85" s="32"/>
      <c r="C85" s="39"/>
      <c r="D85" s="26"/>
      <c r="E85" s="37"/>
      <c r="F85" s="37"/>
      <c r="G85" s="37"/>
      <c r="H85" s="96"/>
      <c r="I85" s="71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37"/>
      <c r="B86" s="32"/>
      <c r="C86" s="39"/>
      <c r="D86" s="26"/>
      <c r="E86" s="37"/>
      <c r="F86" s="37"/>
      <c r="G86" s="37"/>
      <c r="H86" s="96"/>
      <c r="I86" s="71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37"/>
      <c r="B87" s="32"/>
      <c r="C87" s="39"/>
      <c r="D87" s="26"/>
      <c r="E87" s="37"/>
      <c r="F87" s="37"/>
      <c r="G87" s="37"/>
      <c r="H87" s="96"/>
      <c r="I87" s="71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7"/>
      <c r="B88" s="32"/>
      <c r="C88" s="31"/>
      <c r="D88" s="26"/>
      <c r="E88" s="27"/>
      <c r="F88" s="27"/>
      <c r="G88" s="27"/>
      <c r="H88" s="28"/>
      <c r="I88" s="3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7"/>
      <c r="B89" s="32"/>
      <c r="C89" s="31"/>
      <c r="D89" s="26"/>
      <c r="E89" s="27"/>
      <c r="F89" s="27"/>
      <c r="G89" s="27"/>
      <c r="H89" s="29"/>
      <c r="I89" s="3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37"/>
      <c r="B90" s="32"/>
      <c r="C90" s="39"/>
      <c r="D90" s="26"/>
      <c r="E90" s="37"/>
      <c r="F90" s="37"/>
      <c r="G90" s="69"/>
      <c r="H90" s="70"/>
      <c r="I90" s="71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37"/>
      <c r="B91" s="32"/>
      <c r="C91" s="39"/>
      <c r="D91" s="26"/>
      <c r="E91" s="37"/>
      <c r="F91" s="68"/>
      <c r="G91" s="72"/>
      <c r="H91" s="73"/>
      <c r="I91" s="7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7"/>
      <c r="B92" s="32"/>
      <c r="C92" s="31"/>
      <c r="D92" s="26"/>
      <c r="E92" s="27"/>
      <c r="F92" s="27"/>
      <c r="G92" s="27"/>
      <c r="H92" s="28"/>
      <c r="I92" s="3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7"/>
      <c r="B93" s="32"/>
      <c r="C93" s="31"/>
      <c r="D93" s="26"/>
      <c r="E93" s="27"/>
      <c r="F93" s="27"/>
      <c r="G93" s="27"/>
      <c r="H93" s="29"/>
      <c r="I93" s="3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37"/>
      <c r="B94" s="32"/>
      <c r="C94" s="39"/>
      <c r="D94" s="26"/>
      <c r="E94" s="37"/>
      <c r="F94" s="37"/>
      <c r="G94" s="69"/>
      <c r="H94" s="70"/>
      <c r="I94" s="71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37"/>
      <c r="B95" s="32"/>
      <c r="C95" s="39"/>
      <c r="D95" s="26"/>
      <c r="E95" s="37"/>
      <c r="F95" s="68"/>
      <c r="G95" s="72"/>
      <c r="H95" s="73"/>
      <c r="I95" s="7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7"/>
      <c r="B96" s="32"/>
      <c r="C96" s="31"/>
      <c r="D96" s="26"/>
      <c r="E96" s="27"/>
      <c r="F96" s="27"/>
      <c r="G96" s="27"/>
      <c r="H96" s="28"/>
      <c r="I96" s="3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7"/>
      <c r="B97" s="32"/>
      <c r="C97" s="31"/>
      <c r="D97" s="26"/>
      <c r="E97" s="27"/>
      <c r="F97" s="27"/>
      <c r="G97" s="27"/>
      <c r="H97" s="29"/>
      <c r="I97" s="3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37"/>
      <c r="B98" s="32"/>
      <c r="C98" s="39"/>
      <c r="D98" s="26"/>
      <c r="E98" s="37"/>
      <c r="F98" s="37"/>
      <c r="G98" s="69"/>
      <c r="H98" s="70"/>
      <c r="I98" s="71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37"/>
      <c r="B99" s="32"/>
      <c r="C99" s="39"/>
      <c r="D99" s="26"/>
      <c r="E99" s="37"/>
      <c r="F99" s="68"/>
      <c r="G99" s="72"/>
      <c r="H99" s="73"/>
      <c r="I99" s="7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7"/>
      <c r="B100" s="32"/>
      <c r="C100" s="31"/>
      <c r="D100" s="26"/>
      <c r="E100" s="27"/>
      <c r="F100" s="27"/>
      <c r="G100" s="27"/>
      <c r="H100" s="28"/>
      <c r="I100" s="3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7"/>
      <c r="B101" s="32"/>
      <c r="C101" s="31"/>
      <c r="D101" s="26"/>
      <c r="E101" s="27"/>
      <c r="F101" s="27"/>
      <c r="G101" s="27"/>
      <c r="H101" s="29"/>
      <c r="I101" s="3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37"/>
      <c r="B102" s="32"/>
      <c r="C102" s="39"/>
      <c r="D102" s="26"/>
      <c r="E102" s="37"/>
      <c r="F102" s="37"/>
      <c r="G102" s="69"/>
      <c r="H102" s="70"/>
      <c r="I102" s="71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37"/>
      <c r="B103" s="32"/>
      <c r="C103" s="39"/>
      <c r="D103" s="26"/>
      <c r="E103" s="37"/>
      <c r="F103" s="68"/>
      <c r="G103" s="72"/>
      <c r="H103" s="73"/>
      <c r="I103" s="7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7"/>
      <c r="B104" s="32"/>
      <c r="C104" s="31"/>
      <c r="D104" s="26"/>
      <c r="E104" s="27"/>
      <c r="F104" s="27"/>
      <c r="G104" s="27"/>
      <c r="H104" s="28"/>
      <c r="I104" s="3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7"/>
      <c r="B105" s="32"/>
      <c r="C105" s="31"/>
      <c r="D105" s="26"/>
      <c r="E105" s="27"/>
      <c r="F105" s="27"/>
      <c r="G105" s="27"/>
      <c r="H105" s="29"/>
      <c r="I105" s="3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37"/>
      <c r="B106" s="32"/>
      <c r="C106" s="39"/>
      <c r="D106" s="26"/>
      <c r="E106" s="37"/>
      <c r="F106" s="37"/>
      <c r="G106" s="69"/>
      <c r="H106" s="70"/>
      <c r="I106" s="7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37"/>
      <c r="B107" s="32"/>
      <c r="C107" s="39"/>
      <c r="D107" s="26"/>
      <c r="E107" s="37"/>
      <c r="F107" s="68"/>
      <c r="G107" s="72"/>
      <c r="H107" s="73"/>
      <c r="I107" s="7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7"/>
      <c r="B108" s="32"/>
      <c r="C108" s="31"/>
      <c r="D108" s="26"/>
      <c r="E108" s="27"/>
      <c r="F108" s="27"/>
      <c r="G108" s="27"/>
      <c r="H108" s="28"/>
      <c r="I108" s="3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7"/>
      <c r="B109" s="32"/>
      <c r="C109" s="31"/>
      <c r="D109" s="26"/>
      <c r="E109" s="27"/>
      <c r="F109" s="27"/>
      <c r="G109" s="27"/>
      <c r="H109" s="29"/>
      <c r="I109" s="3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37"/>
      <c r="B110" s="32"/>
      <c r="C110" s="39"/>
      <c r="D110" s="26"/>
      <c r="E110" s="37"/>
      <c r="F110" s="37"/>
      <c r="G110" s="69"/>
      <c r="H110" s="70"/>
      <c r="I110" s="71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37"/>
      <c r="B111" s="32"/>
      <c r="C111" s="39"/>
      <c r="D111" s="26"/>
      <c r="E111" s="37"/>
      <c r="F111" s="68"/>
      <c r="G111" s="72"/>
      <c r="H111" s="73"/>
      <c r="I111" s="7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2"/>
      <c r="B979" s="21"/>
      <c r="C979" s="22"/>
      <c r="D979" s="22"/>
      <c r="E979" s="22"/>
      <c r="F979" s="22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2"/>
      <c r="B980" s="21"/>
      <c r="C980" s="22"/>
      <c r="D980" s="22"/>
      <c r="E980" s="22"/>
      <c r="F980" s="22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2"/>
      <c r="B981" s="21"/>
      <c r="C981" s="22"/>
      <c r="D981" s="22"/>
      <c r="E981" s="22"/>
      <c r="F981" s="22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" customHeight="1" x14ac:dyDescent="0.2">
      <c r="A982" s="22"/>
      <c r="B982" s="21"/>
      <c r="C982" s="22"/>
      <c r="D982" s="22"/>
      <c r="E982" s="22"/>
      <c r="F982" s="22"/>
      <c r="G982" s="23"/>
      <c r="H982" s="21"/>
      <c r="I982" s="24"/>
    </row>
    <row r="983" spans="1:26" ht="15" customHeight="1" x14ac:dyDescent="0.2">
      <c r="A983" s="22"/>
      <c r="B983" s="21"/>
      <c r="C983" s="22"/>
      <c r="D983" s="22"/>
      <c r="E983" s="22"/>
      <c r="F983" s="22"/>
      <c r="G983" s="23"/>
      <c r="H983" s="21"/>
      <c r="I983" s="24"/>
    </row>
    <row r="984" spans="1:26" ht="15" customHeight="1" x14ac:dyDescent="0.2">
      <c r="A984" s="22"/>
      <c r="B984" s="21"/>
      <c r="C984" s="22"/>
      <c r="D984" s="22"/>
      <c r="E984" s="22"/>
      <c r="F984" s="22"/>
      <c r="G984" s="23"/>
      <c r="H984" s="21"/>
      <c r="I984" s="24"/>
    </row>
    <row r="985" spans="1:26" ht="15" customHeight="1" x14ac:dyDescent="0.2">
      <c r="A985" s="22"/>
      <c r="B985" s="21"/>
      <c r="C985" s="22"/>
      <c r="D985" s="22"/>
      <c r="E985" s="22"/>
      <c r="F985" s="22"/>
      <c r="G985" s="23"/>
      <c r="H985" s="21"/>
      <c r="I985" s="24"/>
    </row>
    <row r="986" spans="1:26" ht="15" customHeight="1" x14ac:dyDescent="0.2">
      <c r="A986" s="22"/>
      <c r="B986" s="21"/>
      <c r="C986" s="22"/>
      <c r="D986" s="22"/>
      <c r="E986" s="22"/>
      <c r="F986" s="22"/>
      <c r="G986" s="23"/>
      <c r="H986" s="21"/>
      <c r="I986" s="24"/>
    </row>
    <row r="987" spans="1:26" ht="15" customHeight="1" x14ac:dyDescent="0.2">
      <c r="A987" s="22"/>
      <c r="B987" s="21"/>
      <c r="C987" s="22"/>
      <c r="D987" s="22"/>
      <c r="E987" s="22"/>
      <c r="F987" s="22"/>
      <c r="G987" s="23"/>
      <c r="H987" s="21"/>
      <c r="I987" s="24"/>
    </row>
    <row r="988" spans="1:26" ht="15" customHeight="1" x14ac:dyDescent="0.2">
      <c r="A988" s="22"/>
      <c r="B988" s="21"/>
      <c r="C988" s="22"/>
      <c r="D988" s="22"/>
      <c r="E988" s="22"/>
      <c r="F988" s="22"/>
      <c r="G988" s="23"/>
      <c r="H988" s="21"/>
      <c r="I988" s="24"/>
    </row>
    <row r="989" spans="1:26" ht="15" customHeight="1" x14ac:dyDescent="0.2">
      <c r="A989" s="22"/>
      <c r="B989" s="21"/>
      <c r="C989" s="22"/>
      <c r="D989" s="22"/>
      <c r="E989" s="22"/>
      <c r="F989" s="22"/>
      <c r="G989" s="23"/>
      <c r="H989" s="21"/>
      <c r="I989" s="24"/>
    </row>
    <row r="990" spans="1:26" ht="15" customHeight="1" x14ac:dyDescent="0.2">
      <c r="A990" s="22"/>
      <c r="B990" s="21"/>
      <c r="C990" s="22"/>
      <c r="D990" s="22"/>
      <c r="E990" s="22"/>
      <c r="F990" s="22"/>
      <c r="G990" s="23"/>
      <c r="H990" s="21"/>
      <c r="I990" s="24"/>
    </row>
    <row r="991" spans="1:26" ht="15" customHeight="1" x14ac:dyDescent="0.2">
      <c r="A991" s="22"/>
      <c r="B991" s="21"/>
      <c r="C991" s="22"/>
      <c r="D991" s="22"/>
      <c r="E991" s="22"/>
      <c r="F991" s="22"/>
      <c r="G991" s="23"/>
      <c r="H991" s="21"/>
      <c r="I991" s="24"/>
    </row>
    <row r="992" spans="1:26" ht="15" customHeight="1" x14ac:dyDescent="0.2">
      <c r="A992" s="22"/>
      <c r="B992" s="21"/>
      <c r="C992" s="22"/>
      <c r="D992" s="22"/>
      <c r="E992" s="22"/>
      <c r="F992" s="22"/>
      <c r="G992" s="23"/>
      <c r="H992" s="21"/>
      <c r="I992" s="24"/>
    </row>
    <row r="993" spans="1:9" ht="15" customHeight="1" x14ac:dyDescent="0.2">
      <c r="A993" s="22"/>
      <c r="B993" s="21"/>
      <c r="C993" s="22"/>
      <c r="D993" s="22"/>
      <c r="E993" s="22"/>
      <c r="F993" s="22"/>
      <c r="G993" s="23"/>
      <c r="H993" s="21"/>
      <c r="I993" s="24"/>
    </row>
    <row r="994" spans="1:9" ht="15" customHeight="1" x14ac:dyDescent="0.2">
      <c r="A994" s="22"/>
      <c r="B994" s="21"/>
      <c r="C994" s="22"/>
      <c r="D994" s="22"/>
      <c r="E994" s="22"/>
      <c r="F994" s="22"/>
      <c r="G994" s="23"/>
      <c r="H994" s="21"/>
      <c r="I994" s="24"/>
    </row>
    <row r="995" spans="1:9" ht="15" customHeight="1" x14ac:dyDescent="0.2">
      <c r="A995" s="22"/>
      <c r="B995" s="21"/>
      <c r="C995" s="22"/>
      <c r="D995" s="22"/>
      <c r="E995" s="22"/>
      <c r="F995" s="22"/>
      <c r="G995" s="23"/>
      <c r="H995" s="21"/>
      <c r="I995" s="24"/>
    </row>
    <row r="996" spans="1:9" ht="15" customHeight="1" x14ac:dyDescent="0.2">
      <c r="A996" s="22"/>
      <c r="B996" s="21"/>
      <c r="C996" s="22"/>
      <c r="D996" s="22"/>
      <c r="E996" s="22"/>
      <c r="F996" s="22"/>
      <c r="G996" s="23"/>
      <c r="H996" s="21"/>
      <c r="I996" s="24"/>
    </row>
    <row r="997" spans="1:9" ht="15" customHeight="1" x14ac:dyDescent="0.2">
      <c r="A997" s="22"/>
      <c r="B997" s="21"/>
      <c r="C997" s="22"/>
      <c r="D997" s="22"/>
      <c r="E997" s="22"/>
      <c r="F997" s="22"/>
      <c r="G997" s="23"/>
      <c r="H997" s="21"/>
      <c r="I997" s="24"/>
    </row>
    <row r="998" spans="1:9" ht="15" customHeight="1" x14ac:dyDescent="0.2">
      <c r="A998" s="22"/>
      <c r="B998" s="21"/>
      <c r="C998" s="22"/>
      <c r="D998" s="22"/>
      <c r="E998" s="22"/>
      <c r="F998" s="22"/>
      <c r="G998" s="23"/>
      <c r="H998" s="21"/>
      <c r="I998" s="24"/>
    </row>
    <row r="999" spans="1:9" ht="15" customHeight="1" x14ac:dyDescent="0.2">
      <c r="A999" s="22"/>
      <c r="B999" s="21"/>
      <c r="C999" s="22"/>
      <c r="D999" s="22"/>
      <c r="E999" s="22"/>
      <c r="F999" s="22"/>
      <c r="G999" s="23"/>
      <c r="H999" s="21"/>
      <c r="I999" s="24"/>
    </row>
    <row r="1000" spans="1:9" ht="15" customHeight="1" x14ac:dyDescent="0.2">
      <c r="A1000" s="22"/>
      <c r="B1000" s="21"/>
      <c r="C1000" s="22"/>
      <c r="D1000" s="22"/>
      <c r="E1000" s="22"/>
      <c r="F1000" s="22"/>
      <c r="G1000" s="23"/>
      <c r="H1000" s="21"/>
      <c r="I1000" s="24"/>
    </row>
    <row r="1001" spans="1:9" ht="15" customHeight="1" x14ac:dyDescent="0.2">
      <c r="A1001" s="22"/>
      <c r="B1001" s="21"/>
      <c r="C1001" s="22"/>
      <c r="D1001" s="22"/>
      <c r="E1001" s="22"/>
      <c r="F1001" s="22"/>
      <c r="G1001" s="23"/>
      <c r="H1001" s="21"/>
      <c r="I1001" s="24"/>
    </row>
    <row r="1002" spans="1:9" ht="15" customHeight="1" x14ac:dyDescent="0.2">
      <c r="A1002" s="22"/>
      <c r="B1002" s="21"/>
      <c r="C1002" s="22"/>
      <c r="D1002" s="22"/>
      <c r="E1002" s="22"/>
      <c r="F1002" s="22"/>
      <c r="G1002" s="23"/>
      <c r="H1002" s="21"/>
      <c r="I1002" s="24"/>
    </row>
    <row r="1003" spans="1:9" ht="15" customHeight="1" x14ac:dyDescent="0.2">
      <c r="A1003" s="22"/>
      <c r="B1003" s="21"/>
      <c r="C1003" s="22"/>
      <c r="D1003" s="22"/>
      <c r="E1003" s="22"/>
      <c r="F1003" s="22"/>
      <c r="G1003" s="23"/>
      <c r="H1003" s="21"/>
      <c r="I1003" s="24"/>
    </row>
    <row r="1004" spans="1:9" ht="15" customHeight="1" x14ac:dyDescent="0.2">
      <c r="A1004" s="22"/>
      <c r="B1004" s="21"/>
      <c r="C1004" s="22"/>
      <c r="D1004" s="22"/>
      <c r="E1004" s="22"/>
      <c r="F1004" s="22"/>
      <c r="G1004" s="23"/>
      <c r="H1004" s="21"/>
      <c r="I1004" s="24"/>
    </row>
    <row r="1005" spans="1:9" ht="15" customHeight="1" x14ac:dyDescent="0.2">
      <c r="A1005" s="22"/>
      <c r="B1005" s="21"/>
      <c r="C1005" s="22"/>
      <c r="D1005" s="22"/>
      <c r="E1005" s="22"/>
      <c r="F1005" s="22"/>
      <c r="G1005" s="23"/>
      <c r="H1005" s="21"/>
      <c r="I1005" s="24"/>
    </row>
    <row r="1006" spans="1:9" ht="15" customHeight="1" x14ac:dyDescent="0.2">
      <c r="A1006" s="22"/>
      <c r="B1006" s="21"/>
      <c r="C1006" s="22"/>
      <c r="D1006" s="22"/>
      <c r="E1006" s="22"/>
      <c r="F1006" s="22"/>
      <c r="G1006" s="23"/>
      <c r="H1006" s="21"/>
      <c r="I1006" s="24"/>
    </row>
    <row r="1007" spans="1:9" ht="15" customHeight="1" x14ac:dyDescent="0.2">
      <c r="A1007" s="22"/>
      <c r="B1007" s="21"/>
      <c r="C1007" s="22"/>
      <c r="D1007" s="22"/>
      <c r="E1007" s="22"/>
      <c r="F1007" s="22"/>
      <c r="G1007" s="23"/>
      <c r="H1007" s="21"/>
      <c r="I1007" s="24"/>
    </row>
    <row r="1008" spans="1:9" ht="15" customHeight="1" x14ac:dyDescent="0.2">
      <c r="A1008" s="22"/>
      <c r="B1008" s="21"/>
      <c r="C1008" s="22"/>
      <c r="D1008" s="22"/>
      <c r="E1008" s="22"/>
      <c r="F1008" s="22"/>
      <c r="G1008" s="23"/>
      <c r="H1008" s="21"/>
      <c r="I1008" s="24"/>
    </row>
    <row r="1009" spans="1:9" ht="15" customHeight="1" x14ac:dyDescent="0.2">
      <c r="A1009" s="22"/>
      <c r="B1009" s="21"/>
      <c r="C1009" s="22"/>
      <c r="D1009" s="22"/>
      <c r="E1009" s="22"/>
      <c r="F1009" s="22"/>
      <c r="G1009" s="23"/>
      <c r="H1009" s="21"/>
      <c r="I1009" s="24"/>
    </row>
    <row r="1010" spans="1:9" ht="15" customHeight="1" x14ac:dyDescent="0.2">
      <c r="A1010" s="22"/>
      <c r="B1010" s="21"/>
      <c r="C1010" s="22"/>
      <c r="D1010" s="22"/>
      <c r="E1010" s="22"/>
      <c r="F1010" s="22"/>
      <c r="G1010" s="23"/>
      <c r="H1010" s="21"/>
      <c r="I1010" s="24"/>
    </row>
    <row r="1011" spans="1:9" ht="15" customHeight="1" x14ac:dyDescent="0.2">
      <c r="A1011" s="22"/>
      <c r="B1011" s="21"/>
      <c r="C1011" s="22"/>
      <c r="D1011" s="22"/>
      <c r="E1011" s="22"/>
      <c r="F1011" s="22"/>
      <c r="G1011" s="23"/>
      <c r="H1011" s="21"/>
      <c r="I1011" s="24"/>
    </row>
    <row r="1012" spans="1:9" ht="15" customHeight="1" x14ac:dyDescent="0.2">
      <c r="A1012" s="22"/>
      <c r="B1012" s="21"/>
      <c r="C1012" s="22"/>
      <c r="D1012" s="22"/>
      <c r="E1012" s="22"/>
      <c r="F1012" s="22"/>
      <c r="G1012" s="23"/>
      <c r="H1012" s="21"/>
      <c r="I1012" s="24"/>
    </row>
    <row r="1013" spans="1:9" ht="15" customHeight="1" x14ac:dyDescent="0.2">
      <c r="A1013" s="22"/>
      <c r="B1013" s="21"/>
      <c r="C1013" s="22"/>
      <c r="D1013" s="22"/>
      <c r="E1013" s="22"/>
      <c r="F1013" s="22"/>
      <c r="G1013" s="23"/>
      <c r="H1013" s="21"/>
      <c r="I1013" s="24"/>
    </row>
    <row r="1014" spans="1:9" ht="15" customHeight="1" x14ac:dyDescent="0.2">
      <c r="A1014" s="22"/>
      <c r="B1014" s="21"/>
      <c r="C1014" s="22"/>
      <c r="D1014" s="22"/>
      <c r="E1014" s="22"/>
      <c r="F1014" s="22"/>
      <c r="G1014" s="23"/>
      <c r="H1014" s="21"/>
      <c r="I1014" s="24"/>
    </row>
    <row r="1015" spans="1:9" ht="15" customHeight="1" x14ac:dyDescent="0.2">
      <c r="A1015" s="22"/>
      <c r="B1015" s="21"/>
      <c r="C1015" s="22"/>
      <c r="D1015" s="22"/>
      <c r="E1015" s="22"/>
      <c r="F1015" s="22"/>
      <c r="G1015" s="23"/>
      <c r="H1015" s="21"/>
      <c r="I1015" s="24"/>
    </row>
    <row r="1016" spans="1:9" ht="15" customHeight="1" x14ac:dyDescent="0.2">
      <c r="A1016" s="22"/>
      <c r="B1016" s="21"/>
      <c r="C1016" s="22"/>
      <c r="D1016" s="22"/>
      <c r="E1016" s="22"/>
      <c r="F1016" s="22"/>
      <c r="G1016" s="23"/>
      <c r="H1016" s="21"/>
      <c r="I1016" s="24"/>
    </row>
    <row r="1017" spans="1:9" ht="15" customHeight="1" x14ac:dyDescent="0.2">
      <c r="A1017" s="22"/>
      <c r="B1017" s="21"/>
      <c r="C1017" s="22"/>
      <c r="D1017" s="22"/>
      <c r="E1017" s="22"/>
      <c r="F1017" s="22"/>
      <c r="G1017" s="23"/>
      <c r="H1017" s="21"/>
      <c r="I1017" s="24"/>
    </row>
    <row r="1018" spans="1:9" ht="15" customHeight="1" x14ac:dyDescent="0.2">
      <c r="A1018" s="22"/>
      <c r="B1018" s="21"/>
      <c r="C1018" s="22"/>
      <c r="D1018" s="22"/>
      <c r="E1018" s="22"/>
      <c r="F1018" s="22"/>
      <c r="G1018" s="23"/>
      <c r="H1018" s="21"/>
      <c r="I1018" s="24"/>
    </row>
    <row r="1019" spans="1:9" ht="15" customHeight="1" x14ac:dyDescent="0.2">
      <c r="A1019" s="22"/>
      <c r="B1019" s="21"/>
      <c r="C1019" s="22"/>
      <c r="D1019" s="22"/>
      <c r="E1019" s="22"/>
      <c r="F1019" s="22"/>
      <c r="G1019" s="23"/>
      <c r="H1019" s="21"/>
      <c r="I1019" s="24"/>
    </row>
    <row r="1020" spans="1:9" ht="15" customHeight="1" x14ac:dyDescent="0.2">
      <c r="A1020" s="22"/>
      <c r="B1020" s="21"/>
      <c r="C1020" s="22"/>
      <c r="D1020" s="22"/>
      <c r="E1020" s="22"/>
      <c r="F1020" s="22"/>
      <c r="G1020" s="23"/>
      <c r="H1020" s="21"/>
      <c r="I1020" s="24"/>
    </row>
    <row r="1021" spans="1:9" ht="15" customHeight="1" x14ac:dyDescent="0.2">
      <c r="A1021" s="22"/>
      <c r="B1021" s="21"/>
      <c r="C1021" s="22"/>
      <c r="D1021" s="22"/>
      <c r="E1021" s="22"/>
      <c r="F1021" s="22"/>
      <c r="G1021" s="23"/>
      <c r="H1021" s="21"/>
      <c r="I1021" s="24"/>
    </row>
    <row r="1022" spans="1:9" ht="15" customHeight="1" x14ac:dyDescent="0.2">
      <c r="A1022" s="22"/>
      <c r="B1022" s="21"/>
      <c r="C1022" s="22"/>
      <c r="D1022" s="22"/>
      <c r="E1022" s="22"/>
      <c r="F1022" s="22"/>
      <c r="G1022" s="23"/>
      <c r="H1022" s="21"/>
      <c r="I1022" s="24"/>
    </row>
    <row r="1023" spans="1:9" ht="15" customHeight="1" x14ac:dyDescent="0.2">
      <c r="A1023" s="22"/>
      <c r="B1023" s="21"/>
      <c r="C1023" s="22"/>
      <c r="D1023" s="22"/>
      <c r="E1023" s="22"/>
      <c r="F1023" s="22"/>
      <c r="G1023" s="23"/>
      <c r="H1023" s="21"/>
      <c r="I1023" s="24"/>
    </row>
    <row r="1024" spans="1:9" ht="15" customHeight="1" x14ac:dyDescent="0.2">
      <c r="A1024" s="22"/>
      <c r="B1024" s="21"/>
      <c r="C1024" s="22"/>
      <c r="D1024" s="22"/>
      <c r="E1024" s="22"/>
      <c r="F1024" s="22"/>
      <c r="G1024" s="23"/>
      <c r="H1024" s="21"/>
      <c r="I1024" s="24"/>
    </row>
    <row r="1025" spans="1:9" ht="15" customHeight="1" x14ac:dyDescent="0.2">
      <c r="A1025" s="22"/>
      <c r="B1025" s="21"/>
      <c r="C1025" s="22"/>
      <c r="D1025" s="22"/>
      <c r="E1025" s="22"/>
      <c r="F1025" s="22"/>
      <c r="G1025" s="23"/>
      <c r="H1025" s="21"/>
      <c r="I1025" s="24"/>
    </row>
    <row r="1026" spans="1:9" ht="15" customHeight="1" x14ac:dyDescent="0.2">
      <c r="A1026" s="22"/>
      <c r="B1026" s="21"/>
      <c r="C1026" s="22"/>
      <c r="D1026" s="22"/>
      <c r="E1026" s="22"/>
      <c r="F1026" s="22"/>
      <c r="G1026" s="23"/>
      <c r="H1026" s="21"/>
      <c r="I1026" s="24"/>
    </row>
    <row r="1027" spans="1:9" ht="15" customHeight="1" x14ac:dyDescent="0.2">
      <c r="A1027" s="22"/>
      <c r="B1027" s="21"/>
      <c r="C1027" s="22"/>
      <c r="D1027" s="22"/>
      <c r="E1027" s="22"/>
      <c r="F1027" s="22"/>
      <c r="G1027" s="23"/>
      <c r="H1027" s="21"/>
      <c r="I1027" s="24"/>
    </row>
    <row r="1028" spans="1:9" ht="15" customHeight="1" x14ac:dyDescent="0.2">
      <c r="A1028" s="22"/>
      <c r="B1028" s="21"/>
      <c r="C1028" s="22"/>
      <c r="D1028" s="22"/>
      <c r="E1028" s="22"/>
      <c r="F1028" s="22"/>
      <c r="G1028" s="23"/>
      <c r="H1028" s="21"/>
      <c r="I1028" s="24"/>
    </row>
    <row r="1029" spans="1:9" ht="15" customHeight="1" x14ac:dyDescent="0.2">
      <c r="A1029" s="22"/>
      <c r="B1029" s="21"/>
      <c r="C1029" s="22"/>
      <c r="D1029" s="22"/>
      <c r="E1029" s="22"/>
      <c r="F1029" s="22"/>
      <c r="G1029" s="23"/>
      <c r="H1029" s="21"/>
      <c r="I1029" s="24"/>
    </row>
    <row r="1030" spans="1:9" ht="15" customHeight="1" x14ac:dyDescent="0.2">
      <c r="A1030" s="22"/>
      <c r="B1030" s="21"/>
      <c r="C1030" s="22"/>
      <c r="D1030" s="22"/>
      <c r="E1030" s="22"/>
      <c r="F1030" s="22"/>
      <c r="G1030" s="23"/>
      <c r="H1030" s="21"/>
      <c r="I1030" s="24"/>
    </row>
    <row r="1031" spans="1:9" ht="15" customHeight="1" x14ac:dyDescent="0.2">
      <c r="A1031" s="22"/>
      <c r="B1031" s="21"/>
      <c r="C1031" s="22"/>
      <c r="D1031" s="22"/>
      <c r="E1031" s="22"/>
      <c r="F1031" s="22"/>
      <c r="G1031" s="23"/>
      <c r="H1031" s="21"/>
      <c r="I1031" s="24"/>
    </row>
    <row r="1032" spans="1:9" ht="15" customHeight="1" x14ac:dyDescent="0.2">
      <c r="A1032" s="22"/>
      <c r="B1032" s="21"/>
      <c r="C1032" s="22"/>
      <c r="D1032" s="22"/>
      <c r="E1032" s="22"/>
      <c r="F1032" s="22"/>
      <c r="G1032" s="23"/>
      <c r="H1032" s="21"/>
      <c r="I1032" s="24"/>
    </row>
    <row r="1033" spans="1:9" ht="15" customHeight="1" x14ac:dyDescent="0.2">
      <c r="A1033" s="22"/>
      <c r="B1033" s="21"/>
      <c r="C1033" s="22"/>
      <c r="D1033" s="22"/>
      <c r="E1033" s="22"/>
      <c r="F1033" s="22"/>
      <c r="G1033" s="23"/>
      <c r="H1033" s="21"/>
      <c r="I1033" s="24"/>
    </row>
    <row r="1034" spans="1:9" ht="15" customHeight="1" x14ac:dyDescent="0.2">
      <c r="A1034" s="22"/>
      <c r="B1034" s="21"/>
      <c r="C1034" s="22"/>
      <c r="D1034" s="22"/>
      <c r="E1034" s="22"/>
      <c r="F1034" s="22"/>
      <c r="G1034" s="23"/>
      <c r="H1034" s="21"/>
      <c r="I1034" s="24"/>
    </row>
    <row r="1035" spans="1:9" ht="15" customHeight="1" x14ac:dyDescent="0.2">
      <c r="A1035" s="22"/>
      <c r="B1035" s="21"/>
      <c r="C1035" s="22"/>
      <c r="D1035" s="22"/>
      <c r="E1035" s="22"/>
      <c r="F1035" s="22"/>
      <c r="G1035" s="23"/>
      <c r="H1035" s="21"/>
      <c r="I1035" s="24"/>
    </row>
    <row r="1036" spans="1:9" ht="15" customHeight="1" x14ac:dyDescent="0.2">
      <c r="A1036" s="22"/>
      <c r="B1036" s="21"/>
      <c r="C1036" s="22"/>
      <c r="D1036" s="22"/>
      <c r="E1036" s="22"/>
      <c r="F1036" s="22"/>
      <c r="G1036" s="23"/>
      <c r="H1036" s="21"/>
      <c r="I1036" s="24"/>
    </row>
    <row r="1037" spans="1:9" ht="15" customHeight="1" x14ac:dyDescent="0.2">
      <c r="A1037" s="22"/>
      <c r="B1037" s="21"/>
      <c r="C1037" s="22"/>
      <c r="D1037" s="22"/>
      <c r="E1037" s="22"/>
      <c r="F1037" s="22"/>
      <c r="G1037" s="23"/>
      <c r="H1037" s="21"/>
      <c r="I1037" s="24"/>
    </row>
    <row r="1038" spans="1:9" ht="15" customHeight="1" x14ac:dyDescent="0.2">
      <c r="A1038" s="22"/>
      <c r="B1038" s="21"/>
      <c r="C1038" s="22"/>
      <c r="D1038" s="22"/>
      <c r="E1038" s="22"/>
      <c r="F1038" s="22"/>
      <c r="G1038" s="23"/>
      <c r="H1038" s="21"/>
      <c r="I1038" s="24"/>
    </row>
    <row r="1039" spans="1:9" ht="15" customHeight="1" x14ac:dyDescent="0.2">
      <c r="A1039" s="22"/>
      <c r="B1039" s="21"/>
      <c r="C1039" s="22"/>
      <c r="D1039" s="22"/>
      <c r="E1039" s="22"/>
      <c r="F1039" s="22"/>
      <c r="G1039" s="23"/>
      <c r="H1039" s="21"/>
      <c r="I1039" s="24"/>
    </row>
    <row r="1040" spans="1:9" ht="15" customHeight="1" x14ac:dyDescent="0.2">
      <c r="A1040" s="22"/>
      <c r="B1040" s="21"/>
      <c r="C1040" s="22"/>
      <c r="D1040" s="22"/>
      <c r="E1040" s="22"/>
      <c r="F1040" s="22"/>
      <c r="G1040" s="23"/>
      <c r="H1040" s="21"/>
      <c r="I1040" s="24"/>
    </row>
    <row r="1041" spans="1:9" ht="15" customHeight="1" x14ac:dyDescent="0.2">
      <c r="A1041" s="22"/>
      <c r="B1041" s="21"/>
      <c r="C1041" s="22"/>
      <c r="D1041" s="22"/>
      <c r="E1041" s="22"/>
      <c r="F1041" s="22"/>
      <c r="G1041" s="23"/>
      <c r="H1041" s="21"/>
      <c r="I1041" s="24"/>
    </row>
    <row r="1042" spans="1:9" ht="15" customHeight="1" x14ac:dyDescent="0.2">
      <c r="A1042" s="22"/>
      <c r="B1042" s="21"/>
      <c r="C1042" s="22"/>
      <c r="D1042" s="22"/>
      <c r="E1042" s="22"/>
      <c r="F1042" s="22"/>
      <c r="G1042" s="23"/>
      <c r="H1042" s="21"/>
      <c r="I1042" s="24"/>
    </row>
    <row r="1043" spans="1:9" ht="15" customHeight="1" x14ac:dyDescent="0.2">
      <c r="A1043" s="22"/>
      <c r="B1043" s="21"/>
      <c r="C1043" s="22"/>
      <c r="D1043" s="22"/>
      <c r="E1043" s="22"/>
      <c r="F1043" s="22"/>
      <c r="G1043" s="23"/>
      <c r="H1043" s="21"/>
      <c r="I1043" s="24"/>
    </row>
    <row r="1044" spans="1:9" ht="15" customHeight="1" x14ac:dyDescent="0.2">
      <c r="A1044" s="22"/>
      <c r="B1044" s="21"/>
      <c r="C1044" s="22"/>
      <c r="D1044" s="22"/>
      <c r="E1044" s="22"/>
      <c r="F1044" s="22"/>
      <c r="G1044" s="23"/>
      <c r="H1044" s="21"/>
      <c r="I1044" s="24"/>
    </row>
    <row r="1045" spans="1:9" ht="15" customHeight="1" x14ac:dyDescent="0.2">
      <c r="A1045" s="22"/>
      <c r="B1045" s="21"/>
      <c r="C1045" s="22"/>
      <c r="D1045" s="22"/>
      <c r="E1045" s="22"/>
      <c r="F1045" s="22"/>
      <c r="G1045" s="23"/>
      <c r="H1045" s="21"/>
      <c r="I1045" s="24"/>
    </row>
    <row r="1046" spans="1:9" ht="15" customHeight="1" x14ac:dyDescent="0.2">
      <c r="A1046" s="22"/>
      <c r="B1046" s="21"/>
      <c r="C1046" s="22"/>
      <c r="D1046" s="22"/>
      <c r="E1046" s="22"/>
      <c r="F1046" s="22"/>
      <c r="G1046" s="23"/>
      <c r="H1046" s="21"/>
      <c r="I1046" s="24"/>
    </row>
    <row r="1047" spans="1:9" ht="15" customHeight="1" x14ac:dyDescent="0.2">
      <c r="A1047" s="22"/>
      <c r="B1047" s="21"/>
      <c r="C1047" s="22"/>
      <c r="D1047" s="22"/>
      <c r="E1047" s="22"/>
      <c r="F1047" s="22"/>
      <c r="G1047" s="23"/>
      <c r="H1047" s="21"/>
      <c r="I1047" s="24"/>
    </row>
    <row r="1048" spans="1:9" ht="15" customHeight="1" x14ac:dyDescent="0.2">
      <c r="A1048" s="22"/>
      <c r="B1048" s="21"/>
      <c r="C1048" s="22"/>
      <c r="D1048" s="22"/>
      <c r="E1048" s="22"/>
      <c r="F1048" s="22"/>
      <c r="G1048" s="23"/>
      <c r="H1048" s="21"/>
      <c r="I1048" s="24"/>
    </row>
    <row r="1049" spans="1:9" ht="15" customHeight="1" x14ac:dyDescent="0.2">
      <c r="A1049" s="22"/>
      <c r="B1049" s="21"/>
      <c r="C1049" s="22"/>
      <c r="D1049" s="22"/>
      <c r="E1049" s="22"/>
      <c r="F1049" s="22"/>
      <c r="G1049" s="23"/>
      <c r="H1049" s="21"/>
      <c r="I1049" s="24"/>
    </row>
    <row r="1050" spans="1:9" ht="15" customHeight="1" x14ac:dyDescent="0.2">
      <c r="A1050" s="22"/>
      <c r="B1050" s="21"/>
      <c r="C1050" s="22"/>
      <c r="D1050" s="22"/>
      <c r="E1050" s="22"/>
      <c r="F1050" s="22"/>
      <c r="G1050" s="23"/>
      <c r="H1050" s="21"/>
      <c r="I1050" s="24"/>
    </row>
    <row r="1051" spans="1:9" ht="15" customHeight="1" x14ac:dyDescent="0.2">
      <c r="A1051" s="22"/>
      <c r="B1051" s="21"/>
      <c r="C1051" s="22"/>
      <c r="D1051" s="22"/>
      <c r="E1051" s="22"/>
      <c r="F1051" s="22"/>
      <c r="G1051" s="23"/>
      <c r="H1051" s="21"/>
      <c r="I1051" s="24"/>
    </row>
    <row r="1052" spans="1:9" ht="15" customHeight="1" x14ac:dyDescent="0.2">
      <c r="A1052" s="22"/>
      <c r="B1052" s="21"/>
      <c r="C1052" s="22"/>
      <c r="D1052" s="22"/>
      <c r="E1052" s="22"/>
      <c r="F1052" s="22"/>
      <c r="G1052" s="23"/>
      <c r="H1052" s="21"/>
      <c r="I1052" s="24"/>
    </row>
    <row r="1053" spans="1:9" ht="15" customHeight="1" x14ac:dyDescent="0.2">
      <c r="A1053" s="22"/>
      <c r="B1053" s="21"/>
      <c r="C1053" s="22"/>
      <c r="D1053" s="22"/>
      <c r="E1053" s="22"/>
      <c r="F1053" s="22"/>
      <c r="G1053" s="23"/>
      <c r="H1053" s="21"/>
      <c r="I1053" s="24"/>
    </row>
  </sheetData>
  <mergeCells count="1">
    <mergeCell ref="A1:I1"/>
  </mergeCells>
  <conditionalFormatting sqref="B7:B87">
    <cfRule type="expression" dxfId="92" priority="92" stopIfTrue="1">
      <formula>OR($G7="Planned",$G7="Unplanned")</formula>
    </cfRule>
  </conditionalFormatting>
  <conditionalFormatting sqref="B7:B87">
    <cfRule type="expression" dxfId="91" priority="93" stopIfTrue="1">
      <formula>$G7="Ongoing"</formula>
    </cfRule>
  </conditionalFormatting>
  <conditionalFormatting sqref="A112:H1053 H14:I14 A2:I2 H7:H13 B7:F10 A11:G87 I7:I87">
    <cfRule type="expression" dxfId="90" priority="94" stopIfTrue="1">
      <formula>#REF!="Done"</formula>
    </cfRule>
  </conditionalFormatting>
  <conditionalFormatting sqref="A112:H1053 H14:I14 A2:I2 H7:H13 B7:F10 A11:G87 I7:I87">
    <cfRule type="expression" dxfId="89" priority="95" stopIfTrue="1">
      <formula>#REF!="Ongoing"</formula>
    </cfRule>
  </conditionalFormatting>
  <conditionalFormatting sqref="A112:H1053 H14:I14 A2:I2 H7:H13 B7:F10 A11:G87 I7:I87">
    <cfRule type="expression" dxfId="88" priority="96" stopIfTrue="1">
      <formula>#REF!="Removed"</formula>
    </cfRule>
  </conditionalFormatting>
  <conditionalFormatting sqref="I7:I87">
    <cfRule type="expression" dxfId="87" priority="97" stopIfTrue="1">
      <formula>$C7="Done"</formula>
    </cfRule>
  </conditionalFormatting>
  <conditionalFormatting sqref="I7:I87">
    <cfRule type="expression" dxfId="86" priority="98" stopIfTrue="1">
      <formula>$C7="Ongoing"</formula>
    </cfRule>
  </conditionalFormatting>
  <conditionalFormatting sqref="I7:I87">
    <cfRule type="expression" dxfId="85" priority="99" stopIfTrue="1">
      <formula>$C7="Removed"</formula>
    </cfRule>
  </conditionalFormatting>
  <conditionalFormatting sqref="I8">
    <cfRule type="expression" dxfId="84" priority="103" stopIfTrue="1">
      <formula>$C8="Done"</formula>
    </cfRule>
  </conditionalFormatting>
  <conditionalFormatting sqref="I8">
    <cfRule type="expression" dxfId="83" priority="104" stopIfTrue="1">
      <formula>$C8="Ongoing"</formula>
    </cfRule>
  </conditionalFormatting>
  <conditionalFormatting sqref="I8">
    <cfRule type="expression" dxfId="82" priority="105" stopIfTrue="1">
      <formula>$C8="Removed"</formula>
    </cfRule>
  </conditionalFormatting>
  <conditionalFormatting sqref="B6">
    <cfRule type="expression" dxfId="81" priority="81" stopIfTrue="1">
      <formula>OR($G6="Planned",$G6="Unplanned")</formula>
    </cfRule>
  </conditionalFormatting>
  <conditionalFormatting sqref="B6">
    <cfRule type="expression" dxfId="80" priority="82" stopIfTrue="1">
      <formula>$G6="Ongoing"</formula>
    </cfRule>
  </conditionalFormatting>
  <conditionalFormatting sqref="B6:F6 H6:I6">
    <cfRule type="expression" dxfId="79" priority="83" stopIfTrue="1">
      <formula>#REF!="Done"</formula>
    </cfRule>
  </conditionalFormatting>
  <conditionalFormatting sqref="B6:F6 H6:I6">
    <cfRule type="expression" dxfId="78" priority="84" stopIfTrue="1">
      <formula>#REF!="Ongoing"</formula>
    </cfRule>
  </conditionalFormatting>
  <conditionalFormatting sqref="B6:F6 H6:I6">
    <cfRule type="expression" dxfId="77" priority="85" stopIfTrue="1">
      <formula>#REF!="Removed"</formula>
    </cfRule>
  </conditionalFormatting>
  <conditionalFormatting sqref="I6">
    <cfRule type="expression" dxfId="76" priority="86" stopIfTrue="1">
      <formula>$C6="Done"</formula>
    </cfRule>
  </conditionalFormatting>
  <conditionalFormatting sqref="I6">
    <cfRule type="expression" dxfId="75" priority="87" stopIfTrue="1">
      <formula>$C6="Ongoing"</formula>
    </cfRule>
  </conditionalFormatting>
  <conditionalFormatting sqref="I6">
    <cfRule type="expression" dxfId="74" priority="88" stopIfTrue="1">
      <formula>$C6="Removed"</formula>
    </cfRule>
  </conditionalFormatting>
  <conditionalFormatting sqref="I6">
    <cfRule type="expression" dxfId="73" priority="89" stopIfTrue="1">
      <formula>$C6="Done"</formula>
    </cfRule>
  </conditionalFormatting>
  <conditionalFormatting sqref="I6">
    <cfRule type="expression" dxfId="72" priority="90" stopIfTrue="1">
      <formula>$C6="Ongoing"</formula>
    </cfRule>
  </conditionalFormatting>
  <conditionalFormatting sqref="I6">
    <cfRule type="expression" dxfId="71" priority="91" stopIfTrue="1">
      <formula>$C6="Removed"</formula>
    </cfRule>
  </conditionalFormatting>
  <conditionalFormatting sqref="B3:B5">
    <cfRule type="expression" dxfId="70" priority="73" stopIfTrue="1">
      <formula>OR($G3="Planned",$G3="Unplanned")</formula>
    </cfRule>
  </conditionalFormatting>
  <conditionalFormatting sqref="B3:B5">
    <cfRule type="expression" dxfId="69" priority="74" stopIfTrue="1">
      <formula>$G3="Ongoing"</formula>
    </cfRule>
  </conditionalFormatting>
  <conditionalFormatting sqref="A3:I3 B4:F5 A4:A10 H4:I5 G4:G10">
    <cfRule type="expression" dxfId="68" priority="75" stopIfTrue="1">
      <formula>#REF!="Done"</formula>
    </cfRule>
  </conditionalFormatting>
  <conditionalFormatting sqref="A3:I3 B4:F5 A4:A10 H4:I5 G4:G10">
    <cfRule type="expression" dxfId="67" priority="76" stopIfTrue="1">
      <formula>#REF!="Ongoing"</formula>
    </cfRule>
  </conditionalFormatting>
  <conditionalFormatting sqref="A3:I3 B4:F5 A4:A10 H4:I5 G4:G10">
    <cfRule type="expression" dxfId="66" priority="77" stopIfTrue="1">
      <formula>#REF!="Removed"</formula>
    </cfRule>
  </conditionalFormatting>
  <conditionalFormatting sqref="I3:I5">
    <cfRule type="expression" dxfId="65" priority="78" stopIfTrue="1">
      <formula>$C3="Done"</formula>
    </cfRule>
  </conditionalFormatting>
  <conditionalFormatting sqref="I3:I5">
    <cfRule type="expression" dxfId="64" priority="79" stopIfTrue="1">
      <formula>$C3="Ongoing"</formula>
    </cfRule>
  </conditionalFormatting>
  <conditionalFormatting sqref="I3:I5">
    <cfRule type="expression" dxfId="63" priority="80" stopIfTrue="1">
      <formula>$C3="Removed"</formula>
    </cfRule>
  </conditionalFormatting>
  <conditionalFormatting sqref="B88:B91">
    <cfRule type="expression" dxfId="62" priority="41" stopIfTrue="1">
      <formula>OR($G88="Planned",$G88="Unplanned")</formula>
    </cfRule>
  </conditionalFormatting>
  <conditionalFormatting sqref="B88:B91">
    <cfRule type="expression" dxfId="61" priority="42" stopIfTrue="1">
      <formula>$G88="Ongoing"</formula>
    </cfRule>
  </conditionalFormatting>
  <conditionalFormatting sqref="A88:G88 H88:I90 A89:C91 E89:G91 D89:D111">
    <cfRule type="expression" dxfId="60" priority="43" stopIfTrue="1">
      <formula>#REF!="Done"</formula>
    </cfRule>
  </conditionalFormatting>
  <conditionalFormatting sqref="A88:G88 H88:I90 A89:C91 E89:G91 D89:D111">
    <cfRule type="expression" dxfId="59" priority="44" stopIfTrue="1">
      <formula>#REF!="Ongoing"</formula>
    </cfRule>
  </conditionalFormatting>
  <conditionalFormatting sqref="A88:G88 H88:I90 A89:C91 E89:G91 D89:D111">
    <cfRule type="expression" dxfId="58" priority="45" stopIfTrue="1">
      <formula>#REF!="Removed"</formula>
    </cfRule>
  </conditionalFormatting>
  <conditionalFormatting sqref="I88:I90">
    <cfRule type="expression" dxfId="57" priority="46" stopIfTrue="1">
      <formula>$C88="Done"</formula>
    </cfRule>
  </conditionalFormatting>
  <conditionalFormatting sqref="I88:I90">
    <cfRule type="expression" dxfId="56" priority="47" stopIfTrue="1">
      <formula>$C88="Ongoing"</formula>
    </cfRule>
  </conditionalFormatting>
  <conditionalFormatting sqref="I88:I90">
    <cfRule type="expression" dxfId="55" priority="48" stopIfTrue="1">
      <formula>$C88="Removed"</formula>
    </cfRule>
  </conditionalFormatting>
  <conditionalFormatting sqref="B92:B95">
    <cfRule type="expression" dxfId="54" priority="33" stopIfTrue="1">
      <formula>OR($G92="Planned",$G92="Unplanned")</formula>
    </cfRule>
  </conditionalFormatting>
  <conditionalFormatting sqref="B92:B95">
    <cfRule type="expression" dxfId="53" priority="34" stopIfTrue="1">
      <formula>$G92="Ongoing"</formula>
    </cfRule>
  </conditionalFormatting>
  <conditionalFormatting sqref="A92:C95 H92:I94 E92:G95">
    <cfRule type="expression" dxfId="52" priority="35" stopIfTrue="1">
      <formula>#REF!="Done"</formula>
    </cfRule>
  </conditionalFormatting>
  <conditionalFormatting sqref="A92:C95 H92:I94 E92:G95">
    <cfRule type="expression" dxfId="51" priority="36" stopIfTrue="1">
      <formula>#REF!="Ongoing"</formula>
    </cfRule>
  </conditionalFormatting>
  <conditionalFormatting sqref="A92:C95 H92:I94 E92:G95">
    <cfRule type="expression" dxfId="50" priority="37" stopIfTrue="1">
      <formula>#REF!="Removed"</formula>
    </cfRule>
  </conditionalFormatting>
  <conditionalFormatting sqref="I92:I94">
    <cfRule type="expression" dxfId="49" priority="38" stopIfTrue="1">
      <formula>$C92="Done"</formula>
    </cfRule>
  </conditionalFormatting>
  <conditionalFormatting sqref="I92:I94">
    <cfRule type="expression" dxfId="48" priority="39" stopIfTrue="1">
      <formula>$C92="Ongoing"</formula>
    </cfRule>
  </conditionalFormatting>
  <conditionalFormatting sqref="I92:I94">
    <cfRule type="expression" dxfId="47" priority="40" stopIfTrue="1">
      <formula>$C92="Removed"</formula>
    </cfRule>
  </conditionalFormatting>
  <conditionalFormatting sqref="B96:B99">
    <cfRule type="expression" dxfId="46" priority="25" stopIfTrue="1">
      <formula>OR($G96="Planned",$G96="Unplanned")</formula>
    </cfRule>
  </conditionalFormatting>
  <conditionalFormatting sqref="B96:B99">
    <cfRule type="expression" dxfId="45" priority="26" stopIfTrue="1">
      <formula>$G96="Ongoing"</formula>
    </cfRule>
  </conditionalFormatting>
  <conditionalFormatting sqref="A96:C99 H96:I98 E96:G99">
    <cfRule type="expression" dxfId="44" priority="27" stopIfTrue="1">
      <formula>#REF!="Done"</formula>
    </cfRule>
  </conditionalFormatting>
  <conditionalFormatting sqref="A96:C99 H96:I98 E96:G99">
    <cfRule type="expression" dxfId="43" priority="28" stopIfTrue="1">
      <formula>#REF!="Ongoing"</formula>
    </cfRule>
  </conditionalFormatting>
  <conditionalFormatting sqref="A96:C99 H96:I98 E96:G99">
    <cfRule type="expression" dxfId="42" priority="29" stopIfTrue="1">
      <formula>#REF!="Removed"</formula>
    </cfRule>
  </conditionalFormatting>
  <conditionalFormatting sqref="I96:I98">
    <cfRule type="expression" dxfId="41" priority="30" stopIfTrue="1">
      <formula>$C96="Done"</formula>
    </cfRule>
  </conditionalFormatting>
  <conditionalFormatting sqref="I96:I98">
    <cfRule type="expression" dxfId="40" priority="31" stopIfTrue="1">
      <formula>$C96="Ongoing"</formula>
    </cfRule>
  </conditionalFormatting>
  <conditionalFormatting sqref="I96:I98">
    <cfRule type="expression" dxfId="39" priority="32" stopIfTrue="1">
      <formula>$C96="Removed"</formula>
    </cfRule>
  </conditionalFormatting>
  <conditionalFormatting sqref="B100:B103">
    <cfRule type="expression" dxfId="38" priority="17" stopIfTrue="1">
      <formula>OR($G100="Planned",$G100="Unplanned")</formula>
    </cfRule>
  </conditionalFormatting>
  <conditionalFormatting sqref="B100:B103">
    <cfRule type="expression" dxfId="37" priority="18" stopIfTrue="1">
      <formula>$G100="Ongoing"</formula>
    </cfRule>
  </conditionalFormatting>
  <conditionalFormatting sqref="A100:C103 H100:I102 E100:G103">
    <cfRule type="expression" dxfId="36" priority="19" stopIfTrue="1">
      <formula>#REF!="Done"</formula>
    </cfRule>
  </conditionalFormatting>
  <conditionalFormatting sqref="A100:C103 H100:I102 E100:G103">
    <cfRule type="expression" dxfId="35" priority="20" stopIfTrue="1">
      <formula>#REF!="Ongoing"</formula>
    </cfRule>
  </conditionalFormatting>
  <conditionalFormatting sqref="A100:C103 H100:I102 E100:G103">
    <cfRule type="expression" dxfId="34" priority="21" stopIfTrue="1">
      <formula>#REF!="Removed"</formula>
    </cfRule>
  </conditionalFormatting>
  <conditionalFormatting sqref="I100:I102">
    <cfRule type="expression" dxfId="33" priority="22" stopIfTrue="1">
      <formula>$C100="Done"</formula>
    </cfRule>
  </conditionalFormatting>
  <conditionalFormatting sqref="I100:I102">
    <cfRule type="expression" dxfId="32" priority="23" stopIfTrue="1">
      <formula>$C100="Ongoing"</formula>
    </cfRule>
  </conditionalFormatting>
  <conditionalFormatting sqref="I100:I102">
    <cfRule type="expression" dxfId="31" priority="24" stopIfTrue="1">
      <formula>$C100="Removed"</formula>
    </cfRule>
  </conditionalFormatting>
  <conditionalFormatting sqref="B104:B107">
    <cfRule type="expression" dxfId="30" priority="9" stopIfTrue="1">
      <formula>OR($G104="Planned",$G104="Unplanned")</formula>
    </cfRule>
  </conditionalFormatting>
  <conditionalFormatting sqref="B104:B107">
    <cfRule type="expression" dxfId="29" priority="10" stopIfTrue="1">
      <formula>$G104="Ongoing"</formula>
    </cfRule>
  </conditionalFormatting>
  <conditionalFormatting sqref="A104:C107 H104:I106 E104:G107">
    <cfRule type="expression" dxfId="28" priority="11" stopIfTrue="1">
      <formula>#REF!="Done"</formula>
    </cfRule>
  </conditionalFormatting>
  <conditionalFormatting sqref="A104:C107 H104:I106 E104:G107">
    <cfRule type="expression" dxfId="27" priority="12" stopIfTrue="1">
      <formula>#REF!="Ongoing"</formula>
    </cfRule>
  </conditionalFormatting>
  <conditionalFormatting sqref="A104:C107 H104:I106 E104:G107">
    <cfRule type="expression" dxfId="26" priority="13" stopIfTrue="1">
      <formula>#REF!="Removed"</formula>
    </cfRule>
  </conditionalFormatting>
  <conditionalFormatting sqref="I104:I106">
    <cfRule type="expression" dxfId="25" priority="14" stopIfTrue="1">
      <formula>$C104="Done"</formula>
    </cfRule>
  </conditionalFormatting>
  <conditionalFormatting sqref="I104:I106">
    <cfRule type="expression" dxfId="24" priority="15" stopIfTrue="1">
      <formula>$C104="Ongoing"</formula>
    </cfRule>
  </conditionalFormatting>
  <conditionalFormatting sqref="I104:I106">
    <cfRule type="expression" dxfId="23" priority="16" stopIfTrue="1">
      <formula>$C104="Removed"</formula>
    </cfRule>
  </conditionalFormatting>
  <conditionalFormatting sqref="B108:B111">
    <cfRule type="expression" dxfId="22" priority="1" stopIfTrue="1">
      <formula>OR($G108="Planned",$G108="Unplanned")</formula>
    </cfRule>
  </conditionalFormatting>
  <conditionalFormatting sqref="B108:B111">
    <cfRule type="expression" dxfId="21" priority="2" stopIfTrue="1">
      <formula>$G108="Ongoing"</formula>
    </cfRule>
  </conditionalFormatting>
  <conditionalFormatting sqref="A108:C111 H108:I110 E108:G111">
    <cfRule type="expression" dxfId="20" priority="3" stopIfTrue="1">
      <formula>#REF!="Done"</formula>
    </cfRule>
  </conditionalFormatting>
  <conditionalFormatting sqref="A108:C111 H108:I110 E108:G111">
    <cfRule type="expression" dxfId="19" priority="4" stopIfTrue="1">
      <formula>#REF!="Ongoing"</formula>
    </cfRule>
  </conditionalFormatting>
  <conditionalFormatting sqref="A108:C111 H108:I110 E108:G111">
    <cfRule type="expression" dxfId="18" priority="5" stopIfTrue="1">
      <formula>#REF!="Removed"</formula>
    </cfRule>
  </conditionalFormatting>
  <conditionalFormatting sqref="I108:I110">
    <cfRule type="expression" dxfId="17" priority="6" stopIfTrue="1">
      <formula>$C108="Done"</formula>
    </cfRule>
  </conditionalFormatting>
  <conditionalFormatting sqref="I108:I110">
    <cfRule type="expression" dxfId="16" priority="7" stopIfTrue="1">
      <formula>$C108="Ongoing"</formula>
    </cfRule>
  </conditionalFormatting>
  <conditionalFormatting sqref="I108:I110">
    <cfRule type="expression" dxfId="15" priority="8" stopIfTrue="1">
      <formula>$C108="Removed"</formula>
    </cfRule>
  </conditionalFormatting>
  <dataValidations count="1">
    <dataValidation type="list" allowBlank="1" sqref="C2:C19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2022-11-03T16:48:10Z</dcterms:modified>
</cp:coreProperties>
</file>