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</sheets>
  <definedNames/>
  <calcPr/>
  <extLst>
    <ext uri="GoogleSheetsCustomDataVersion1">
      <go:sheetsCustomData xmlns:go="http://customooxmlschemas.google.com/" r:id="rId8" roundtripDataSignature="AMtx7mhPESBOs4B28HGzk1HFxPqrFcIK/A=="/>
    </ext>
  </extLst>
</workbook>
</file>

<file path=xl/sharedStrings.xml><?xml version="1.0" encoding="utf-8"?>
<sst xmlns="http://schemas.openxmlformats.org/spreadsheetml/2006/main" count="199" uniqueCount="103">
  <si>
    <t>Universidade:</t>
  </si>
  <si>
    <t>UTFPR</t>
  </si>
  <si>
    <t>Número de Ucs:</t>
  </si>
  <si>
    <t>UC</t>
  </si>
  <si>
    <t>Nome do Campus</t>
  </si>
  <si>
    <t>Distribuidora</t>
  </si>
  <si>
    <t>Subgrupo</t>
  </si>
  <si>
    <t>Endereço</t>
  </si>
  <si>
    <t>Apucarana</t>
  </si>
  <si>
    <t>COPEL</t>
  </si>
  <si>
    <t>A4</t>
  </si>
  <si>
    <t>R. Marcilio Dias, 635 - UTFPR Apucarana Shangri La - Apucarana - PR - CEP: 86812-460</t>
  </si>
  <si>
    <t>Toledo</t>
  </si>
  <si>
    <t>R. Cristo Rei, 19 - UTFPR Toledo - Yara - Toledo - PR - CEP: 85902-490</t>
  </si>
  <si>
    <t>Londrina</t>
  </si>
  <si>
    <t>Est dos Pioneiros, 3131 - PE 04950 2019 UTFPR Campus Londrina - São Pedro - Londrina - PR - CEP: 86036-370</t>
  </si>
  <si>
    <t>Observações:</t>
  </si>
  <si>
    <t>DEM_ULTRAPASSAGEM</t>
  </si>
  <si>
    <t>demanda de ultrapassagem kW</t>
  </si>
  <si>
    <t>TE_DEM_ULTRAPASSAGEM</t>
  </si>
  <si>
    <t>tarifa demanda de ultrapassagem R$/kW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</si>
  <si>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</si>
  <si>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</si>
  <si>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</si>
  <si>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</si>
  <si>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</si>
  <si>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</si>
  <si>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</si>
  <si>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</si>
  <si>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</si>
  <si>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</si>
  <si>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</si>
  <si>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</si>
  <si>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</si>
  <si>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</si>
  <si>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</si>
  <si>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</si>
  <si>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</si>
  <si>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</si>
  <si>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</si>
  <si>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</si>
  <si>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</si>
  <si>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</si>
  <si>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</si>
  <si>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</si>
  <si>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</si>
  <si>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</si>
  <si>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</si>
  <si>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</si>
  <si>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</si>
  <si>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</si>
  <si>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Demanda Isenta</t>
  </si>
  <si>
    <t>13/01/2020</t>
  </si>
  <si>
    <t>-</t>
  </si>
  <si>
    <t>32,44</t>
  </si>
  <si>
    <t>17/02/2020</t>
  </si>
  <si>
    <t>12/032020</t>
  </si>
  <si>
    <t>16/04/2020</t>
  </si>
  <si>
    <t>51,4</t>
  </si>
  <si>
    <t>121,87</t>
  </si>
  <si>
    <t>15/01/2015</t>
  </si>
  <si>
    <t>18/02/2015</t>
  </si>
  <si>
    <t>17/03/2015</t>
  </si>
  <si>
    <t>15/04/2015</t>
  </si>
  <si>
    <t>18/05/2015</t>
  </si>
  <si>
    <t>16/06/2015</t>
  </si>
  <si>
    <t>16/07/2015</t>
  </si>
  <si>
    <t>17/08/2015</t>
  </si>
  <si>
    <t>16/09/2015</t>
  </si>
  <si>
    <t>16/10/2015</t>
  </si>
  <si>
    <t>16/11/2015</t>
  </si>
  <si>
    <t>16/12/2015</t>
  </si>
  <si>
    <t>15/01/2016</t>
  </si>
  <si>
    <t>16/02/2016</t>
  </si>
  <si>
    <t>15/03/2016</t>
  </si>
  <si>
    <t>14/04/2016</t>
  </si>
  <si>
    <t>16/05/2016</t>
  </si>
  <si>
    <t>15/06/2016</t>
  </si>
  <si>
    <t>15/07/2016</t>
  </si>
  <si>
    <t>15/09/2016</t>
  </si>
  <si>
    <t>18/10/2016</t>
  </si>
  <si>
    <t>17/11/2016</t>
  </si>
  <si>
    <t>15/12/2016</t>
  </si>
  <si>
    <t>15/01/2019</t>
  </si>
  <si>
    <t>13/02/2019</t>
  </si>
  <si>
    <t>20/03/2019</t>
  </si>
  <si>
    <t>17/06/2019</t>
  </si>
  <si>
    <t>98,06</t>
  </si>
  <si>
    <t>13/09/2019</t>
  </si>
  <si>
    <t>20/11/2019</t>
  </si>
  <si>
    <t>13/12/2019</t>
  </si>
  <si>
    <t>579,13</t>
  </si>
  <si>
    <t>477,70</t>
  </si>
  <si>
    <t>2,20</t>
  </si>
  <si>
    <t>423,35</t>
  </si>
  <si>
    <t>1154,78</t>
  </si>
  <si>
    <t>33292,42</t>
  </si>
  <si>
    <t>988,85</t>
  </si>
  <si>
    <t>743,87</t>
  </si>
  <si>
    <t>17,75</t>
  </si>
  <si>
    <t>Demanda Isenta_kW</t>
  </si>
  <si>
    <t>32,00</t>
  </si>
  <si>
    <t>205,2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</si>
</sst>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"/>
    <numFmt numFmtId="165" formatCode="#,##0.000000"/>
    <numFmt numFmtId="166" formatCode="0.000"/>
    <numFmt numFmtId="167" formatCode="0.0000"/>
    <numFmt numFmtId="168" formatCode="mm/dd/yyyy"/>
    <numFmt numFmtId="169" formatCode="m/d/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0" fillId="0" fontId="1" numFmtId="0" xfId="0" applyFont="1"/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0"/>
    </xf>
    <xf borderId="3" fillId="0" fontId="2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3" fillId="0" fontId="2" numFmtId="166" xfId="0" applyAlignment="1" applyBorder="1" applyFont="1" applyNumberForma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3" fillId="0" fontId="2" numFmtId="14" xfId="0" applyAlignment="1" applyBorder="1" applyFont="1" applyNumberFormat="1">
      <alignment horizontal="center" readingOrder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0" fontId="5" numFmtId="3" xfId="0" applyAlignment="1" applyBorder="1" applyFont="1" applyNumberFormat="1">
      <alignment horizontal="center" readingOrder="0" shrinkToFit="0" vertical="bottom" wrapText="0"/>
    </xf>
    <xf borderId="4" fillId="0" fontId="5" numFmtId="165" xfId="0" applyAlignment="1" applyBorder="1" applyFont="1" applyNumberFormat="1">
      <alignment horizontal="center" readingOrder="0" shrinkToFit="0" vertical="bottom" wrapText="0"/>
    </xf>
    <xf borderId="4" fillId="0" fontId="5" numFmtId="1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4" fillId="0" fontId="5" numFmtId="164" xfId="0" applyAlignment="1" applyBorder="1" applyFont="1" applyNumberFormat="1">
      <alignment horizontal="center" readingOrder="0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4" fillId="0" fontId="5" numFmtId="1" xfId="0" applyAlignment="1" applyBorder="1" applyFont="1" applyNumberFormat="1">
      <alignment horizontal="center" shrinkToFit="0" vertical="bottom" wrapText="0"/>
    </xf>
    <xf borderId="4" fillId="0" fontId="5" numFmtId="165" xfId="0" applyAlignment="1" applyBorder="1" applyFont="1" applyNumberFormat="1">
      <alignment horizontal="center" shrinkToFit="0" vertical="bottom" wrapText="0"/>
    </xf>
    <xf borderId="4" fillId="0" fontId="5" numFmtId="2" xfId="0" applyAlignment="1" applyBorder="1" applyFont="1" applyNumberForma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4" fillId="0" fontId="5" numFmtId="167" xfId="0" applyAlignment="1" applyBorder="1" applyFont="1" applyNumberFormat="1">
      <alignment horizontal="center" readingOrder="0" shrinkToFit="0" vertical="bottom" wrapText="0"/>
    </xf>
    <xf borderId="3" fillId="2" fontId="2" numFmtId="0" xfId="0" applyAlignment="1" applyBorder="1" applyFill="1" applyFont="1">
      <alignment horizontal="center" readingOrder="0"/>
    </xf>
    <xf borderId="3" fillId="2" fontId="2" numFmtId="0" xfId="0" applyAlignment="1" applyBorder="1" applyFont="1">
      <alignment horizontal="center"/>
    </xf>
    <xf borderId="0" fillId="2" fontId="2" numFmtId="0" xfId="0" applyFont="1"/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3" fillId="2" fontId="2" numFmtId="14" xfId="0" applyAlignment="1" applyBorder="1" applyFont="1" applyNumberFormat="1">
      <alignment horizontal="center" readingOrder="0"/>
    </xf>
    <xf borderId="0" fillId="2" fontId="2" numFmtId="168" xfId="0" applyAlignment="1" applyFont="1" applyNumberFormat="1">
      <alignment readingOrder="0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3" fillId="0" fontId="2" numFmtId="167" xfId="0" applyAlignment="1" applyBorder="1" applyFont="1" applyNumberFormat="1">
      <alignment horizontal="center"/>
    </xf>
    <xf borderId="0" fillId="0" fontId="2" numFmtId="3" xfId="0" applyAlignment="1" applyFont="1" applyNumberFormat="1">
      <alignment horizontal="center" readingOrder="0"/>
    </xf>
    <xf borderId="3" fillId="0" fontId="2" numFmtId="169" xfId="0" applyAlignment="1" applyBorder="1" applyFont="1" applyNumberFormat="1">
      <alignment horizontal="center" readingOrder="0"/>
    </xf>
    <xf borderId="3" fillId="0" fontId="2" numFmtId="0" xfId="0" applyBorder="1" applyFont="1"/>
    <xf borderId="0" fillId="0" fontId="2" numFmtId="0" xfId="0" applyFont="1"/>
    <xf borderId="3" fillId="0" fontId="2" numFmtId="168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/>
    </xf>
    <xf borderId="3" fillId="0" fontId="2" numFmtId="167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3" fillId="0" fontId="2" numFmtId="14" xfId="0" applyAlignment="1" applyBorder="1" applyFont="1" applyNumberFormat="1">
      <alignment horizontal="center"/>
    </xf>
    <xf borderId="3" fillId="0" fontId="5" numFmtId="168" xfId="0" applyAlignment="1" applyBorder="1" applyFont="1" applyNumberFormat="1">
      <alignment horizontal="center" readingOrder="0" shrinkToFit="0" vertical="bottom" wrapText="0"/>
    </xf>
    <xf borderId="3" fillId="2" fontId="2" numFmtId="16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7.88"/>
    <col customWidth="1" min="6" max="6" width="11.0"/>
    <col customWidth="1" min="7" max="7" width="8.25"/>
    <col customWidth="1" min="8" max="8" width="82.5"/>
    <col customWidth="1" min="9" max="26" width="7.63"/>
  </cols>
  <sheetData>
    <row r="5">
      <c r="A5" s="1" t="s">
        <v>0</v>
      </c>
      <c r="B5" s="2" t="s">
        <v>1</v>
      </c>
    </row>
    <row r="6">
      <c r="A6" s="1" t="s">
        <v>2</v>
      </c>
      <c r="B6" s="2">
        <v>3.0</v>
      </c>
    </row>
    <row r="8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>
      <c r="D9" s="3">
        <v>1.0</v>
      </c>
      <c r="E9" s="4" t="s">
        <v>8</v>
      </c>
      <c r="F9" s="5" t="s">
        <v>9</v>
      </c>
      <c r="G9" s="5" t="s">
        <v>10</v>
      </c>
      <c r="H9" s="5" t="s">
        <v>11</v>
      </c>
    </row>
    <row r="10">
      <c r="D10" s="3">
        <v>2.0</v>
      </c>
      <c r="E10" s="6" t="s">
        <v>12</v>
      </c>
      <c r="F10" s="7" t="s">
        <v>9</v>
      </c>
      <c r="G10" s="7" t="s">
        <v>10</v>
      </c>
      <c r="H10" s="8" t="s">
        <v>13</v>
      </c>
    </row>
    <row r="11">
      <c r="D11" s="3">
        <v>3.0</v>
      </c>
      <c r="E11" s="6" t="s">
        <v>14</v>
      </c>
      <c r="F11" s="7" t="s">
        <v>9</v>
      </c>
      <c r="G11" s="7" t="s">
        <v>10</v>
      </c>
      <c r="H11" s="8" t="s">
        <v>15</v>
      </c>
    </row>
    <row r="20" ht="15.75" customHeight="1"/>
    <row r="21" ht="15.75" customHeight="1"/>
    <row r="22" ht="15.75" customHeight="1">
      <c r="A22" s="9" t="s">
        <v>16</v>
      </c>
    </row>
    <row r="23" ht="15.75" customHeight="1">
      <c r="B23" s="10" t="s">
        <v>17</v>
      </c>
      <c r="C23" s="11" t="s">
        <v>18</v>
      </c>
    </row>
    <row r="24" ht="15.75" customHeight="1">
      <c r="B24" s="10" t="s">
        <v>19</v>
      </c>
      <c r="C24" s="11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C23:E23"/>
    <mergeCell ref="C24:E24"/>
  </mergeCells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0.13"/>
    <col customWidth="1" min="2" max="4" width="8.0"/>
    <col customWidth="1" min="5" max="5" width="8.88"/>
    <col customWidth="1" min="6" max="6" width="11.88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1" width="15.88"/>
    <col customWidth="1" min="32" max="32" width="20.88"/>
    <col customWidth="1" min="33" max="33" width="22.5"/>
  </cols>
  <sheetData>
    <row r="1">
      <c r="A1" s="12" t="s">
        <v>21</v>
      </c>
      <c r="B1" s="12" t="s">
        <v>22</v>
      </c>
      <c r="C1" s="13" t="s">
        <v>23</v>
      </c>
      <c r="D1" s="12" t="s">
        <v>24</v>
      </c>
      <c r="E1" s="14" t="s">
        <v>25</v>
      </c>
      <c r="F1" s="14" t="s">
        <v>26</v>
      </c>
      <c r="G1" s="12" t="s">
        <v>27</v>
      </c>
      <c r="H1" s="12" t="s">
        <v>28</v>
      </c>
      <c r="I1" s="12" t="s">
        <v>29</v>
      </c>
      <c r="J1" s="14" t="s">
        <v>30</v>
      </c>
      <c r="K1" s="14" t="s">
        <v>31</v>
      </c>
      <c r="L1" s="14" t="s">
        <v>32</v>
      </c>
      <c r="M1" s="15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2" t="s">
        <v>48</v>
      </c>
      <c r="AC1" s="12" t="s">
        <v>49</v>
      </c>
      <c r="AD1" s="12" t="s">
        <v>50</v>
      </c>
      <c r="AE1" s="16" t="s">
        <v>51</v>
      </c>
      <c r="AF1" s="17" t="s">
        <v>17</v>
      </c>
      <c r="AG1" s="17" t="s">
        <v>19</v>
      </c>
    </row>
    <row r="2">
      <c r="A2" s="18" t="s">
        <v>52</v>
      </c>
      <c r="B2" s="18">
        <v>2020.0</v>
      </c>
      <c r="C2" s="18">
        <v>1.0</v>
      </c>
      <c r="D2" s="18">
        <v>31.0</v>
      </c>
      <c r="E2" s="19">
        <v>0.0111</v>
      </c>
      <c r="F2" s="19">
        <v>0.0509</v>
      </c>
      <c r="G2" s="18">
        <v>0.29</v>
      </c>
      <c r="H2" s="18">
        <v>0.0</v>
      </c>
      <c r="I2" s="18">
        <v>175.0</v>
      </c>
      <c r="J2" s="18">
        <v>108.0</v>
      </c>
      <c r="K2" s="18">
        <v>146.56</v>
      </c>
      <c r="L2" s="18">
        <v>0.0</v>
      </c>
      <c r="M2" s="18">
        <v>0.0</v>
      </c>
      <c r="N2" s="18" t="s">
        <v>53</v>
      </c>
      <c r="O2" s="18" t="s">
        <v>53</v>
      </c>
      <c r="P2" s="20">
        <v>3198.0</v>
      </c>
      <c r="Q2" s="20">
        <v>28051.0</v>
      </c>
      <c r="R2" s="18" t="s">
        <v>53</v>
      </c>
      <c r="S2" s="18" t="s">
        <v>53</v>
      </c>
      <c r="T2" s="21">
        <v>1.975891</v>
      </c>
      <c r="U2" s="21">
        <v>0.520898</v>
      </c>
      <c r="V2" s="20">
        <v>3.0</v>
      </c>
      <c r="W2" s="22">
        <v>55.0</v>
      </c>
      <c r="X2" s="18">
        <v>0.416667</v>
      </c>
      <c r="Y2" s="18">
        <v>0.420182</v>
      </c>
      <c r="Z2" s="23">
        <v>23678.83</v>
      </c>
      <c r="AA2" s="24">
        <f>3198+28051</f>
        <v>31249</v>
      </c>
      <c r="AB2" s="18">
        <v>644.25</v>
      </c>
      <c r="AC2" s="18">
        <v>0.0</v>
      </c>
      <c r="AD2" s="18">
        <v>0.0</v>
      </c>
      <c r="AE2" s="25" t="s">
        <v>54</v>
      </c>
      <c r="AF2" s="25"/>
      <c r="AG2" s="25"/>
    </row>
    <row r="3">
      <c r="A3" s="18" t="s">
        <v>55</v>
      </c>
      <c r="B3" s="18">
        <v>2020.0</v>
      </c>
      <c r="C3" s="18">
        <v>2.0</v>
      </c>
      <c r="D3" s="18">
        <v>29.0</v>
      </c>
      <c r="E3" s="19">
        <v>0.0107</v>
      </c>
      <c r="F3" s="19">
        <v>0.0491</v>
      </c>
      <c r="G3" s="18">
        <v>0.29</v>
      </c>
      <c r="H3" s="18">
        <v>0.0</v>
      </c>
      <c r="I3" s="18">
        <v>175.0</v>
      </c>
      <c r="J3" s="18">
        <v>65.66</v>
      </c>
      <c r="K3" s="18">
        <v>126.57</v>
      </c>
      <c r="L3" s="18">
        <v>0.0</v>
      </c>
      <c r="M3" s="18">
        <v>0.0</v>
      </c>
      <c r="N3" s="18" t="s">
        <v>53</v>
      </c>
      <c r="O3" s="18" t="s">
        <v>53</v>
      </c>
      <c r="P3" s="20">
        <v>2663.0</v>
      </c>
      <c r="Q3" s="20">
        <v>29878.0</v>
      </c>
      <c r="R3" s="18" t="s">
        <v>53</v>
      </c>
      <c r="S3" s="18" t="s">
        <v>53</v>
      </c>
      <c r="T3" s="21">
        <v>1.983736</v>
      </c>
      <c r="U3" s="21">
        <v>0.522965</v>
      </c>
      <c r="V3" s="20">
        <v>1.0</v>
      </c>
      <c r="W3" s="22">
        <v>104.0</v>
      </c>
      <c r="X3" s="18">
        <v>0.41</v>
      </c>
      <c r="Y3" s="18">
        <v>0.422115</v>
      </c>
      <c r="Z3" s="23">
        <v>23408.45</v>
      </c>
      <c r="AA3" s="24">
        <f>29878+2663</f>
        <v>32541</v>
      </c>
      <c r="AB3" s="18">
        <v>451.33</v>
      </c>
      <c r="AC3" s="18">
        <v>0.0</v>
      </c>
      <c r="AD3" s="18">
        <v>0.0</v>
      </c>
      <c r="AE3" s="25">
        <v>48.43</v>
      </c>
      <c r="AF3" s="25"/>
      <c r="AG3" s="25"/>
    </row>
    <row r="4">
      <c r="A4" s="18" t="s">
        <v>56</v>
      </c>
      <c r="B4" s="18">
        <v>2020.0</v>
      </c>
      <c r="C4" s="18">
        <v>3.0</v>
      </c>
      <c r="D4" s="18">
        <v>31.0</v>
      </c>
      <c r="E4" s="18">
        <v>0.0105</v>
      </c>
      <c r="F4" s="18">
        <v>0.0485</v>
      </c>
      <c r="G4" s="18">
        <v>0.29</v>
      </c>
      <c r="H4" s="18">
        <v>0.0</v>
      </c>
      <c r="I4" s="18">
        <v>175.0</v>
      </c>
      <c r="J4" s="18">
        <v>126.14</v>
      </c>
      <c r="K4" s="18">
        <v>189.64</v>
      </c>
      <c r="L4" s="18">
        <v>0.0</v>
      </c>
      <c r="M4" s="25">
        <v>0.0</v>
      </c>
      <c r="N4" s="18" t="s">
        <v>53</v>
      </c>
      <c r="O4" s="18" t="s">
        <v>53</v>
      </c>
      <c r="P4" s="20">
        <v>4273.0</v>
      </c>
      <c r="Q4" s="20">
        <v>36162.0</v>
      </c>
      <c r="R4" s="18" t="s">
        <v>53</v>
      </c>
      <c r="S4" s="18" t="s">
        <v>53</v>
      </c>
      <c r="T4" s="18">
        <v>1.978479</v>
      </c>
      <c r="U4" s="18">
        <v>0.52158</v>
      </c>
      <c r="V4" s="18">
        <v>0.0</v>
      </c>
      <c r="W4" s="18">
        <v>34.0</v>
      </c>
      <c r="X4" s="18">
        <v>0.0</v>
      </c>
      <c r="Y4" s="18">
        <v>0.420882</v>
      </c>
      <c r="Z4" s="18">
        <v>29984.74</v>
      </c>
      <c r="AA4" s="24">
        <f>4273+36162</f>
        <v>40435</v>
      </c>
      <c r="AB4" s="18">
        <v>0.0</v>
      </c>
      <c r="AC4" s="18">
        <v>0.0</v>
      </c>
      <c r="AD4" s="18">
        <v>0.0</v>
      </c>
      <c r="AE4" s="25">
        <v>0.0</v>
      </c>
      <c r="AF4" s="25"/>
      <c r="AG4" s="25"/>
    </row>
    <row r="5">
      <c r="A5" s="18" t="s">
        <v>57</v>
      </c>
      <c r="B5" s="18">
        <v>2020.0</v>
      </c>
      <c r="C5" s="18">
        <v>4.0</v>
      </c>
      <c r="D5" s="18">
        <v>30.0</v>
      </c>
      <c r="E5" s="18">
        <v>0.0102</v>
      </c>
      <c r="F5" s="18">
        <v>0.0467</v>
      </c>
      <c r="G5" s="18">
        <v>0.29</v>
      </c>
      <c r="H5" s="18">
        <v>0.0</v>
      </c>
      <c r="I5" s="18">
        <v>175.0</v>
      </c>
      <c r="J5" s="18">
        <v>151.2</v>
      </c>
      <c r="K5" s="18">
        <v>235.44</v>
      </c>
      <c r="L5" s="18">
        <v>0.0</v>
      </c>
      <c r="M5" s="25">
        <v>0.0</v>
      </c>
      <c r="N5" s="18" t="s">
        <v>53</v>
      </c>
      <c r="O5" s="18" t="s">
        <v>53</v>
      </c>
      <c r="P5" s="18">
        <v>3373.0</v>
      </c>
      <c r="Q5" s="18">
        <v>27369.0</v>
      </c>
      <c r="R5" s="18" t="s">
        <v>53</v>
      </c>
      <c r="S5" s="18" t="s">
        <v>53</v>
      </c>
      <c r="T5" s="18">
        <v>1.974711</v>
      </c>
      <c r="U5" s="18">
        <v>0.520587</v>
      </c>
      <c r="V5" s="18">
        <v>0.0</v>
      </c>
      <c r="W5" s="18">
        <v>38.0</v>
      </c>
      <c r="X5" s="18">
        <v>0.0</v>
      </c>
      <c r="Y5" s="18">
        <v>0.42</v>
      </c>
      <c r="Z5" s="18">
        <v>26571.15</v>
      </c>
      <c r="AA5" s="24">
        <f>3373+27369</f>
        <v>30742</v>
      </c>
      <c r="AB5" s="18">
        <v>0.0</v>
      </c>
      <c r="AC5" s="18">
        <v>0.0</v>
      </c>
      <c r="AD5" s="18">
        <v>0.0</v>
      </c>
      <c r="AE5" s="25">
        <v>0.0</v>
      </c>
      <c r="AF5" s="25"/>
      <c r="AG5" s="25"/>
    </row>
    <row r="6">
      <c r="A6" s="26">
        <v>44170.0</v>
      </c>
      <c r="B6" s="18">
        <v>2020.0</v>
      </c>
      <c r="C6" s="18">
        <v>5.0</v>
      </c>
      <c r="D6" s="18">
        <v>31.0</v>
      </c>
      <c r="E6" s="18">
        <v>0.0098</v>
      </c>
      <c r="F6" s="18">
        <v>0.048</v>
      </c>
      <c r="G6" s="18">
        <v>0.29</v>
      </c>
      <c r="H6" s="18">
        <v>0.0</v>
      </c>
      <c r="I6" s="18">
        <v>175.0</v>
      </c>
      <c r="J6" s="18">
        <v>53.13</v>
      </c>
      <c r="K6" s="18" t="s">
        <v>58</v>
      </c>
      <c r="L6" s="18">
        <v>0.0</v>
      </c>
      <c r="M6" s="25">
        <v>0.0</v>
      </c>
      <c r="N6" s="18" t="s">
        <v>53</v>
      </c>
      <c r="O6" s="18" t="s">
        <v>53</v>
      </c>
      <c r="P6" s="18">
        <v>2086.0</v>
      </c>
      <c r="Q6" s="18">
        <v>19242.0</v>
      </c>
      <c r="R6" s="18" t="s">
        <v>53</v>
      </c>
      <c r="S6" s="18" t="s">
        <v>53</v>
      </c>
      <c r="T6" s="18">
        <v>1.968068</v>
      </c>
      <c r="U6" s="18">
        <v>0.518835</v>
      </c>
      <c r="V6" s="18">
        <v>0.0</v>
      </c>
      <c r="W6" s="18">
        <v>45.0</v>
      </c>
      <c r="X6" s="18">
        <v>0.0</v>
      </c>
      <c r="Y6" s="18">
        <v>0.418667</v>
      </c>
      <c r="Z6" s="18">
        <v>15965.06</v>
      </c>
      <c r="AA6" s="24">
        <f>2086+19242</f>
        <v>21328</v>
      </c>
      <c r="AB6" s="18">
        <v>0.0</v>
      </c>
      <c r="AC6" s="18">
        <v>0.0</v>
      </c>
      <c r="AD6" s="18">
        <v>0.0</v>
      </c>
      <c r="AE6" s="25" t="s">
        <v>59</v>
      </c>
      <c r="AF6" s="25"/>
      <c r="AG6" s="25"/>
    </row>
    <row r="7">
      <c r="A7" s="26">
        <v>44171.0</v>
      </c>
      <c r="B7" s="18">
        <v>2020.0</v>
      </c>
      <c r="C7" s="18">
        <v>6.0</v>
      </c>
      <c r="D7" s="18">
        <v>30.0</v>
      </c>
      <c r="E7" s="18">
        <v>0.0094</v>
      </c>
      <c r="F7" s="18">
        <v>0.0434</v>
      </c>
      <c r="G7" s="18">
        <v>0.29</v>
      </c>
      <c r="H7" s="18">
        <v>0.0</v>
      </c>
      <c r="I7" s="18">
        <v>175.0</v>
      </c>
      <c r="J7" s="18">
        <v>57.88</v>
      </c>
      <c r="K7" s="18">
        <v>55.72</v>
      </c>
      <c r="L7" s="18">
        <v>0.0</v>
      </c>
      <c r="M7" s="25">
        <v>0.0</v>
      </c>
      <c r="N7" s="18" t="s">
        <v>53</v>
      </c>
      <c r="O7" s="18" t="s">
        <v>53</v>
      </c>
      <c r="P7" s="18">
        <v>3362.0</v>
      </c>
      <c r="Q7" s="18">
        <v>21325.0</v>
      </c>
      <c r="R7" s="18" t="s">
        <v>53</v>
      </c>
      <c r="S7" s="18" t="s">
        <v>53</v>
      </c>
      <c r="T7" s="18">
        <v>1.961785</v>
      </c>
      <c r="U7" s="18">
        <v>0.517179</v>
      </c>
      <c r="V7" s="18">
        <v>0.0</v>
      </c>
      <c r="W7" s="18">
        <v>33.0</v>
      </c>
      <c r="X7" s="18">
        <v>0.0</v>
      </c>
      <c r="Y7" s="18">
        <v>0.41697</v>
      </c>
      <c r="Z7" s="18">
        <v>19309.84</v>
      </c>
      <c r="AA7" s="24">
        <f>3362+21325</f>
        <v>24687</v>
      </c>
      <c r="AB7" s="18">
        <v>0.0</v>
      </c>
      <c r="AC7" s="18">
        <v>0.0</v>
      </c>
      <c r="AD7" s="18">
        <v>0.0</v>
      </c>
      <c r="AE7" s="25">
        <v>117.12</v>
      </c>
      <c r="AF7" s="25"/>
      <c r="AG7" s="25"/>
    </row>
    <row r="8">
      <c r="A8" s="27" t="s">
        <v>60</v>
      </c>
      <c r="B8" s="28">
        <v>2015.0</v>
      </c>
      <c r="C8" s="28">
        <v>1.0</v>
      </c>
      <c r="D8" s="28">
        <v>31.0</v>
      </c>
      <c r="E8" s="29"/>
      <c r="F8" s="29"/>
      <c r="G8" s="28">
        <v>0.29</v>
      </c>
      <c r="H8" s="28">
        <v>0.0</v>
      </c>
      <c r="I8" s="28">
        <v>150.0</v>
      </c>
      <c r="J8" s="28">
        <v>102.81</v>
      </c>
      <c r="K8" s="28">
        <v>100.22</v>
      </c>
      <c r="L8" s="28">
        <v>47.19</v>
      </c>
      <c r="M8" s="30">
        <v>47.19</v>
      </c>
      <c r="N8" s="31"/>
      <c r="O8" s="29"/>
      <c r="P8" s="28">
        <v>3030.0</v>
      </c>
      <c r="Q8" s="28">
        <v>26231.0</v>
      </c>
      <c r="R8" s="32">
        <v>0.732716</v>
      </c>
      <c r="S8" s="32">
        <v>0.031669</v>
      </c>
      <c r="T8" s="32">
        <v>0.448208</v>
      </c>
      <c r="U8" s="32">
        <v>0.267413</v>
      </c>
      <c r="V8" s="33">
        <v>12.0</v>
      </c>
      <c r="W8" s="28">
        <v>211.0</v>
      </c>
      <c r="X8" s="32">
        <v>0.2825</v>
      </c>
      <c r="Y8" s="32">
        <v>0.282417</v>
      </c>
      <c r="Z8" s="28">
        <v>12413.1</v>
      </c>
      <c r="AA8" s="28">
        <v>29261.0</v>
      </c>
      <c r="AB8" s="29"/>
      <c r="AC8" s="28">
        <v>468.35</v>
      </c>
      <c r="AD8" s="29"/>
      <c r="AE8" s="34"/>
      <c r="AF8" s="34"/>
      <c r="AG8" s="34"/>
    </row>
    <row r="9">
      <c r="A9" s="27" t="s">
        <v>61</v>
      </c>
      <c r="B9" s="28">
        <v>2015.0</v>
      </c>
      <c r="C9" s="28">
        <v>2.0</v>
      </c>
      <c r="D9" s="28">
        <v>31.0</v>
      </c>
      <c r="E9" s="35">
        <v>0.0107</v>
      </c>
      <c r="F9" s="35">
        <v>0.0493</v>
      </c>
      <c r="G9" s="28">
        <v>0.29</v>
      </c>
      <c r="H9" s="28">
        <v>0.0</v>
      </c>
      <c r="I9" s="28">
        <v>150.0</v>
      </c>
      <c r="J9" s="28">
        <v>51.4</v>
      </c>
      <c r="K9" s="28">
        <v>77.76</v>
      </c>
      <c r="L9" s="28">
        <v>72.24</v>
      </c>
      <c r="M9" s="30">
        <v>72.24</v>
      </c>
      <c r="N9" s="36"/>
      <c r="O9" s="29"/>
      <c r="P9" s="28">
        <v>2388.0</v>
      </c>
      <c r="Q9" s="28">
        <v>26517.0</v>
      </c>
      <c r="R9" s="32">
        <v>0.738626</v>
      </c>
      <c r="S9" s="32">
        <v>0.031924</v>
      </c>
      <c r="T9" s="32">
        <v>0.451826</v>
      </c>
      <c r="U9" s="32">
        <v>0.26957</v>
      </c>
      <c r="V9" s="33">
        <v>12.0</v>
      </c>
      <c r="W9" s="28">
        <v>205.0</v>
      </c>
      <c r="X9" s="32">
        <v>0.284167</v>
      </c>
      <c r="Y9" s="32">
        <v>0.284634</v>
      </c>
      <c r="Z9" s="28">
        <v>12601.31</v>
      </c>
      <c r="AA9" s="28">
        <v>28905.0</v>
      </c>
      <c r="AB9" s="29"/>
      <c r="AC9" s="28">
        <v>1314.49</v>
      </c>
      <c r="AD9" s="29"/>
      <c r="AE9" s="34"/>
      <c r="AF9" s="34"/>
      <c r="AG9" s="34"/>
    </row>
    <row r="10">
      <c r="A10" s="27" t="s">
        <v>62</v>
      </c>
      <c r="B10" s="28">
        <v>2015.0</v>
      </c>
      <c r="C10" s="28">
        <v>3.0</v>
      </c>
      <c r="D10" s="28">
        <v>28.0</v>
      </c>
      <c r="E10" s="29"/>
      <c r="F10" s="29"/>
      <c r="G10" s="28">
        <v>0.29</v>
      </c>
      <c r="H10" s="28">
        <v>0.0</v>
      </c>
      <c r="I10" s="28">
        <v>150.0</v>
      </c>
      <c r="J10" s="28">
        <v>122.25</v>
      </c>
      <c r="K10" s="28">
        <v>114.91</v>
      </c>
      <c r="L10" s="28">
        <v>27.75</v>
      </c>
      <c r="M10" s="30">
        <v>27.75</v>
      </c>
      <c r="N10" s="36"/>
      <c r="O10" s="29"/>
      <c r="P10" s="28">
        <v>3679.0</v>
      </c>
      <c r="Q10" s="28">
        <v>25505.0</v>
      </c>
      <c r="R10" s="32">
        <v>0.779198</v>
      </c>
      <c r="S10" s="32">
        <v>0.060455</v>
      </c>
      <c r="T10" s="32">
        <v>0.498997</v>
      </c>
      <c r="U10" s="32">
        <v>0.29937</v>
      </c>
      <c r="V10" s="33">
        <v>5.0</v>
      </c>
      <c r="W10" s="28">
        <v>152.0</v>
      </c>
      <c r="X10" s="32">
        <v>0.314</v>
      </c>
      <c r="Y10" s="32">
        <v>0.315987</v>
      </c>
      <c r="Z10" s="28">
        <v>15992.87</v>
      </c>
      <c r="AA10" s="28">
        <v>29184.0</v>
      </c>
      <c r="AB10" s="29"/>
      <c r="AC10" s="28">
        <v>1747.81</v>
      </c>
      <c r="AD10" s="29"/>
      <c r="AE10" s="34"/>
      <c r="AF10" s="34"/>
      <c r="AG10" s="34"/>
    </row>
    <row r="11">
      <c r="A11" s="27" t="s">
        <v>63</v>
      </c>
      <c r="B11" s="28">
        <v>2015.0</v>
      </c>
      <c r="C11" s="28">
        <v>4.0</v>
      </c>
      <c r="D11" s="28">
        <v>31.0</v>
      </c>
      <c r="E11" s="29"/>
      <c r="F11" s="29"/>
      <c r="G11" s="28">
        <v>0.29</v>
      </c>
      <c r="H11" s="28">
        <v>0.0</v>
      </c>
      <c r="I11" s="28">
        <v>150.0</v>
      </c>
      <c r="J11" s="28">
        <v>118.8</v>
      </c>
      <c r="K11" s="28">
        <v>109.72</v>
      </c>
      <c r="L11" s="28">
        <v>31.2</v>
      </c>
      <c r="M11" s="30">
        <v>31.2</v>
      </c>
      <c r="N11" s="36"/>
      <c r="O11" s="29"/>
      <c r="P11" s="28">
        <v>5850.0</v>
      </c>
      <c r="Q11" s="28">
        <v>32804.0</v>
      </c>
      <c r="R11" s="32">
        <v>0.832429</v>
      </c>
      <c r="S11" s="32">
        <v>0.110954</v>
      </c>
      <c r="T11" s="32">
        <v>0.571797</v>
      </c>
      <c r="U11" s="32">
        <v>0.345784</v>
      </c>
      <c r="V11" s="37"/>
      <c r="W11" s="28">
        <v>119.0</v>
      </c>
      <c r="X11" s="29"/>
      <c r="Y11" s="32">
        <v>0.364538</v>
      </c>
      <c r="Z11" s="28">
        <v>26184.42</v>
      </c>
      <c r="AA11" s="28">
        <v>38654.0</v>
      </c>
      <c r="AB11" s="29"/>
      <c r="AC11" s="28">
        <v>3270.72</v>
      </c>
      <c r="AD11" s="29"/>
      <c r="AE11" s="34"/>
      <c r="AF11" s="34"/>
      <c r="AG11" s="34"/>
    </row>
    <row r="12">
      <c r="A12" s="27" t="s">
        <v>64</v>
      </c>
      <c r="B12" s="28">
        <v>2015.0</v>
      </c>
      <c r="C12" s="28">
        <v>5.0</v>
      </c>
      <c r="D12" s="28">
        <v>30.0</v>
      </c>
      <c r="E12" s="29"/>
      <c r="F12" s="29"/>
      <c r="G12" s="28">
        <v>0.29</v>
      </c>
      <c r="H12" s="28">
        <v>0.0</v>
      </c>
      <c r="I12" s="28">
        <v>150.0</v>
      </c>
      <c r="J12" s="28">
        <v>117.07</v>
      </c>
      <c r="K12" s="28">
        <v>106.7</v>
      </c>
      <c r="L12" s="28">
        <v>32.93</v>
      </c>
      <c r="M12" s="30">
        <v>32.93</v>
      </c>
      <c r="N12" s="36"/>
      <c r="O12" s="29"/>
      <c r="P12" s="28">
        <v>4996.0</v>
      </c>
      <c r="Q12" s="28">
        <v>29075.0</v>
      </c>
      <c r="R12" s="29"/>
      <c r="S12" s="29"/>
      <c r="T12" s="38"/>
      <c r="U12" s="38"/>
      <c r="V12" s="37"/>
      <c r="W12" s="28">
        <v>56.0</v>
      </c>
      <c r="X12" s="29"/>
      <c r="Y12" s="32">
        <v>0.364643</v>
      </c>
      <c r="Z12" s="28">
        <v>23060.56</v>
      </c>
      <c r="AA12" s="28">
        <v>34071.0</v>
      </c>
      <c r="AB12" s="29"/>
      <c r="AC12" s="28">
        <v>2882.91</v>
      </c>
      <c r="AD12" s="29"/>
      <c r="AE12" s="34"/>
      <c r="AF12" s="34"/>
      <c r="AG12" s="34"/>
    </row>
    <row r="13">
      <c r="A13" s="27" t="s">
        <v>65</v>
      </c>
      <c r="B13" s="28">
        <v>2015.0</v>
      </c>
      <c r="C13" s="28">
        <v>6.0</v>
      </c>
      <c r="D13" s="28">
        <v>31.0</v>
      </c>
      <c r="E13" s="29"/>
      <c r="F13" s="29"/>
      <c r="G13" s="28">
        <v>0.29</v>
      </c>
      <c r="H13" s="28">
        <v>0.0</v>
      </c>
      <c r="I13" s="28">
        <v>150.0</v>
      </c>
      <c r="J13" s="28">
        <v>108.43</v>
      </c>
      <c r="K13" s="28">
        <v>105.4</v>
      </c>
      <c r="L13" s="28">
        <v>41.57</v>
      </c>
      <c r="M13" s="30">
        <v>41.57</v>
      </c>
      <c r="N13" s="36"/>
      <c r="O13" s="29"/>
      <c r="P13" s="28">
        <v>6077.0</v>
      </c>
      <c r="Q13" s="28">
        <v>32404.0</v>
      </c>
      <c r="R13" s="29"/>
      <c r="S13" s="29"/>
      <c r="T13" s="38"/>
      <c r="U13" s="38"/>
      <c r="V13" s="37"/>
      <c r="W13" s="28">
        <v>62.0</v>
      </c>
      <c r="X13" s="29"/>
      <c r="Y13" s="32">
        <v>0.364355</v>
      </c>
      <c r="Z13" s="28">
        <v>26251.98</v>
      </c>
      <c r="AA13" s="28">
        <v>38481.0</v>
      </c>
      <c r="AB13" s="29"/>
      <c r="AC13" s="28">
        <v>3256.07</v>
      </c>
      <c r="AD13" s="29"/>
      <c r="AE13" s="34"/>
      <c r="AF13" s="34"/>
      <c r="AG13" s="34"/>
    </row>
    <row r="14">
      <c r="A14" s="27" t="s">
        <v>66</v>
      </c>
      <c r="B14" s="28">
        <v>2015.0</v>
      </c>
      <c r="C14" s="28">
        <v>7.0</v>
      </c>
      <c r="D14" s="28">
        <v>31.0</v>
      </c>
      <c r="E14" s="29"/>
      <c r="F14" s="29"/>
      <c r="G14" s="28">
        <v>0.29</v>
      </c>
      <c r="H14" s="28">
        <v>0.0</v>
      </c>
      <c r="I14" s="28">
        <v>150.0</v>
      </c>
      <c r="J14" s="28">
        <v>102.36</v>
      </c>
      <c r="K14" s="28">
        <v>89.42</v>
      </c>
      <c r="L14" s="28">
        <v>47.62</v>
      </c>
      <c r="M14" s="30">
        <v>47.62</v>
      </c>
      <c r="N14" s="36"/>
      <c r="O14" s="29"/>
      <c r="P14" s="28">
        <v>5098.0</v>
      </c>
      <c r="Q14" s="28">
        <v>28896.0</v>
      </c>
      <c r="R14" s="29"/>
      <c r="S14" s="29"/>
      <c r="T14" s="38"/>
      <c r="U14" s="38"/>
      <c r="V14" s="37"/>
      <c r="W14" s="28">
        <v>17.0</v>
      </c>
      <c r="X14" s="29"/>
      <c r="Y14" s="32">
        <v>0.405882</v>
      </c>
      <c r="Z14" s="28">
        <v>24970.43</v>
      </c>
      <c r="AA14" s="28">
        <v>33994.0</v>
      </c>
      <c r="AB14" s="29"/>
      <c r="AC14" s="28">
        <v>2876.41</v>
      </c>
      <c r="AD14" s="29"/>
      <c r="AE14" s="34"/>
      <c r="AF14" s="34"/>
      <c r="AG14" s="34"/>
    </row>
    <row r="15">
      <c r="A15" s="27" t="s">
        <v>67</v>
      </c>
      <c r="B15" s="28">
        <v>2015.0</v>
      </c>
      <c r="C15" s="28">
        <v>8.0</v>
      </c>
      <c r="D15" s="28">
        <v>30.0</v>
      </c>
      <c r="E15" s="29"/>
      <c r="F15" s="29"/>
      <c r="G15" s="28">
        <v>0.29</v>
      </c>
      <c r="H15" s="28">
        <v>0.0</v>
      </c>
      <c r="I15" s="28">
        <v>150.0</v>
      </c>
      <c r="J15" s="28">
        <v>91.58</v>
      </c>
      <c r="K15" s="28">
        <v>82.94</v>
      </c>
      <c r="L15" s="28">
        <v>58.42</v>
      </c>
      <c r="M15" s="30">
        <v>58.42</v>
      </c>
      <c r="N15" s="36"/>
      <c r="O15" s="29"/>
      <c r="P15" s="28">
        <v>2947.0</v>
      </c>
      <c r="Q15" s="28">
        <v>22340.0</v>
      </c>
      <c r="R15" s="29"/>
      <c r="S15" s="29"/>
      <c r="T15" s="38"/>
      <c r="U15" s="38"/>
      <c r="V15" s="37"/>
      <c r="W15" s="28">
        <v>37.0</v>
      </c>
      <c r="X15" s="29"/>
      <c r="Y15" s="32">
        <v>0.432973</v>
      </c>
      <c r="Z15" s="28">
        <v>18065.51</v>
      </c>
      <c r="AA15" s="28">
        <v>25287.0</v>
      </c>
      <c r="AB15" s="29"/>
      <c r="AC15" s="28">
        <v>2127.95</v>
      </c>
      <c r="AD15" s="29"/>
      <c r="AE15" s="34"/>
      <c r="AF15" s="34"/>
      <c r="AG15" s="34"/>
    </row>
    <row r="16">
      <c r="A16" s="27" t="s">
        <v>68</v>
      </c>
      <c r="B16" s="28">
        <v>2015.0</v>
      </c>
      <c r="C16" s="28">
        <v>9.0</v>
      </c>
      <c r="D16" s="28">
        <v>31.0</v>
      </c>
      <c r="E16" s="29"/>
      <c r="F16" s="29"/>
      <c r="G16" s="28">
        <v>0.29</v>
      </c>
      <c r="H16" s="28">
        <v>0.0</v>
      </c>
      <c r="I16" s="28">
        <v>150.0</v>
      </c>
      <c r="J16" s="28">
        <v>109.29</v>
      </c>
      <c r="K16" s="28">
        <v>94.17</v>
      </c>
      <c r="L16" s="28">
        <v>40.71</v>
      </c>
      <c r="M16" s="30">
        <v>40.71</v>
      </c>
      <c r="N16" s="36"/>
      <c r="O16" s="29"/>
      <c r="P16" s="28">
        <v>5689.0</v>
      </c>
      <c r="Q16" s="28">
        <v>30527.0</v>
      </c>
      <c r="R16" s="29"/>
      <c r="S16" s="29"/>
      <c r="T16" s="38"/>
      <c r="U16" s="38"/>
      <c r="V16" s="37"/>
      <c r="W16" s="28">
        <v>52.0</v>
      </c>
      <c r="X16" s="29"/>
      <c r="Y16" s="32">
        <v>0.429038</v>
      </c>
      <c r="Z16" s="28">
        <v>28278.39</v>
      </c>
      <c r="AA16" s="28">
        <v>36216.0</v>
      </c>
      <c r="AB16" s="29"/>
      <c r="AC16" s="28">
        <v>2823.13</v>
      </c>
      <c r="AD16" s="29"/>
      <c r="AE16" s="34"/>
      <c r="AF16" s="34"/>
      <c r="AG16" s="34"/>
    </row>
    <row r="17">
      <c r="A17" s="27" t="s">
        <v>69</v>
      </c>
      <c r="B17" s="28">
        <v>2015.0</v>
      </c>
      <c r="C17" s="28">
        <v>10.0</v>
      </c>
      <c r="D17" s="28">
        <v>30.0</v>
      </c>
      <c r="E17" s="29"/>
      <c r="F17" s="29"/>
      <c r="G17" s="28">
        <v>0.29</v>
      </c>
      <c r="H17" s="28">
        <v>0.0</v>
      </c>
      <c r="I17" s="28">
        <v>150.0</v>
      </c>
      <c r="J17" s="28">
        <v>131.76</v>
      </c>
      <c r="K17" s="28">
        <v>129.16</v>
      </c>
      <c r="L17" s="28">
        <v>18.24</v>
      </c>
      <c r="M17" s="30">
        <v>18.24</v>
      </c>
      <c r="N17" s="36"/>
      <c r="O17" s="29"/>
      <c r="P17" s="28">
        <v>6114.0</v>
      </c>
      <c r="Q17" s="28">
        <v>32495.0</v>
      </c>
      <c r="R17" s="29"/>
      <c r="S17" s="29"/>
      <c r="T17" s="38"/>
      <c r="U17" s="38"/>
      <c r="V17" s="37"/>
      <c r="W17" s="28">
        <v>57.0</v>
      </c>
      <c r="X17" s="29"/>
      <c r="Y17" s="32">
        <v>0.428596</v>
      </c>
      <c r="Z17" s="28">
        <v>29458.49</v>
      </c>
      <c r="AA17" s="28">
        <v>38609.0</v>
      </c>
      <c r="AB17" s="29"/>
      <c r="AC17" s="28">
        <v>2632.42</v>
      </c>
      <c r="AD17" s="29"/>
      <c r="AE17" s="34"/>
      <c r="AF17" s="34"/>
      <c r="AG17" s="34"/>
    </row>
    <row r="18">
      <c r="A18" s="27" t="s">
        <v>70</v>
      </c>
      <c r="B18" s="28">
        <v>2015.0</v>
      </c>
      <c r="C18" s="28">
        <v>11.0</v>
      </c>
      <c r="D18" s="28">
        <v>31.0</v>
      </c>
      <c r="E18" s="35">
        <v>0.0129</v>
      </c>
      <c r="F18" s="35">
        <v>0.0591</v>
      </c>
      <c r="G18" s="28">
        <v>0.29</v>
      </c>
      <c r="H18" s="28">
        <v>0.0</v>
      </c>
      <c r="I18" s="28">
        <v>150.0</v>
      </c>
      <c r="J18" s="28">
        <v>140.4</v>
      </c>
      <c r="K18" s="28">
        <v>143.85</v>
      </c>
      <c r="L18" s="28">
        <v>6.15</v>
      </c>
      <c r="M18" s="30">
        <v>6.15</v>
      </c>
      <c r="N18" s="36"/>
      <c r="O18" s="29"/>
      <c r="P18" s="28">
        <v>5562.0</v>
      </c>
      <c r="Q18" s="28">
        <v>32097.0</v>
      </c>
      <c r="R18" s="29"/>
      <c r="S18" s="29"/>
      <c r="T18" s="38"/>
      <c r="U18" s="38"/>
      <c r="V18" s="33">
        <v>2.0</v>
      </c>
      <c r="W18" s="28">
        <v>146.0</v>
      </c>
      <c r="X18" s="39">
        <v>0.43</v>
      </c>
      <c r="Y18" s="32">
        <v>0.434041</v>
      </c>
      <c r="Z18" s="28">
        <v>28376.86</v>
      </c>
      <c r="AA18" s="28">
        <v>37659.0</v>
      </c>
      <c r="AB18" s="29"/>
      <c r="AC18" s="28">
        <v>2598.38</v>
      </c>
      <c r="AD18" s="29"/>
      <c r="AE18" s="34"/>
      <c r="AF18" s="34"/>
      <c r="AG18" s="34"/>
    </row>
    <row r="19">
      <c r="A19" s="27" t="s">
        <v>71</v>
      </c>
      <c r="B19" s="28">
        <v>2015.0</v>
      </c>
      <c r="C19" s="28">
        <v>12.0</v>
      </c>
      <c r="D19" s="28">
        <v>30.0</v>
      </c>
      <c r="E19" s="29"/>
      <c r="F19" s="40"/>
      <c r="G19" s="28">
        <v>0.29</v>
      </c>
      <c r="H19" s="28">
        <v>0.0</v>
      </c>
      <c r="I19" s="28">
        <v>150.0</v>
      </c>
      <c r="J19" s="28">
        <v>126.14</v>
      </c>
      <c r="K19" s="28">
        <v>130.46</v>
      </c>
      <c r="L19" s="28">
        <v>19.54</v>
      </c>
      <c r="M19" s="30">
        <v>19.54</v>
      </c>
      <c r="N19" s="36"/>
      <c r="O19" s="29"/>
      <c r="P19" s="28">
        <v>5141.0</v>
      </c>
      <c r="Q19" s="28">
        <v>29835.0</v>
      </c>
      <c r="R19" s="29"/>
      <c r="S19" s="29"/>
      <c r="T19" s="38"/>
      <c r="U19" s="38"/>
      <c r="V19" s="37"/>
      <c r="W19" s="28">
        <v>90.0</v>
      </c>
      <c r="X19" s="29"/>
      <c r="Y19" s="32">
        <v>0.443556</v>
      </c>
      <c r="Z19" s="28">
        <v>26962.12</v>
      </c>
      <c r="AA19" s="28">
        <v>34976.0</v>
      </c>
      <c r="AB19" s="29"/>
      <c r="AC19" s="28">
        <v>2466.95</v>
      </c>
      <c r="AD19" s="29"/>
      <c r="AE19" s="34"/>
      <c r="AF19" s="34"/>
      <c r="AG19" s="34"/>
    </row>
    <row r="20">
      <c r="A20" s="27" t="s">
        <v>72</v>
      </c>
      <c r="B20" s="28">
        <v>2016.0</v>
      </c>
      <c r="C20" s="28">
        <v>1.0</v>
      </c>
      <c r="D20" s="28">
        <v>31.0</v>
      </c>
      <c r="E20" s="35">
        <v>0.0141</v>
      </c>
      <c r="F20" s="35">
        <v>0.0649</v>
      </c>
      <c r="G20" s="28">
        <v>0.29</v>
      </c>
      <c r="H20" s="28">
        <v>0.0</v>
      </c>
      <c r="I20" s="28">
        <v>150.0</v>
      </c>
      <c r="J20" s="28">
        <v>55.72</v>
      </c>
      <c r="K20" s="28">
        <v>66.09</v>
      </c>
      <c r="L20" s="28">
        <v>83.91</v>
      </c>
      <c r="M20" s="28">
        <v>83.91</v>
      </c>
      <c r="N20" s="29"/>
      <c r="O20" s="29"/>
      <c r="P20" s="28">
        <v>1590.0</v>
      </c>
      <c r="Q20" s="28">
        <v>17934.0</v>
      </c>
      <c r="R20" s="29"/>
      <c r="S20" s="29"/>
      <c r="T20" s="32">
        <v>1.646333</v>
      </c>
      <c r="U20" s="32">
        <v>0.542125</v>
      </c>
      <c r="V20" s="33">
        <v>7.0</v>
      </c>
      <c r="W20" s="28">
        <v>107.0</v>
      </c>
      <c r="X20" s="32">
        <v>0.444286</v>
      </c>
      <c r="Y20" s="32">
        <v>0.445421</v>
      </c>
      <c r="Z20" s="28">
        <v>14268.93</v>
      </c>
      <c r="AA20" s="28">
        <v>19524.0</v>
      </c>
      <c r="AB20" s="29"/>
      <c r="AC20" s="28">
        <v>1382.47</v>
      </c>
      <c r="AD20" s="29"/>
      <c r="AE20" s="34"/>
      <c r="AF20" s="34"/>
      <c r="AG20" s="34"/>
    </row>
    <row r="21" ht="15.75" customHeight="1">
      <c r="A21" s="27" t="s">
        <v>73</v>
      </c>
      <c r="B21" s="28">
        <v>2016.0</v>
      </c>
      <c r="C21" s="28">
        <v>2.0</v>
      </c>
      <c r="D21" s="28">
        <v>31.0</v>
      </c>
      <c r="E21" s="29"/>
      <c r="F21" s="40"/>
      <c r="G21" s="28">
        <v>0.29</v>
      </c>
      <c r="H21" s="28">
        <v>0.0</v>
      </c>
      <c r="I21" s="28">
        <v>128.0</v>
      </c>
      <c r="J21" s="28">
        <v>46.65</v>
      </c>
      <c r="K21" s="28">
        <v>85.96</v>
      </c>
      <c r="L21" s="28">
        <v>42.04</v>
      </c>
      <c r="M21" s="28">
        <v>42.04</v>
      </c>
      <c r="N21" s="29"/>
      <c r="O21" s="29"/>
      <c r="P21" s="28">
        <v>1872.0</v>
      </c>
      <c r="Q21" s="28">
        <v>20159.0</v>
      </c>
      <c r="R21" s="29"/>
      <c r="S21" s="29"/>
      <c r="T21" s="32">
        <v>1.658109</v>
      </c>
      <c r="U21" s="32">
        <v>0.546006</v>
      </c>
      <c r="V21" s="33">
        <v>12.0</v>
      </c>
      <c r="W21" s="28">
        <v>421.0</v>
      </c>
      <c r="X21" s="32">
        <v>0.448333</v>
      </c>
      <c r="Y21" s="32">
        <v>0.448622</v>
      </c>
      <c r="Z21" s="28">
        <v>15936.86</v>
      </c>
      <c r="AA21" s="28">
        <v>22031.0</v>
      </c>
      <c r="AB21" s="29"/>
      <c r="AC21" s="28">
        <v>1385.29</v>
      </c>
      <c r="AD21" s="29"/>
      <c r="AE21" s="34"/>
      <c r="AF21" s="34"/>
      <c r="AG21" s="34"/>
    </row>
    <row r="22" ht="15.75" customHeight="1">
      <c r="A22" s="27" t="s">
        <v>74</v>
      </c>
      <c r="B22" s="28">
        <v>2016.0</v>
      </c>
      <c r="C22" s="28">
        <v>3.0</v>
      </c>
      <c r="D22" s="28">
        <v>29.0</v>
      </c>
      <c r="E22" s="35">
        <v>0.0132</v>
      </c>
      <c r="F22" s="35">
        <v>0.0608</v>
      </c>
      <c r="G22" s="28">
        <v>0.29</v>
      </c>
      <c r="H22" s="28">
        <v>0.0</v>
      </c>
      <c r="I22" s="28">
        <v>128.0</v>
      </c>
      <c r="J22" s="28">
        <v>125.28</v>
      </c>
      <c r="K22" s="28">
        <v>117.07</v>
      </c>
      <c r="L22" s="28">
        <v>2.72</v>
      </c>
      <c r="M22" s="28">
        <v>2.72</v>
      </c>
      <c r="N22" s="29"/>
      <c r="O22" s="29"/>
      <c r="P22" s="28">
        <v>3805.0</v>
      </c>
      <c r="Q22" s="28">
        <v>25778.0</v>
      </c>
      <c r="R22" s="29"/>
      <c r="S22" s="29"/>
      <c r="T22" s="32">
        <v>1.653157</v>
      </c>
      <c r="U22" s="32">
        <v>0.544369</v>
      </c>
      <c r="V22" s="37"/>
      <c r="W22" s="28">
        <v>80.0</v>
      </c>
      <c r="X22" s="29"/>
      <c r="Y22" s="32">
        <v>0.447125</v>
      </c>
      <c r="Z22" s="28">
        <v>21579.46</v>
      </c>
      <c r="AA22" s="28">
        <v>29583.0</v>
      </c>
      <c r="AB22" s="28">
        <v>265.92</v>
      </c>
      <c r="AC22" s="28">
        <v>870.42</v>
      </c>
      <c r="AD22" s="29"/>
      <c r="AE22" s="34"/>
      <c r="AF22" s="34"/>
      <c r="AG22" s="34"/>
    </row>
    <row r="23" ht="15.75" customHeight="1">
      <c r="A23" s="27" t="s">
        <v>75</v>
      </c>
      <c r="B23" s="28">
        <v>2016.0</v>
      </c>
      <c r="C23" s="28">
        <v>4.0</v>
      </c>
      <c r="D23" s="28">
        <v>31.0</v>
      </c>
      <c r="E23" s="35">
        <v>0.0121</v>
      </c>
      <c r="F23" s="35">
        <v>0.0559</v>
      </c>
      <c r="G23" s="28">
        <v>0.29</v>
      </c>
      <c r="H23" s="28">
        <v>0.0</v>
      </c>
      <c r="I23" s="28">
        <v>128.0</v>
      </c>
      <c r="J23" s="28">
        <v>146.88</v>
      </c>
      <c r="K23" s="28">
        <v>134.78</v>
      </c>
      <c r="L23" s="29"/>
      <c r="M23" s="29"/>
      <c r="N23" s="29"/>
      <c r="O23" s="29"/>
      <c r="P23" s="28">
        <v>5951.0</v>
      </c>
      <c r="Q23" s="28">
        <v>32876.0</v>
      </c>
      <c r="R23" s="29"/>
      <c r="S23" s="29"/>
      <c r="T23" s="32">
        <v>1.6396</v>
      </c>
      <c r="U23" s="32">
        <v>0.539905</v>
      </c>
      <c r="V23" s="37"/>
      <c r="W23" s="28">
        <v>64.0</v>
      </c>
      <c r="X23" s="29"/>
      <c r="Y23" s="32">
        <v>0.443438</v>
      </c>
      <c r="Z23" s="28">
        <v>28837.25</v>
      </c>
      <c r="AA23" s="28">
        <v>38827.0</v>
      </c>
      <c r="AB23" s="28">
        <v>588.86</v>
      </c>
      <c r="AC23" s="29"/>
      <c r="AD23" s="29"/>
      <c r="AE23" s="34"/>
      <c r="AF23" s="25">
        <v>18.88</v>
      </c>
      <c r="AG23" s="25">
        <v>21.625</v>
      </c>
    </row>
    <row r="24" ht="15.75" customHeight="1">
      <c r="A24" s="27" t="s">
        <v>76</v>
      </c>
      <c r="B24" s="28">
        <v>2016.0</v>
      </c>
      <c r="C24" s="28">
        <v>5.0</v>
      </c>
      <c r="D24" s="28">
        <v>30.0</v>
      </c>
      <c r="E24" s="29"/>
      <c r="F24" s="40"/>
      <c r="G24" s="28">
        <v>0.29</v>
      </c>
      <c r="H24" s="28">
        <v>0.0</v>
      </c>
      <c r="I24" s="28">
        <v>128.0</v>
      </c>
      <c r="J24" s="28">
        <v>137.8</v>
      </c>
      <c r="K24" s="28">
        <v>130.46</v>
      </c>
      <c r="L24" s="29"/>
      <c r="M24" s="29"/>
      <c r="N24" s="29"/>
      <c r="O24" s="29"/>
      <c r="P24" s="28">
        <v>6234.0</v>
      </c>
      <c r="Q24" s="28">
        <v>31898.0</v>
      </c>
      <c r="R24" s="29"/>
      <c r="S24" s="29"/>
      <c r="T24" s="32">
        <v>1.629716</v>
      </c>
      <c r="U24" s="32">
        <v>0.536651</v>
      </c>
      <c r="V24" s="37"/>
      <c r="W24" s="28">
        <v>31.0</v>
      </c>
      <c r="X24" s="29"/>
      <c r="Y24" s="32">
        <v>0.440645</v>
      </c>
      <c r="Z24" s="28">
        <v>27324.3</v>
      </c>
      <c r="AA24" s="28">
        <v>38132.0</v>
      </c>
      <c r="AB24" s="29"/>
      <c r="AC24" s="29"/>
      <c r="AD24" s="29"/>
      <c r="AE24" s="34"/>
      <c r="AF24" s="25">
        <v>9.8</v>
      </c>
      <c r="AG24" s="25">
        <v>21.495918</v>
      </c>
    </row>
    <row r="25" ht="15.75" customHeight="1">
      <c r="A25" s="27" t="s">
        <v>77</v>
      </c>
      <c r="B25" s="28">
        <v>2016.0</v>
      </c>
      <c r="C25" s="28">
        <v>6.0</v>
      </c>
      <c r="D25" s="28">
        <v>31.0</v>
      </c>
      <c r="E25" s="35">
        <v>0.011</v>
      </c>
      <c r="F25" s="35">
        <v>0.051</v>
      </c>
      <c r="G25" s="28">
        <v>0.29</v>
      </c>
      <c r="H25" s="28">
        <v>0.0</v>
      </c>
      <c r="I25" s="28">
        <v>128.0</v>
      </c>
      <c r="J25" s="28">
        <v>117.5</v>
      </c>
      <c r="K25" s="28">
        <v>102.81</v>
      </c>
      <c r="L25" s="28">
        <v>10.5</v>
      </c>
      <c r="M25" s="28">
        <v>10.5</v>
      </c>
      <c r="N25" s="29"/>
      <c r="O25" s="29"/>
      <c r="P25" s="28">
        <v>6023.0</v>
      </c>
      <c r="Q25" s="28">
        <v>31108.0</v>
      </c>
      <c r="R25" s="29"/>
      <c r="S25" s="29"/>
      <c r="T25" s="32">
        <v>1.62433</v>
      </c>
      <c r="U25" s="32">
        <v>0.534877</v>
      </c>
      <c r="V25" s="37"/>
      <c r="W25" s="28">
        <v>13.0</v>
      </c>
      <c r="X25" s="29"/>
      <c r="Y25" s="32">
        <v>0.44</v>
      </c>
      <c r="Z25" s="28">
        <v>26769.01</v>
      </c>
      <c r="AA25" s="28">
        <v>37131.0</v>
      </c>
      <c r="AB25" s="29"/>
      <c r="AC25" s="29"/>
      <c r="AD25" s="29"/>
      <c r="AE25" s="34"/>
      <c r="AF25" s="34"/>
      <c r="AG25" s="34"/>
    </row>
    <row r="26" ht="15.75" customHeight="1">
      <c r="A26" s="27" t="s">
        <v>78</v>
      </c>
      <c r="B26" s="28">
        <v>2016.0</v>
      </c>
      <c r="C26" s="28">
        <v>7.0</v>
      </c>
      <c r="D26" s="28">
        <v>30.0</v>
      </c>
      <c r="E26" s="41">
        <v>0.01</v>
      </c>
      <c r="F26" s="35">
        <v>0.047</v>
      </c>
      <c r="G26" s="28">
        <v>0.29</v>
      </c>
      <c r="H26" s="28">
        <v>0.0</v>
      </c>
      <c r="I26" s="28">
        <v>128.0</v>
      </c>
      <c r="J26" s="28">
        <v>107.13</v>
      </c>
      <c r="K26" s="28">
        <v>93.31</v>
      </c>
      <c r="L26" s="28">
        <v>20.87</v>
      </c>
      <c r="M26" s="28">
        <v>20.87</v>
      </c>
      <c r="N26" s="29"/>
      <c r="O26" s="29"/>
      <c r="P26" s="28">
        <v>4988.0</v>
      </c>
      <c r="Q26" s="28">
        <v>27505.0</v>
      </c>
      <c r="R26" s="29"/>
      <c r="S26" s="29"/>
      <c r="T26" s="32">
        <v>1.601612</v>
      </c>
      <c r="U26" s="32">
        <v>0.469953</v>
      </c>
      <c r="V26" s="37"/>
      <c r="W26" s="28">
        <v>20.0</v>
      </c>
      <c r="X26" s="29"/>
      <c r="Y26" s="32">
        <v>0.3875</v>
      </c>
      <c r="Z26" s="28">
        <v>21337.38</v>
      </c>
      <c r="AA26" s="28">
        <v>32493.0</v>
      </c>
      <c r="AB26" s="29"/>
      <c r="AC26" s="29"/>
      <c r="AD26" s="29"/>
      <c r="AE26" s="34"/>
      <c r="AF26" s="34"/>
      <c r="AG26" s="34"/>
    </row>
    <row r="27" ht="15.75" customHeight="1">
      <c r="A27" s="27" t="s">
        <v>76</v>
      </c>
      <c r="B27" s="28">
        <v>2016.0</v>
      </c>
      <c r="C27" s="28">
        <v>8.0</v>
      </c>
      <c r="D27" s="28">
        <v>31.0</v>
      </c>
      <c r="E27" s="35">
        <v>0.0095</v>
      </c>
      <c r="F27" s="35">
        <v>0.0435</v>
      </c>
      <c r="G27" s="28">
        <v>0.29</v>
      </c>
      <c r="H27" s="28">
        <v>0.0</v>
      </c>
      <c r="I27" s="28">
        <v>128.0</v>
      </c>
      <c r="J27" s="28">
        <v>94.6</v>
      </c>
      <c r="K27" s="28">
        <v>84.67</v>
      </c>
      <c r="L27" s="28">
        <v>33.4</v>
      </c>
      <c r="M27" s="28">
        <v>33.4</v>
      </c>
      <c r="N27" s="29"/>
      <c r="O27" s="29"/>
      <c r="P27" s="28">
        <v>3485.0</v>
      </c>
      <c r="Q27" s="28">
        <v>21958.0</v>
      </c>
      <c r="R27" s="29"/>
      <c r="S27" s="29"/>
      <c r="T27" s="32">
        <v>1.584795</v>
      </c>
      <c r="U27" s="32">
        <v>0.42679</v>
      </c>
      <c r="V27" s="37"/>
      <c r="W27" s="28">
        <v>60.0</v>
      </c>
      <c r="X27" s="29"/>
      <c r="Y27" s="32">
        <v>0.3535</v>
      </c>
      <c r="Z27" s="28">
        <v>16787.78</v>
      </c>
      <c r="AA27" s="28">
        <v>25443.0</v>
      </c>
      <c r="AB27" s="29"/>
      <c r="AC27" s="29"/>
      <c r="AD27" s="29"/>
      <c r="AE27" s="34"/>
      <c r="AF27" s="34"/>
      <c r="AG27" s="34"/>
    </row>
    <row r="28" ht="15.75" customHeight="1">
      <c r="A28" s="27" t="s">
        <v>79</v>
      </c>
      <c r="B28" s="28">
        <v>2016.0</v>
      </c>
      <c r="C28" s="28">
        <v>9.0</v>
      </c>
      <c r="D28" s="28">
        <v>31.0</v>
      </c>
      <c r="E28" s="29"/>
      <c r="F28" s="40"/>
      <c r="G28" s="28">
        <v>0.29</v>
      </c>
      <c r="H28" s="28">
        <v>0.0</v>
      </c>
      <c r="I28" s="28">
        <v>128.0</v>
      </c>
      <c r="J28" s="28">
        <v>111.45</v>
      </c>
      <c r="K28" s="28">
        <v>97.63</v>
      </c>
      <c r="L28" s="28">
        <v>16.55</v>
      </c>
      <c r="M28" s="28">
        <v>16.55</v>
      </c>
      <c r="N28" s="29"/>
      <c r="O28" s="29"/>
      <c r="P28" s="28">
        <v>5618.0</v>
      </c>
      <c r="Q28" s="28">
        <v>30143.0</v>
      </c>
      <c r="R28" s="29"/>
      <c r="S28" s="29"/>
      <c r="T28" s="32">
        <v>1.578565</v>
      </c>
      <c r="U28" s="32">
        <v>0.425114</v>
      </c>
      <c r="V28" s="37"/>
      <c r="W28" s="28">
        <v>29.0</v>
      </c>
      <c r="X28" s="29"/>
      <c r="Y28" s="32">
        <v>0.352069</v>
      </c>
      <c r="Z28" s="28">
        <v>22320.8</v>
      </c>
      <c r="AA28" s="28">
        <v>35761.0</v>
      </c>
      <c r="AB28" s="29"/>
      <c r="AC28" s="29"/>
      <c r="AD28" s="29"/>
      <c r="AE28" s="34"/>
      <c r="AF28" s="34"/>
      <c r="AG28" s="34"/>
    </row>
    <row r="29" ht="15.75" customHeight="1">
      <c r="A29" s="27" t="s">
        <v>80</v>
      </c>
      <c r="B29" s="28">
        <v>2016.0</v>
      </c>
      <c r="C29" s="28">
        <v>10.0</v>
      </c>
      <c r="D29" s="28">
        <v>30.0</v>
      </c>
      <c r="E29" s="35">
        <v>0.0088</v>
      </c>
      <c r="F29" s="35">
        <v>0.0402</v>
      </c>
      <c r="G29" s="28">
        <v>0.29</v>
      </c>
      <c r="H29" s="28">
        <v>0.0</v>
      </c>
      <c r="I29" s="28">
        <v>128.0</v>
      </c>
      <c r="J29" s="28">
        <v>113.61</v>
      </c>
      <c r="K29" s="28">
        <v>104.54</v>
      </c>
      <c r="L29" s="28">
        <v>14.39</v>
      </c>
      <c r="M29" s="28">
        <v>14.39</v>
      </c>
      <c r="N29" s="29"/>
      <c r="O29" s="29"/>
      <c r="P29" s="28">
        <v>5862.0</v>
      </c>
      <c r="Q29" s="28">
        <v>31695.0</v>
      </c>
      <c r="R29" s="29"/>
      <c r="S29" s="29"/>
      <c r="T29" s="32">
        <v>1.575052</v>
      </c>
      <c r="U29" s="32">
        <v>0.424167</v>
      </c>
      <c r="V29" s="37"/>
      <c r="W29" s="28">
        <v>61.0</v>
      </c>
      <c r="X29" s="29"/>
      <c r="Y29" s="32">
        <v>0.351311</v>
      </c>
      <c r="Z29" s="28">
        <v>23273.46</v>
      </c>
      <c r="AA29" s="28">
        <v>37557.0</v>
      </c>
      <c r="AB29" s="29"/>
      <c r="AC29" s="29"/>
      <c r="AD29" s="29"/>
      <c r="AE29" s="34"/>
      <c r="AF29" s="34"/>
      <c r="AG29" s="34"/>
    </row>
    <row r="30" ht="15.75" customHeight="1">
      <c r="A30" s="27" t="s">
        <v>81</v>
      </c>
      <c r="B30" s="28">
        <v>2016.0</v>
      </c>
      <c r="C30" s="28">
        <v>11.0</v>
      </c>
      <c r="D30" s="28">
        <v>31.0</v>
      </c>
      <c r="E30" s="35">
        <v>0.008</v>
      </c>
      <c r="F30" s="35">
        <v>0.037</v>
      </c>
      <c r="G30" s="28">
        <v>0.29</v>
      </c>
      <c r="H30" s="28">
        <v>0.0</v>
      </c>
      <c r="I30" s="28">
        <v>128.0</v>
      </c>
      <c r="J30" s="28">
        <v>136.94</v>
      </c>
      <c r="K30" s="28">
        <v>156.38</v>
      </c>
      <c r="L30" s="29"/>
      <c r="M30" s="29"/>
      <c r="N30" s="29"/>
      <c r="O30" s="29"/>
      <c r="P30" s="28">
        <v>5392.0</v>
      </c>
      <c r="Q30" s="28">
        <v>33200.0</v>
      </c>
      <c r="R30" s="29"/>
      <c r="S30" s="29"/>
      <c r="T30" s="32">
        <v>1.565653</v>
      </c>
      <c r="U30" s="32">
        <v>0.421636</v>
      </c>
      <c r="V30" s="33">
        <v>1.0</v>
      </c>
      <c r="W30" s="28">
        <v>57.0</v>
      </c>
      <c r="X30" s="28">
        <v>0.34</v>
      </c>
      <c r="Y30" s="32">
        <v>0.349123</v>
      </c>
      <c r="Z30" s="28">
        <v>24674.26</v>
      </c>
      <c r="AA30" s="28">
        <v>38592.0</v>
      </c>
      <c r="AB30" s="28">
        <v>310.05</v>
      </c>
      <c r="AC30" s="29"/>
      <c r="AD30" s="29"/>
      <c r="AE30" s="34"/>
      <c r="AF30" s="25">
        <v>28.38</v>
      </c>
      <c r="AG30" s="25">
        <v>31.883016</v>
      </c>
    </row>
    <row r="31" ht="15.75" customHeight="1">
      <c r="A31" s="27" t="s">
        <v>82</v>
      </c>
      <c r="B31" s="28">
        <v>2016.0</v>
      </c>
      <c r="C31" s="28">
        <v>12.0</v>
      </c>
      <c r="D31" s="28">
        <v>30.0</v>
      </c>
      <c r="E31" s="35">
        <v>0.0073</v>
      </c>
      <c r="F31" s="35">
        <v>0.0337</v>
      </c>
      <c r="G31" s="28">
        <v>0.29</v>
      </c>
      <c r="H31" s="28">
        <v>0.0</v>
      </c>
      <c r="I31" s="28">
        <v>128.0</v>
      </c>
      <c r="J31" s="28">
        <v>121.82</v>
      </c>
      <c r="K31" s="28">
        <v>145.58</v>
      </c>
      <c r="L31" s="29"/>
      <c r="M31" s="34"/>
      <c r="N31" s="29"/>
      <c r="O31" s="29"/>
      <c r="P31" s="28">
        <v>4772.0</v>
      </c>
      <c r="Q31" s="28">
        <v>30611.0</v>
      </c>
      <c r="R31" s="29"/>
      <c r="S31" s="29"/>
      <c r="T31" s="32">
        <v>1.556142</v>
      </c>
      <c r="U31" s="32">
        <v>0.419076</v>
      </c>
      <c r="V31" s="33">
        <v>1.0</v>
      </c>
      <c r="W31" s="28">
        <v>80.0</v>
      </c>
      <c r="X31" s="28">
        <v>0.34</v>
      </c>
      <c r="Y31" s="32">
        <v>0.347125</v>
      </c>
      <c r="Z31" s="28">
        <v>22303.64</v>
      </c>
      <c r="AA31" s="28">
        <v>35383.0</v>
      </c>
      <c r="AB31" s="28">
        <v>504.37</v>
      </c>
      <c r="AC31" s="29"/>
      <c r="AD31" s="29"/>
      <c r="AE31" s="34"/>
      <c r="AF31" s="25">
        <v>17.58</v>
      </c>
      <c r="AG31" s="25">
        <v>31.688282</v>
      </c>
    </row>
    <row r="32" ht="15.75" customHeight="1">
      <c r="A32" s="42" t="s">
        <v>83</v>
      </c>
      <c r="B32" s="42">
        <v>2019.0</v>
      </c>
      <c r="C32" s="42">
        <v>1.0</v>
      </c>
      <c r="D32" s="42">
        <v>31.0</v>
      </c>
      <c r="E32" s="42">
        <v>0.0143</v>
      </c>
      <c r="F32" s="42">
        <v>0.0657</v>
      </c>
      <c r="G32" s="42">
        <v>0.29</v>
      </c>
      <c r="H32" s="42">
        <v>0.0</v>
      </c>
      <c r="I32" s="42">
        <v>149.0</v>
      </c>
      <c r="J32" s="42">
        <v>112.75</v>
      </c>
      <c r="K32" s="42">
        <v>181.0</v>
      </c>
      <c r="L32" s="43"/>
      <c r="M32" s="44"/>
      <c r="N32" s="43"/>
      <c r="O32" s="43"/>
      <c r="P32" s="42">
        <v>2869.0</v>
      </c>
      <c r="Q32" s="42">
        <v>29118.0</v>
      </c>
      <c r="R32" s="43"/>
      <c r="S32" s="43"/>
      <c r="T32" s="42">
        <v>2.055702</v>
      </c>
      <c r="U32" s="42">
        <v>0.538817</v>
      </c>
      <c r="V32" s="42">
        <v>5.0</v>
      </c>
      <c r="W32" s="42">
        <v>107.0</v>
      </c>
      <c r="X32" s="42">
        <v>0.464</v>
      </c>
      <c r="Y32" s="42">
        <v>0.463364</v>
      </c>
      <c r="Z32" s="42">
        <v>25849.65</v>
      </c>
      <c r="AA32" s="42">
        <v>31988.0</v>
      </c>
      <c r="AB32" s="42"/>
      <c r="AC32" s="42"/>
      <c r="AD32" s="43"/>
      <c r="AE32" s="45"/>
      <c r="AF32" s="46">
        <v>32.0</v>
      </c>
      <c r="AG32" s="46">
        <v>49.950313</v>
      </c>
    </row>
    <row r="33" ht="15.75" customHeight="1">
      <c r="A33" s="42" t="s">
        <v>84</v>
      </c>
      <c r="B33" s="42">
        <v>2019.0</v>
      </c>
      <c r="C33" s="42">
        <v>2.0</v>
      </c>
      <c r="D33" s="42">
        <v>31.0</v>
      </c>
      <c r="E33" s="42">
        <v>0.0125</v>
      </c>
      <c r="F33" s="42">
        <v>0.0575</v>
      </c>
      <c r="G33" s="42">
        <v>0.29</v>
      </c>
      <c r="H33" s="42">
        <v>0.0</v>
      </c>
      <c r="I33" s="42">
        <v>149.0</v>
      </c>
      <c r="J33" s="42">
        <v>58.32</v>
      </c>
      <c r="K33" s="42">
        <v>127.44</v>
      </c>
      <c r="L33" s="42">
        <v>21.56</v>
      </c>
      <c r="M33" s="46">
        <v>21.56</v>
      </c>
      <c r="N33" s="43"/>
      <c r="O33" s="43"/>
      <c r="P33" s="42">
        <v>2575.0</v>
      </c>
      <c r="Q33" s="42">
        <v>31853.0</v>
      </c>
      <c r="R33" s="43"/>
      <c r="S33" s="43"/>
      <c r="T33" s="42">
        <v>2.018027</v>
      </c>
      <c r="U33" s="42">
        <v>0.528941</v>
      </c>
      <c r="V33" s="42">
        <v>3.0</v>
      </c>
      <c r="W33" s="42">
        <v>47.0</v>
      </c>
      <c r="X33" s="42">
        <v>0.45</v>
      </c>
      <c r="Y33" s="42">
        <v>0.454681</v>
      </c>
      <c r="Z33" s="42">
        <v>23924.06</v>
      </c>
      <c r="AA33" s="42">
        <v>34428.0</v>
      </c>
      <c r="AB33" s="42"/>
      <c r="AC33" s="42"/>
      <c r="AD33" s="43"/>
      <c r="AE33" s="45"/>
      <c r="AF33" s="45"/>
      <c r="AG33" s="45"/>
    </row>
    <row r="34" ht="15.75" customHeight="1">
      <c r="A34" s="42" t="s">
        <v>85</v>
      </c>
      <c r="B34" s="42">
        <v>2019.0</v>
      </c>
      <c r="C34" s="42">
        <v>3.0</v>
      </c>
      <c r="D34" s="42">
        <v>28.0</v>
      </c>
      <c r="E34" s="43"/>
      <c r="F34" s="43"/>
      <c r="G34" s="42">
        <v>0.29</v>
      </c>
      <c r="H34" s="42">
        <v>0.0</v>
      </c>
      <c r="I34" s="42">
        <v>149.0</v>
      </c>
      <c r="J34" s="42">
        <v>93.31</v>
      </c>
      <c r="K34" s="42">
        <v>131.76</v>
      </c>
      <c r="L34" s="42">
        <v>17.24</v>
      </c>
      <c r="M34" s="46">
        <v>17.24</v>
      </c>
      <c r="N34" s="43"/>
      <c r="O34" s="43"/>
      <c r="P34" s="42">
        <v>2641.0</v>
      </c>
      <c r="Q34" s="42">
        <v>26216.0</v>
      </c>
      <c r="R34" s="43"/>
      <c r="S34" s="43"/>
      <c r="T34" s="42">
        <v>1.991564</v>
      </c>
      <c r="U34" s="42">
        <v>0.522006</v>
      </c>
      <c r="V34" s="42">
        <v>0.0</v>
      </c>
      <c r="W34" s="42">
        <v>38.0</v>
      </c>
      <c r="X34" s="42">
        <v>0.0</v>
      </c>
      <c r="Y34" s="42">
        <v>0.448684</v>
      </c>
      <c r="Z34" s="42">
        <v>20989.57</v>
      </c>
      <c r="AA34" s="42">
        <v>28858.0</v>
      </c>
      <c r="AB34" s="43"/>
      <c r="AC34" s="43"/>
      <c r="AD34" s="43"/>
      <c r="AE34" s="45"/>
      <c r="AF34" s="45"/>
      <c r="AG34" s="45"/>
    </row>
    <row r="35" ht="15.75" customHeight="1">
      <c r="A35" s="47">
        <v>43469.0</v>
      </c>
      <c r="B35" s="42">
        <v>2019.0</v>
      </c>
      <c r="C35" s="42">
        <v>4.0</v>
      </c>
      <c r="D35" s="42">
        <v>31.0</v>
      </c>
      <c r="E35" s="43"/>
      <c r="F35" s="43"/>
      <c r="G35" s="42">
        <v>0.29</v>
      </c>
      <c r="H35" s="42">
        <v>0.0</v>
      </c>
      <c r="I35" s="42">
        <v>149.0</v>
      </c>
      <c r="J35" s="42">
        <v>144.72</v>
      </c>
      <c r="K35" s="42">
        <v>206.06</v>
      </c>
      <c r="L35" s="43"/>
      <c r="M35" s="45"/>
      <c r="N35" s="43"/>
      <c r="O35" s="43"/>
      <c r="P35" s="42">
        <v>7214.0</v>
      </c>
      <c r="Q35" s="42">
        <v>43478.0</v>
      </c>
      <c r="R35" s="43"/>
      <c r="S35" s="43"/>
      <c r="T35" s="42">
        <v>1.982197</v>
      </c>
      <c r="U35" s="42">
        <v>0.51955</v>
      </c>
      <c r="V35" s="42">
        <v>0.0</v>
      </c>
      <c r="W35" s="42">
        <v>13.0</v>
      </c>
      <c r="X35" s="42">
        <v>0.0</v>
      </c>
      <c r="Y35" s="42">
        <v>0.446154</v>
      </c>
      <c r="Z35" s="42">
        <v>41621.11</v>
      </c>
      <c r="AA35" s="42">
        <v>50692.0</v>
      </c>
      <c r="AB35" s="43"/>
      <c r="AC35" s="43"/>
      <c r="AD35" s="43"/>
      <c r="AE35" s="45"/>
      <c r="AF35" s="46">
        <v>57.06</v>
      </c>
      <c r="AG35" s="46">
        <v>45.271118</v>
      </c>
    </row>
    <row r="36" ht="15.75" customHeight="1">
      <c r="A36" s="47">
        <v>43470.0</v>
      </c>
      <c r="B36" s="42">
        <v>2019.0</v>
      </c>
      <c r="C36" s="42">
        <v>5.0</v>
      </c>
      <c r="D36" s="42">
        <v>30.0</v>
      </c>
      <c r="E36" s="43"/>
      <c r="F36" s="43"/>
      <c r="G36" s="42">
        <v>0.29</v>
      </c>
      <c r="H36" s="42">
        <v>0.0</v>
      </c>
      <c r="I36" s="42">
        <v>175.0</v>
      </c>
      <c r="J36" s="42">
        <v>139.53</v>
      </c>
      <c r="K36" s="42">
        <v>184.89</v>
      </c>
      <c r="L36" s="43"/>
      <c r="M36" s="45"/>
      <c r="N36" s="43"/>
      <c r="O36" s="43"/>
      <c r="P36" s="42">
        <v>6617.0</v>
      </c>
      <c r="Q36" s="42">
        <v>41564.0</v>
      </c>
      <c r="R36" s="43"/>
      <c r="S36" s="43"/>
      <c r="T36" s="42">
        <v>1.9822</v>
      </c>
      <c r="U36" s="42">
        <v>0.51955</v>
      </c>
      <c r="V36" s="42">
        <v>0.0</v>
      </c>
      <c r="W36" s="42">
        <v>14.0</v>
      </c>
      <c r="X36" s="42">
        <v>0.0</v>
      </c>
      <c r="Y36" s="42">
        <v>0.445714</v>
      </c>
      <c r="Z36" s="42">
        <v>36929.17</v>
      </c>
      <c r="AA36" s="42">
        <v>48182.0</v>
      </c>
      <c r="AB36" s="42">
        <v>256.21</v>
      </c>
      <c r="AC36" s="43"/>
      <c r="AD36" s="43"/>
      <c r="AE36" s="45"/>
      <c r="AF36" s="45"/>
      <c r="AG36" s="45"/>
    </row>
    <row r="37" ht="15.75" customHeight="1">
      <c r="A37" s="42" t="s">
        <v>86</v>
      </c>
      <c r="B37" s="42">
        <v>2019.0</v>
      </c>
      <c r="C37" s="42">
        <v>6.0</v>
      </c>
      <c r="D37" s="42">
        <v>31.0</v>
      </c>
      <c r="E37" s="42">
        <v>0.0111</v>
      </c>
      <c r="F37" s="42">
        <v>0.0509</v>
      </c>
      <c r="G37" s="42">
        <v>0.29</v>
      </c>
      <c r="H37" s="42">
        <v>0.0</v>
      </c>
      <c r="I37" s="42">
        <v>175.0</v>
      </c>
      <c r="J37" s="42">
        <v>136.08</v>
      </c>
      <c r="K37" s="42">
        <v>139.96</v>
      </c>
      <c r="L37" s="42">
        <v>9.04</v>
      </c>
      <c r="M37" s="46">
        <v>9.04</v>
      </c>
      <c r="N37" s="43"/>
      <c r="O37" s="43"/>
      <c r="P37" s="42">
        <v>5993.0</v>
      </c>
      <c r="Q37" s="42">
        <v>37480.0</v>
      </c>
      <c r="R37" s="43"/>
      <c r="S37" s="43"/>
      <c r="T37" s="42">
        <v>1.978934</v>
      </c>
      <c r="U37" s="42">
        <v>0.518694</v>
      </c>
      <c r="V37" s="42">
        <v>0.0</v>
      </c>
      <c r="W37" s="42">
        <v>4.0</v>
      </c>
      <c r="X37" s="42">
        <v>0.0</v>
      </c>
      <c r="Y37" s="42">
        <v>0.445</v>
      </c>
      <c r="Z37" s="42">
        <v>33070.97</v>
      </c>
      <c r="AA37" s="42">
        <v>43474.0</v>
      </c>
      <c r="AB37" s="42">
        <v>454.38</v>
      </c>
      <c r="AC37" s="43"/>
      <c r="AD37" s="43"/>
      <c r="AE37" s="45"/>
      <c r="AF37" s="45"/>
      <c r="AG37" s="45"/>
    </row>
    <row r="38" ht="15.75" customHeight="1">
      <c r="A38" s="48">
        <v>43776.0</v>
      </c>
      <c r="B38" s="42">
        <v>2019.0</v>
      </c>
      <c r="C38" s="42">
        <v>7.0</v>
      </c>
      <c r="D38" s="42">
        <v>30.0</v>
      </c>
      <c r="E38" s="42">
        <v>0.0103</v>
      </c>
      <c r="F38" s="42">
        <v>0.0472</v>
      </c>
      <c r="G38" s="46">
        <v>0.29</v>
      </c>
      <c r="H38" s="42">
        <v>0.0</v>
      </c>
      <c r="I38" s="42">
        <v>175.0</v>
      </c>
      <c r="J38" s="42">
        <v>120.96</v>
      </c>
      <c r="K38" s="42">
        <v>126.6</v>
      </c>
      <c r="L38" s="42">
        <v>19.4</v>
      </c>
      <c r="M38" s="46">
        <v>19.4</v>
      </c>
      <c r="N38" s="43"/>
      <c r="O38" s="43"/>
      <c r="P38" s="42">
        <v>6172.0</v>
      </c>
      <c r="Q38" s="42">
        <v>36574.0</v>
      </c>
      <c r="R38" s="43"/>
      <c r="S38" s="43"/>
      <c r="T38" s="42">
        <v>1.975854</v>
      </c>
      <c r="U38" s="42">
        <v>0.519691</v>
      </c>
      <c r="V38" s="42">
        <v>0.0</v>
      </c>
      <c r="W38" s="42">
        <v>2.0</v>
      </c>
      <c r="X38" s="42">
        <v>0.0</v>
      </c>
      <c r="Y38" s="42">
        <v>0.42</v>
      </c>
      <c r="Z38" s="42">
        <v>32691.56</v>
      </c>
      <c r="AA38" s="42">
        <v>42746.0</v>
      </c>
      <c r="AB38" s="42">
        <v>352.68</v>
      </c>
      <c r="AC38" s="43"/>
      <c r="AD38" s="43"/>
      <c r="AE38" s="45"/>
      <c r="AF38" s="45"/>
      <c r="AG38" s="45"/>
    </row>
    <row r="39" ht="15.75" customHeight="1">
      <c r="A39" s="47">
        <v>43807.0</v>
      </c>
      <c r="B39" s="42">
        <v>2019.0</v>
      </c>
      <c r="C39" s="42">
        <v>8.0</v>
      </c>
      <c r="D39" s="42">
        <v>31.0</v>
      </c>
      <c r="E39" s="42">
        <v>0.0104</v>
      </c>
      <c r="F39" s="42">
        <v>0.0476</v>
      </c>
      <c r="G39" s="42">
        <v>0.29</v>
      </c>
      <c r="H39" s="42">
        <v>0.0</v>
      </c>
      <c r="I39" s="42">
        <v>175.0</v>
      </c>
      <c r="J39" s="42" t="s">
        <v>87</v>
      </c>
      <c r="K39" s="42">
        <v>107.56</v>
      </c>
      <c r="L39" s="42">
        <v>67.44</v>
      </c>
      <c r="M39" s="46">
        <v>67.44</v>
      </c>
      <c r="N39" s="43"/>
      <c r="O39" s="43"/>
      <c r="P39" s="42">
        <v>3659.0</v>
      </c>
      <c r="Q39" s="42">
        <v>27160.0</v>
      </c>
      <c r="R39" s="43"/>
      <c r="S39" s="43"/>
      <c r="T39" s="42">
        <v>1.972963</v>
      </c>
      <c r="U39" s="42">
        <v>0.520126</v>
      </c>
      <c r="V39" s="42">
        <v>0.0</v>
      </c>
      <c r="W39" s="42">
        <v>3.0</v>
      </c>
      <c r="X39" s="42">
        <v>0.0</v>
      </c>
      <c r="Y39" s="42">
        <v>0.416667</v>
      </c>
      <c r="Z39" s="42">
        <v>24253.13</v>
      </c>
      <c r="AA39" s="42">
        <v>30819.0</v>
      </c>
      <c r="AB39" s="42">
        <v>475.91</v>
      </c>
      <c r="AC39" s="42">
        <v>620.55</v>
      </c>
      <c r="AD39" s="43"/>
      <c r="AE39" s="45"/>
      <c r="AF39" s="45"/>
      <c r="AG39" s="45"/>
    </row>
    <row r="40" ht="15.75" customHeight="1">
      <c r="A40" s="42" t="s">
        <v>88</v>
      </c>
      <c r="B40" s="42">
        <v>2019.0</v>
      </c>
      <c r="C40" s="42">
        <v>9.0</v>
      </c>
      <c r="D40" s="46">
        <v>31.0</v>
      </c>
      <c r="E40" s="42">
        <v>0.0106</v>
      </c>
      <c r="F40" s="42">
        <v>0.0486</v>
      </c>
      <c r="G40" s="42">
        <v>0.29</v>
      </c>
      <c r="H40" s="42">
        <v>0.0</v>
      </c>
      <c r="I40" s="42">
        <v>175.0</v>
      </c>
      <c r="J40" s="42">
        <v>153.36</v>
      </c>
      <c r="K40" s="42">
        <v>229.39</v>
      </c>
      <c r="L40" s="43"/>
      <c r="M40" s="45"/>
      <c r="N40" s="43"/>
      <c r="O40" s="43"/>
      <c r="P40" s="42">
        <v>6770.0</v>
      </c>
      <c r="Q40" s="42">
        <v>40213.0</v>
      </c>
      <c r="R40" s="43"/>
      <c r="S40" s="43"/>
      <c r="T40" s="42">
        <v>1.975229</v>
      </c>
      <c r="U40" s="42">
        <v>0.520723</v>
      </c>
      <c r="V40" s="42">
        <v>0.0</v>
      </c>
      <c r="W40" s="42">
        <v>5.0</v>
      </c>
      <c r="X40" s="42">
        <v>0.0</v>
      </c>
      <c r="Y40" s="42">
        <v>0.416</v>
      </c>
      <c r="Z40" s="42">
        <v>41802.74</v>
      </c>
      <c r="AA40" s="42">
        <v>46984.0</v>
      </c>
      <c r="AB40" s="43"/>
      <c r="AC40" s="42">
        <v>2884.2</v>
      </c>
      <c r="AD40" s="43"/>
      <c r="AE40" s="45"/>
      <c r="AF40" s="46">
        <v>54.39</v>
      </c>
      <c r="AG40" s="46">
        <v>42.205369</v>
      </c>
    </row>
    <row r="41" ht="15.75" customHeight="1">
      <c r="A41" s="47">
        <v>43779.0</v>
      </c>
      <c r="B41" s="42">
        <v>2019.0</v>
      </c>
      <c r="C41" s="42">
        <v>10.0</v>
      </c>
      <c r="D41" s="42">
        <v>30.0</v>
      </c>
      <c r="E41" s="43"/>
      <c r="F41" s="43"/>
      <c r="G41" s="42">
        <v>0.29</v>
      </c>
      <c r="H41" s="42">
        <v>0.0</v>
      </c>
      <c r="I41" s="42">
        <v>175.0</v>
      </c>
      <c r="J41" s="42">
        <v>169.34</v>
      </c>
      <c r="K41" s="42">
        <v>250.99</v>
      </c>
      <c r="L41" s="43"/>
      <c r="M41" s="45"/>
      <c r="N41" s="43"/>
      <c r="O41" s="43"/>
      <c r="P41" s="42">
        <v>7261.0</v>
      </c>
      <c r="Q41" s="42">
        <v>44994.0</v>
      </c>
      <c r="R41" s="43"/>
      <c r="S41" s="43"/>
      <c r="T41" s="42">
        <v>1.977577</v>
      </c>
      <c r="U41" s="42">
        <v>0.521343</v>
      </c>
      <c r="V41" s="42">
        <v>0.0</v>
      </c>
      <c r="W41" s="42">
        <v>24.0</v>
      </c>
      <c r="X41" s="42">
        <v>0.0</v>
      </c>
      <c r="Y41" s="42">
        <v>0.420833</v>
      </c>
      <c r="Z41" s="42">
        <v>46102.52</v>
      </c>
      <c r="AA41" s="42">
        <v>52255.0</v>
      </c>
      <c r="AB41" s="42">
        <v>390.24</v>
      </c>
      <c r="AC41" s="42">
        <v>2170.98</v>
      </c>
      <c r="AD41" s="43"/>
      <c r="AE41" s="45"/>
      <c r="AF41" s="46">
        <v>75.99</v>
      </c>
      <c r="AG41" s="46">
        <v>42.25556</v>
      </c>
    </row>
    <row r="42" ht="15.75" customHeight="1">
      <c r="A42" s="42" t="s">
        <v>89</v>
      </c>
      <c r="B42" s="42">
        <v>2019.0</v>
      </c>
      <c r="C42" s="42">
        <v>11.0</v>
      </c>
      <c r="D42" s="42">
        <v>31.0</v>
      </c>
      <c r="E42" s="42">
        <v>0.0097</v>
      </c>
      <c r="F42" s="42">
        <v>0.0443</v>
      </c>
      <c r="G42" s="42">
        <v>0.29</v>
      </c>
      <c r="H42" s="42">
        <v>0.0</v>
      </c>
      <c r="I42" s="42">
        <v>175.0</v>
      </c>
      <c r="J42" s="42">
        <v>175.39</v>
      </c>
      <c r="K42" s="42">
        <v>276.88</v>
      </c>
      <c r="L42" s="43"/>
      <c r="M42" s="45"/>
      <c r="N42" s="43"/>
      <c r="O42" s="43"/>
      <c r="P42" s="42">
        <v>7478.0</v>
      </c>
      <c r="Q42" s="42">
        <v>48840.0</v>
      </c>
      <c r="R42" s="43"/>
      <c r="S42" s="43"/>
      <c r="T42" s="42">
        <v>1.971987</v>
      </c>
      <c r="U42" s="42">
        <v>0.519869</v>
      </c>
      <c r="V42" s="42">
        <v>0.0</v>
      </c>
      <c r="W42" s="42">
        <v>19.0</v>
      </c>
      <c r="X42" s="42">
        <v>0.0</v>
      </c>
      <c r="Y42" s="42">
        <v>0.418947</v>
      </c>
      <c r="Z42" s="42">
        <v>49125.45</v>
      </c>
      <c r="AA42" s="42">
        <v>56319.0</v>
      </c>
      <c r="AB42" s="42">
        <v>880.32</v>
      </c>
      <c r="AC42" s="42">
        <v>1150.68</v>
      </c>
      <c r="AD42" s="43"/>
      <c r="AE42" s="45"/>
      <c r="AF42" s="46">
        <v>98.88</v>
      </c>
      <c r="AG42" s="46">
        <v>42.136125</v>
      </c>
    </row>
    <row r="43" ht="15.75" customHeight="1">
      <c r="A43" s="42" t="s">
        <v>90</v>
      </c>
      <c r="B43" s="42">
        <v>2019.0</v>
      </c>
      <c r="C43" s="42">
        <v>12.0</v>
      </c>
      <c r="D43" s="42">
        <v>30.0</v>
      </c>
      <c r="E43" s="42">
        <v>0.0102</v>
      </c>
      <c r="F43" s="42">
        <v>0.0466</v>
      </c>
      <c r="G43" s="42">
        <v>0.29</v>
      </c>
      <c r="H43" s="42">
        <v>0.0</v>
      </c>
      <c r="I43" s="42">
        <v>175.0</v>
      </c>
      <c r="J43" s="42">
        <v>152.92</v>
      </c>
      <c r="K43" s="42">
        <v>210.81</v>
      </c>
      <c r="L43" s="43"/>
      <c r="M43" s="45"/>
      <c r="N43" s="43"/>
      <c r="O43" s="43"/>
      <c r="P43" s="42">
        <v>7319.0</v>
      </c>
      <c r="Q43" s="42">
        <v>44153.0</v>
      </c>
      <c r="R43" s="43"/>
      <c r="S43" s="43"/>
      <c r="T43" s="42">
        <v>1.96498</v>
      </c>
      <c r="U43" s="42">
        <v>0.518021</v>
      </c>
      <c r="V43" s="42">
        <v>0.0</v>
      </c>
      <c r="W43" s="42">
        <v>20.0</v>
      </c>
      <c r="X43" s="42">
        <v>0.0</v>
      </c>
      <c r="Y43" s="42">
        <v>0.4175</v>
      </c>
      <c r="Z43" s="42">
        <v>43172.77</v>
      </c>
      <c r="AA43" s="42">
        <v>51473.0</v>
      </c>
      <c r="AB43" s="42">
        <v>322.0</v>
      </c>
      <c r="AC43" s="42">
        <v>2276.59</v>
      </c>
      <c r="AD43" s="43"/>
      <c r="AE43" s="45"/>
      <c r="AF43" s="46">
        <v>35.81</v>
      </c>
      <c r="AG43" s="46">
        <v>41.986037</v>
      </c>
    </row>
    <row r="44" ht="15.75" customHeight="1">
      <c r="A44" s="26">
        <v>43101.0</v>
      </c>
      <c r="B44" s="49">
        <v>2018.0</v>
      </c>
      <c r="C44" s="49">
        <v>1.0</v>
      </c>
      <c r="D44" s="18">
        <v>31.0</v>
      </c>
      <c r="E44" s="49">
        <v>0.0149</v>
      </c>
      <c r="F44" s="49">
        <v>0.0684</v>
      </c>
      <c r="G44" s="49">
        <v>0.29</v>
      </c>
      <c r="H44" s="49">
        <v>0.0</v>
      </c>
      <c r="I44" s="49">
        <v>149.0</v>
      </c>
      <c r="J44" s="49">
        <v>83.8</v>
      </c>
      <c r="K44" s="49">
        <v>129.16</v>
      </c>
      <c r="L44" s="18">
        <v>19.84</v>
      </c>
      <c r="M44" s="50">
        <v>19.84</v>
      </c>
      <c r="N44" s="24"/>
      <c r="O44" s="24"/>
      <c r="P44" s="51">
        <v>2539.0</v>
      </c>
      <c r="Q44" s="52">
        <v>25571.0</v>
      </c>
      <c r="R44" s="24"/>
      <c r="S44" s="24"/>
      <c r="T44" s="49">
        <v>1.890339</v>
      </c>
      <c r="U44" s="49">
        <v>0.448382</v>
      </c>
      <c r="V44" s="49">
        <v>5.0</v>
      </c>
      <c r="W44" s="49">
        <v>133.0</v>
      </c>
      <c r="X44" s="49">
        <v>0.4</v>
      </c>
      <c r="Y44" s="49">
        <v>0.401504</v>
      </c>
      <c r="Z44" s="49">
        <v>19427.0</v>
      </c>
      <c r="AA44" s="49">
        <v>28110.0</v>
      </c>
      <c r="AB44" s="49">
        <v>0.0</v>
      </c>
      <c r="AC44" s="49">
        <v>994.24</v>
      </c>
      <c r="AD44" s="49">
        <v>0.0</v>
      </c>
      <c r="AE44" s="34"/>
      <c r="AF44" s="34"/>
      <c r="AG44" s="34"/>
    </row>
    <row r="45" ht="15.75" customHeight="1">
      <c r="A45" s="26">
        <v>43102.0</v>
      </c>
      <c r="B45" s="49">
        <v>2018.0</v>
      </c>
      <c r="C45" s="49">
        <v>2.0</v>
      </c>
      <c r="D45" s="18">
        <v>28.0</v>
      </c>
      <c r="E45" s="49">
        <v>0.0116</v>
      </c>
      <c r="F45" s="49">
        <v>0.0534</v>
      </c>
      <c r="G45" s="49">
        <v>0.29</v>
      </c>
      <c r="H45" s="49">
        <v>0.0</v>
      </c>
      <c r="I45" s="49">
        <v>149.0</v>
      </c>
      <c r="J45" s="49">
        <v>48.41</v>
      </c>
      <c r="K45" s="49">
        <v>155.08</v>
      </c>
      <c r="L45" s="24"/>
      <c r="M45" s="50"/>
      <c r="N45" s="24"/>
      <c r="O45" s="24"/>
      <c r="P45" s="51">
        <v>2234.0</v>
      </c>
      <c r="Q45" s="52">
        <v>25241.0</v>
      </c>
      <c r="R45" s="24"/>
      <c r="S45" s="24"/>
      <c r="T45" s="49">
        <v>1.853236</v>
      </c>
      <c r="U45" s="49">
        <v>0.439581</v>
      </c>
      <c r="V45" s="49">
        <v>3.0</v>
      </c>
      <c r="W45" s="49">
        <v>70.0</v>
      </c>
      <c r="X45" s="49">
        <v>0.39</v>
      </c>
      <c r="Y45" s="49">
        <v>0.393714</v>
      </c>
      <c r="Z45" s="49">
        <v>17697.5</v>
      </c>
      <c r="AA45" s="49">
        <v>27476.0</v>
      </c>
      <c r="AB45" s="49">
        <v>0.0</v>
      </c>
      <c r="AC45" s="49">
        <v>0.0</v>
      </c>
      <c r="AD45" s="49">
        <v>0.0</v>
      </c>
      <c r="AE45" s="34"/>
      <c r="AF45" s="34"/>
      <c r="AG45" s="34"/>
    </row>
    <row r="46" ht="15.75" customHeight="1">
      <c r="A46" s="26">
        <v>43103.0</v>
      </c>
      <c r="B46" s="49">
        <v>2018.0</v>
      </c>
      <c r="C46" s="49">
        <v>3.0</v>
      </c>
      <c r="D46" s="18">
        <v>31.0</v>
      </c>
      <c r="E46" s="49">
        <v>0.0089</v>
      </c>
      <c r="F46" s="49">
        <v>0.0411</v>
      </c>
      <c r="G46" s="49">
        <v>0.29</v>
      </c>
      <c r="H46" s="49">
        <v>0.0</v>
      </c>
      <c r="I46" s="49">
        <v>149.0</v>
      </c>
      <c r="J46" s="49">
        <v>127.44</v>
      </c>
      <c r="K46" s="49">
        <v>166.75</v>
      </c>
      <c r="L46" s="24"/>
      <c r="M46" s="50"/>
      <c r="N46" s="24"/>
      <c r="O46" s="24"/>
      <c r="P46" s="51">
        <v>3411.0</v>
      </c>
      <c r="Q46" s="52">
        <v>27800.0</v>
      </c>
      <c r="R46" s="24"/>
      <c r="S46" s="24"/>
      <c r="T46" s="49">
        <v>1.802841</v>
      </c>
      <c r="U46" s="49">
        <v>0.427627</v>
      </c>
      <c r="V46" s="49">
        <v>1.0</v>
      </c>
      <c r="W46" s="49">
        <v>52.0</v>
      </c>
      <c r="X46" s="49">
        <v>0.36</v>
      </c>
      <c r="Y46" s="49">
        <v>0.382885</v>
      </c>
      <c r="Z46" s="49">
        <v>21205.51</v>
      </c>
      <c r="AA46" s="49">
        <v>31212.0</v>
      </c>
      <c r="AB46" s="49">
        <v>0.0</v>
      </c>
      <c r="AC46" s="49">
        <v>0.0</v>
      </c>
      <c r="AD46" s="49">
        <v>0.0</v>
      </c>
      <c r="AE46" s="34"/>
      <c r="AF46" s="25">
        <v>17.75</v>
      </c>
      <c r="AG46" s="25">
        <v>43.539718</v>
      </c>
    </row>
    <row r="47" ht="15.75" customHeight="1">
      <c r="A47" s="26">
        <v>43104.0</v>
      </c>
      <c r="B47" s="49">
        <v>2018.0</v>
      </c>
      <c r="C47" s="49">
        <v>4.0</v>
      </c>
      <c r="D47" s="18">
        <v>30.0</v>
      </c>
      <c r="E47" s="24"/>
      <c r="F47" s="24"/>
      <c r="G47" s="49">
        <v>0.29</v>
      </c>
      <c r="H47" s="49">
        <v>0.0</v>
      </c>
      <c r="I47" s="49">
        <v>149.0</v>
      </c>
      <c r="J47" s="49">
        <v>144.72</v>
      </c>
      <c r="K47" s="49">
        <v>181.0</v>
      </c>
      <c r="L47" s="24"/>
      <c r="M47" s="50"/>
      <c r="N47" s="24"/>
      <c r="O47" s="24"/>
      <c r="P47" s="51">
        <v>6993.0</v>
      </c>
      <c r="Q47" s="52">
        <v>42863.0</v>
      </c>
      <c r="R47" s="24"/>
      <c r="S47" s="24"/>
      <c r="T47" s="49">
        <v>1.777969</v>
      </c>
      <c r="U47" s="49">
        <v>0.421727</v>
      </c>
      <c r="V47" s="49">
        <v>0.0</v>
      </c>
      <c r="W47" s="49">
        <v>21.0</v>
      </c>
      <c r="X47" s="24"/>
      <c r="Y47" s="49">
        <v>0.377619</v>
      </c>
      <c r="Z47" s="49">
        <v>33743.5</v>
      </c>
      <c r="AA47" s="49">
        <v>49857.0</v>
      </c>
      <c r="AB47" s="49">
        <v>0.0</v>
      </c>
      <c r="AC47" s="49">
        <v>0.0</v>
      </c>
      <c r="AD47" s="49">
        <v>0.0</v>
      </c>
      <c r="AE47" s="34"/>
      <c r="AF47" s="25">
        <v>32.0</v>
      </c>
      <c r="AG47" s="25">
        <v>42.939375</v>
      </c>
    </row>
    <row r="48" ht="15.75" customHeight="1">
      <c r="A48" s="26">
        <v>43105.0</v>
      </c>
      <c r="B48" s="49">
        <v>2018.0</v>
      </c>
      <c r="C48" s="49">
        <v>5.0</v>
      </c>
      <c r="D48" s="18">
        <v>31.0</v>
      </c>
      <c r="E48" s="24"/>
      <c r="F48" s="24"/>
      <c r="G48" s="49">
        <v>0.29</v>
      </c>
      <c r="H48" s="49">
        <v>0.0</v>
      </c>
      <c r="I48" s="49">
        <v>149.0</v>
      </c>
      <c r="J48" s="49">
        <v>138.67</v>
      </c>
      <c r="K48" s="49">
        <v>148.6</v>
      </c>
      <c r="L48" s="18">
        <v>0.4</v>
      </c>
      <c r="M48" s="50">
        <v>0.4</v>
      </c>
      <c r="N48" s="24"/>
      <c r="O48" s="24"/>
      <c r="P48" s="51">
        <v>6186.0</v>
      </c>
      <c r="Q48" s="52">
        <v>36500.0</v>
      </c>
      <c r="R48" s="24"/>
      <c r="S48" s="24"/>
      <c r="T48" s="49">
        <v>1.77797</v>
      </c>
      <c r="U48" s="49">
        <v>0.421727</v>
      </c>
      <c r="V48" s="49">
        <v>0.0</v>
      </c>
      <c r="W48" s="49">
        <v>56.0</v>
      </c>
      <c r="X48" s="24"/>
      <c r="Y48" s="49">
        <v>0.3777679</v>
      </c>
      <c r="Z48" s="49">
        <v>28127.91</v>
      </c>
      <c r="AA48" s="49">
        <v>42687.0</v>
      </c>
      <c r="AB48" s="49">
        <v>204.25</v>
      </c>
      <c r="AC48" s="49">
        <v>0.0</v>
      </c>
      <c r="AD48" s="49">
        <v>0.0</v>
      </c>
      <c r="AE48" s="34"/>
      <c r="AF48" s="34"/>
      <c r="AG48" s="34"/>
    </row>
    <row r="49" ht="15.75" customHeight="1">
      <c r="A49" s="26">
        <v>43106.0</v>
      </c>
      <c r="B49" s="49">
        <v>2018.0</v>
      </c>
      <c r="C49" s="49">
        <v>6.0</v>
      </c>
      <c r="D49" s="18">
        <v>30.0</v>
      </c>
      <c r="E49" s="24"/>
      <c r="F49" s="24"/>
      <c r="G49" s="49">
        <v>0.29</v>
      </c>
      <c r="H49" s="49">
        <v>0.0</v>
      </c>
      <c r="I49" s="49">
        <v>149.0</v>
      </c>
      <c r="J49" s="49">
        <v>117.93</v>
      </c>
      <c r="K49" s="49">
        <v>122.68</v>
      </c>
      <c r="L49" s="18">
        <v>26.32</v>
      </c>
      <c r="M49" s="50">
        <v>26.32</v>
      </c>
      <c r="N49" s="24"/>
      <c r="O49" s="24"/>
      <c r="P49" s="51">
        <v>5213.0</v>
      </c>
      <c r="Q49" s="52">
        <v>32437.0</v>
      </c>
      <c r="R49" s="24"/>
      <c r="S49" s="24"/>
      <c r="T49" s="49">
        <v>1.777967</v>
      </c>
      <c r="U49" s="49">
        <v>0.421726</v>
      </c>
      <c r="V49" s="49">
        <v>0.0</v>
      </c>
      <c r="W49" s="49">
        <v>20.0</v>
      </c>
      <c r="X49" s="24"/>
      <c r="Y49" s="49">
        <v>0.37775</v>
      </c>
      <c r="Z49" s="49">
        <v>25729.84</v>
      </c>
      <c r="AA49" s="49">
        <v>37650.0</v>
      </c>
      <c r="AB49" s="49">
        <v>392.6</v>
      </c>
      <c r="AC49" s="49">
        <v>0.0</v>
      </c>
      <c r="AD49" s="49">
        <v>892.11</v>
      </c>
      <c r="AE49" s="34"/>
      <c r="AF49" s="34"/>
      <c r="AG49" s="34"/>
    </row>
    <row r="50" ht="15.75" customHeight="1">
      <c r="A50" s="26">
        <v>43107.0</v>
      </c>
      <c r="B50" s="49">
        <v>2018.0</v>
      </c>
      <c r="C50" s="49">
        <v>7.0</v>
      </c>
      <c r="D50" s="18">
        <v>31.0</v>
      </c>
      <c r="E50" s="24"/>
      <c r="F50" s="24"/>
      <c r="G50" s="49">
        <v>0.29</v>
      </c>
      <c r="H50" s="49">
        <v>0.0</v>
      </c>
      <c r="I50" s="49">
        <v>149.0</v>
      </c>
      <c r="J50" s="49">
        <v>120.52</v>
      </c>
      <c r="K50" s="49">
        <v>114.91</v>
      </c>
      <c r="L50" s="18">
        <v>28.48</v>
      </c>
      <c r="M50" s="50">
        <v>28.48</v>
      </c>
      <c r="N50" s="24"/>
      <c r="O50" s="24"/>
      <c r="P50" s="51">
        <v>6036.0</v>
      </c>
      <c r="Q50" s="52">
        <v>33504.0</v>
      </c>
      <c r="R50" s="24"/>
      <c r="S50" s="24"/>
      <c r="T50" s="49">
        <v>1.873476</v>
      </c>
      <c r="U50" s="49">
        <v>0.473335</v>
      </c>
      <c r="V50" s="49">
        <v>0.0</v>
      </c>
      <c r="W50" s="49">
        <v>19.0</v>
      </c>
      <c r="X50" s="24"/>
      <c r="Y50" s="49">
        <v>0.412632</v>
      </c>
      <c r="Z50" s="49">
        <v>32612.57</v>
      </c>
      <c r="AA50" s="49">
        <v>39541.0</v>
      </c>
      <c r="AB50" s="49">
        <v>0.0</v>
      </c>
      <c r="AC50" s="49">
        <v>0.0</v>
      </c>
      <c r="AD50" s="49">
        <v>2995.38</v>
      </c>
      <c r="AE50" s="34"/>
      <c r="AF50" s="34"/>
      <c r="AG50" s="34"/>
    </row>
    <row r="51" ht="15.75" customHeight="1">
      <c r="A51" s="26">
        <v>43108.0</v>
      </c>
      <c r="B51" s="49">
        <v>2018.0</v>
      </c>
      <c r="C51" s="49">
        <v>8.0</v>
      </c>
      <c r="D51" s="18">
        <v>31.0</v>
      </c>
      <c r="E51" s="49">
        <v>0.0098</v>
      </c>
      <c r="F51" s="49">
        <v>0.0452</v>
      </c>
      <c r="G51" s="49">
        <v>0.29</v>
      </c>
      <c r="H51" s="49">
        <v>0.0</v>
      </c>
      <c r="I51" s="49">
        <v>149.0</v>
      </c>
      <c r="J51" s="49">
        <v>98.92</v>
      </c>
      <c r="K51" s="49">
        <v>106.27</v>
      </c>
      <c r="L51" s="18">
        <v>42.73</v>
      </c>
      <c r="M51" s="50">
        <v>42.73</v>
      </c>
      <c r="N51" s="24"/>
      <c r="O51" s="24"/>
      <c r="P51" s="51">
        <v>3891.0</v>
      </c>
      <c r="Q51" s="52">
        <v>27044.0</v>
      </c>
      <c r="R51" s="24"/>
      <c r="S51" s="24"/>
      <c r="T51" s="49">
        <v>1.94237</v>
      </c>
      <c r="U51" s="49">
        <v>0.50911</v>
      </c>
      <c r="V51" s="49">
        <v>0.0</v>
      </c>
      <c r="W51" s="49">
        <v>21.0</v>
      </c>
      <c r="X51" s="24"/>
      <c r="Y51" s="49">
        <v>0.437619</v>
      </c>
      <c r="Z51" s="49">
        <v>25196.92</v>
      </c>
      <c r="AA51" s="49">
        <v>30936.0</v>
      </c>
      <c r="AB51" s="49">
        <v>0.0</v>
      </c>
      <c r="AC51" s="49">
        <v>0.0</v>
      </c>
      <c r="AD51" s="49">
        <v>2349.8</v>
      </c>
      <c r="AE51" s="34"/>
      <c r="AF51" s="34"/>
      <c r="AG51" s="34"/>
    </row>
    <row r="52" ht="15.75" customHeight="1">
      <c r="A52" s="26">
        <v>43109.0</v>
      </c>
      <c r="B52" s="49">
        <v>2018.0</v>
      </c>
      <c r="C52" s="49">
        <v>9.0</v>
      </c>
      <c r="D52" s="18">
        <v>30.0</v>
      </c>
      <c r="E52" s="49">
        <v>0.0115</v>
      </c>
      <c r="F52" s="49">
        <v>0.0531</v>
      </c>
      <c r="G52" s="49">
        <v>0.29</v>
      </c>
      <c r="H52" s="49">
        <v>0.0</v>
      </c>
      <c r="I52" s="49">
        <v>149.0</v>
      </c>
      <c r="J52" s="49">
        <v>120.96</v>
      </c>
      <c r="K52" s="49">
        <v>111.88</v>
      </c>
      <c r="L52" s="18">
        <v>28.04</v>
      </c>
      <c r="M52" s="50">
        <v>28.04</v>
      </c>
      <c r="N52" s="24"/>
      <c r="O52" s="24"/>
      <c r="P52" s="51">
        <v>5771.0</v>
      </c>
      <c r="Q52" s="52">
        <v>35051.0</v>
      </c>
      <c r="R52" s="24"/>
      <c r="S52" s="24"/>
      <c r="T52" s="49">
        <v>1.96214</v>
      </c>
      <c r="U52" s="49">
        <v>0.514293</v>
      </c>
      <c r="V52" s="49">
        <v>0.0</v>
      </c>
      <c r="W52" s="49">
        <v>41.0</v>
      </c>
      <c r="X52" s="24"/>
      <c r="Y52" s="49">
        <v>0.441951</v>
      </c>
      <c r="Z52" s="49">
        <v>33618.98</v>
      </c>
      <c r="AA52" s="49">
        <v>40823.0</v>
      </c>
      <c r="AB52" s="49">
        <v>0.0</v>
      </c>
      <c r="AC52" s="49">
        <v>0.0</v>
      </c>
      <c r="AD52" s="49">
        <v>3132.39</v>
      </c>
      <c r="AE52" s="34"/>
      <c r="AF52" s="34"/>
      <c r="AG52" s="34"/>
    </row>
    <row r="53" ht="15.75" customHeight="1">
      <c r="A53" s="26">
        <v>43110.0</v>
      </c>
      <c r="B53" s="49">
        <v>2018.0</v>
      </c>
      <c r="C53" s="49">
        <v>10.0</v>
      </c>
      <c r="D53" s="18">
        <v>31.0</v>
      </c>
      <c r="E53" s="49">
        <v>0.0165</v>
      </c>
      <c r="F53" s="49">
        <v>0.076</v>
      </c>
      <c r="G53" s="49">
        <v>0.29</v>
      </c>
      <c r="H53" s="49">
        <v>0.0</v>
      </c>
      <c r="I53" s="49">
        <v>149.0</v>
      </c>
      <c r="J53" s="49">
        <v>152.49</v>
      </c>
      <c r="K53" s="49">
        <v>191.8</v>
      </c>
      <c r="L53" s="24"/>
      <c r="M53" s="50"/>
      <c r="N53" s="24"/>
      <c r="O53" s="24"/>
      <c r="P53" s="51">
        <v>6558.0</v>
      </c>
      <c r="Q53" s="52">
        <v>37557.0</v>
      </c>
      <c r="R53" s="24"/>
      <c r="S53" s="24"/>
      <c r="T53" s="49">
        <v>2.012784</v>
      </c>
      <c r="U53" s="49">
        <v>0.52759</v>
      </c>
      <c r="V53" s="49">
        <v>0.0</v>
      </c>
      <c r="W53" s="49">
        <v>8.0</v>
      </c>
      <c r="X53" s="24"/>
      <c r="Y53" s="49">
        <v>0.4525</v>
      </c>
      <c r="Z53" s="49">
        <v>40418.52</v>
      </c>
      <c r="AA53" s="49">
        <v>44115.0</v>
      </c>
      <c r="AB53" s="49">
        <v>0.0</v>
      </c>
      <c r="AC53" s="49">
        <v>0.0</v>
      </c>
      <c r="AD53" s="49">
        <v>3472.54</v>
      </c>
      <c r="AE53" s="34"/>
      <c r="AF53" s="25">
        <v>42.8</v>
      </c>
      <c r="AG53" s="25">
        <v>45.971729</v>
      </c>
    </row>
    <row r="54" ht="15.75" customHeight="1">
      <c r="A54" s="26">
        <v>43111.0</v>
      </c>
      <c r="B54" s="49">
        <v>2018.0</v>
      </c>
      <c r="C54" s="49">
        <v>11.0</v>
      </c>
      <c r="D54" s="18">
        <v>30.0</v>
      </c>
      <c r="E54" s="24"/>
      <c r="F54" s="24"/>
      <c r="G54" s="49">
        <v>0.29</v>
      </c>
      <c r="H54" s="49">
        <v>0.0</v>
      </c>
      <c r="I54" s="49">
        <v>149.0</v>
      </c>
      <c r="J54" s="49">
        <v>127.0</v>
      </c>
      <c r="K54" s="49">
        <v>162.0</v>
      </c>
      <c r="L54" s="24"/>
      <c r="M54" s="50"/>
      <c r="N54" s="24"/>
      <c r="O54" s="24"/>
      <c r="P54" s="51">
        <v>5637.0</v>
      </c>
      <c r="Q54" s="52">
        <v>36760.0</v>
      </c>
      <c r="R54" s="24"/>
      <c r="S54" s="24"/>
      <c r="T54" s="49">
        <v>2.07047</v>
      </c>
      <c r="U54" s="49">
        <v>0.542688</v>
      </c>
      <c r="V54" s="49">
        <v>0.0</v>
      </c>
      <c r="W54" s="49">
        <v>26.0</v>
      </c>
      <c r="X54" s="24"/>
      <c r="Y54" s="49">
        <v>0.466154</v>
      </c>
      <c r="Z54" s="49">
        <v>36481.86</v>
      </c>
      <c r="AA54" s="49">
        <v>42397.0</v>
      </c>
      <c r="AB54" s="49">
        <v>206.02</v>
      </c>
      <c r="AC54" s="49">
        <v>0.0</v>
      </c>
      <c r="AD54" s="49">
        <v>2402.74</v>
      </c>
      <c r="AE54" s="34"/>
      <c r="AF54" s="25">
        <v>13.0</v>
      </c>
      <c r="AG54" s="25">
        <v>47.286923</v>
      </c>
    </row>
    <row r="55" ht="15.75" customHeight="1">
      <c r="A55" s="26">
        <v>43112.0</v>
      </c>
      <c r="B55" s="49">
        <v>2018.0</v>
      </c>
      <c r="C55" s="49">
        <v>12.0</v>
      </c>
      <c r="D55" s="18">
        <v>31.0</v>
      </c>
      <c r="E55" s="24"/>
      <c r="F55" s="24"/>
      <c r="G55" s="49">
        <v>0.29</v>
      </c>
      <c r="H55" s="49">
        <v>0.0</v>
      </c>
      <c r="I55" s="49">
        <v>149.0</v>
      </c>
      <c r="J55" s="49">
        <v>148.6</v>
      </c>
      <c r="K55" s="49">
        <v>218.59</v>
      </c>
      <c r="L55" s="24"/>
      <c r="M55" s="50"/>
      <c r="N55" s="24"/>
      <c r="O55" s="24"/>
      <c r="P55" s="51">
        <v>6092.0</v>
      </c>
      <c r="Q55" s="52">
        <v>38434.0</v>
      </c>
      <c r="R55" s="24"/>
      <c r="S55" s="24"/>
      <c r="T55" s="49">
        <v>2.070474</v>
      </c>
      <c r="U55" s="49">
        <v>0.542687</v>
      </c>
      <c r="V55" s="49">
        <v>0.0</v>
      </c>
      <c r="W55" s="49">
        <v>64.0</v>
      </c>
      <c r="X55" s="24"/>
      <c r="Y55" s="49">
        <v>0.466563</v>
      </c>
      <c r="Z55" s="49">
        <v>40016.34</v>
      </c>
      <c r="AA55" s="49">
        <v>44526.0</v>
      </c>
      <c r="AB55" s="49">
        <v>480.59</v>
      </c>
      <c r="AC55" s="49">
        <v>0.0</v>
      </c>
      <c r="AD55" s="49">
        <v>0.0</v>
      </c>
      <c r="AE55" s="34"/>
      <c r="AF55" s="25">
        <v>69.59</v>
      </c>
      <c r="AG55" s="25">
        <v>47.287254</v>
      </c>
    </row>
    <row r="56" ht="15.75" customHeight="1">
      <c r="A56" s="26">
        <v>42743.0</v>
      </c>
      <c r="B56" s="18">
        <v>2017.0</v>
      </c>
      <c r="C56" s="18">
        <v>8.0</v>
      </c>
      <c r="D56" s="18">
        <v>31.0</v>
      </c>
      <c r="E56" s="18">
        <v>0.0143</v>
      </c>
      <c r="F56" s="18">
        <v>0.0655</v>
      </c>
      <c r="G56" s="18">
        <v>0.29</v>
      </c>
      <c r="H56" s="18">
        <v>0.0</v>
      </c>
      <c r="I56" s="18">
        <v>149.0</v>
      </c>
      <c r="J56" s="18">
        <v>101.52</v>
      </c>
      <c r="K56" s="18">
        <v>103.68</v>
      </c>
      <c r="L56" s="18">
        <v>36.32</v>
      </c>
      <c r="M56" s="25">
        <v>0.0</v>
      </c>
      <c r="N56" s="18">
        <v>0.0</v>
      </c>
      <c r="O56" s="18">
        <v>0.0</v>
      </c>
      <c r="P56" s="18">
        <v>3588.0</v>
      </c>
      <c r="Q56" s="18">
        <v>24904.0</v>
      </c>
      <c r="R56" s="24"/>
      <c r="S56" s="24"/>
      <c r="T56" s="18">
        <v>1.848409</v>
      </c>
      <c r="U56" s="18">
        <v>0.438437</v>
      </c>
      <c r="V56" s="18">
        <v>0.0</v>
      </c>
      <c r="W56" s="18">
        <v>23.0</v>
      </c>
      <c r="X56" s="18">
        <v>0.0</v>
      </c>
      <c r="Y56" s="18">
        <v>0.392609</v>
      </c>
      <c r="Z56" s="18">
        <v>20281.01</v>
      </c>
      <c r="AA56" s="24">
        <f t="shared" ref="AA56:AA58" si="1">P56+Q56</f>
        <v>28492</v>
      </c>
      <c r="AB56" s="18" t="s">
        <v>91</v>
      </c>
      <c r="AC56" s="18" t="s">
        <v>92</v>
      </c>
      <c r="AD56" s="18">
        <v>0.0</v>
      </c>
      <c r="AE56" s="34"/>
      <c r="AF56" s="34"/>
      <c r="AG56" s="34"/>
    </row>
    <row r="57" ht="15.75" customHeight="1">
      <c r="A57" s="26">
        <v>42744.0</v>
      </c>
      <c r="B57" s="18">
        <v>2017.0</v>
      </c>
      <c r="C57" s="18">
        <v>9.0</v>
      </c>
      <c r="D57" s="18">
        <v>30.0</v>
      </c>
      <c r="E57" s="18">
        <v>0.0152</v>
      </c>
      <c r="F57" s="18">
        <v>0.0698</v>
      </c>
      <c r="G57" s="18">
        <v>0.29</v>
      </c>
      <c r="H57" s="18">
        <v>0.0</v>
      </c>
      <c r="I57" s="24"/>
      <c r="J57" s="24"/>
      <c r="K57" s="24"/>
      <c r="L57" s="18" t="s">
        <v>93</v>
      </c>
      <c r="M57" s="25">
        <v>0.0</v>
      </c>
      <c r="N57" s="24"/>
      <c r="O57" s="24"/>
      <c r="P57" s="18">
        <v>5275.0</v>
      </c>
      <c r="Q57" s="18">
        <v>32213.0</v>
      </c>
      <c r="R57" s="24"/>
      <c r="S57" s="24"/>
      <c r="T57" s="18">
        <v>1.867509</v>
      </c>
      <c r="U57" s="18">
        <v>0.442966</v>
      </c>
      <c r="V57" s="18">
        <v>0.0</v>
      </c>
      <c r="W57" s="18">
        <v>27.0</v>
      </c>
      <c r="X57" s="18">
        <v>0.0</v>
      </c>
      <c r="Y57" s="18">
        <v>0.397037</v>
      </c>
      <c r="Z57" s="18">
        <v>27213.51</v>
      </c>
      <c r="AA57" s="24">
        <f t="shared" si="1"/>
        <v>37488</v>
      </c>
      <c r="AB57" s="18" t="s">
        <v>94</v>
      </c>
      <c r="AC57" s="18" t="s">
        <v>95</v>
      </c>
      <c r="AD57" s="24"/>
      <c r="AE57" s="34"/>
      <c r="AF57" s="34"/>
      <c r="AG57" s="34"/>
    </row>
    <row r="58" ht="15.75" customHeight="1">
      <c r="A58" s="26">
        <v>42745.0</v>
      </c>
      <c r="B58" s="18">
        <v>2017.0</v>
      </c>
      <c r="C58" s="18">
        <v>10.0</v>
      </c>
      <c r="D58" s="18">
        <v>31.0</v>
      </c>
      <c r="E58" s="18">
        <v>0.0165</v>
      </c>
      <c r="F58" s="18">
        <v>0.076</v>
      </c>
      <c r="G58" s="18">
        <v>0.29</v>
      </c>
      <c r="H58" s="18">
        <v>0.0</v>
      </c>
      <c r="I58" s="18">
        <v>149.0</v>
      </c>
      <c r="J58" s="18">
        <v>137.8</v>
      </c>
      <c r="K58" s="18">
        <v>153.79</v>
      </c>
      <c r="L58" s="18">
        <v>0.0</v>
      </c>
      <c r="M58" s="25">
        <v>0.0</v>
      </c>
      <c r="N58" s="18">
        <v>0.0</v>
      </c>
      <c r="O58" s="24"/>
      <c r="P58" s="18">
        <v>6905.0</v>
      </c>
      <c r="Q58" s="18">
        <v>37087.0</v>
      </c>
      <c r="R58" s="24"/>
      <c r="S58" s="24"/>
      <c r="T58" s="18">
        <v>1.885832</v>
      </c>
      <c r="U58" s="18">
        <v>0.447311</v>
      </c>
      <c r="V58" s="18">
        <v>0.0</v>
      </c>
      <c r="W58" s="18">
        <v>20.0</v>
      </c>
      <c r="X58" s="18">
        <v>0.0</v>
      </c>
      <c r="Y58" s="18">
        <v>0.4005</v>
      </c>
      <c r="Z58" s="18" t="s">
        <v>96</v>
      </c>
      <c r="AA58" s="24">
        <f t="shared" si="1"/>
        <v>43992</v>
      </c>
      <c r="AB58" s="18" t="s">
        <v>97</v>
      </c>
      <c r="AC58" s="18" t="s">
        <v>98</v>
      </c>
      <c r="AD58" s="18">
        <v>0.0</v>
      </c>
      <c r="AE58" s="34"/>
      <c r="AF58" s="34"/>
      <c r="AG58" s="34"/>
    </row>
    <row r="59" ht="15.75" customHeight="1">
      <c r="A59" s="26">
        <v>42746.0</v>
      </c>
      <c r="B59" s="18">
        <v>2017.0</v>
      </c>
      <c r="C59" s="18">
        <v>11.0</v>
      </c>
      <c r="D59" s="18">
        <v>30.0</v>
      </c>
      <c r="E59" s="53">
        <f>535.98/30634.48</f>
        <v>0.01749597186</v>
      </c>
      <c r="F59" s="53">
        <f>974.52/30634.48</f>
        <v>0.03181121403</v>
      </c>
      <c r="G59" s="18">
        <v>0.29</v>
      </c>
      <c r="H59" s="18">
        <v>0.0</v>
      </c>
      <c r="I59" s="18">
        <v>149.0</v>
      </c>
      <c r="J59" s="18">
        <v>126.14</v>
      </c>
      <c r="K59" s="18">
        <v>166.75</v>
      </c>
      <c r="L59" s="18">
        <v>0.0</v>
      </c>
      <c r="M59" s="34"/>
      <c r="N59" s="24"/>
      <c r="O59" s="24"/>
      <c r="P59" s="18">
        <v>5358.0</v>
      </c>
      <c r="Q59" s="18">
        <v>33516.0</v>
      </c>
      <c r="R59" s="24"/>
      <c r="S59" s="24"/>
      <c r="T59" s="18">
        <v>1.900336</v>
      </c>
      <c r="U59" s="18">
        <v>0.450752</v>
      </c>
      <c r="V59" s="18">
        <v>0.0</v>
      </c>
      <c r="W59" s="18">
        <v>38.0</v>
      </c>
      <c r="X59" s="18">
        <v>0.0</v>
      </c>
      <c r="Y59" s="18">
        <v>0.403684</v>
      </c>
      <c r="Z59" s="18">
        <v>30634.48</v>
      </c>
      <c r="AA59" s="24">
        <f>5358+33516</f>
        <v>38874</v>
      </c>
      <c r="AB59" s="18">
        <v>0.0</v>
      </c>
      <c r="AC59" s="18">
        <v>0.0</v>
      </c>
      <c r="AD59" s="18">
        <v>0.0</v>
      </c>
      <c r="AE59" s="34"/>
      <c r="AF59" s="25" t="s">
        <v>99</v>
      </c>
      <c r="AG59" s="54">
        <v>4.5894085E7</v>
      </c>
    </row>
    <row r="60" ht="15.75" customHeight="1">
      <c r="A60" s="26">
        <v>42747.0</v>
      </c>
      <c r="B60" s="18">
        <v>2017.0</v>
      </c>
      <c r="C60" s="18">
        <v>12.0</v>
      </c>
      <c r="D60" s="18">
        <v>31.0</v>
      </c>
      <c r="E60" s="18">
        <v>0.0065</v>
      </c>
      <c r="F60" s="18">
        <v>0.03</v>
      </c>
      <c r="G60" s="18">
        <v>0.29</v>
      </c>
      <c r="H60" s="18">
        <v>0.0</v>
      </c>
      <c r="I60" s="18">
        <v>149.0</v>
      </c>
      <c r="J60" s="18">
        <v>112.75</v>
      </c>
      <c r="K60" s="18">
        <v>190.51</v>
      </c>
      <c r="L60" s="18">
        <v>0.0</v>
      </c>
      <c r="M60" s="25">
        <v>0.0</v>
      </c>
      <c r="N60" s="18">
        <v>0.0</v>
      </c>
      <c r="O60" s="18">
        <v>0.0</v>
      </c>
      <c r="P60" s="18">
        <v>4971.0</v>
      </c>
      <c r="Q60" s="18">
        <v>35582.0</v>
      </c>
      <c r="R60" s="24"/>
      <c r="S60" s="24"/>
      <c r="T60" s="18">
        <v>1.900336</v>
      </c>
      <c r="U60" s="18">
        <v>0.450752</v>
      </c>
      <c r="V60" s="18">
        <v>0.0</v>
      </c>
      <c r="W60" s="18">
        <v>92.0</v>
      </c>
      <c r="X60" s="18">
        <v>0.0</v>
      </c>
      <c r="Y60" s="18">
        <v>0.403587</v>
      </c>
      <c r="Z60" s="18">
        <v>32627.46</v>
      </c>
      <c r="AA60" s="24">
        <f>4971+35582</f>
        <v>40553</v>
      </c>
      <c r="AB60" s="18">
        <v>0.0</v>
      </c>
      <c r="AC60" s="18">
        <v>2801.91</v>
      </c>
      <c r="AD60" s="18">
        <v>0.0</v>
      </c>
      <c r="AE60" s="25">
        <v>0.0</v>
      </c>
      <c r="AF60" s="25">
        <v>41.51</v>
      </c>
      <c r="AG60" s="25">
        <v>45.894483</v>
      </c>
    </row>
    <row r="61" ht="15.75" customHeight="1">
      <c r="A61" s="26">
        <v>42736.0</v>
      </c>
      <c r="B61" s="18">
        <v>2017.0</v>
      </c>
      <c r="C61" s="18">
        <v>1.0</v>
      </c>
      <c r="D61" s="18">
        <v>31.0</v>
      </c>
      <c r="E61" s="18">
        <v>0.0093</v>
      </c>
      <c r="F61" s="18">
        <v>0.03408</v>
      </c>
      <c r="G61" s="18">
        <v>0.29</v>
      </c>
      <c r="H61" s="18">
        <v>0.0</v>
      </c>
      <c r="I61" s="18">
        <v>150.0</v>
      </c>
      <c r="J61" s="18">
        <v>55.72</v>
      </c>
      <c r="K61" s="18">
        <v>66.09</v>
      </c>
      <c r="L61" s="18">
        <v>20.87</v>
      </c>
      <c r="M61" s="25">
        <v>20.87</v>
      </c>
      <c r="N61" s="24"/>
      <c r="O61" s="24"/>
      <c r="P61" s="18">
        <v>2066.0</v>
      </c>
      <c r="Q61" s="18">
        <v>21441.0</v>
      </c>
      <c r="R61" s="24"/>
      <c r="S61" s="24"/>
      <c r="T61" s="18">
        <v>1.550247</v>
      </c>
      <c r="U61" s="18">
        <v>0.417488</v>
      </c>
      <c r="V61" s="18">
        <v>12.0</v>
      </c>
      <c r="W61" s="18">
        <v>105.0</v>
      </c>
      <c r="X61" s="18">
        <v>0.345</v>
      </c>
      <c r="Y61" s="18">
        <v>0.345714</v>
      </c>
      <c r="Z61" s="18">
        <v>13956.08</v>
      </c>
      <c r="AA61" s="18">
        <v>23507.0</v>
      </c>
      <c r="AB61" s="18">
        <v>0.0</v>
      </c>
      <c r="AC61" s="18">
        <v>0.0</v>
      </c>
      <c r="AD61" s="18">
        <v>0.0</v>
      </c>
      <c r="AE61" s="25">
        <v>20.87</v>
      </c>
      <c r="AF61" s="34"/>
      <c r="AG61" s="34"/>
    </row>
    <row r="62" ht="15.75" customHeight="1">
      <c r="A62" s="26">
        <v>42737.0</v>
      </c>
      <c r="B62" s="18">
        <v>2017.0</v>
      </c>
      <c r="C62" s="18">
        <v>2.0</v>
      </c>
      <c r="D62" s="18">
        <v>28.0</v>
      </c>
      <c r="E62" s="18">
        <v>0.008</v>
      </c>
      <c r="F62" s="18">
        <v>0.037</v>
      </c>
      <c r="G62" s="18">
        <v>0.29</v>
      </c>
      <c r="H62" s="18">
        <v>0.0</v>
      </c>
      <c r="I62" s="18">
        <v>128.0</v>
      </c>
      <c r="J62" s="18">
        <v>46.65</v>
      </c>
      <c r="K62" s="18">
        <v>85.96</v>
      </c>
      <c r="L62" s="18">
        <v>19.14</v>
      </c>
      <c r="M62" s="25">
        <v>19.14</v>
      </c>
      <c r="N62" s="24"/>
      <c r="O62" s="24"/>
      <c r="P62" s="18">
        <v>2266.0</v>
      </c>
      <c r="Q62" s="18">
        <v>23787.0</v>
      </c>
      <c r="R62" s="24"/>
      <c r="S62" s="24"/>
      <c r="T62" s="18">
        <v>1.553539</v>
      </c>
      <c r="U62" s="18">
        <v>0.418376</v>
      </c>
      <c r="V62" s="18">
        <v>1.0</v>
      </c>
      <c r="W62" s="18">
        <v>73.0</v>
      </c>
      <c r="X62" s="18">
        <v>0.34</v>
      </c>
      <c r="Y62" s="18">
        <v>0.346575</v>
      </c>
      <c r="Z62" s="18">
        <v>14578.8</v>
      </c>
      <c r="AA62" s="24">
        <f t="shared" ref="AA62:AA67" si="2">P62+Q62</f>
        <v>26053</v>
      </c>
      <c r="AB62" s="18">
        <v>0.0</v>
      </c>
      <c r="AC62" s="18">
        <v>0.0</v>
      </c>
      <c r="AD62" s="18">
        <v>0.0</v>
      </c>
      <c r="AE62" s="25">
        <v>19.14</v>
      </c>
      <c r="AF62" s="34"/>
      <c r="AG62" s="34"/>
    </row>
    <row r="63" ht="15.75" customHeight="1">
      <c r="A63" s="26">
        <v>42738.0</v>
      </c>
      <c r="B63" s="18">
        <v>2017.0</v>
      </c>
      <c r="C63" s="18">
        <v>3.0</v>
      </c>
      <c r="D63" s="18">
        <v>31.0</v>
      </c>
      <c r="E63" s="18">
        <v>0.0089</v>
      </c>
      <c r="F63" s="18">
        <v>0.0406</v>
      </c>
      <c r="G63" s="18">
        <v>0.29</v>
      </c>
      <c r="H63" s="18">
        <v>0.0</v>
      </c>
      <c r="I63" s="18">
        <v>128.0</v>
      </c>
      <c r="J63" s="18">
        <v>125.28</v>
      </c>
      <c r="K63" s="18">
        <v>117.07</v>
      </c>
      <c r="L63" s="24"/>
      <c r="M63" s="34"/>
      <c r="N63" s="24"/>
      <c r="O63" s="24"/>
      <c r="P63" s="18">
        <v>3800.0</v>
      </c>
      <c r="Q63" s="18">
        <v>29349.0</v>
      </c>
      <c r="R63" s="24"/>
      <c r="S63" s="24"/>
      <c r="T63" s="18">
        <v>1.563735</v>
      </c>
      <c r="U63" s="18">
        <v>0.421119</v>
      </c>
      <c r="V63" s="18">
        <v>1.0</v>
      </c>
      <c r="W63" s="18">
        <v>48.0</v>
      </c>
      <c r="X63" s="18">
        <v>0.34</v>
      </c>
      <c r="Y63" s="18">
        <v>0.348542</v>
      </c>
      <c r="Z63" s="18">
        <v>21231.62</v>
      </c>
      <c r="AA63" s="24">
        <f t="shared" si="2"/>
        <v>33149</v>
      </c>
      <c r="AB63" s="18">
        <v>0.0</v>
      </c>
      <c r="AC63" s="18">
        <v>0.0</v>
      </c>
      <c r="AD63" s="18">
        <v>0.0</v>
      </c>
      <c r="AE63" s="34"/>
      <c r="AF63" s="25">
        <v>36.59</v>
      </c>
      <c r="AG63" s="25">
        <v>31.843946</v>
      </c>
    </row>
    <row r="64" ht="15.75" customHeight="1">
      <c r="A64" s="55">
        <v>42739.0</v>
      </c>
      <c r="B64" s="18">
        <v>2017.0</v>
      </c>
      <c r="C64" s="18">
        <v>4.0</v>
      </c>
      <c r="D64" s="18">
        <v>30.0</v>
      </c>
      <c r="E64" s="18">
        <v>0.009736</v>
      </c>
      <c r="F64" s="18">
        <v>0.04462163</v>
      </c>
      <c r="G64" s="18">
        <v>0.29</v>
      </c>
      <c r="H64" s="18">
        <v>0.0</v>
      </c>
      <c r="I64" s="18">
        <v>128.0</v>
      </c>
      <c r="J64" s="18">
        <v>146.88</v>
      </c>
      <c r="K64" s="18">
        <v>134.78</v>
      </c>
      <c r="L64" s="24"/>
      <c r="M64" s="34"/>
      <c r="N64" s="24"/>
      <c r="O64" s="24"/>
      <c r="P64" s="18">
        <v>6290.0</v>
      </c>
      <c r="Q64" s="18">
        <v>37554.0</v>
      </c>
      <c r="R64" s="24"/>
      <c r="S64" s="24"/>
      <c r="T64" s="18">
        <v>1.544577</v>
      </c>
      <c r="U64" s="18">
        <v>0.394147</v>
      </c>
      <c r="V64" s="24"/>
      <c r="W64" s="18">
        <v>31.0</v>
      </c>
      <c r="X64" s="18"/>
      <c r="Y64" s="18">
        <v>0.32129</v>
      </c>
      <c r="Z64" s="18">
        <v>26978.17</v>
      </c>
      <c r="AA64" s="24">
        <f t="shared" si="2"/>
        <v>43844</v>
      </c>
      <c r="AB64" s="18">
        <v>8874.74</v>
      </c>
      <c r="AC64" s="18">
        <v>665.15</v>
      </c>
      <c r="AD64" s="18">
        <v>0.0</v>
      </c>
      <c r="AE64" s="34"/>
      <c r="AF64" s="34"/>
      <c r="AG64" s="34"/>
    </row>
    <row r="65" ht="15.75" customHeight="1">
      <c r="A65" s="55">
        <v>42740.0</v>
      </c>
      <c r="B65" s="18">
        <v>2017.0</v>
      </c>
      <c r="C65" s="18">
        <v>5.0</v>
      </c>
      <c r="D65" s="18">
        <v>31.0</v>
      </c>
      <c r="E65" s="18">
        <v>0.0107</v>
      </c>
      <c r="F65" s="18">
        <v>0.0493</v>
      </c>
      <c r="G65" s="18">
        <v>0.29</v>
      </c>
      <c r="H65" s="18">
        <v>0.0</v>
      </c>
      <c r="I65" s="18">
        <v>140.0</v>
      </c>
      <c r="J65" s="24"/>
      <c r="K65" s="24"/>
      <c r="L65" s="24"/>
      <c r="M65" s="34"/>
      <c r="N65" s="24"/>
      <c r="O65" s="24"/>
      <c r="P65" s="18">
        <v>5064.0</v>
      </c>
      <c r="Q65" s="18">
        <v>29821.0</v>
      </c>
      <c r="R65" s="24"/>
      <c r="S65" s="24"/>
      <c r="T65" s="18">
        <v>1.530353</v>
      </c>
      <c r="U65" s="18">
        <v>0.370694</v>
      </c>
      <c r="V65" s="24"/>
      <c r="W65" s="18">
        <v>29.0</v>
      </c>
      <c r="X65" s="24"/>
      <c r="Y65" s="18">
        <v>0.297241</v>
      </c>
      <c r="Z65" s="18">
        <v>21856.21</v>
      </c>
      <c r="AA65" s="24">
        <f t="shared" si="2"/>
        <v>34885</v>
      </c>
      <c r="AB65" s="24"/>
      <c r="AC65" s="18">
        <v>1601.49</v>
      </c>
      <c r="AD65" s="24"/>
      <c r="AE65" s="34"/>
      <c r="AF65" s="34"/>
      <c r="AG65" s="34"/>
    </row>
    <row r="66" ht="15.75" customHeight="1">
      <c r="A66" s="55">
        <v>42741.0</v>
      </c>
      <c r="B66" s="18">
        <v>2017.0</v>
      </c>
      <c r="C66" s="18">
        <v>6.0</v>
      </c>
      <c r="D66" s="18">
        <v>30.0</v>
      </c>
      <c r="E66" s="18">
        <v>0.018</v>
      </c>
      <c r="F66" s="18">
        <v>0.0542</v>
      </c>
      <c r="G66" s="18">
        <v>0.29</v>
      </c>
      <c r="H66" s="18">
        <v>0.0</v>
      </c>
      <c r="I66" s="18">
        <v>140.0</v>
      </c>
      <c r="J66" s="18">
        <v>114.04</v>
      </c>
      <c r="K66" s="18">
        <v>107.13</v>
      </c>
      <c r="L66" s="24"/>
      <c r="M66" s="34"/>
      <c r="N66" s="24"/>
      <c r="O66" s="24"/>
      <c r="P66" s="18">
        <v>6353.0</v>
      </c>
      <c r="Q66" s="18">
        <v>35490.0</v>
      </c>
      <c r="R66" s="24"/>
      <c r="S66" s="24"/>
      <c r="T66" s="18">
        <v>1.592569</v>
      </c>
      <c r="U66" s="18">
        <v>0.4222862</v>
      </c>
      <c r="V66" s="24"/>
      <c r="W66" s="18">
        <v>20.0</v>
      </c>
      <c r="X66" s="24"/>
      <c r="Y66" s="18">
        <v>0.349</v>
      </c>
      <c r="Z66" s="18">
        <v>26639.28</v>
      </c>
      <c r="AA66" s="24">
        <f t="shared" si="2"/>
        <v>41843</v>
      </c>
      <c r="AB66" s="24"/>
      <c r="AC66" s="18">
        <v>50.59</v>
      </c>
      <c r="AD66" s="24"/>
      <c r="AE66" s="34"/>
      <c r="AF66" s="34"/>
      <c r="AG66" s="34"/>
    </row>
    <row r="67" ht="15.75" customHeight="1">
      <c r="A67" s="55">
        <v>42742.0</v>
      </c>
      <c r="B67" s="18">
        <v>2017.0</v>
      </c>
      <c r="C67" s="18">
        <v>7.0</v>
      </c>
      <c r="D67" s="18">
        <v>31.0</v>
      </c>
      <c r="E67" s="18">
        <v>0.013</v>
      </c>
      <c r="F67" s="18">
        <v>0.0596</v>
      </c>
      <c r="G67" s="18">
        <v>0.29</v>
      </c>
      <c r="H67" s="18">
        <v>0.0</v>
      </c>
      <c r="I67" s="18">
        <v>149.0</v>
      </c>
      <c r="J67" s="18">
        <v>108.0</v>
      </c>
      <c r="K67" s="18">
        <v>94.17</v>
      </c>
      <c r="L67" s="18">
        <v>32.0</v>
      </c>
      <c r="M67" s="25">
        <v>32.0</v>
      </c>
      <c r="N67" s="24"/>
      <c r="O67" s="24"/>
      <c r="P67" s="18">
        <v>4909.0</v>
      </c>
      <c r="Q67" s="18">
        <v>30071.0</v>
      </c>
      <c r="R67" s="24"/>
      <c r="S67" s="24"/>
      <c r="T67" s="18">
        <v>1.74068</v>
      </c>
      <c r="U67" s="18">
        <v>0.431104</v>
      </c>
      <c r="V67" s="24"/>
      <c r="W67" s="18">
        <v>15.0</v>
      </c>
      <c r="X67" s="24"/>
      <c r="Y67" s="18">
        <v>0.374667</v>
      </c>
      <c r="Z67" s="18">
        <v>23111.23</v>
      </c>
      <c r="AA67" s="24">
        <f t="shared" si="2"/>
        <v>34980</v>
      </c>
      <c r="AB67" s="18">
        <v>399.8</v>
      </c>
      <c r="AC67" s="24"/>
      <c r="AD67" s="24"/>
      <c r="AE67" s="25">
        <v>32.0</v>
      </c>
      <c r="AF67" s="34"/>
      <c r="AG67" s="3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3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34"/>
      <c r="AF68" s="34"/>
      <c r="AG68" s="3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3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34"/>
      <c r="AF69" s="34"/>
      <c r="AG69" s="3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3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34"/>
      <c r="AF70" s="34"/>
      <c r="AG70" s="3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3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34"/>
      <c r="AF71" s="34"/>
      <c r="AG71" s="3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3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34"/>
      <c r="AF72" s="34"/>
      <c r="AG72" s="3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3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34"/>
      <c r="AF73" s="34"/>
      <c r="AG73" s="3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3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34"/>
      <c r="AF74" s="34"/>
      <c r="AG74" s="3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3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34"/>
      <c r="AF75" s="34"/>
      <c r="AG75" s="3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3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34"/>
      <c r="AF76" s="34"/>
      <c r="AG76" s="3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3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34"/>
      <c r="AF77" s="34"/>
      <c r="AG77" s="3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3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34"/>
      <c r="AF78" s="34"/>
      <c r="AG78" s="3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3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34"/>
      <c r="AF79" s="34"/>
      <c r="AG79" s="3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3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34"/>
      <c r="AF80" s="34"/>
      <c r="AG80" s="3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3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34"/>
      <c r="AF81" s="34"/>
      <c r="AG81" s="34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34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7"/>
      <c r="AF82" s="57"/>
      <c r="AG82" s="57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34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7"/>
      <c r="AF83" s="57"/>
      <c r="AG83" s="57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34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7"/>
      <c r="AF84" s="57"/>
      <c r="AG84" s="57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34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7"/>
      <c r="AF85" s="57"/>
      <c r="AG85" s="57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34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7"/>
      <c r="AF86" s="57"/>
      <c r="AG86" s="57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34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7"/>
      <c r="AF87" s="57"/>
      <c r="AG87" s="57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34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7"/>
      <c r="AF88" s="57"/>
      <c r="AG88" s="57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34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7"/>
      <c r="AF89" s="57"/>
      <c r="AG89" s="57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34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7"/>
      <c r="AF90" s="57"/>
      <c r="AG90" s="57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34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7"/>
      <c r="AF91" s="57"/>
      <c r="AG91" s="57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34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7"/>
      <c r="AF92" s="57"/>
      <c r="AG92" s="57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34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7"/>
      <c r="AF93" s="57"/>
      <c r="AG93" s="57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34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7"/>
      <c r="AF94" s="57"/>
      <c r="AG94" s="57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34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7"/>
      <c r="AF95" s="57"/>
      <c r="AG95" s="57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34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7"/>
      <c r="AF96" s="57"/>
      <c r="AG96" s="57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34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7"/>
      <c r="AF97" s="57"/>
      <c r="AG97" s="57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34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7"/>
      <c r="AF98" s="57"/>
      <c r="AG98" s="57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34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7"/>
      <c r="AF99" s="57"/>
      <c r="AG99" s="57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34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7"/>
      <c r="AF100" s="57"/>
      <c r="AG100" s="57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34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7"/>
      <c r="AF101" s="57"/>
      <c r="AG101" s="57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34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7"/>
      <c r="AF102" s="57"/>
      <c r="AG102" s="57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34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7"/>
      <c r="AF103" s="57"/>
      <c r="AG103" s="57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34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7"/>
      <c r="AF104" s="57"/>
      <c r="AG104" s="57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34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7"/>
      <c r="AF105" s="57"/>
      <c r="AG105" s="57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34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7"/>
      <c r="AF106" s="57"/>
      <c r="AG106" s="57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34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7"/>
      <c r="AF107" s="57"/>
      <c r="AG107" s="57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34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7"/>
      <c r="AF108" s="57"/>
      <c r="AG108" s="57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34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7"/>
      <c r="AF109" s="57"/>
      <c r="AG109" s="57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34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7"/>
      <c r="AF110" s="57"/>
      <c r="AG110" s="57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34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7"/>
      <c r="AF111" s="57"/>
      <c r="AG111" s="57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34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7"/>
      <c r="AF112" s="57"/>
      <c r="AG112" s="57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34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7"/>
      <c r="AF113" s="57"/>
      <c r="AG113" s="57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34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7"/>
      <c r="AF114" s="57"/>
      <c r="AG114" s="57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34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7"/>
      <c r="AF115" s="57"/>
      <c r="AG115" s="57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34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7"/>
      <c r="AF116" s="57"/>
      <c r="AG116" s="57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34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7"/>
      <c r="AF117" s="57"/>
      <c r="AG117" s="57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34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7"/>
      <c r="AF118" s="57"/>
      <c r="AG118" s="57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34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7"/>
      <c r="AF119" s="57"/>
      <c r="AG119" s="57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34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7"/>
      <c r="AF120" s="57"/>
      <c r="AG120" s="57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34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7"/>
      <c r="AF121" s="57"/>
      <c r="AG121" s="57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34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7"/>
      <c r="AF122" s="57"/>
      <c r="AG122" s="57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34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7"/>
      <c r="AF123" s="57"/>
      <c r="AG123" s="57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34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7"/>
      <c r="AF124" s="57"/>
      <c r="AG124" s="57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34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7"/>
      <c r="AF125" s="57"/>
      <c r="AG125" s="57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34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7"/>
      <c r="AF126" s="57"/>
      <c r="AG126" s="57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34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7"/>
      <c r="AF127" s="57"/>
      <c r="AG127" s="57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34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7"/>
      <c r="AF128" s="57"/>
      <c r="AG128" s="57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34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7"/>
      <c r="AF129" s="57"/>
      <c r="AG129" s="57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34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7"/>
      <c r="AF130" s="57"/>
      <c r="AG130" s="57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34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7"/>
      <c r="AF131" s="57"/>
      <c r="AG131" s="57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34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7"/>
      <c r="AF132" s="57"/>
      <c r="AG132" s="57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34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7"/>
      <c r="AF133" s="57"/>
      <c r="AG133" s="57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34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7"/>
      <c r="AF134" s="57"/>
      <c r="AG134" s="57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34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7"/>
      <c r="AF135" s="57"/>
      <c r="AG135" s="57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34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7"/>
      <c r="AF136" s="57"/>
      <c r="AG136" s="57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34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7"/>
      <c r="AF137" s="57"/>
      <c r="AG137" s="57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34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7"/>
      <c r="AF138" s="57"/>
      <c r="AG138" s="57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34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7"/>
      <c r="AF139" s="57"/>
      <c r="AG139" s="57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34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7"/>
      <c r="AF140" s="57"/>
      <c r="AG140" s="57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34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7"/>
      <c r="AF141" s="57"/>
      <c r="AG141" s="57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34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7"/>
      <c r="AF142" s="57"/>
      <c r="AG142" s="57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34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7"/>
      <c r="AF143" s="57"/>
      <c r="AG143" s="57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34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7"/>
      <c r="AF144" s="57"/>
      <c r="AG144" s="57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34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7"/>
      <c r="AF145" s="57"/>
      <c r="AG145" s="57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34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7"/>
      <c r="AF146" s="57"/>
      <c r="AG146" s="57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34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7"/>
      <c r="AF147" s="57"/>
      <c r="AG147" s="57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34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7"/>
      <c r="AF148" s="57"/>
      <c r="AG148" s="57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34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7"/>
      <c r="AF149" s="57"/>
      <c r="AG149" s="57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34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7"/>
      <c r="AF150" s="57"/>
      <c r="AG150" s="57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34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7"/>
      <c r="AF151" s="57"/>
      <c r="AG151" s="57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34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7"/>
      <c r="AF152" s="57"/>
      <c r="AG152" s="57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34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7"/>
      <c r="AF153" s="57"/>
      <c r="AG153" s="57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34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7"/>
      <c r="AF154" s="57"/>
      <c r="AG154" s="57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34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7"/>
      <c r="AF155" s="57"/>
      <c r="AG155" s="57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34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7"/>
      <c r="AF156" s="57"/>
      <c r="AG156" s="57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34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7"/>
      <c r="AF157" s="57"/>
      <c r="AG157" s="57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34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7"/>
      <c r="AF158" s="57"/>
      <c r="AG158" s="57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34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7"/>
      <c r="AF159" s="57"/>
      <c r="AG159" s="57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34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7"/>
      <c r="AF160" s="57"/>
      <c r="AG160" s="57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34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7"/>
      <c r="AF161" s="57"/>
      <c r="AG161" s="57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34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7"/>
      <c r="AF162" s="57"/>
      <c r="AG162" s="57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34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7"/>
      <c r="AF163" s="57"/>
      <c r="AG163" s="57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34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7"/>
      <c r="AF164" s="57"/>
      <c r="AG164" s="57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34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7"/>
      <c r="AF165" s="57"/>
      <c r="AG165" s="57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34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7"/>
      <c r="AF166" s="57"/>
      <c r="AG166" s="57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34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7"/>
      <c r="AF167" s="57"/>
      <c r="AG167" s="57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34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7"/>
      <c r="AF168" s="57"/>
      <c r="AG168" s="57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34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7"/>
      <c r="AF169" s="57"/>
      <c r="AG169" s="57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34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7"/>
      <c r="AF170" s="57"/>
      <c r="AG170" s="57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34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7"/>
      <c r="AF171" s="57"/>
      <c r="AG171" s="57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34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7"/>
      <c r="AF172" s="57"/>
      <c r="AG172" s="57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34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7"/>
      <c r="AF173" s="57"/>
      <c r="AG173" s="57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34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7"/>
      <c r="AF174" s="57"/>
      <c r="AG174" s="57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34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7"/>
      <c r="AF175" s="57"/>
      <c r="AG175" s="57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34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7"/>
      <c r="AF176" s="57"/>
      <c r="AG176" s="57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34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7"/>
      <c r="AF177" s="57"/>
      <c r="AG177" s="57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34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7"/>
      <c r="AF178" s="57"/>
      <c r="AG178" s="57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34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7"/>
      <c r="AF179" s="57"/>
      <c r="AG179" s="57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34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7"/>
      <c r="AF180" s="57"/>
      <c r="AG180" s="57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34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7"/>
      <c r="AF181" s="57"/>
      <c r="AG181" s="57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34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7"/>
      <c r="AF182" s="57"/>
      <c r="AG182" s="57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34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7"/>
      <c r="AF183" s="57"/>
      <c r="AG183" s="57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34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7"/>
      <c r="AF184" s="57"/>
      <c r="AG184" s="57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34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7"/>
      <c r="AF185" s="57"/>
      <c r="AG185" s="57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34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7"/>
      <c r="AF186" s="57"/>
      <c r="AG186" s="57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34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7"/>
      <c r="AF187" s="57"/>
      <c r="AG187" s="57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34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7"/>
      <c r="AF188" s="57"/>
      <c r="AG188" s="57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34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7"/>
      <c r="AF189" s="57"/>
      <c r="AG189" s="57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34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7"/>
      <c r="AF190" s="57"/>
      <c r="AG190" s="57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34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7"/>
      <c r="AF191" s="57"/>
      <c r="AG191" s="57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34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7"/>
      <c r="AF192" s="57"/>
      <c r="AG192" s="57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34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7"/>
      <c r="AF193" s="57"/>
      <c r="AG193" s="57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34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7"/>
      <c r="AF194" s="57"/>
      <c r="AG194" s="57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34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7"/>
      <c r="AF195" s="57"/>
      <c r="AG195" s="57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34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7"/>
      <c r="AF196" s="57"/>
      <c r="AG196" s="57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34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7"/>
      <c r="AF197" s="57"/>
      <c r="AG197" s="57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34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7"/>
      <c r="AF198" s="57"/>
      <c r="AG198" s="57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34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7"/>
      <c r="AF199" s="57"/>
      <c r="AG199" s="57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34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7"/>
      <c r="AF200" s="57"/>
      <c r="AG200" s="57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34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7"/>
      <c r="AF201" s="57"/>
      <c r="AG201" s="57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34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7"/>
      <c r="AF202" s="57"/>
      <c r="AG202" s="57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34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7"/>
      <c r="AF203" s="57"/>
      <c r="AG203" s="57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34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7"/>
      <c r="AF204" s="57"/>
      <c r="AG204" s="57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34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7"/>
      <c r="AF205" s="57"/>
      <c r="AG205" s="57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34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7"/>
      <c r="AF206" s="57"/>
      <c r="AG206" s="57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34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7"/>
      <c r="AF207" s="57"/>
      <c r="AG207" s="57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34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7"/>
      <c r="AF208" s="57"/>
      <c r="AG208" s="57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34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7"/>
      <c r="AF209" s="57"/>
      <c r="AG209" s="57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34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7"/>
      <c r="AF210" s="57"/>
      <c r="AG210" s="57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34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7"/>
      <c r="AF211" s="57"/>
      <c r="AG211" s="57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34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7"/>
      <c r="AF212" s="57"/>
      <c r="AG212" s="57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34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7"/>
      <c r="AF213" s="57"/>
      <c r="AG213" s="57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34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7"/>
      <c r="AF214" s="57"/>
      <c r="AG214" s="57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34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7"/>
      <c r="AF215" s="57"/>
      <c r="AG215" s="57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34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7"/>
      <c r="AF216" s="57"/>
      <c r="AG216" s="57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34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7"/>
      <c r="AF217" s="57"/>
      <c r="AG217" s="57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34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7"/>
      <c r="AF218" s="57"/>
      <c r="AG218" s="57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34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7"/>
      <c r="AF219" s="57"/>
      <c r="AG219" s="57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34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7"/>
      <c r="AF220" s="57"/>
      <c r="AG220" s="57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34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7"/>
      <c r="AF221" s="57"/>
      <c r="AG221" s="57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34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7"/>
      <c r="AF222" s="57"/>
      <c r="AG222" s="57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34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7"/>
      <c r="AF223" s="57"/>
      <c r="AG223" s="57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34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7"/>
      <c r="AF224" s="57"/>
      <c r="AG224" s="57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34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7"/>
      <c r="AF225" s="57"/>
      <c r="AG225" s="57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34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7"/>
      <c r="AF226" s="57"/>
      <c r="AG226" s="57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34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7"/>
      <c r="AF227" s="57"/>
      <c r="AG227" s="57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34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7"/>
      <c r="AF228" s="57"/>
      <c r="AG228" s="57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34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7"/>
      <c r="AF229" s="57"/>
      <c r="AG229" s="57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34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7"/>
      <c r="AF230" s="57"/>
      <c r="AG230" s="57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34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7"/>
      <c r="AF231" s="57"/>
      <c r="AG231" s="57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34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7"/>
      <c r="AF232" s="57"/>
      <c r="AG232" s="57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34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7"/>
      <c r="AF233" s="57"/>
      <c r="AG233" s="57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34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7"/>
      <c r="AF234" s="57"/>
      <c r="AG234" s="57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34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7"/>
      <c r="AF235" s="57"/>
      <c r="AG235" s="57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34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7"/>
      <c r="AF236" s="57"/>
      <c r="AG236" s="57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34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7"/>
      <c r="AF237" s="57"/>
      <c r="AG237" s="57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34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7"/>
      <c r="AF238" s="57"/>
      <c r="AG238" s="57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34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7"/>
      <c r="AF239" s="57"/>
      <c r="AG239" s="57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34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7"/>
      <c r="AF240" s="57"/>
      <c r="AG240" s="57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34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7"/>
      <c r="AF241" s="57"/>
      <c r="AG241" s="57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34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7"/>
      <c r="AF242" s="57"/>
      <c r="AG242" s="57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34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7"/>
      <c r="AF243" s="57"/>
      <c r="AG243" s="57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34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7"/>
      <c r="AF244" s="57"/>
      <c r="AG244" s="57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34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7"/>
      <c r="AF245" s="57"/>
      <c r="AG245" s="57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34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7"/>
      <c r="AF246" s="57"/>
      <c r="AG246" s="57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34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7"/>
      <c r="AF247" s="57"/>
      <c r="AG247" s="57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34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7"/>
      <c r="AF248" s="57"/>
      <c r="AG248" s="57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34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7"/>
      <c r="AF249" s="57"/>
      <c r="AG249" s="57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34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7"/>
      <c r="AF250" s="57"/>
      <c r="AG250" s="57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34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7"/>
      <c r="AF251" s="57"/>
      <c r="AG251" s="57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34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7"/>
      <c r="AF252" s="57"/>
      <c r="AG252" s="57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34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7"/>
      <c r="AF253" s="57"/>
      <c r="AG253" s="57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34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7"/>
      <c r="AF254" s="57"/>
      <c r="AG254" s="57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34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7"/>
      <c r="AF255" s="57"/>
      <c r="AG255" s="57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34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7"/>
      <c r="AF256" s="57"/>
      <c r="AG256" s="57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34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7"/>
      <c r="AF257" s="57"/>
      <c r="AG257" s="57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34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7"/>
      <c r="AF258" s="57"/>
      <c r="AG258" s="57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34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7"/>
      <c r="AF259" s="57"/>
      <c r="AG259" s="57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34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7"/>
      <c r="AF260" s="57"/>
      <c r="AG260" s="57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34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7"/>
      <c r="AF261" s="57"/>
      <c r="AG261" s="57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34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7"/>
      <c r="AF262" s="57"/>
      <c r="AG262" s="57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34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7"/>
      <c r="AF263" s="57"/>
      <c r="AG263" s="57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34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7"/>
      <c r="AF264" s="57"/>
      <c r="AG264" s="57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34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7"/>
      <c r="AF265" s="57"/>
      <c r="AG265" s="57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34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7"/>
      <c r="AF266" s="57"/>
      <c r="AG266" s="57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34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7"/>
      <c r="AF267" s="57"/>
      <c r="AG267" s="57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34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7"/>
      <c r="AF268" s="57"/>
      <c r="AG268" s="57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34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7"/>
      <c r="AF269" s="57"/>
      <c r="AG269" s="57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34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7"/>
      <c r="AF270" s="57"/>
      <c r="AG270" s="57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34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7"/>
      <c r="AF271" s="57"/>
      <c r="AG271" s="57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34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7"/>
      <c r="AF272" s="57"/>
      <c r="AG272" s="57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34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7"/>
      <c r="AF273" s="57"/>
      <c r="AG273" s="57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34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7"/>
      <c r="AF274" s="57"/>
      <c r="AG274" s="57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34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7"/>
      <c r="AF275" s="57"/>
      <c r="AG275" s="57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34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7"/>
      <c r="AF276" s="57"/>
      <c r="AG276" s="57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34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7"/>
      <c r="AF277" s="57"/>
      <c r="AG277" s="57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34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7"/>
      <c r="AF278" s="57"/>
      <c r="AG278" s="57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34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7"/>
      <c r="AF279" s="57"/>
      <c r="AG279" s="57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34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7"/>
      <c r="AF280" s="57"/>
      <c r="AG280" s="57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34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7"/>
      <c r="AF281" s="57"/>
      <c r="AG281" s="57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34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7"/>
      <c r="AF282" s="57"/>
      <c r="AG282" s="57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34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7"/>
      <c r="AF283" s="57"/>
      <c r="AG283" s="57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34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7"/>
      <c r="AF284" s="57"/>
      <c r="AG284" s="57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34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7"/>
      <c r="AF285" s="57"/>
      <c r="AG285" s="57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34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7"/>
      <c r="AF286" s="57"/>
      <c r="AG286" s="57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34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7"/>
      <c r="AF287" s="57"/>
      <c r="AG287" s="57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34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7"/>
      <c r="AF288" s="57"/>
      <c r="AG288" s="57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34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7"/>
      <c r="AF289" s="57"/>
      <c r="AG289" s="57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34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7"/>
      <c r="AF290" s="57"/>
      <c r="AG290" s="57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34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7"/>
      <c r="AF291" s="57"/>
      <c r="AG291" s="57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34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7"/>
      <c r="AF292" s="57"/>
      <c r="AG292" s="57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34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7"/>
      <c r="AF293" s="57"/>
      <c r="AG293" s="57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34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7"/>
      <c r="AF294" s="57"/>
      <c r="AG294" s="57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34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7"/>
      <c r="AF295" s="57"/>
      <c r="AG295" s="57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34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7"/>
      <c r="AF296" s="57"/>
      <c r="AG296" s="57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34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7"/>
      <c r="AF297" s="57"/>
      <c r="AG297" s="57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34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7"/>
      <c r="AF298" s="57"/>
      <c r="AG298" s="57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34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7"/>
      <c r="AF299" s="57"/>
      <c r="AG299" s="57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34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7"/>
      <c r="AF300" s="57"/>
      <c r="AG300" s="57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34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7"/>
      <c r="AF301" s="57"/>
      <c r="AG301" s="57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34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7"/>
      <c r="AF302" s="57"/>
      <c r="AG302" s="57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34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7"/>
      <c r="AF303" s="57"/>
      <c r="AG303" s="57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34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7"/>
      <c r="AF304" s="57"/>
      <c r="AG304" s="57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34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7"/>
      <c r="AF305" s="57"/>
      <c r="AG305" s="57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34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7"/>
      <c r="AF306" s="57"/>
      <c r="AG306" s="57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34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7"/>
      <c r="AF307" s="57"/>
      <c r="AG307" s="57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34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7"/>
      <c r="AF308" s="57"/>
      <c r="AG308" s="57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34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7"/>
      <c r="AF309" s="57"/>
      <c r="AG309" s="57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34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7"/>
      <c r="AF310" s="57"/>
      <c r="AG310" s="57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34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7"/>
      <c r="AF311" s="57"/>
      <c r="AG311" s="57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34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7"/>
      <c r="AF312" s="57"/>
      <c r="AG312" s="57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34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7"/>
      <c r="AF313" s="57"/>
      <c r="AG313" s="57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34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7"/>
      <c r="AF314" s="57"/>
      <c r="AG314" s="57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34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7"/>
      <c r="AF315" s="57"/>
      <c r="AG315" s="57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34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7"/>
      <c r="AF316" s="57"/>
      <c r="AG316" s="57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34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7"/>
      <c r="AF317" s="57"/>
      <c r="AG317" s="57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34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7"/>
      <c r="AF318" s="57"/>
      <c r="AG318" s="57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34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7"/>
      <c r="AF319" s="57"/>
      <c r="AG319" s="57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34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7"/>
      <c r="AF320" s="57"/>
      <c r="AG320" s="57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34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7"/>
      <c r="AF321" s="57"/>
      <c r="AG321" s="57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34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7"/>
      <c r="AF322" s="57"/>
      <c r="AG322" s="57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34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7"/>
      <c r="AF323" s="57"/>
      <c r="AG323" s="57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34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7"/>
      <c r="AF324" s="57"/>
      <c r="AG324" s="57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34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7"/>
      <c r="AF325" s="57"/>
      <c r="AG325" s="57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34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7"/>
      <c r="AF326" s="57"/>
      <c r="AG326" s="57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34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7"/>
      <c r="AF327" s="57"/>
      <c r="AG327" s="57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34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7"/>
      <c r="AF328" s="57"/>
      <c r="AG328" s="57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34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7"/>
      <c r="AF329" s="57"/>
      <c r="AG329" s="57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34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7"/>
      <c r="AF330" s="57"/>
      <c r="AG330" s="57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34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7"/>
      <c r="AF331" s="57"/>
      <c r="AG331" s="57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34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7"/>
      <c r="AF332" s="57"/>
      <c r="AG332" s="57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34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7"/>
      <c r="AF333" s="57"/>
      <c r="AG333" s="57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34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7"/>
      <c r="AF334" s="57"/>
      <c r="AG334" s="57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34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7"/>
      <c r="AF335" s="57"/>
      <c r="AG335" s="57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34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7"/>
      <c r="AF336" s="57"/>
      <c r="AG336" s="57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34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7"/>
      <c r="AF337" s="57"/>
      <c r="AG337" s="57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34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7"/>
      <c r="AF338" s="57"/>
      <c r="AG338" s="57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34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7"/>
      <c r="AF339" s="57"/>
      <c r="AG339" s="57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34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7"/>
      <c r="AF340" s="57"/>
      <c r="AG340" s="57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34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7"/>
      <c r="AF341" s="57"/>
      <c r="AG341" s="57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34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7"/>
      <c r="AF342" s="57"/>
      <c r="AG342" s="57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34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7"/>
      <c r="AF343" s="57"/>
      <c r="AG343" s="57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34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7"/>
      <c r="AF344" s="57"/>
      <c r="AG344" s="57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34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7"/>
      <c r="AF345" s="57"/>
      <c r="AG345" s="57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34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7"/>
      <c r="AF346" s="57"/>
      <c r="AG346" s="57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34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7"/>
      <c r="AF347" s="57"/>
      <c r="AG347" s="57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34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7"/>
      <c r="AF348" s="57"/>
      <c r="AG348" s="57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34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7"/>
      <c r="AF349" s="57"/>
      <c r="AG349" s="57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34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7"/>
      <c r="AF350" s="57"/>
      <c r="AG350" s="57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34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7"/>
      <c r="AF351" s="57"/>
      <c r="AG351" s="57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34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7"/>
      <c r="AF352" s="57"/>
      <c r="AG352" s="57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34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7"/>
      <c r="AF353" s="57"/>
      <c r="AG353" s="57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34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7"/>
      <c r="AF354" s="57"/>
      <c r="AG354" s="57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34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7"/>
      <c r="AF355" s="57"/>
      <c r="AG355" s="57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34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7"/>
      <c r="AF356" s="57"/>
      <c r="AG356" s="57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34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7"/>
      <c r="AF357" s="57"/>
      <c r="AG357" s="57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34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7"/>
      <c r="AF358" s="57"/>
      <c r="AG358" s="57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34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7"/>
      <c r="AF359" s="57"/>
      <c r="AG359" s="57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34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7"/>
      <c r="AF360" s="57"/>
      <c r="AG360" s="57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34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7"/>
      <c r="AF361" s="57"/>
      <c r="AG361" s="57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34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7"/>
      <c r="AF362" s="57"/>
      <c r="AG362" s="57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34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7"/>
      <c r="AF363" s="57"/>
      <c r="AG363" s="57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34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7"/>
      <c r="AF364" s="57"/>
      <c r="AG364" s="57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34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7"/>
      <c r="AF365" s="57"/>
      <c r="AG365" s="57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34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7"/>
      <c r="AF366" s="57"/>
      <c r="AG366" s="57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34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7"/>
      <c r="AF367" s="57"/>
      <c r="AG367" s="57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34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7"/>
      <c r="AF368" s="57"/>
      <c r="AG368" s="57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34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7"/>
      <c r="AF369" s="57"/>
      <c r="AG369" s="57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34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7"/>
      <c r="AF370" s="57"/>
      <c r="AG370" s="57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34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7"/>
      <c r="AF371" s="57"/>
      <c r="AG371" s="57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34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7"/>
      <c r="AF372" s="57"/>
      <c r="AG372" s="57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34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7"/>
      <c r="AF373" s="57"/>
      <c r="AG373" s="57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34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7"/>
      <c r="AF374" s="57"/>
      <c r="AG374" s="57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34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7"/>
      <c r="AF375" s="57"/>
      <c r="AG375" s="57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34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7"/>
      <c r="AF376" s="57"/>
      <c r="AG376" s="57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34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7"/>
      <c r="AF377" s="57"/>
      <c r="AG377" s="57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34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7"/>
      <c r="AF378" s="57"/>
      <c r="AG378" s="57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34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7"/>
      <c r="AF379" s="57"/>
      <c r="AG379" s="57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34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7"/>
      <c r="AF380" s="57"/>
      <c r="AG380" s="57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34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7"/>
      <c r="AF381" s="57"/>
      <c r="AG381" s="57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34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7"/>
      <c r="AF382" s="57"/>
      <c r="AG382" s="57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34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7"/>
      <c r="AF383" s="57"/>
      <c r="AG383" s="57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34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7"/>
      <c r="AF384" s="57"/>
      <c r="AG384" s="57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34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7"/>
      <c r="AF385" s="57"/>
      <c r="AG385" s="57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34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7"/>
      <c r="AF386" s="57"/>
      <c r="AG386" s="57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34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7"/>
      <c r="AF387" s="57"/>
      <c r="AG387" s="57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34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7"/>
      <c r="AF388" s="57"/>
      <c r="AG388" s="57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34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7"/>
      <c r="AF389" s="57"/>
      <c r="AG389" s="57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34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7"/>
      <c r="AF390" s="57"/>
      <c r="AG390" s="57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34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7"/>
      <c r="AF391" s="57"/>
      <c r="AG391" s="57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34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7"/>
      <c r="AF392" s="57"/>
      <c r="AG392" s="57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34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7"/>
      <c r="AF393" s="57"/>
      <c r="AG393" s="57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34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7"/>
      <c r="AF394" s="57"/>
      <c r="AG394" s="57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34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7"/>
      <c r="AF395" s="57"/>
      <c r="AG395" s="57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34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7"/>
      <c r="AF396" s="57"/>
      <c r="AG396" s="57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34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7"/>
      <c r="AF397" s="57"/>
      <c r="AG397" s="57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34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7"/>
      <c r="AF398" s="57"/>
      <c r="AG398" s="57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34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7"/>
      <c r="AF399" s="57"/>
      <c r="AG399" s="57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34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7"/>
      <c r="AF400" s="57"/>
      <c r="AG400" s="57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34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7"/>
      <c r="AF401" s="57"/>
      <c r="AG401" s="57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34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7"/>
      <c r="AF402" s="57"/>
      <c r="AG402" s="57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34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7"/>
      <c r="AF403" s="57"/>
      <c r="AG403" s="57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34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7"/>
      <c r="AF404" s="57"/>
      <c r="AG404" s="57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34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7"/>
      <c r="AF405" s="57"/>
      <c r="AG405" s="57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34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7"/>
      <c r="AF406" s="57"/>
      <c r="AG406" s="57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34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7"/>
      <c r="AF407" s="57"/>
      <c r="AG407" s="57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34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7"/>
      <c r="AF408" s="57"/>
      <c r="AG408" s="57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34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7"/>
      <c r="AF409" s="57"/>
      <c r="AG409" s="57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34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7"/>
      <c r="AF410" s="57"/>
      <c r="AG410" s="57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34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7"/>
      <c r="AF411" s="57"/>
      <c r="AG411" s="57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34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7"/>
      <c r="AF412" s="57"/>
      <c r="AG412" s="57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34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7"/>
      <c r="AF413" s="57"/>
      <c r="AG413" s="57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34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7"/>
      <c r="AF414" s="57"/>
      <c r="AG414" s="57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34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7"/>
      <c r="AF415" s="57"/>
      <c r="AG415" s="57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34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7"/>
      <c r="AF416" s="57"/>
      <c r="AG416" s="57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34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7"/>
      <c r="AF417" s="57"/>
      <c r="AG417" s="57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34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7"/>
      <c r="AF418" s="57"/>
      <c r="AG418" s="57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34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7"/>
      <c r="AF419" s="57"/>
      <c r="AG419" s="57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34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7"/>
      <c r="AF420" s="57"/>
      <c r="AG420" s="57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34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7"/>
      <c r="AF421" s="57"/>
      <c r="AG421" s="57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34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7"/>
      <c r="AF422" s="57"/>
      <c r="AG422" s="57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34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7"/>
      <c r="AF423" s="57"/>
      <c r="AG423" s="57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34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7"/>
      <c r="AF424" s="57"/>
      <c r="AG424" s="57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34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7"/>
      <c r="AF425" s="57"/>
      <c r="AG425" s="57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34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7"/>
      <c r="AF426" s="57"/>
      <c r="AG426" s="57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34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7"/>
      <c r="AF427" s="57"/>
      <c r="AG427" s="57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34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7"/>
      <c r="AF428" s="57"/>
      <c r="AG428" s="57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34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7"/>
      <c r="AF429" s="57"/>
      <c r="AG429" s="57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34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7"/>
      <c r="AF430" s="57"/>
      <c r="AG430" s="57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34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7"/>
      <c r="AF431" s="57"/>
      <c r="AG431" s="57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34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7"/>
      <c r="AF432" s="57"/>
      <c r="AG432" s="57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34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7"/>
      <c r="AF433" s="57"/>
      <c r="AG433" s="57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34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7"/>
      <c r="AF434" s="57"/>
      <c r="AG434" s="57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34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7"/>
      <c r="AF435" s="57"/>
      <c r="AG435" s="57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34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7"/>
      <c r="AF436" s="57"/>
      <c r="AG436" s="57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34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7"/>
      <c r="AF437" s="57"/>
      <c r="AG437" s="57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34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7"/>
      <c r="AF438" s="57"/>
      <c r="AG438" s="57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34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7"/>
      <c r="AF439" s="57"/>
      <c r="AG439" s="57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34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7"/>
      <c r="AF440" s="57"/>
      <c r="AG440" s="57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34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7"/>
      <c r="AF441" s="57"/>
      <c r="AG441" s="57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34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7"/>
      <c r="AF442" s="57"/>
      <c r="AG442" s="57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34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7"/>
      <c r="AF443" s="57"/>
      <c r="AG443" s="57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34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7"/>
      <c r="AF444" s="57"/>
      <c r="AG444" s="57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34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7"/>
      <c r="AF445" s="57"/>
      <c r="AG445" s="57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34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7"/>
      <c r="AF446" s="57"/>
      <c r="AG446" s="57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34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7"/>
      <c r="AF447" s="57"/>
      <c r="AG447" s="57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34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7"/>
      <c r="AF448" s="57"/>
      <c r="AG448" s="57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34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7"/>
      <c r="AF449" s="57"/>
      <c r="AG449" s="57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34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7"/>
      <c r="AF450" s="57"/>
      <c r="AG450" s="57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34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7"/>
      <c r="AF451" s="57"/>
      <c r="AG451" s="57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34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7"/>
      <c r="AF452" s="57"/>
      <c r="AG452" s="57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34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7"/>
      <c r="AF453" s="57"/>
      <c r="AG453" s="57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34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7"/>
      <c r="AF454" s="57"/>
      <c r="AG454" s="57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34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7"/>
      <c r="AF455" s="57"/>
      <c r="AG455" s="57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34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7"/>
      <c r="AF456" s="57"/>
      <c r="AG456" s="57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34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7"/>
      <c r="AF457" s="57"/>
      <c r="AG457" s="57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34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7"/>
      <c r="AF458" s="57"/>
      <c r="AG458" s="57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34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7"/>
      <c r="AF459" s="57"/>
      <c r="AG459" s="57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34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7"/>
      <c r="AF460" s="57"/>
      <c r="AG460" s="57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34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7"/>
      <c r="AF461" s="57"/>
      <c r="AG461" s="57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34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7"/>
      <c r="AF462" s="57"/>
      <c r="AG462" s="57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34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7"/>
      <c r="AF463" s="57"/>
      <c r="AG463" s="57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34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7"/>
      <c r="AF464" s="57"/>
      <c r="AG464" s="57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34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7"/>
      <c r="AF465" s="57"/>
      <c r="AG465" s="57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34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7"/>
      <c r="AF466" s="57"/>
      <c r="AG466" s="57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34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7"/>
      <c r="AF467" s="57"/>
      <c r="AG467" s="57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34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7"/>
      <c r="AF468" s="57"/>
      <c r="AG468" s="57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34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7"/>
      <c r="AF469" s="57"/>
      <c r="AG469" s="57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34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7"/>
      <c r="AF470" s="57"/>
      <c r="AG470" s="57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34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7"/>
      <c r="AF471" s="57"/>
      <c r="AG471" s="57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34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7"/>
      <c r="AF472" s="57"/>
      <c r="AG472" s="57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34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7"/>
      <c r="AF473" s="57"/>
      <c r="AG473" s="57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34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7"/>
      <c r="AF474" s="57"/>
      <c r="AG474" s="57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34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7"/>
      <c r="AF475" s="57"/>
      <c r="AG475" s="57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34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7"/>
      <c r="AF476" s="57"/>
      <c r="AG476" s="57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34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7"/>
      <c r="AF477" s="57"/>
      <c r="AG477" s="57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34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7"/>
      <c r="AF478" s="57"/>
      <c r="AG478" s="57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34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7"/>
      <c r="AF479" s="57"/>
      <c r="AG479" s="57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34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7"/>
      <c r="AF480" s="57"/>
      <c r="AG480" s="57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34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7"/>
      <c r="AF481" s="57"/>
      <c r="AG481" s="57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34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7"/>
      <c r="AF482" s="57"/>
      <c r="AG482" s="57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34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7"/>
      <c r="AF483" s="57"/>
      <c r="AG483" s="57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34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7"/>
      <c r="AF484" s="57"/>
      <c r="AG484" s="57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34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7"/>
      <c r="AF485" s="57"/>
      <c r="AG485" s="57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34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7"/>
      <c r="AF486" s="57"/>
      <c r="AG486" s="57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34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7"/>
      <c r="AF487" s="57"/>
      <c r="AG487" s="57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34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7"/>
      <c r="AF488" s="57"/>
      <c r="AG488" s="57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34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7"/>
      <c r="AF489" s="57"/>
      <c r="AG489" s="57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34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7"/>
      <c r="AF490" s="57"/>
      <c r="AG490" s="57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34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7"/>
      <c r="AF491" s="57"/>
      <c r="AG491" s="57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34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7"/>
      <c r="AF492" s="57"/>
      <c r="AG492" s="57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34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7"/>
      <c r="AF493" s="57"/>
      <c r="AG493" s="57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34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7"/>
      <c r="AF494" s="57"/>
      <c r="AG494" s="57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34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7"/>
      <c r="AF495" s="57"/>
      <c r="AG495" s="57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34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7"/>
      <c r="AF496" s="57"/>
      <c r="AG496" s="57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34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7"/>
      <c r="AF497" s="57"/>
      <c r="AG497" s="57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34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7"/>
      <c r="AF498" s="57"/>
      <c r="AG498" s="57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34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7"/>
      <c r="AF499" s="57"/>
      <c r="AG499" s="57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34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7"/>
      <c r="AF500" s="57"/>
      <c r="AG500" s="57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34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7"/>
      <c r="AF501" s="57"/>
      <c r="AG501" s="57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34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7"/>
      <c r="AF502" s="57"/>
      <c r="AG502" s="57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34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7"/>
      <c r="AF503" s="57"/>
      <c r="AG503" s="57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34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7"/>
      <c r="AF504" s="57"/>
      <c r="AG504" s="57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34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7"/>
      <c r="AF505" s="57"/>
      <c r="AG505" s="57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34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7"/>
      <c r="AF506" s="57"/>
      <c r="AG506" s="57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34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7"/>
      <c r="AF507" s="57"/>
      <c r="AG507" s="57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34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7"/>
      <c r="AF508" s="57"/>
      <c r="AG508" s="57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34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7"/>
      <c r="AF509" s="57"/>
      <c r="AG509" s="57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34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7"/>
      <c r="AF510" s="57"/>
      <c r="AG510" s="57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34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7"/>
      <c r="AF511" s="57"/>
      <c r="AG511" s="57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34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7"/>
      <c r="AF512" s="57"/>
      <c r="AG512" s="57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34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7"/>
      <c r="AF513" s="57"/>
      <c r="AG513" s="57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34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7"/>
      <c r="AF514" s="57"/>
      <c r="AG514" s="57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34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7"/>
      <c r="AF515" s="57"/>
      <c r="AG515" s="57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34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7"/>
      <c r="AF516" s="57"/>
      <c r="AG516" s="57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34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7"/>
      <c r="AF517" s="57"/>
      <c r="AG517" s="57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34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7"/>
      <c r="AF518" s="57"/>
      <c r="AG518" s="57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34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7"/>
      <c r="AF519" s="57"/>
      <c r="AG519" s="57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34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7"/>
      <c r="AF520" s="57"/>
      <c r="AG520" s="57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34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7"/>
      <c r="AF521" s="57"/>
      <c r="AG521" s="57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34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7"/>
      <c r="AF522" s="57"/>
      <c r="AG522" s="57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34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7"/>
      <c r="AF523" s="57"/>
      <c r="AG523" s="57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34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7"/>
      <c r="AF524" s="57"/>
      <c r="AG524" s="57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34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7"/>
      <c r="AF525" s="57"/>
      <c r="AG525" s="57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34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7"/>
      <c r="AF526" s="57"/>
      <c r="AG526" s="57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34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7"/>
      <c r="AF527" s="57"/>
      <c r="AG527" s="57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34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7"/>
      <c r="AF528" s="57"/>
      <c r="AG528" s="57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34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7"/>
      <c r="AF529" s="57"/>
      <c r="AG529" s="57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34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7"/>
      <c r="AF530" s="57"/>
      <c r="AG530" s="57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34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7"/>
      <c r="AF531" s="57"/>
      <c r="AG531" s="57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34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7"/>
      <c r="AF532" s="57"/>
      <c r="AG532" s="57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34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7"/>
      <c r="AF533" s="57"/>
      <c r="AG533" s="57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34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7"/>
      <c r="AF534" s="57"/>
      <c r="AG534" s="57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34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7"/>
      <c r="AF535" s="57"/>
      <c r="AG535" s="57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34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7"/>
      <c r="AF536" s="57"/>
      <c r="AG536" s="57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34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7"/>
      <c r="AF537" s="57"/>
      <c r="AG537" s="57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34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7"/>
      <c r="AF538" s="57"/>
      <c r="AG538" s="57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34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7"/>
      <c r="AF539" s="57"/>
      <c r="AG539" s="57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34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7"/>
      <c r="AF540" s="57"/>
      <c r="AG540" s="57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34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7"/>
      <c r="AF541" s="57"/>
      <c r="AG541" s="57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34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7"/>
      <c r="AF542" s="57"/>
      <c r="AG542" s="57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34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7"/>
      <c r="AF543" s="57"/>
      <c r="AG543" s="57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34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7"/>
      <c r="AF544" s="57"/>
      <c r="AG544" s="57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34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7"/>
      <c r="AF545" s="57"/>
      <c r="AG545" s="57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34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7"/>
      <c r="AF546" s="57"/>
      <c r="AG546" s="57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34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7"/>
      <c r="AF547" s="57"/>
      <c r="AG547" s="57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34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7"/>
      <c r="AF548" s="57"/>
      <c r="AG548" s="57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34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7"/>
      <c r="AF549" s="57"/>
      <c r="AG549" s="57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34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7"/>
      <c r="AF550" s="57"/>
      <c r="AG550" s="57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34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7"/>
      <c r="AF551" s="57"/>
      <c r="AG551" s="57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34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7"/>
      <c r="AF552" s="57"/>
      <c r="AG552" s="57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34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7"/>
      <c r="AF553" s="57"/>
      <c r="AG553" s="57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34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7"/>
      <c r="AF554" s="57"/>
      <c r="AG554" s="57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34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7"/>
      <c r="AF555" s="57"/>
      <c r="AG555" s="57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34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7"/>
      <c r="AF556" s="57"/>
      <c r="AG556" s="57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34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7"/>
      <c r="AF557" s="57"/>
      <c r="AG557" s="57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34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7"/>
      <c r="AF558" s="57"/>
      <c r="AG558" s="57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34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7"/>
      <c r="AF559" s="57"/>
      <c r="AG559" s="57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34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7"/>
      <c r="AF560" s="57"/>
      <c r="AG560" s="57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34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7"/>
      <c r="AF561" s="57"/>
      <c r="AG561" s="57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34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7"/>
      <c r="AF562" s="57"/>
      <c r="AG562" s="57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34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7"/>
      <c r="AF563" s="57"/>
      <c r="AG563" s="57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34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7"/>
      <c r="AF564" s="57"/>
      <c r="AG564" s="57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34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7"/>
      <c r="AF565" s="57"/>
      <c r="AG565" s="57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34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7"/>
      <c r="AF566" s="57"/>
      <c r="AG566" s="57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34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7"/>
      <c r="AF567" s="57"/>
      <c r="AG567" s="57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34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7"/>
      <c r="AF568" s="57"/>
      <c r="AG568" s="57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34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7"/>
      <c r="AF569" s="57"/>
      <c r="AG569" s="57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34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7"/>
      <c r="AF570" s="57"/>
      <c r="AG570" s="57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34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7"/>
      <c r="AF571" s="57"/>
      <c r="AG571" s="57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34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7"/>
      <c r="AF572" s="57"/>
      <c r="AG572" s="57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34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7"/>
      <c r="AF573" s="57"/>
      <c r="AG573" s="57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34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7"/>
      <c r="AF574" s="57"/>
      <c r="AG574" s="57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34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7"/>
      <c r="AF575" s="57"/>
      <c r="AG575" s="57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34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7"/>
      <c r="AF576" s="57"/>
      <c r="AG576" s="57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34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7"/>
      <c r="AF577" s="57"/>
      <c r="AG577" s="57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34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7"/>
      <c r="AF578" s="57"/>
      <c r="AG578" s="57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34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7"/>
      <c r="AF579" s="57"/>
      <c r="AG579" s="57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34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7"/>
      <c r="AF580" s="57"/>
      <c r="AG580" s="57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34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7"/>
      <c r="AF581" s="57"/>
      <c r="AG581" s="57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34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7"/>
      <c r="AF582" s="57"/>
      <c r="AG582" s="57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34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7"/>
      <c r="AF583" s="57"/>
      <c r="AG583" s="57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34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7"/>
      <c r="AF584" s="57"/>
      <c r="AG584" s="57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34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7"/>
      <c r="AF585" s="57"/>
      <c r="AG585" s="57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34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7"/>
      <c r="AF586" s="57"/>
      <c r="AG586" s="57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34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7"/>
      <c r="AF587" s="57"/>
      <c r="AG587" s="57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34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7"/>
      <c r="AF588" s="57"/>
      <c r="AG588" s="57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34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7"/>
      <c r="AF589" s="57"/>
      <c r="AG589" s="57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34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7"/>
      <c r="AF590" s="57"/>
      <c r="AG590" s="57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34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7"/>
      <c r="AF591" s="57"/>
      <c r="AG591" s="57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34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7"/>
      <c r="AF592" s="57"/>
      <c r="AG592" s="57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34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7"/>
      <c r="AF593" s="57"/>
      <c r="AG593" s="57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34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7"/>
      <c r="AF594" s="57"/>
      <c r="AG594" s="57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34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7"/>
      <c r="AF595" s="57"/>
      <c r="AG595" s="57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34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7"/>
      <c r="AF596" s="57"/>
      <c r="AG596" s="57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34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7"/>
      <c r="AF597" s="57"/>
      <c r="AG597" s="57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34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7"/>
      <c r="AF598" s="57"/>
      <c r="AG598" s="57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34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7"/>
      <c r="AF599" s="57"/>
      <c r="AG599" s="57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34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7"/>
      <c r="AF600" s="57"/>
      <c r="AG600" s="57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34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7"/>
      <c r="AF601" s="57"/>
      <c r="AG601" s="57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34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7"/>
      <c r="AF602" s="57"/>
      <c r="AG602" s="57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34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7"/>
      <c r="AF603" s="57"/>
      <c r="AG603" s="57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34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7"/>
      <c r="AF604" s="57"/>
      <c r="AG604" s="57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34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7"/>
      <c r="AF605" s="57"/>
      <c r="AG605" s="57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34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7"/>
      <c r="AF606" s="57"/>
      <c r="AG606" s="57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34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7"/>
      <c r="AF607" s="57"/>
      <c r="AG607" s="57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34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7"/>
      <c r="AF608" s="57"/>
      <c r="AG608" s="57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34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7"/>
      <c r="AF609" s="57"/>
      <c r="AG609" s="57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34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7"/>
      <c r="AF610" s="57"/>
      <c r="AG610" s="57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34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7"/>
      <c r="AF611" s="57"/>
      <c r="AG611" s="57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34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7"/>
      <c r="AF612" s="57"/>
      <c r="AG612" s="57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34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7"/>
      <c r="AF613" s="57"/>
      <c r="AG613" s="57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34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7"/>
      <c r="AF614" s="57"/>
      <c r="AG614" s="57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34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7"/>
      <c r="AF615" s="57"/>
      <c r="AG615" s="57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34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7"/>
      <c r="AF616" s="57"/>
      <c r="AG616" s="57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34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7"/>
      <c r="AF617" s="57"/>
      <c r="AG617" s="57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34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7"/>
      <c r="AF618" s="57"/>
      <c r="AG618" s="57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34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7"/>
      <c r="AF619" s="57"/>
      <c r="AG619" s="57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34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7"/>
      <c r="AF620" s="57"/>
      <c r="AG620" s="57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34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7"/>
      <c r="AF621" s="57"/>
      <c r="AG621" s="57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34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7"/>
      <c r="AF622" s="57"/>
      <c r="AG622" s="57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34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7"/>
      <c r="AF623" s="57"/>
      <c r="AG623" s="57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34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7"/>
      <c r="AF624" s="57"/>
      <c r="AG624" s="57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34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7"/>
      <c r="AF625" s="57"/>
      <c r="AG625" s="57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34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7"/>
      <c r="AF626" s="57"/>
      <c r="AG626" s="57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34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7"/>
      <c r="AF627" s="57"/>
      <c r="AG627" s="57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34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7"/>
      <c r="AF628" s="57"/>
      <c r="AG628" s="57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34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7"/>
      <c r="AF629" s="57"/>
      <c r="AG629" s="57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34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7"/>
      <c r="AF630" s="57"/>
      <c r="AG630" s="57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34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7"/>
      <c r="AF631" s="57"/>
      <c r="AG631" s="57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34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7"/>
      <c r="AF632" s="57"/>
      <c r="AG632" s="57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34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7"/>
      <c r="AF633" s="57"/>
      <c r="AG633" s="57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34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7"/>
      <c r="AF634" s="57"/>
      <c r="AG634" s="57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34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7"/>
      <c r="AF635" s="57"/>
      <c r="AG635" s="57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34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7"/>
      <c r="AF636" s="57"/>
      <c r="AG636" s="57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34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7"/>
      <c r="AF637" s="57"/>
      <c r="AG637" s="57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34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7"/>
      <c r="AF638" s="57"/>
      <c r="AG638" s="57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34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7"/>
      <c r="AF639" s="57"/>
      <c r="AG639" s="57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34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7"/>
      <c r="AF640" s="57"/>
      <c r="AG640" s="57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34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7"/>
      <c r="AF641" s="57"/>
      <c r="AG641" s="57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34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7"/>
      <c r="AF642" s="57"/>
      <c r="AG642" s="57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34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7"/>
      <c r="AF643" s="57"/>
      <c r="AG643" s="57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34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7"/>
      <c r="AF644" s="57"/>
      <c r="AG644" s="57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34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7"/>
      <c r="AF645" s="57"/>
      <c r="AG645" s="57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34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7"/>
      <c r="AF646" s="57"/>
      <c r="AG646" s="57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34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7"/>
      <c r="AF647" s="57"/>
      <c r="AG647" s="57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34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7"/>
      <c r="AF648" s="57"/>
      <c r="AG648" s="57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34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7"/>
      <c r="AF649" s="57"/>
      <c r="AG649" s="57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34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7"/>
      <c r="AF650" s="57"/>
      <c r="AG650" s="57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34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7"/>
      <c r="AF651" s="57"/>
      <c r="AG651" s="57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34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7"/>
      <c r="AF652" s="57"/>
      <c r="AG652" s="57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34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7"/>
      <c r="AF653" s="57"/>
      <c r="AG653" s="57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34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7"/>
      <c r="AF654" s="57"/>
      <c r="AG654" s="57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34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7"/>
      <c r="AF655" s="57"/>
      <c r="AG655" s="57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34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7"/>
      <c r="AF656" s="57"/>
      <c r="AG656" s="57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34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7"/>
      <c r="AF657" s="57"/>
      <c r="AG657" s="57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34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7"/>
      <c r="AF658" s="57"/>
      <c r="AG658" s="57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34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7"/>
      <c r="AF659" s="57"/>
      <c r="AG659" s="57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34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7"/>
      <c r="AF660" s="57"/>
      <c r="AG660" s="57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34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7"/>
      <c r="AF661" s="57"/>
      <c r="AG661" s="57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34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7"/>
      <c r="AF662" s="57"/>
      <c r="AG662" s="57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34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7"/>
      <c r="AF663" s="57"/>
      <c r="AG663" s="57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34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7"/>
      <c r="AF664" s="57"/>
      <c r="AG664" s="57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34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7"/>
      <c r="AF665" s="57"/>
      <c r="AG665" s="57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34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7"/>
      <c r="AF666" s="57"/>
      <c r="AG666" s="57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34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7"/>
      <c r="AF667" s="57"/>
      <c r="AG667" s="57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34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7"/>
      <c r="AF668" s="57"/>
      <c r="AG668" s="57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34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7"/>
      <c r="AF669" s="57"/>
      <c r="AG669" s="57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34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7"/>
      <c r="AF670" s="57"/>
      <c r="AG670" s="57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34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7"/>
      <c r="AF671" s="57"/>
      <c r="AG671" s="57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34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7"/>
      <c r="AF672" s="57"/>
      <c r="AG672" s="57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34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7"/>
      <c r="AF673" s="57"/>
      <c r="AG673" s="57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34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7"/>
      <c r="AF674" s="57"/>
      <c r="AG674" s="57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34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7"/>
      <c r="AF675" s="57"/>
      <c r="AG675" s="57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34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7"/>
      <c r="AF676" s="57"/>
      <c r="AG676" s="57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34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7"/>
      <c r="AF677" s="57"/>
      <c r="AG677" s="57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34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7"/>
      <c r="AF678" s="57"/>
      <c r="AG678" s="57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34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7"/>
      <c r="AF679" s="57"/>
      <c r="AG679" s="57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34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7"/>
      <c r="AF680" s="57"/>
      <c r="AG680" s="57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34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7"/>
      <c r="AF681" s="57"/>
      <c r="AG681" s="57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34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7"/>
      <c r="AF682" s="57"/>
      <c r="AG682" s="57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34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7"/>
      <c r="AF683" s="57"/>
      <c r="AG683" s="57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34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7"/>
      <c r="AF684" s="57"/>
      <c r="AG684" s="57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34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7"/>
      <c r="AF685" s="57"/>
      <c r="AG685" s="57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34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7"/>
      <c r="AF686" s="57"/>
      <c r="AG686" s="57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34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7"/>
      <c r="AF687" s="57"/>
      <c r="AG687" s="57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34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7"/>
      <c r="AF688" s="57"/>
      <c r="AG688" s="57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34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7"/>
      <c r="AF689" s="57"/>
      <c r="AG689" s="57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34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7"/>
      <c r="AF690" s="57"/>
      <c r="AG690" s="57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34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7"/>
      <c r="AF691" s="57"/>
      <c r="AG691" s="57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34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7"/>
      <c r="AF692" s="57"/>
      <c r="AG692" s="57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34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7"/>
      <c r="AF693" s="57"/>
      <c r="AG693" s="57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34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7"/>
      <c r="AF694" s="57"/>
      <c r="AG694" s="57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34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7"/>
      <c r="AF695" s="57"/>
      <c r="AG695" s="57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34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7"/>
      <c r="AF696" s="57"/>
      <c r="AG696" s="57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34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7"/>
      <c r="AF697" s="57"/>
      <c r="AG697" s="57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34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7"/>
      <c r="AF698" s="57"/>
      <c r="AG698" s="57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34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7"/>
      <c r="AF699" s="57"/>
      <c r="AG699" s="57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34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7"/>
      <c r="AF700" s="57"/>
      <c r="AG700" s="57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34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7"/>
      <c r="AF701" s="57"/>
      <c r="AG701" s="57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34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7"/>
      <c r="AF702" s="57"/>
      <c r="AG702" s="57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34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7"/>
      <c r="AF703" s="57"/>
      <c r="AG703" s="57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34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7"/>
      <c r="AF704" s="57"/>
      <c r="AG704" s="57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34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7"/>
      <c r="AF705" s="57"/>
      <c r="AG705" s="57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34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7"/>
      <c r="AF706" s="57"/>
      <c r="AG706" s="57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34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7"/>
      <c r="AF707" s="57"/>
      <c r="AG707" s="57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34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7"/>
      <c r="AF708" s="57"/>
      <c r="AG708" s="57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34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7"/>
      <c r="AF709" s="57"/>
      <c r="AG709" s="57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34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7"/>
      <c r="AF710" s="57"/>
      <c r="AG710" s="57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34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7"/>
      <c r="AF711" s="57"/>
      <c r="AG711" s="57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34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7"/>
      <c r="AF712" s="57"/>
      <c r="AG712" s="57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34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7"/>
      <c r="AF713" s="57"/>
      <c r="AG713" s="57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34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7"/>
      <c r="AF714" s="57"/>
      <c r="AG714" s="57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34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7"/>
      <c r="AF715" s="57"/>
      <c r="AG715" s="57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34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7"/>
      <c r="AF716" s="57"/>
      <c r="AG716" s="57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34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7"/>
      <c r="AF717" s="57"/>
      <c r="AG717" s="57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34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7"/>
      <c r="AF718" s="57"/>
      <c r="AG718" s="57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34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7"/>
      <c r="AF719" s="57"/>
      <c r="AG719" s="57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34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7"/>
      <c r="AF720" s="57"/>
      <c r="AG720" s="57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34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7"/>
      <c r="AF721" s="57"/>
      <c r="AG721" s="57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34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7"/>
      <c r="AF722" s="57"/>
      <c r="AG722" s="57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34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7"/>
      <c r="AF723" s="57"/>
      <c r="AG723" s="57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34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7"/>
      <c r="AF724" s="57"/>
      <c r="AG724" s="57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34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7"/>
      <c r="AF725" s="57"/>
      <c r="AG725" s="57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34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7"/>
      <c r="AF726" s="57"/>
      <c r="AG726" s="57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34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7"/>
      <c r="AF727" s="57"/>
      <c r="AG727" s="57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34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7"/>
      <c r="AF728" s="57"/>
      <c r="AG728" s="57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34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7"/>
      <c r="AF729" s="57"/>
      <c r="AG729" s="57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34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7"/>
      <c r="AF730" s="57"/>
      <c r="AG730" s="57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34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7"/>
      <c r="AF731" s="57"/>
      <c r="AG731" s="57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34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7"/>
      <c r="AF732" s="57"/>
      <c r="AG732" s="57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34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7"/>
      <c r="AF733" s="57"/>
      <c r="AG733" s="57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34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7"/>
      <c r="AF734" s="57"/>
      <c r="AG734" s="57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34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7"/>
      <c r="AF735" s="57"/>
      <c r="AG735" s="57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34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7"/>
      <c r="AF736" s="57"/>
      <c r="AG736" s="57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34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7"/>
      <c r="AF737" s="57"/>
      <c r="AG737" s="57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34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7"/>
      <c r="AF738" s="57"/>
      <c r="AG738" s="57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34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7"/>
      <c r="AF739" s="57"/>
      <c r="AG739" s="57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34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7"/>
      <c r="AF740" s="57"/>
      <c r="AG740" s="57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34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7"/>
      <c r="AF741" s="57"/>
      <c r="AG741" s="57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34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7"/>
      <c r="AF742" s="57"/>
      <c r="AG742" s="57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34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7"/>
      <c r="AF743" s="57"/>
      <c r="AG743" s="57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34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7"/>
      <c r="AF744" s="57"/>
      <c r="AG744" s="57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34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7"/>
      <c r="AF745" s="57"/>
      <c r="AG745" s="57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34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7"/>
      <c r="AF746" s="57"/>
      <c r="AG746" s="57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34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7"/>
      <c r="AF747" s="57"/>
      <c r="AG747" s="57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34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7"/>
      <c r="AF748" s="57"/>
      <c r="AG748" s="57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34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7"/>
      <c r="AF749" s="57"/>
      <c r="AG749" s="57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34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7"/>
      <c r="AF750" s="57"/>
      <c r="AG750" s="57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34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7"/>
      <c r="AF751" s="57"/>
      <c r="AG751" s="57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34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7"/>
      <c r="AF752" s="57"/>
      <c r="AG752" s="57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34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7"/>
      <c r="AF753" s="57"/>
      <c r="AG753" s="57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34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7"/>
      <c r="AF754" s="57"/>
      <c r="AG754" s="57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34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7"/>
      <c r="AF755" s="57"/>
      <c r="AG755" s="57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34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7"/>
      <c r="AF756" s="57"/>
      <c r="AG756" s="57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34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7"/>
      <c r="AF757" s="57"/>
      <c r="AG757" s="57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34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7"/>
      <c r="AF758" s="57"/>
      <c r="AG758" s="57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34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7"/>
      <c r="AF759" s="57"/>
      <c r="AG759" s="57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34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7"/>
      <c r="AF760" s="57"/>
      <c r="AG760" s="57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34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7"/>
      <c r="AF761" s="57"/>
      <c r="AG761" s="57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34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7"/>
      <c r="AF762" s="57"/>
      <c r="AG762" s="57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34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7"/>
      <c r="AF763" s="57"/>
      <c r="AG763" s="57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34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7"/>
      <c r="AF764" s="57"/>
      <c r="AG764" s="57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34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7"/>
      <c r="AF765" s="57"/>
      <c r="AG765" s="57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34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7"/>
      <c r="AF766" s="57"/>
      <c r="AG766" s="57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34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7"/>
      <c r="AF767" s="57"/>
      <c r="AG767" s="57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34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7"/>
      <c r="AF768" s="57"/>
      <c r="AG768" s="57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34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7"/>
      <c r="AF769" s="57"/>
      <c r="AG769" s="57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34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7"/>
      <c r="AF770" s="57"/>
      <c r="AG770" s="57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34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7"/>
      <c r="AF771" s="57"/>
      <c r="AG771" s="57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34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7"/>
      <c r="AF772" s="57"/>
      <c r="AG772" s="57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34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7"/>
      <c r="AF773" s="57"/>
      <c r="AG773" s="57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34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7"/>
      <c r="AF774" s="57"/>
      <c r="AG774" s="57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34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7"/>
      <c r="AF775" s="57"/>
      <c r="AG775" s="57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34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7"/>
      <c r="AF776" s="57"/>
      <c r="AG776" s="57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34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7"/>
      <c r="AF777" s="57"/>
      <c r="AG777" s="57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34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7"/>
      <c r="AF778" s="57"/>
      <c r="AG778" s="57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34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7"/>
      <c r="AF779" s="57"/>
      <c r="AG779" s="57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34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7"/>
      <c r="AF780" s="57"/>
      <c r="AG780" s="57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34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7"/>
      <c r="AF781" s="57"/>
      <c r="AG781" s="57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34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7"/>
      <c r="AF782" s="57"/>
      <c r="AG782" s="57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34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7"/>
      <c r="AF783" s="57"/>
      <c r="AG783" s="57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34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7"/>
      <c r="AF784" s="57"/>
      <c r="AG784" s="57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34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7"/>
      <c r="AF785" s="57"/>
      <c r="AG785" s="57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34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7"/>
      <c r="AF786" s="57"/>
      <c r="AG786" s="57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34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7"/>
      <c r="AF787" s="57"/>
      <c r="AG787" s="57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34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7"/>
      <c r="AF788" s="57"/>
      <c r="AG788" s="57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34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7"/>
      <c r="AF789" s="57"/>
      <c r="AG789" s="57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34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7"/>
      <c r="AF790" s="57"/>
      <c r="AG790" s="57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34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7"/>
      <c r="AF791" s="57"/>
      <c r="AG791" s="57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34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7"/>
      <c r="AF792" s="57"/>
      <c r="AG792" s="57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34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7"/>
      <c r="AF793" s="57"/>
      <c r="AG793" s="57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34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7"/>
      <c r="AF794" s="57"/>
      <c r="AG794" s="57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34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7"/>
      <c r="AF795" s="57"/>
      <c r="AG795" s="57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34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7"/>
      <c r="AF796" s="57"/>
      <c r="AG796" s="57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34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7"/>
      <c r="AF797" s="57"/>
      <c r="AG797" s="57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34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7"/>
      <c r="AF798" s="57"/>
      <c r="AG798" s="57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34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7"/>
      <c r="AF799" s="57"/>
      <c r="AG799" s="57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34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7"/>
      <c r="AF800" s="57"/>
      <c r="AG800" s="57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34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7"/>
      <c r="AF801" s="57"/>
      <c r="AG801" s="57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34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7"/>
      <c r="AF802" s="57"/>
      <c r="AG802" s="57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34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7"/>
      <c r="AF803" s="57"/>
      <c r="AG803" s="57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34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7"/>
      <c r="AF804" s="57"/>
      <c r="AG804" s="57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34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7"/>
      <c r="AF805" s="57"/>
      <c r="AG805" s="57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34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7"/>
      <c r="AF806" s="57"/>
      <c r="AG806" s="57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34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7"/>
      <c r="AF807" s="57"/>
      <c r="AG807" s="57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34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7"/>
      <c r="AF808" s="57"/>
      <c r="AG808" s="57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34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7"/>
      <c r="AF809" s="57"/>
      <c r="AG809" s="57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34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7"/>
      <c r="AF810" s="57"/>
      <c r="AG810" s="57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34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7"/>
      <c r="AF811" s="57"/>
      <c r="AG811" s="57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34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7"/>
      <c r="AF812" s="57"/>
      <c r="AG812" s="57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34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7"/>
      <c r="AF813" s="57"/>
      <c r="AG813" s="57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34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7"/>
      <c r="AF814" s="57"/>
      <c r="AG814" s="57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34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7"/>
      <c r="AF815" s="57"/>
      <c r="AG815" s="57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34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7"/>
      <c r="AF816" s="57"/>
      <c r="AG816" s="57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34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7"/>
      <c r="AF817" s="57"/>
      <c r="AG817" s="57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34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7"/>
      <c r="AF818" s="57"/>
      <c r="AG818" s="57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34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7"/>
      <c r="AF819" s="57"/>
      <c r="AG819" s="57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34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7"/>
      <c r="AF820" s="57"/>
      <c r="AG820" s="57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34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7"/>
      <c r="AF821" s="57"/>
      <c r="AG821" s="57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34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7"/>
      <c r="AF822" s="57"/>
      <c r="AG822" s="57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34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7"/>
      <c r="AF823" s="57"/>
      <c r="AG823" s="57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34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7"/>
      <c r="AF824" s="57"/>
      <c r="AG824" s="57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34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7"/>
      <c r="AF825" s="57"/>
      <c r="AG825" s="57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34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7"/>
      <c r="AF826" s="57"/>
      <c r="AG826" s="57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34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7"/>
      <c r="AF827" s="57"/>
      <c r="AG827" s="57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34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7"/>
      <c r="AF828" s="57"/>
      <c r="AG828" s="57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34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7"/>
      <c r="AF829" s="57"/>
      <c r="AG829" s="57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34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7"/>
      <c r="AF830" s="57"/>
      <c r="AG830" s="57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34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7"/>
      <c r="AF831" s="57"/>
      <c r="AG831" s="57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34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7"/>
      <c r="AF832" s="57"/>
      <c r="AG832" s="57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34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7"/>
      <c r="AF833" s="57"/>
      <c r="AG833" s="57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34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7"/>
      <c r="AF834" s="57"/>
      <c r="AG834" s="57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34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7"/>
      <c r="AF835" s="57"/>
      <c r="AG835" s="57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34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7"/>
      <c r="AF836" s="57"/>
      <c r="AG836" s="57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34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7"/>
      <c r="AF837" s="57"/>
      <c r="AG837" s="57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34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7"/>
      <c r="AF838" s="57"/>
      <c r="AG838" s="57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34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7"/>
      <c r="AF839" s="57"/>
      <c r="AG839" s="57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34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7"/>
      <c r="AF840" s="57"/>
      <c r="AG840" s="57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34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7"/>
      <c r="AF841" s="57"/>
      <c r="AG841" s="57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34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7"/>
      <c r="AF842" s="57"/>
      <c r="AG842" s="57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34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7"/>
      <c r="AF843" s="57"/>
      <c r="AG843" s="57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34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7"/>
      <c r="AF844" s="57"/>
      <c r="AG844" s="57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34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7"/>
      <c r="AF845" s="57"/>
      <c r="AG845" s="57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34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7"/>
      <c r="AF846" s="57"/>
      <c r="AG846" s="57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34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7"/>
      <c r="AF847" s="57"/>
      <c r="AG847" s="57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34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7"/>
      <c r="AF848" s="57"/>
      <c r="AG848" s="57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34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7"/>
      <c r="AF849" s="57"/>
      <c r="AG849" s="57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34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7"/>
      <c r="AF850" s="57"/>
      <c r="AG850" s="57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34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7"/>
      <c r="AF851" s="57"/>
      <c r="AG851" s="57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34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7"/>
      <c r="AF852" s="57"/>
      <c r="AG852" s="57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34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7"/>
      <c r="AF853" s="57"/>
      <c r="AG853" s="57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34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7"/>
      <c r="AF854" s="57"/>
      <c r="AG854" s="57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34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7"/>
      <c r="AF855" s="57"/>
      <c r="AG855" s="57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34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7"/>
      <c r="AF856" s="57"/>
      <c r="AG856" s="57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34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7"/>
      <c r="AF857" s="57"/>
      <c r="AG857" s="57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34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7"/>
      <c r="AF858" s="57"/>
      <c r="AG858" s="57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34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7"/>
      <c r="AF859" s="57"/>
      <c r="AG859" s="57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34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7"/>
      <c r="AF860" s="57"/>
      <c r="AG860" s="57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34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7"/>
      <c r="AF861" s="57"/>
      <c r="AG861" s="57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34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7"/>
      <c r="AF862" s="57"/>
      <c r="AG862" s="57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34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7"/>
      <c r="AF863" s="57"/>
      <c r="AG863" s="57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34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7"/>
      <c r="AF864" s="57"/>
      <c r="AG864" s="57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34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7"/>
      <c r="AF865" s="57"/>
      <c r="AG865" s="57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34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7"/>
      <c r="AF866" s="57"/>
      <c r="AG866" s="57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34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7"/>
      <c r="AF867" s="57"/>
      <c r="AG867" s="57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34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7"/>
      <c r="AF868" s="57"/>
      <c r="AG868" s="57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34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7"/>
      <c r="AF869" s="57"/>
      <c r="AG869" s="57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34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7"/>
      <c r="AF870" s="57"/>
      <c r="AG870" s="57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34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7"/>
      <c r="AF871" s="57"/>
      <c r="AG871" s="57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34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7"/>
      <c r="AF872" s="57"/>
      <c r="AG872" s="57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34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7"/>
      <c r="AF873" s="57"/>
      <c r="AG873" s="57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34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7"/>
      <c r="AF874" s="57"/>
      <c r="AG874" s="57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34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7"/>
      <c r="AF875" s="57"/>
      <c r="AG875" s="57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34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7"/>
      <c r="AF876" s="57"/>
      <c r="AG876" s="57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34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7"/>
      <c r="AF877" s="57"/>
      <c r="AG877" s="57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34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7"/>
      <c r="AF878" s="57"/>
      <c r="AG878" s="57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34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7"/>
      <c r="AF879" s="57"/>
      <c r="AG879" s="57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34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7"/>
      <c r="AF880" s="57"/>
      <c r="AG880" s="57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34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7"/>
      <c r="AF881" s="57"/>
      <c r="AG881" s="57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34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7"/>
      <c r="AF882" s="57"/>
      <c r="AG882" s="57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34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7"/>
      <c r="AF883" s="57"/>
      <c r="AG883" s="57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34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7"/>
      <c r="AF884" s="57"/>
      <c r="AG884" s="57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34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7"/>
      <c r="AF885" s="57"/>
      <c r="AG885" s="57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34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7"/>
      <c r="AF886" s="57"/>
      <c r="AG886" s="57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34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7"/>
      <c r="AF887" s="57"/>
      <c r="AG887" s="57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34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7"/>
      <c r="AF888" s="57"/>
      <c r="AG888" s="57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34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7"/>
      <c r="AF889" s="57"/>
      <c r="AG889" s="57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34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7"/>
      <c r="AF890" s="57"/>
      <c r="AG890" s="57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34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7"/>
      <c r="AF891" s="57"/>
      <c r="AG891" s="57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34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7"/>
      <c r="AF892" s="57"/>
      <c r="AG892" s="57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34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7"/>
      <c r="AF893" s="57"/>
      <c r="AG893" s="57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34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7"/>
      <c r="AF894" s="57"/>
      <c r="AG894" s="57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34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7"/>
      <c r="AF895" s="57"/>
      <c r="AG895" s="57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34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7"/>
      <c r="AF896" s="57"/>
      <c r="AG896" s="57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34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7"/>
      <c r="AF897" s="57"/>
      <c r="AG897" s="57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34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7"/>
      <c r="AF898" s="57"/>
      <c r="AG898" s="57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34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7"/>
      <c r="AF899" s="57"/>
      <c r="AG899" s="57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34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7"/>
      <c r="AF900" s="57"/>
      <c r="AG900" s="57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34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7"/>
      <c r="AF901" s="57"/>
      <c r="AG901" s="57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34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7"/>
      <c r="AF902" s="57"/>
      <c r="AG902" s="57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34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7"/>
      <c r="AF903" s="57"/>
      <c r="AG903" s="57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34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7"/>
      <c r="AF904" s="57"/>
      <c r="AG904" s="57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34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7"/>
      <c r="AF905" s="57"/>
      <c r="AG905" s="57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34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7"/>
      <c r="AF906" s="57"/>
      <c r="AG906" s="57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34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7"/>
      <c r="AF907" s="57"/>
      <c r="AG907" s="57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34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7"/>
      <c r="AF908" s="57"/>
      <c r="AG908" s="57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34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7"/>
      <c r="AF909" s="57"/>
      <c r="AG909" s="57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34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7"/>
      <c r="AF910" s="57"/>
      <c r="AG910" s="57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34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7"/>
      <c r="AF911" s="57"/>
      <c r="AG911" s="57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34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7"/>
      <c r="AF912" s="57"/>
      <c r="AG912" s="57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34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7"/>
      <c r="AF913" s="57"/>
      <c r="AG913" s="57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34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7"/>
      <c r="AF914" s="57"/>
      <c r="AG914" s="57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34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7"/>
      <c r="AF915" s="57"/>
      <c r="AG915" s="57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34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7"/>
      <c r="AF916" s="57"/>
      <c r="AG916" s="57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34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7"/>
      <c r="AF917" s="57"/>
      <c r="AG917" s="57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34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7"/>
      <c r="AF918" s="57"/>
      <c r="AG918" s="57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34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7"/>
      <c r="AF919" s="57"/>
      <c r="AG919" s="57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34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7"/>
      <c r="AF920" s="57"/>
      <c r="AG920" s="57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34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7"/>
      <c r="AF921" s="57"/>
      <c r="AG921" s="57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34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7"/>
      <c r="AF922" s="57"/>
      <c r="AG922" s="57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34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7"/>
      <c r="AF923" s="57"/>
      <c r="AG923" s="57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34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7"/>
      <c r="AF924" s="57"/>
      <c r="AG924" s="57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34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7"/>
      <c r="AF925" s="57"/>
      <c r="AG925" s="57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34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7"/>
      <c r="AF926" s="57"/>
      <c r="AG926" s="57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34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7"/>
      <c r="AF927" s="57"/>
      <c r="AG927" s="57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34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7"/>
      <c r="AF928" s="57"/>
      <c r="AG928" s="57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34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7"/>
      <c r="AF929" s="57"/>
      <c r="AG929" s="57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34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7"/>
      <c r="AF930" s="57"/>
      <c r="AG930" s="57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34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7"/>
      <c r="AF931" s="57"/>
      <c r="AG931" s="57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34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7"/>
      <c r="AF932" s="57"/>
      <c r="AG932" s="57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34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7"/>
      <c r="AF933" s="57"/>
      <c r="AG933" s="57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34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7"/>
      <c r="AF934" s="57"/>
      <c r="AG934" s="57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34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7"/>
      <c r="AF935" s="57"/>
      <c r="AG935" s="57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34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7"/>
      <c r="AF936" s="57"/>
      <c r="AG936" s="57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34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7"/>
      <c r="AF937" s="57"/>
      <c r="AG937" s="57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34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7"/>
      <c r="AF938" s="57"/>
      <c r="AG938" s="57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34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7"/>
      <c r="AF939" s="57"/>
      <c r="AG939" s="57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34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7"/>
      <c r="AF940" s="57"/>
      <c r="AG940" s="57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34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7"/>
      <c r="AF941" s="57"/>
      <c r="AG941" s="57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34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7"/>
      <c r="AF942" s="57"/>
      <c r="AG942" s="57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34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7"/>
      <c r="AF943" s="57"/>
      <c r="AG943" s="57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34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7"/>
      <c r="AF944" s="57"/>
      <c r="AG944" s="57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34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7"/>
      <c r="AF945" s="57"/>
      <c r="AG945" s="57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34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7"/>
      <c r="AF946" s="57"/>
      <c r="AG946" s="57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34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7"/>
      <c r="AF947" s="57"/>
      <c r="AG947" s="57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34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7"/>
      <c r="AF948" s="57"/>
      <c r="AG948" s="57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34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7"/>
      <c r="AF949" s="57"/>
      <c r="AG949" s="57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34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7"/>
      <c r="AF950" s="57"/>
      <c r="AG950" s="57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34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7"/>
      <c r="AF951" s="57"/>
      <c r="AG951" s="57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34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7"/>
      <c r="AF952" s="57"/>
      <c r="AG952" s="57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34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7"/>
      <c r="AF953" s="57"/>
      <c r="AG953" s="57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34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7"/>
      <c r="AF954" s="57"/>
      <c r="AG954" s="57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34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7"/>
      <c r="AF955" s="57"/>
      <c r="AG955" s="57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34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7"/>
      <c r="AF956" s="57"/>
      <c r="AG956" s="57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34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7"/>
      <c r="AF957" s="57"/>
      <c r="AG957" s="57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34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7"/>
      <c r="AF958" s="57"/>
      <c r="AG958" s="57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34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7"/>
      <c r="AF959" s="57"/>
      <c r="AG959" s="57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34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7"/>
      <c r="AF960" s="57"/>
      <c r="AG960" s="57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34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7"/>
      <c r="AF961" s="57"/>
      <c r="AG961" s="57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34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7"/>
      <c r="AF962" s="57"/>
      <c r="AG962" s="57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34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7"/>
      <c r="AF963" s="57"/>
      <c r="AG963" s="57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34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7"/>
      <c r="AF964" s="57"/>
      <c r="AG964" s="57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34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7"/>
      <c r="AF965" s="57"/>
      <c r="AG965" s="57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34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7"/>
      <c r="AF966" s="57"/>
      <c r="AG966" s="57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34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7"/>
      <c r="AF967" s="57"/>
      <c r="AG967" s="57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34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7"/>
      <c r="AF968" s="57"/>
      <c r="AG968" s="57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34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7"/>
      <c r="AF969" s="57"/>
      <c r="AG969" s="57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34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7"/>
      <c r="AF970" s="57"/>
      <c r="AG970" s="57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34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7"/>
      <c r="AF971" s="57"/>
      <c r="AG971" s="57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34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7"/>
      <c r="AF972" s="57"/>
      <c r="AG972" s="57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34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7"/>
      <c r="AF973" s="57"/>
      <c r="AG973" s="57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34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7"/>
      <c r="AF974" s="57"/>
      <c r="AG974" s="57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34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7"/>
      <c r="AF975" s="57"/>
      <c r="AG975" s="57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34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7"/>
      <c r="AF976" s="57"/>
      <c r="AG976" s="57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34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7"/>
      <c r="AF977" s="57"/>
      <c r="AG977" s="57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34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7"/>
      <c r="AF978" s="57"/>
      <c r="AG978" s="57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34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7"/>
      <c r="AF979" s="57"/>
      <c r="AG979" s="57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34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7"/>
      <c r="AF980" s="57"/>
      <c r="AG980" s="57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34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7"/>
      <c r="AF981" s="57"/>
      <c r="AG981" s="57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34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7"/>
      <c r="AF982" s="57"/>
      <c r="AG982" s="57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34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7"/>
      <c r="AF983" s="57"/>
      <c r="AG983" s="57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34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7"/>
      <c r="AF984" s="57"/>
      <c r="AG984" s="57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34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7"/>
      <c r="AF985" s="57"/>
      <c r="AG985" s="57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34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7"/>
      <c r="AF986" s="57"/>
      <c r="AG986" s="57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34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7"/>
      <c r="AF987" s="57"/>
      <c r="AG987" s="57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34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7"/>
      <c r="AF988" s="57"/>
      <c r="AG988" s="57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34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7"/>
      <c r="AF989" s="57"/>
      <c r="AG989" s="57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34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7"/>
      <c r="AF990" s="57"/>
      <c r="AG990" s="57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34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7"/>
      <c r="AF991" s="57"/>
      <c r="AG991" s="57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34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7"/>
      <c r="AF992" s="57"/>
      <c r="AG992" s="57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34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7"/>
      <c r="AF993" s="57"/>
      <c r="AG993" s="57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34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7"/>
      <c r="AF994" s="57"/>
      <c r="AG994" s="57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34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7"/>
      <c r="AF995" s="57"/>
      <c r="AG995" s="57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34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7"/>
      <c r="AF996" s="57"/>
      <c r="AG996" s="57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34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7"/>
      <c r="AF997" s="57"/>
      <c r="AG997" s="57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34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7"/>
      <c r="AF998" s="57"/>
      <c r="AG998" s="57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34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7"/>
      <c r="AF999" s="57"/>
      <c r="AG999" s="57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34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7"/>
      <c r="AF1000" s="57"/>
      <c r="AG1000" s="57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0.13"/>
    <col customWidth="1" min="2" max="4" width="8.0"/>
    <col customWidth="1" min="5" max="5" width="8.88"/>
    <col customWidth="1" min="6" max="6" width="11.88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1" width="15.88"/>
    <col customWidth="1" min="32" max="33" width="20.88"/>
    <col customWidth="1" min="34" max="34" width="22.5"/>
  </cols>
  <sheetData>
    <row r="1">
      <c r="A1" s="12" t="s">
        <v>21</v>
      </c>
      <c r="B1" s="12" t="s">
        <v>22</v>
      </c>
      <c r="C1" s="13" t="s">
        <v>23</v>
      </c>
      <c r="D1" s="12" t="s">
        <v>24</v>
      </c>
      <c r="E1" s="14" t="s">
        <v>25</v>
      </c>
      <c r="F1" s="14" t="s">
        <v>26</v>
      </c>
      <c r="G1" s="12" t="s">
        <v>27</v>
      </c>
      <c r="H1" s="12" t="s">
        <v>28</v>
      </c>
      <c r="I1" s="12" t="s">
        <v>29</v>
      </c>
      <c r="J1" s="14" t="s">
        <v>30</v>
      </c>
      <c r="K1" s="14" t="s">
        <v>31</v>
      </c>
      <c r="L1" s="14" t="s">
        <v>32</v>
      </c>
      <c r="M1" s="15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2" t="s">
        <v>48</v>
      </c>
      <c r="AC1" s="12" t="s">
        <v>49</v>
      </c>
      <c r="AD1" s="12" t="s">
        <v>50</v>
      </c>
      <c r="AE1" s="16" t="s">
        <v>100</v>
      </c>
      <c r="AF1" s="16" t="s">
        <v>51</v>
      </c>
      <c r="AG1" s="17" t="s">
        <v>17</v>
      </c>
      <c r="AH1" s="17" t="s">
        <v>19</v>
      </c>
    </row>
    <row r="2">
      <c r="A2" s="58">
        <v>42736.0</v>
      </c>
      <c r="B2" s="18">
        <v>2017.0</v>
      </c>
      <c r="C2" s="18">
        <v>1.0</v>
      </c>
      <c r="D2" s="18">
        <v>31.0</v>
      </c>
      <c r="E2" s="19">
        <f>132.85/17180.53</f>
        <v>0.007732590322</v>
      </c>
      <c r="F2" s="19">
        <f>613.31/17180.53</f>
        <v>0.03569796741</v>
      </c>
      <c r="G2" s="18">
        <v>0.29</v>
      </c>
      <c r="H2" s="18">
        <v>0.0</v>
      </c>
      <c r="I2" s="18">
        <v>149.0</v>
      </c>
      <c r="J2" s="18">
        <v>123.12</v>
      </c>
      <c r="K2" s="18">
        <v>137.37</v>
      </c>
      <c r="L2" s="18">
        <v>0.0</v>
      </c>
      <c r="M2" s="18">
        <v>11.63</v>
      </c>
      <c r="N2" s="18">
        <v>0.0</v>
      </c>
      <c r="O2" s="18">
        <v>0.0</v>
      </c>
      <c r="P2" s="20">
        <v>3284.0</v>
      </c>
      <c r="Q2" s="20">
        <v>25897.0</v>
      </c>
      <c r="R2" s="18">
        <v>0.0</v>
      </c>
      <c r="S2" s="18">
        <v>0.0</v>
      </c>
      <c r="T2" s="21">
        <v>1.55025</v>
      </c>
      <c r="U2" s="21">
        <v>0.417488</v>
      </c>
      <c r="V2" s="20">
        <v>0.0</v>
      </c>
      <c r="W2" s="22">
        <v>0.0</v>
      </c>
      <c r="X2" s="18">
        <v>0.0</v>
      </c>
      <c r="Y2" s="18">
        <v>0.0</v>
      </c>
      <c r="Z2" s="23">
        <v>17180.53</v>
      </c>
      <c r="AA2" s="59">
        <f t="shared" ref="AA2:AA43" si="1">P2+Q2</f>
        <v>29181</v>
      </c>
      <c r="AB2" s="18">
        <v>0.0</v>
      </c>
      <c r="AC2" s="18">
        <v>0.0</v>
      </c>
      <c r="AD2" s="18">
        <v>0.0</v>
      </c>
      <c r="AE2" s="25">
        <v>11.63</v>
      </c>
      <c r="AF2" s="25">
        <v>11.012038</v>
      </c>
      <c r="AG2" s="25">
        <v>0.0</v>
      </c>
      <c r="AH2" s="25">
        <v>0.0</v>
      </c>
    </row>
    <row r="3">
      <c r="A3" s="58">
        <v>42737.0</v>
      </c>
      <c r="B3" s="18">
        <v>2017.0</v>
      </c>
      <c r="C3" s="18">
        <v>2.0</v>
      </c>
      <c r="D3" s="18">
        <v>28.0</v>
      </c>
      <c r="E3" s="19">
        <v>0.008</v>
      </c>
      <c r="F3" s="19">
        <v>0.037</v>
      </c>
      <c r="G3" s="18">
        <v>0.29</v>
      </c>
      <c r="H3" s="18">
        <v>0.0</v>
      </c>
      <c r="I3" s="18">
        <v>149.0</v>
      </c>
      <c r="J3" s="18">
        <v>63.07</v>
      </c>
      <c r="K3" s="18">
        <v>101.95</v>
      </c>
      <c r="L3" s="18">
        <v>0.0</v>
      </c>
      <c r="M3" s="18">
        <v>47.05</v>
      </c>
      <c r="N3" s="18">
        <v>0.0</v>
      </c>
      <c r="O3" s="18">
        <v>0.0</v>
      </c>
      <c r="P3" s="20">
        <v>3185.0</v>
      </c>
      <c r="Q3" s="20">
        <v>28640.0</v>
      </c>
      <c r="R3" s="18">
        <v>0.0</v>
      </c>
      <c r="S3" s="18">
        <v>0.0</v>
      </c>
      <c r="T3" s="21">
        <v>1.5534542</v>
      </c>
      <c r="U3" s="21">
        <v>0.418376</v>
      </c>
      <c r="V3" s="20">
        <v>0.0</v>
      </c>
      <c r="W3" s="22">
        <v>0.0</v>
      </c>
      <c r="X3" s="18">
        <v>0.0</v>
      </c>
      <c r="Y3" s="18">
        <v>0.0</v>
      </c>
      <c r="Z3" s="23">
        <v>17992.79</v>
      </c>
      <c r="AA3" s="59">
        <f t="shared" si="1"/>
        <v>31825</v>
      </c>
      <c r="AB3" s="18">
        <v>0.0</v>
      </c>
      <c r="AC3" s="18">
        <v>0.0</v>
      </c>
      <c r="AD3" s="18">
        <v>0.0</v>
      </c>
      <c r="AE3" s="25">
        <v>47.05</v>
      </c>
      <c r="AF3" s="25">
        <v>11.027843</v>
      </c>
      <c r="AG3" s="25">
        <v>0.0</v>
      </c>
      <c r="AH3" s="25">
        <v>0.0</v>
      </c>
    </row>
    <row r="4">
      <c r="A4" s="58">
        <v>42738.0</v>
      </c>
      <c r="B4" s="18">
        <v>2017.0</v>
      </c>
      <c r="C4" s="18">
        <v>3.0</v>
      </c>
      <c r="D4" s="18">
        <v>31.0</v>
      </c>
      <c r="E4" s="18">
        <v>0.089</v>
      </c>
      <c r="F4" s="18">
        <v>0.0406</v>
      </c>
      <c r="G4" s="18">
        <v>0.29</v>
      </c>
      <c r="H4" s="18">
        <v>0.0</v>
      </c>
      <c r="I4" s="18">
        <v>149.0</v>
      </c>
      <c r="J4" s="18">
        <v>167.18</v>
      </c>
      <c r="K4" s="18">
        <v>178.41</v>
      </c>
      <c r="L4" s="18">
        <v>0.0</v>
      </c>
      <c r="M4" s="25">
        <v>0.0</v>
      </c>
      <c r="N4" s="18">
        <v>0.0</v>
      </c>
      <c r="O4" s="18">
        <v>0.0</v>
      </c>
      <c r="P4" s="20">
        <v>4544.0</v>
      </c>
      <c r="Q4" s="20">
        <v>33373.0</v>
      </c>
      <c r="R4" s="18">
        <v>0.0</v>
      </c>
      <c r="S4" s="18">
        <v>0.0</v>
      </c>
      <c r="T4" s="18">
        <v>1.563735</v>
      </c>
      <c r="U4" s="18">
        <v>0.421119</v>
      </c>
      <c r="V4" s="18">
        <v>0.0</v>
      </c>
      <c r="W4" s="18">
        <v>0.0</v>
      </c>
      <c r="X4" s="18">
        <v>0.0</v>
      </c>
      <c r="Y4" s="18">
        <v>0.0</v>
      </c>
      <c r="Z4" s="23">
        <v>23947.9</v>
      </c>
      <c r="AA4" s="59">
        <f t="shared" si="1"/>
        <v>37917</v>
      </c>
      <c r="AB4" s="18">
        <v>449.17</v>
      </c>
      <c r="AC4" s="18">
        <v>0.0</v>
      </c>
      <c r="AD4" s="18">
        <v>0.0</v>
      </c>
      <c r="AE4" s="25">
        <v>0.0</v>
      </c>
      <c r="AF4" s="25">
        <v>0.0</v>
      </c>
      <c r="AG4" s="25">
        <v>0.0</v>
      </c>
      <c r="AH4" s="25">
        <v>0.0</v>
      </c>
    </row>
    <row r="5">
      <c r="A5" s="58">
        <v>42739.0</v>
      </c>
      <c r="B5" s="18">
        <v>2017.0</v>
      </c>
      <c r="C5" s="18">
        <v>4.0</v>
      </c>
      <c r="D5" s="18">
        <v>30.0</v>
      </c>
      <c r="E5" s="60">
        <f>301.04/31397.27</f>
        <v>0.009588094761</v>
      </c>
      <c r="F5" s="60">
        <f>1379.7/31397.27</f>
        <v>0.04394331099</v>
      </c>
      <c r="G5" s="18">
        <v>0.29</v>
      </c>
      <c r="H5" s="18">
        <v>0.0</v>
      </c>
      <c r="I5" s="18">
        <v>149.0</v>
      </c>
      <c r="J5" s="18">
        <v>153.36</v>
      </c>
      <c r="K5" s="18">
        <v>163.72</v>
      </c>
      <c r="L5" s="18">
        <v>0.0</v>
      </c>
      <c r="M5" s="25">
        <v>0.0</v>
      </c>
      <c r="N5" s="18">
        <v>0.0</v>
      </c>
      <c r="O5" s="18">
        <v>0.0</v>
      </c>
      <c r="P5" s="18">
        <v>7188.0</v>
      </c>
      <c r="Q5" s="18">
        <v>42624.0</v>
      </c>
      <c r="R5" s="18">
        <v>0.0</v>
      </c>
      <c r="S5" s="18">
        <v>0.0</v>
      </c>
      <c r="T5" s="18">
        <v>1.544578</v>
      </c>
      <c r="U5" s="18">
        <v>0.394147</v>
      </c>
      <c r="V5" s="18">
        <v>0.0</v>
      </c>
      <c r="W5" s="18">
        <v>0.0</v>
      </c>
      <c r="X5" s="18">
        <v>0.0</v>
      </c>
      <c r="Y5" s="18">
        <v>0.0</v>
      </c>
      <c r="Z5" s="23">
        <v>31397.27</v>
      </c>
      <c r="AA5" s="59">
        <f t="shared" si="1"/>
        <v>49812</v>
      </c>
      <c r="AB5" s="18">
        <v>975.75</v>
      </c>
      <c r="AC5" s="18">
        <v>804.93</v>
      </c>
      <c r="AD5" s="18">
        <v>0.0</v>
      </c>
      <c r="AE5" s="25">
        <v>0.0</v>
      </c>
      <c r="AF5" s="25">
        <v>0.0</v>
      </c>
      <c r="AG5" s="25">
        <v>14.72</v>
      </c>
      <c r="AH5" s="25">
        <v>32.060462</v>
      </c>
    </row>
    <row r="6">
      <c r="A6" s="58">
        <v>42740.0</v>
      </c>
      <c r="B6" s="18">
        <v>2017.0</v>
      </c>
      <c r="C6" s="18">
        <v>5.0</v>
      </c>
      <c r="D6" s="18">
        <v>31.0</v>
      </c>
      <c r="E6" s="18">
        <v>0.0107</v>
      </c>
      <c r="F6" s="18">
        <v>0.0493</v>
      </c>
      <c r="G6" s="18">
        <v>0.29</v>
      </c>
      <c r="H6" s="18">
        <v>0.0</v>
      </c>
      <c r="I6" s="18">
        <v>149.0</v>
      </c>
      <c r="J6" s="18">
        <v>138.24</v>
      </c>
      <c r="K6" s="18">
        <v>125.71</v>
      </c>
      <c r="L6" s="18">
        <v>0.0</v>
      </c>
      <c r="M6" s="25">
        <v>0.0</v>
      </c>
      <c r="N6" s="18">
        <v>0.0</v>
      </c>
      <c r="O6" s="18">
        <v>0.0</v>
      </c>
      <c r="P6" s="18">
        <v>5880.0</v>
      </c>
      <c r="Q6" s="18">
        <v>36384.0</v>
      </c>
      <c r="R6" s="18">
        <v>0.0</v>
      </c>
      <c r="S6" s="18">
        <v>0.0</v>
      </c>
      <c r="T6" s="18">
        <v>1.530354</v>
      </c>
      <c r="U6" s="18">
        <v>0.370694</v>
      </c>
      <c r="V6" s="18">
        <v>0.0</v>
      </c>
      <c r="W6" s="18">
        <v>0.0</v>
      </c>
      <c r="X6" s="18">
        <v>0.0</v>
      </c>
      <c r="Y6" s="18">
        <v>0.0</v>
      </c>
      <c r="Z6" s="18">
        <v>25262.84</v>
      </c>
      <c r="AA6" s="59">
        <f t="shared" si="1"/>
        <v>42264</v>
      </c>
      <c r="AB6" s="18">
        <v>0.0</v>
      </c>
      <c r="AC6" s="18">
        <v>1940.25</v>
      </c>
      <c r="AD6" s="18">
        <v>0.0</v>
      </c>
      <c r="AE6" s="25">
        <v>10.76</v>
      </c>
      <c r="AF6" s="25">
        <v>11.193309</v>
      </c>
      <c r="AG6" s="25">
        <v>0.0</v>
      </c>
      <c r="AH6" s="25">
        <v>0.0</v>
      </c>
    </row>
    <row r="7">
      <c r="A7" s="58">
        <v>42741.0</v>
      </c>
      <c r="B7" s="18">
        <v>2017.0</v>
      </c>
      <c r="C7" s="18">
        <v>6.0</v>
      </c>
      <c r="D7" s="18">
        <v>30.0</v>
      </c>
      <c r="E7" s="18">
        <v>0.0118</v>
      </c>
      <c r="F7" s="18">
        <v>0.0542</v>
      </c>
      <c r="G7" s="18">
        <v>0.29</v>
      </c>
      <c r="H7" s="18">
        <v>0.0</v>
      </c>
      <c r="I7" s="18">
        <v>149.0</v>
      </c>
      <c r="J7" s="18">
        <v>129.6</v>
      </c>
      <c r="K7" s="18">
        <v>127.0</v>
      </c>
      <c r="L7" s="18">
        <v>0.0</v>
      </c>
      <c r="M7" s="25">
        <v>0.0</v>
      </c>
      <c r="N7" s="18">
        <v>0.0</v>
      </c>
      <c r="O7" s="18">
        <v>0.0</v>
      </c>
      <c r="P7" s="18">
        <v>6841.0</v>
      </c>
      <c r="Q7" s="18">
        <v>40254.0</v>
      </c>
      <c r="R7" s="18">
        <v>0.0</v>
      </c>
      <c r="S7" s="18">
        <v>0.0</v>
      </c>
      <c r="T7" s="18">
        <v>1.592565</v>
      </c>
      <c r="U7" s="18">
        <v>0.422862</v>
      </c>
      <c r="V7" s="18">
        <v>0.0</v>
      </c>
      <c r="W7" s="18">
        <v>0.0</v>
      </c>
      <c r="X7" s="18">
        <v>0.0</v>
      </c>
      <c r="Y7" s="18">
        <v>0.0</v>
      </c>
      <c r="Z7" s="18">
        <v>30540.93</v>
      </c>
      <c r="AA7" s="59">
        <f t="shared" si="1"/>
        <v>47095</v>
      </c>
      <c r="AB7" s="18">
        <v>0.0</v>
      </c>
      <c r="AC7" s="18">
        <v>1406.99</v>
      </c>
      <c r="AD7" s="18">
        <v>0.0</v>
      </c>
      <c r="AE7" s="25">
        <v>19.4</v>
      </c>
      <c r="AF7" s="25">
        <v>11.259794</v>
      </c>
      <c r="AG7" s="25">
        <v>0.0</v>
      </c>
      <c r="AH7" s="25">
        <v>0.0</v>
      </c>
    </row>
    <row r="8">
      <c r="A8" s="58">
        <v>42742.0</v>
      </c>
      <c r="B8" s="18">
        <v>2017.0</v>
      </c>
      <c r="C8" s="18">
        <v>7.0</v>
      </c>
      <c r="D8" s="18">
        <v>31.0</v>
      </c>
      <c r="E8" s="18">
        <v>0.013</v>
      </c>
      <c r="F8" s="18">
        <v>0.0596</v>
      </c>
      <c r="G8" s="18">
        <v>0.29</v>
      </c>
      <c r="H8" s="18">
        <v>0.0</v>
      </c>
      <c r="I8" s="18">
        <v>149.0</v>
      </c>
      <c r="J8" s="18">
        <v>121.82</v>
      </c>
      <c r="K8" s="18">
        <v>111.02</v>
      </c>
      <c r="L8" s="18">
        <v>0.0</v>
      </c>
      <c r="M8" s="25">
        <v>0.0</v>
      </c>
      <c r="N8" s="18">
        <v>0.0</v>
      </c>
      <c r="O8" s="18">
        <v>0.0</v>
      </c>
      <c r="P8" s="18">
        <v>5358.0</v>
      </c>
      <c r="Q8" s="18">
        <v>33132.0</v>
      </c>
      <c r="R8" s="18">
        <v>0.0</v>
      </c>
      <c r="S8" s="18">
        <v>0.0</v>
      </c>
      <c r="T8" s="18">
        <v>1.740679</v>
      </c>
      <c r="U8" s="18">
        <v>0.431103</v>
      </c>
      <c r="V8" s="18">
        <v>0.0</v>
      </c>
      <c r="W8" s="18">
        <v>0.0</v>
      </c>
      <c r="X8" s="18">
        <v>0.0</v>
      </c>
      <c r="Y8" s="18">
        <v>0.0</v>
      </c>
      <c r="Z8" s="18">
        <v>25316.54</v>
      </c>
      <c r="AA8" s="59">
        <f t="shared" si="1"/>
        <v>38490</v>
      </c>
      <c r="AB8" s="18">
        <v>439.91</v>
      </c>
      <c r="AC8" s="18">
        <v>0.0</v>
      </c>
      <c r="AD8" s="18">
        <v>0.0</v>
      </c>
      <c r="AE8" s="25">
        <v>27.18</v>
      </c>
      <c r="AF8" s="25">
        <v>13.66078</v>
      </c>
      <c r="AG8" s="25">
        <v>0.0</v>
      </c>
      <c r="AH8" s="25">
        <v>0.0</v>
      </c>
    </row>
    <row r="9">
      <c r="A9" s="58">
        <v>42743.0</v>
      </c>
      <c r="B9" s="18">
        <v>2017.0</v>
      </c>
      <c r="C9" s="28">
        <v>8.0</v>
      </c>
      <c r="D9" s="28">
        <v>31.0</v>
      </c>
      <c r="E9" s="35">
        <v>0.0143</v>
      </c>
      <c r="F9" s="35">
        <v>0.0655</v>
      </c>
      <c r="G9" s="28">
        <v>0.29</v>
      </c>
      <c r="H9" s="28">
        <v>0.0</v>
      </c>
      <c r="I9" s="28">
        <v>149.0</v>
      </c>
      <c r="J9" s="28">
        <v>142.99</v>
      </c>
      <c r="K9" s="28">
        <v>164.59</v>
      </c>
      <c r="L9" s="28">
        <v>0.0</v>
      </c>
      <c r="M9" s="30">
        <v>0.0</v>
      </c>
      <c r="N9" s="27">
        <v>0.0</v>
      </c>
      <c r="O9" s="28">
        <v>0.0</v>
      </c>
      <c r="P9" s="28">
        <v>4100.0</v>
      </c>
      <c r="Q9" s="28">
        <v>30002.0</v>
      </c>
      <c r="R9" s="32">
        <v>0.0</v>
      </c>
      <c r="S9" s="32">
        <v>0.0</v>
      </c>
      <c r="T9" s="32">
        <v>1.848415</v>
      </c>
      <c r="U9" s="32">
        <v>0.438436</v>
      </c>
      <c r="V9" s="33">
        <v>0.0</v>
      </c>
      <c r="W9" s="28">
        <v>0.0</v>
      </c>
      <c r="X9" s="32">
        <v>0.0</v>
      </c>
      <c r="Y9" s="32">
        <v>0.0</v>
      </c>
      <c r="Z9" s="28">
        <v>25539.15</v>
      </c>
      <c r="AA9" s="59">
        <f t="shared" si="1"/>
        <v>34102</v>
      </c>
      <c r="AB9" s="28">
        <v>693.95</v>
      </c>
      <c r="AC9" s="28">
        <v>571.73</v>
      </c>
      <c r="AD9" s="28">
        <v>0.0</v>
      </c>
      <c r="AE9" s="25">
        <v>0.0</v>
      </c>
      <c r="AF9" s="25">
        <v>0.0</v>
      </c>
      <c r="AG9" s="25">
        <v>15.59</v>
      </c>
      <c r="AH9" s="25">
        <v>44.640795</v>
      </c>
    </row>
    <row r="10">
      <c r="A10" s="58">
        <v>42744.0</v>
      </c>
      <c r="B10" s="18">
        <v>2017.0</v>
      </c>
      <c r="C10" s="28">
        <v>9.0</v>
      </c>
      <c r="D10" s="28">
        <v>30.0</v>
      </c>
      <c r="E10" s="28">
        <v>0.0152</v>
      </c>
      <c r="F10" s="28">
        <v>0.0698</v>
      </c>
      <c r="G10" s="28">
        <v>0.29</v>
      </c>
      <c r="H10" s="28">
        <v>0.0</v>
      </c>
      <c r="I10" s="28">
        <v>149.0</v>
      </c>
      <c r="J10" s="28">
        <v>162.86</v>
      </c>
      <c r="K10" s="28">
        <v>162.0</v>
      </c>
      <c r="L10" s="28">
        <v>0.0</v>
      </c>
      <c r="M10" s="30">
        <v>0.0</v>
      </c>
      <c r="N10" s="27">
        <v>0.0</v>
      </c>
      <c r="O10" s="28">
        <v>0.0</v>
      </c>
      <c r="P10" s="28">
        <v>6531.0</v>
      </c>
      <c r="Q10" s="28">
        <v>40505.0</v>
      </c>
      <c r="R10" s="32">
        <v>0.0</v>
      </c>
      <c r="S10" s="32">
        <v>0.0</v>
      </c>
      <c r="T10" s="32">
        <v>1.867509</v>
      </c>
      <c r="U10" s="32">
        <v>0.442966</v>
      </c>
      <c r="V10" s="33">
        <v>0.0</v>
      </c>
      <c r="W10" s="28">
        <v>0.0</v>
      </c>
      <c r="X10" s="32">
        <v>0.0</v>
      </c>
      <c r="Y10" s="32">
        <v>0.0</v>
      </c>
      <c r="Z10" s="28">
        <v>34335.54</v>
      </c>
      <c r="AA10" s="59">
        <f t="shared" si="1"/>
        <v>47036</v>
      </c>
      <c r="AB10" s="28">
        <v>531.19</v>
      </c>
      <c r="AC10" s="28">
        <v>1448.88</v>
      </c>
      <c r="AD10" s="28">
        <v>0.0</v>
      </c>
      <c r="AE10" s="25">
        <v>0.0</v>
      </c>
      <c r="AF10" s="25">
        <v>0.0</v>
      </c>
      <c r="AG10" s="25">
        <v>13.86</v>
      </c>
      <c r="AH10" s="25">
        <v>45.101732</v>
      </c>
    </row>
    <row r="11">
      <c r="A11" s="58">
        <v>42745.0</v>
      </c>
      <c r="B11" s="18">
        <v>2017.0</v>
      </c>
      <c r="C11" s="28">
        <v>10.0</v>
      </c>
      <c r="D11" s="28">
        <v>31.0</v>
      </c>
      <c r="E11" s="28">
        <v>0.0165</v>
      </c>
      <c r="F11" s="28">
        <v>0.076</v>
      </c>
      <c r="G11" s="28">
        <v>0.29</v>
      </c>
      <c r="H11" s="28">
        <v>0.0</v>
      </c>
      <c r="I11" s="28">
        <v>149.0</v>
      </c>
      <c r="J11" s="28">
        <v>174.96</v>
      </c>
      <c r="K11" s="28">
        <v>196.99</v>
      </c>
      <c r="L11" s="28">
        <v>0.0</v>
      </c>
      <c r="M11" s="30">
        <v>0.0</v>
      </c>
      <c r="N11" s="27">
        <v>0.0</v>
      </c>
      <c r="O11" s="28">
        <v>0.0</v>
      </c>
      <c r="P11" s="28">
        <v>8520.0</v>
      </c>
      <c r="Q11" s="28">
        <v>47344.0</v>
      </c>
      <c r="R11" s="32">
        <v>0.0</v>
      </c>
      <c r="S11" s="32">
        <v>0.0</v>
      </c>
      <c r="T11" s="32">
        <v>1.885831</v>
      </c>
      <c r="U11" s="32">
        <v>0.447312</v>
      </c>
      <c r="V11" s="33">
        <v>0.0</v>
      </c>
      <c r="W11" s="28">
        <v>0.0</v>
      </c>
      <c r="X11" s="28">
        <v>0.0</v>
      </c>
      <c r="Y11" s="32">
        <v>0.0</v>
      </c>
      <c r="Z11" s="28">
        <v>43974.29</v>
      </c>
      <c r="AA11" s="59">
        <f t="shared" si="1"/>
        <v>55864</v>
      </c>
      <c r="AB11" s="28">
        <v>1280.52</v>
      </c>
      <c r="AC11" s="28">
        <v>901.24</v>
      </c>
      <c r="AD11" s="28">
        <v>0.0</v>
      </c>
      <c r="AE11" s="25">
        <v>0.0</v>
      </c>
      <c r="AF11" s="25">
        <v>0.0</v>
      </c>
      <c r="AG11" s="25">
        <v>47.99</v>
      </c>
      <c r="AH11" s="25">
        <v>45.544072</v>
      </c>
    </row>
    <row r="12">
      <c r="A12" s="58">
        <v>42746.0</v>
      </c>
      <c r="B12" s="18">
        <v>2017.0</v>
      </c>
      <c r="C12" s="28">
        <v>11.0</v>
      </c>
      <c r="D12" s="28">
        <v>30.0</v>
      </c>
      <c r="E12" s="28">
        <v>0.0165</v>
      </c>
      <c r="F12" s="28">
        <v>0.076</v>
      </c>
      <c r="G12" s="28">
        <v>0.29</v>
      </c>
      <c r="H12" s="28">
        <v>0.0</v>
      </c>
      <c r="I12" s="28">
        <v>149.0</v>
      </c>
      <c r="J12" s="28">
        <v>171.07</v>
      </c>
      <c r="K12" s="28">
        <v>202.17</v>
      </c>
      <c r="L12" s="28">
        <v>0.0</v>
      </c>
      <c r="M12" s="30">
        <v>0.0</v>
      </c>
      <c r="N12" s="27">
        <v>0.0</v>
      </c>
      <c r="O12" s="28">
        <v>0.0</v>
      </c>
      <c r="P12" s="28">
        <v>6783.0</v>
      </c>
      <c r="Q12" s="28">
        <v>40348.0</v>
      </c>
      <c r="R12" s="28">
        <v>0.0</v>
      </c>
      <c r="S12" s="28">
        <v>0.0</v>
      </c>
      <c r="T12" s="32">
        <v>1.900338</v>
      </c>
      <c r="U12" s="32">
        <v>0.450752</v>
      </c>
      <c r="V12" s="33">
        <v>0.0</v>
      </c>
      <c r="W12" s="28">
        <v>0.0</v>
      </c>
      <c r="X12" s="28">
        <v>0.0</v>
      </c>
      <c r="Y12" s="32">
        <v>0.0</v>
      </c>
      <c r="Z12" s="28">
        <v>38870.81</v>
      </c>
      <c r="AA12" s="59">
        <f t="shared" si="1"/>
        <v>47131</v>
      </c>
      <c r="AB12" s="28">
        <v>0.0</v>
      </c>
      <c r="AC12" s="28">
        <v>3077.49</v>
      </c>
      <c r="AD12" s="28">
        <v>0.0</v>
      </c>
      <c r="AE12" s="25">
        <v>0.0</v>
      </c>
      <c r="AF12" s="25">
        <v>0.0</v>
      </c>
      <c r="AG12" s="25">
        <v>53.17</v>
      </c>
      <c r="AH12" s="25">
        <v>45.894489</v>
      </c>
    </row>
    <row r="13">
      <c r="A13" s="58">
        <v>42747.0</v>
      </c>
      <c r="B13" s="18">
        <v>2017.0</v>
      </c>
      <c r="C13" s="28">
        <v>12.0</v>
      </c>
      <c r="D13" s="28">
        <v>31.0</v>
      </c>
      <c r="E13" s="28">
        <v>0.0165</v>
      </c>
      <c r="F13" s="28">
        <v>0.076</v>
      </c>
      <c r="G13" s="28">
        <v>0.29</v>
      </c>
      <c r="H13" s="28">
        <v>0.0</v>
      </c>
      <c r="I13" s="28">
        <v>149.0</v>
      </c>
      <c r="J13" s="28">
        <v>160.7</v>
      </c>
      <c r="K13" s="28">
        <v>196.99</v>
      </c>
      <c r="L13" s="28">
        <v>0.0</v>
      </c>
      <c r="M13" s="30">
        <v>0.0</v>
      </c>
      <c r="N13" s="27">
        <v>0.0</v>
      </c>
      <c r="O13" s="28">
        <v>0.0</v>
      </c>
      <c r="P13" s="28">
        <v>6240.0</v>
      </c>
      <c r="Q13" s="28">
        <v>42565.0</v>
      </c>
      <c r="R13" s="28">
        <v>0.0</v>
      </c>
      <c r="S13" s="28">
        <v>0.0</v>
      </c>
      <c r="T13" s="32">
        <v>1.900335</v>
      </c>
      <c r="U13" s="32">
        <v>0.450752</v>
      </c>
      <c r="V13" s="33">
        <v>0.0</v>
      </c>
      <c r="W13" s="28">
        <v>0.0</v>
      </c>
      <c r="X13" s="28">
        <v>0.0</v>
      </c>
      <c r="Y13" s="32">
        <v>0.0</v>
      </c>
      <c r="Z13" s="28">
        <v>38781.74</v>
      </c>
      <c r="AA13" s="59">
        <f t="shared" si="1"/>
        <v>48805</v>
      </c>
      <c r="AB13" s="28">
        <v>0.0</v>
      </c>
      <c r="AC13" s="28">
        <v>3372.05</v>
      </c>
      <c r="AD13" s="28">
        <v>0.0</v>
      </c>
      <c r="AE13" s="25">
        <v>0.0</v>
      </c>
      <c r="AF13" s="25">
        <v>0.0</v>
      </c>
      <c r="AG13" s="25">
        <v>47.99</v>
      </c>
      <c r="AH13" s="25">
        <v>45.894561</v>
      </c>
    </row>
    <row r="14">
      <c r="A14" s="58">
        <v>43101.0</v>
      </c>
      <c r="B14" s="28">
        <v>2018.0</v>
      </c>
      <c r="C14" s="18">
        <v>1.0</v>
      </c>
      <c r="D14" s="18">
        <v>31.0</v>
      </c>
      <c r="E14" s="61">
        <v>0.0149</v>
      </c>
      <c r="F14" s="28">
        <v>0.0684</v>
      </c>
      <c r="G14" s="28">
        <v>0.29</v>
      </c>
      <c r="H14" s="28">
        <v>0.0</v>
      </c>
      <c r="I14" s="28">
        <v>149.0</v>
      </c>
      <c r="J14" s="28">
        <v>105.4</v>
      </c>
      <c r="K14" s="28">
        <v>130.89</v>
      </c>
      <c r="L14" s="28">
        <v>0.0</v>
      </c>
      <c r="M14" s="30">
        <v>0.0</v>
      </c>
      <c r="N14" s="27">
        <v>0.0</v>
      </c>
      <c r="O14" s="28">
        <v>0.0</v>
      </c>
      <c r="P14" s="28">
        <v>3030.0</v>
      </c>
      <c r="Q14" s="28">
        <v>27425.0</v>
      </c>
      <c r="R14" s="28">
        <v>0.0</v>
      </c>
      <c r="S14" s="28">
        <v>0.0</v>
      </c>
      <c r="T14" s="32">
        <v>1.89034</v>
      </c>
      <c r="U14" s="32">
        <v>0.448382</v>
      </c>
      <c r="V14" s="33">
        <v>0.0</v>
      </c>
      <c r="W14" s="28">
        <v>0.0</v>
      </c>
      <c r="X14" s="28">
        <v>0.0</v>
      </c>
      <c r="Y14" s="32">
        <v>0.0</v>
      </c>
      <c r="Z14" s="28">
        <v>22014.43</v>
      </c>
      <c r="AA14" s="59">
        <f t="shared" si="1"/>
        <v>30455</v>
      </c>
      <c r="AB14" s="28">
        <v>0.0</v>
      </c>
      <c r="AC14" s="28">
        <v>1066.79</v>
      </c>
      <c r="AD14" s="28">
        <v>0.0</v>
      </c>
      <c r="AE14" s="25">
        <v>18.11</v>
      </c>
      <c r="AF14" s="25">
        <v>15.558807</v>
      </c>
      <c r="AG14" s="25">
        <v>0.0</v>
      </c>
      <c r="AH14" s="25">
        <v>0.0</v>
      </c>
    </row>
    <row r="15">
      <c r="A15" s="58">
        <v>43102.0</v>
      </c>
      <c r="B15" s="28">
        <v>2018.0</v>
      </c>
      <c r="C15" s="18">
        <v>2.0</v>
      </c>
      <c r="D15" s="18">
        <v>28.0</v>
      </c>
      <c r="E15" s="28">
        <v>0.016</v>
      </c>
      <c r="F15" s="28">
        <v>0.0534</v>
      </c>
      <c r="G15" s="28">
        <v>0.29</v>
      </c>
      <c r="H15" s="28">
        <v>0.0</v>
      </c>
      <c r="I15" s="28">
        <v>149.0</v>
      </c>
      <c r="J15" s="28">
        <v>72.57</v>
      </c>
      <c r="K15" s="28">
        <v>129.6</v>
      </c>
      <c r="L15" s="28">
        <v>0.0</v>
      </c>
      <c r="M15" s="30">
        <v>0.0</v>
      </c>
      <c r="N15" s="27">
        <v>0.0</v>
      </c>
      <c r="O15" s="28">
        <v>0.0</v>
      </c>
      <c r="P15" s="28">
        <v>3077.0</v>
      </c>
      <c r="Q15" s="28">
        <v>30694.0</v>
      </c>
      <c r="R15" s="28">
        <v>0.0</v>
      </c>
      <c r="S15" s="28">
        <v>0.0</v>
      </c>
      <c r="T15" s="32">
        <v>1.853234</v>
      </c>
      <c r="U15" s="32">
        <v>0.439581</v>
      </c>
      <c r="V15" s="33">
        <v>0.0</v>
      </c>
      <c r="W15" s="28">
        <v>0.0</v>
      </c>
      <c r="X15" s="28">
        <v>0.0</v>
      </c>
      <c r="Y15" s="32">
        <v>0.0</v>
      </c>
      <c r="Z15" s="28">
        <v>22222.782</v>
      </c>
      <c r="AA15" s="59">
        <f t="shared" si="1"/>
        <v>33771</v>
      </c>
      <c r="AB15" s="28">
        <v>0.0</v>
      </c>
      <c r="AC15" s="28">
        <v>0.0</v>
      </c>
      <c r="AD15" s="28">
        <v>0.0</v>
      </c>
      <c r="AE15" s="25">
        <v>19.4</v>
      </c>
      <c r="AF15" s="25">
        <v>15.349485</v>
      </c>
      <c r="AG15" s="25">
        <v>0.0</v>
      </c>
      <c r="AH15" s="25">
        <v>0.0</v>
      </c>
    </row>
    <row r="16">
      <c r="A16" s="58">
        <v>43103.0</v>
      </c>
      <c r="B16" s="28">
        <v>2018.0</v>
      </c>
      <c r="C16" s="18">
        <v>3.0</v>
      </c>
      <c r="D16" s="18">
        <v>31.0</v>
      </c>
      <c r="E16" s="28">
        <v>0.089</v>
      </c>
      <c r="F16" s="28">
        <v>0.0411</v>
      </c>
      <c r="G16" s="28">
        <v>0.29</v>
      </c>
      <c r="H16" s="28">
        <v>0.0</v>
      </c>
      <c r="I16" s="28">
        <v>149.0</v>
      </c>
      <c r="J16" s="28">
        <v>149.47</v>
      </c>
      <c r="K16" s="28">
        <v>160.7</v>
      </c>
      <c r="L16" s="28">
        <v>0.0</v>
      </c>
      <c r="M16" s="30">
        <v>0.0</v>
      </c>
      <c r="N16" s="27">
        <v>0.0</v>
      </c>
      <c r="O16" s="28">
        <v>0.0</v>
      </c>
      <c r="P16" s="28">
        <v>4157.0</v>
      </c>
      <c r="Q16" s="28">
        <v>34423.0</v>
      </c>
      <c r="R16" s="28">
        <v>0.0</v>
      </c>
      <c r="S16" s="28">
        <v>0.0</v>
      </c>
      <c r="T16" s="32">
        <v>1.802843</v>
      </c>
      <c r="U16" s="32">
        <v>0.427628</v>
      </c>
      <c r="V16" s="33">
        <v>0.0</v>
      </c>
      <c r="W16" s="28">
        <v>0.0</v>
      </c>
      <c r="X16" s="28">
        <v>0.0</v>
      </c>
      <c r="Y16" s="32">
        <v>0.0</v>
      </c>
      <c r="Z16" s="28">
        <v>24741.14</v>
      </c>
      <c r="AA16" s="59">
        <f t="shared" si="1"/>
        <v>38580</v>
      </c>
      <c r="AB16" s="28">
        <v>0.0</v>
      </c>
      <c r="AC16" s="28">
        <v>0.0</v>
      </c>
      <c r="AD16" s="28">
        <v>0.0</v>
      </c>
      <c r="AE16" s="25">
        <v>0.0</v>
      </c>
      <c r="AF16" s="25">
        <v>0.0</v>
      </c>
      <c r="AG16" s="25">
        <v>11.7</v>
      </c>
      <c r="AH16" s="25">
        <v>43.539316</v>
      </c>
    </row>
    <row r="17">
      <c r="A17" s="58">
        <v>43104.0</v>
      </c>
      <c r="B17" s="28">
        <v>2018.0</v>
      </c>
      <c r="C17" s="18">
        <v>4.0</v>
      </c>
      <c r="D17" s="18">
        <v>30.0</v>
      </c>
      <c r="E17" s="28">
        <v>0.089</v>
      </c>
      <c r="F17" s="28">
        <v>0.0411</v>
      </c>
      <c r="G17" s="28">
        <v>0.29</v>
      </c>
      <c r="H17" s="28">
        <v>0.0</v>
      </c>
      <c r="I17" s="28">
        <v>149.0</v>
      </c>
      <c r="J17" s="28">
        <v>181.87</v>
      </c>
      <c r="K17" s="28">
        <v>208.22</v>
      </c>
      <c r="L17" s="28">
        <v>0.0</v>
      </c>
      <c r="M17" s="30">
        <v>0.0</v>
      </c>
      <c r="N17" s="27">
        <v>0.0</v>
      </c>
      <c r="O17" s="28">
        <v>0.0</v>
      </c>
      <c r="P17" s="28">
        <v>7983.0</v>
      </c>
      <c r="Q17" s="28">
        <v>50947.0</v>
      </c>
      <c r="R17" s="28">
        <v>0.0</v>
      </c>
      <c r="S17" s="28">
        <v>0.0</v>
      </c>
      <c r="T17" s="32">
        <v>1.777966</v>
      </c>
      <c r="U17" s="32">
        <v>0.421727</v>
      </c>
      <c r="V17" s="33">
        <v>0.0</v>
      </c>
      <c r="W17" s="28">
        <v>0.0</v>
      </c>
      <c r="X17" s="28">
        <v>0.0</v>
      </c>
      <c r="Y17" s="32">
        <v>0.0</v>
      </c>
      <c r="Z17" s="28">
        <v>40658.87</v>
      </c>
      <c r="AA17" s="59">
        <f t="shared" si="1"/>
        <v>58930</v>
      </c>
      <c r="AB17" s="28">
        <v>0.0</v>
      </c>
      <c r="AC17" s="28">
        <v>0.0</v>
      </c>
      <c r="AD17" s="28">
        <v>0.0</v>
      </c>
      <c r="AE17" s="25">
        <v>0.0</v>
      </c>
      <c r="AF17" s="25">
        <v>0.0</v>
      </c>
      <c r="AG17" s="25">
        <v>59.22</v>
      </c>
      <c r="AH17" s="25">
        <v>42.93921</v>
      </c>
    </row>
    <row r="18">
      <c r="A18" s="58">
        <v>43105.0</v>
      </c>
      <c r="B18" s="28">
        <v>2018.0</v>
      </c>
      <c r="C18" s="18">
        <v>5.0</v>
      </c>
      <c r="D18" s="18">
        <v>31.0</v>
      </c>
      <c r="E18" s="28">
        <v>0.089</v>
      </c>
      <c r="F18" s="28">
        <v>0.0411</v>
      </c>
      <c r="G18" s="28">
        <v>0.29</v>
      </c>
      <c r="H18" s="28">
        <v>0.0</v>
      </c>
      <c r="I18" s="28">
        <v>149.0</v>
      </c>
      <c r="J18" s="28">
        <v>173.23</v>
      </c>
      <c r="K18" s="28">
        <v>197.42</v>
      </c>
      <c r="L18" s="28">
        <v>0.0</v>
      </c>
      <c r="M18" s="30">
        <v>0.0</v>
      </c>
      <c r="N18" s="27">
        <v>0.0</v>
      </c>
      <c r="O18" s="28">
        <v>0.0</v>
      </c>
      <c r="P18" s="28">
        <v>7713.0</v>
      </c>
      <c r="Q18" s="28">
        <v>47316.0</v>
      </c>
      <c r="R18" s="28">
        <v>0.0</v>
      </c>
      <c r="S18" s="28">
        <v>0.0</v>
      </c>
      <c r="T18" s="32">
        <v>1.777967</v>
      </c>
      <c r="U18" s="32">
        <v>0.421727</v>
      </c>
      <c r="V18" s="33">
        <v>0.0</v>
      </c>
      <c r="W18" s="28">
        <v>0.0</v>
      </c>
      <c r="X18" s="28">
        <v>0.0</v>
      </c>
      <c r="Y18" s="32">
        <v>0.0</v>
      </c>
      <c r="Z18" s="28">
        <v>38468.93</v>
      </c>
      <c r="AA18" s="59">
        <f t="shared" si="1"/>
        <v>55029</v>
      </c>
      <c r="AB18" s="28">
        <v>264.66</v>
      </c>
      <c r="AC18" s="28">
        <v>0.0</v>
      </c>
      <c r="AD18" s="28">
        <v>0.0</v>
      </c>
      <c r="AE18" s="25">
        <v>0.0</v>
      </c>
      <c r="AF18" s="25">
        <v>0.0</v>
      </c>
      <c r="AG18" s="25">
        <v>48.42</v>
      </c>
      <c r="AH18" s="25">
        <v>42.939075</v>
      </c>
    </row>
    <row r="19">
      <c r="A19" s="58">
        <v>43106.0</v>
      </c>
      <c r="B19" s="28">
        <v>2018.0</v>
      </c>
      <c r="C19" s="18">
        <v>6.0</v>
      </c>
      <c r="D19" s="18">
        <v>30.0</v>
      </c>
      <c r="E19" s="28">
        <v>0.089</v>
      </c>
      <c r="F19" s="28">
        <v>0.0411</v>
      </c>
      <c r="G19" s="28">
        <v>0.29</v>
      </c>
      <c r="H19" s="28">
        <v>0.0</v>
      </c>
      <c r="I19" s="28">
        <v>149.0</v>
      </c>
      <c r="J19" s="28">
        <v>135.21</v>
      </c>
      <c r="K19" s="28">
        <v>127.87</v>
      </c>
      <c r="L19" s="28">
        <v>0.0</v>
      </c>
      <c r="M19" s="30">
        <v>0.0</v>
      </c>
      <c r="N19" s="27">
        <v>0.0</v>
      </c>
      <c r="O19" s="28">
        <v>0.0</v>
      </c>
      <c r="P19" s="28">
        <v>5749.0</v>
      </c>
      <c r="Q19" s="28">
        <v>38847.0</v>
      </c>
      <c r="R19" s="28">
        <v>0.0</v>
      </c>
      <c r="S19" s="28">
        <v>0.0</v>
      </c>
      <c r="T19" s="32">
        <v>1.777968</v>
      </c>
      <c r="U19" s="32">
        <v>0.421727</v>
      </c>
      <c r="V19" s="33">
        <v>0.0</v>
      </c>
      <c r="W19" s="28">
        <v>0.0</v>
      </c>
      <c r="X19" s="28">
        <v>0.0</v>
      </c>
      <c r="Y19" s="32">
        <v>0.0</v>
      </c>
      <c r="Z19" s="28">
        <v>29459.65</v>
      </c>
      <c r="AA19" s="59">
        <f t="shared" si="1"/>
        <v>44596</v>
      </c>
      <c r="AB19" s="28">
        <v>464.32</v>
      </c>
      <c r="AC19" s="28">
        <v>0.0</v>
      </c>
      <c r="AD19" s="28">
        <v>1056.9</v>
      </c>
      <c r="AE19" s="25">
        <v>13.79</v>
      </c>
      <c r="AF19" s="25">
        <v>14.916606</v>
      </c>
      <c r="AG19" s="25">
        <v>0.0</v>
      </c>
      <c r="AH19" s="25">
        <v>0.0</v>
      </c>
    </row>
    <row r="20">
      <c r="A20" s="58">
        <v>43107.0</v>
      </c>
      <c r="B20" s="28">
        <v>2018.0</v>
      </c>
      <c r="C20" s="18">
        <v>7.0</v>
      </c>
      <c r="D20" s="18">
        <v>31.0</v>
      </c>
      <c r="E20" s="35">
        <f>344.93/36541.94</f>
        <v>0.009439290853</v>
      </c>
      <c r="F20" s="35">
        <f>1592.88/36541.94</f>
        <v>0.04359046071</v>
      </c>
      <c r="G20" s="28">
        <v>0.29</v>
      </c>
      <c r="H20" s="28">
        <v>0.0</v>
      </c>
      <c r="I20" s="28">
        <v>149.0</v>
      </c>
      <c r="J20" s="28">
        <v>130.89</v>
      </c>
      <c r="K20" s="28">
        <v>132.19</v>
      </c>
      <c r="L20" s="28">
        <v>0.0</v>
      </c>
      <c r="M20" s="30">
        <v>0.0</v>
      </c>
      <c r="N20" s="27">
        <v>0.0</v>
      </c>
      <c r="O20" s="28">
        <v>0.0</v>
      </c>
      <c r="P20" s="28">
        <v>6958.0</v>
      </c>
      <c r="Q20" s="28">
        <v>40155.0</v>
      </c>
      <c r="R20" s="28">
        <v>0.0</v>
      </c>
      <c r="S20" s="28">
        <v>0.0</v>
      </c>
      <c r="T20" s="32">
        <v>1.873474</v>
      </c>
      <c r="U20" s="32">
        <v>0.473336</v>
      </c>
      <c r="V20" s="33">
        <v>0.0</v>
      </c>
      <c r="W20" s="28">
        <v>0.0</v>
      </c>
      <c r="X20" s="28">
        <v>0.0</v>
      </c>
      <c r="Y20" s="32">
        <v>0.0</v>
      </c>
      <c r="Z20" s="28">
        <v>36541.94</v>
      </c>
      <c r="AA20" s="59">
        <f t="shared" si="1"/>
        <v>47113</v>
      </c>
      <c r="AB20" s="28">
        <v>0.0</v>
      </c>
      <c r="AC20" s="28">
        <v>0.0</v>
      </c>
      <c r="AD20" s="28">
        <v>3569.07</v>
      </c>
      <c r="AE20" s="25">
        <v>16.81</v>
      </c>
      <c r="AF20" s="25">
        <v>15.187388</v>
      </c>
      <c r="AG20" s="25">
        <v>0.0</v>
      </c>
      <c r="AH20" s="25">
        <v>0.0</v>
      </c>
    </row>
    <row r="21" ht="15.75" customHeight="1">
      <c r="A21" s="58">
        <v>43108.0</v>
      </c>
      <c r="B21" s="28">
        <v>2018.0</v>
      </c>
      <c r="C21" s="28">
        <v>8.0</v>
      </c>
      <c r="D21" s="28">
        <v>31.0</v>
      </c>
      <c r="E21" s="28">
        <v>0.0098</v>
      </c>
      <c r="F21" s="35">
        <v>0.0452</v>
      </c>
      <c r="G21" s="28">
        <v>0.29</v>
      </c>
      <c r="H21" s="28">
        <v>0.0</v>
      </c>
      <c r="I21" s="28">
        <v>149.0</v>
      </c>
      <c r="J21" s="28">
        <v>126.57</v>
      </c>
      <c r="K21" s="28">
        <v>117.5</v>
      </c>
      <c r="L21" s="28">
        <v>0.0</v>
      </c>
      <c r="M21" s="30">
        <v>0.0</v>
      </c>
      <c r="N21" s="27">
        <v>0.0</v>
      </c>
      <c r="O21" s="28">
        <v>0.0</v>
      </c>
      <c r="P21" s="28">
        <v>4728.0</v>
      </c>
      <c r="Q21" s="28">
        <v>33021.0</v>
      </c>
      <c r="R21" s="28">
        <v>0.0</v>
      </c>
      <c r="S21" s="28">
        <v>0.0</v>
      </c>
      <c r="T21" s="32">
        <v>1.942369</v>
      </c>
      <c r="U21" s="32">
        <v>0.50911</v>
      </c>
      <c r="V21" s="33">
        <v>0.0</v>
      </c>
      <c r="W21" s="28">
        <v>0.0</v>
      </c>
      <c r="X21" s="28">
        <v>0.0</v>
      </c>
      <c r="Y21" s="32">
        <v>0.0</v>
      </c>
      <c r="Z21" s="28">
        <v>30194.66</v>
      </c>
      <c r="AA21" s="59">
        <f t="shared" si="1"/>
        <v>37749</v>
      </c>
      <c r="AB21" s="28">
        <v>0.0</v>
      </c>
      <c r="AC21" s="28">
        <v>0.0</v>
      </c>
      <c r="AD21" s="28">
        <v>2867.48</v>
      </c>
      <c r="AE21" s="25">
        <v>22.43</v>
      </c>
      <c r="AF21" s="25">
        <v>15.397682</v>
      </c>
      <c r="AG21" s="25">
        <v>0.0</v>
      </c>
      <c r="AH21" s="25">
        <v>0.0</v>
      </c>
    </row>
    <row r="22" ht="15.75" customHeight="1">
      <c r="A22" s="58">
        <v>43109.0</v>
      </c>
      <c r="B22" s="28">
        <v>2018.0</v>
      </c>
      <c r="C22" s="28">
        <v>9.0</v>
      </c>
      <c r="D22" s="28">
        <v>30.0</v>
      </c>
      <c r="E22" s="35">
        <v>0.0115</v>
      </c>
      <c r="F22" s="35">
        <v>0.0531</v>
      </c>
      <c r="G22" s="28">
        <v>0.29</v>
      </c>
      <c r="H22" s="28">
        <v>0.0</v>
      </c>
      <c r="I22" s="28">
        <v>149.0</v>
      </c>
      <c r="J22" s="28">
        <v>158.97</v>
      </c>
      <c r="K22" s="28">
        <v>130.89</v>
      </c>
      <c r="L22" s="28">
        <v>0.0</v>
      </c>
      <c r="M22" s="30">
        <v>0.0</v>
      </c>
      <c r="N22" s="27">
        <v>0.0</v>
      </c>
      <c r="O22" s="28">
        <v>0.0</v>
      </c>
      <c r="P22" s="28">
        <v>6817.0</v>
      </c>
      <c r="Q22" s="28">
        <v>41172.0</v>
      </c>
      <c r="R22" s="28">
        <v>0.0</v>
      </c>
      <c r="S22" s="28">
        <v>0.0</v>
      </c>
      <c r="T22" s="32">
        <v>1.96214</v>
      </c>
      <c r="U22" s="32">
        <v>0.514293</v>
      </c>
      <c r="V22" s="33">
        <v>0.0</v>
      </c>
      <c r="W22" s="28">
        <v>0.0</v>
      </c>
      <c r="X22" s="28">
        <v>0.0</v>
      </c>
      <c r="Y22" s="32">
        <v>0.0</v>
      </c>
      <c r="Z22" s="28">
        <v>40570.87</v>
      </c>
      <c r="AA22" s="59">
        <f t="shared" si="1"/>
        <v>47989</v>
      </c>
      <c r="AB22" s="28">
        <v>0.0</v>
      </c>
      <c r="AC22" s="28">
        <v>0.0</v>
      </c>
      <c r="AD22" s="28">
        <v>3682.28</v>
      </c>
      <c r="AE22" s="25">
        <v>0.0</v>
      </c>
      <c r="AF22" s="25">
        <v>0.0</v>
      </c>
      <c r="AG22" s="25">
        <v>9.97</v>
      </c>
      <c r="AH22" s="25">
        <v>44.81344</v>
      </c>
    </row>
    <row r="23" ht="15.75" customHeight="1">
      <c r="A23" s="58">
        <v>43110.0</v>
      </c>
      <c r="B23" s="28">
        <v>2018.0</v>
      </c>
      <c r="C23" s="28">
        <v>10.0</v>
      </c>
      <c r="D23" s="28">
        <v>31.0</v>
      </c>
      <c r="E23" s="35">
        <v>0.0165</v>
      </c>
      <c r="F23" s="35">
        <v>0.076</v>
      </c>
      <c r="G23" s="28">
        <v>0.29</v>
      </c>
      <c r="H23" s="28">
        <v>0.0</v>
      </c>
      <c r="I23" s="28">
        <v>149.0</v>
      </c>
      <c r="J23" s="28">
        <v>176.25</v>
      </c>
      <c r="K23" s="28">
        <v>186.62</v>
      </c>
      <c r="L23" s="28">
        <v>0.0</v>
      </c>
      <c r="M23" s="30">
        <v>0.0</v>
      </c>
      <c r="N23" s="27">
        <v>0.0</v>
      </c>
      <c r="O23" s="28">
        <v>0.0</v>
      </c>
      <c r="P23" s="28">
        <v>7555.0</v>
      </c>
      <c r="Q23" s="28">
        <v>44924.0</v>
      </c>
      <c r="R23" s="28">
        <v>0.0</v>
      </c>
      <c r="S23" s="28">
        <v>0.0</v>
      </c>
      <c r="T23" s="32">
        <v>2.012874</v>
      </c>
      <c r="U23" s="32">
        <v>0.527591</v>
      </c>
      <c r="V23" s="33">
        <v>0.0</v>
      </c>
      <c r="W23" s="28">
        <v>0.0</v>
      </c>
      <c r="X23" s="28">
        <v>0.0</v>
      </c>
      <c r="Y23" s="32">
        <v>0.0</v>
      </c>
      <c r="Z23" s="28">
        <v>45099.9</v>
      </c>
      <c r="AA23" s="59">
        <f t="shared" si="1"/>
        <v>52479</v>
      </c>
      <c r="AB23" s="28">
        <v>0.0</v>
      </c>
      <c r="AC23" s="28">
        <v>0.0</v>
      </c>
      <c r="AD23" s="28">
        <v>3973.58</v>
      </c>
      <c r="AE23" s="25">
        <v>0.0</v>
      </c>
      <c r="AF23" s="25">
        <v>0.0</v>
      </c>
      <c r="AG23" s="25">
        <v>37.62</v>
      </c>
      <c r="AH23" s="25">
        <v>45.971823</v>
      </c>
    </row>
    <row r="24" ht="15.75" customHeight="1">
      <c r="A24" s="58">
        <v>43111.0</v>
      </c>
      <c r="B24" s="28">
        <v>2018.0</v>
      </c>
      <c r="C24" s="28">
        <v>11.0</v>
      </c>
      <c r="D24" s="28">
        <v>30.0</v>
      </c>
      <c r="E24" s="35">
        <v>0.0165</v>
      </c>
      <c r="F24" s="35">
        <v>0.076</v>
      </c>
      <c r="G24" s="28">
        <v>0.29</v>
      </c>
      <c r="H24" s="28">
        <v>0.0</v>
      </c>
      <c r="I24" s="28">
        <v>149.0</v>
      </c>
      <c r="J24" s="28">
        <v>161.56</v>
      </c>
      <c r="K24" s="28">
        <v>161.56</v>
      </c>
      <c r="L24" s="28">
        <v>0.0</v>
      </c>
      <c r="M24" s="30">
        <v>0.0</v>
      </c>
      <c r="N24" s="27">
        <v>0.0</v>
      </c>
      <c r="O24" s="28">
        <v>0.0</v>
      </c>
      <c r="P24" s="28">
        <v>6859.0</v>
      </c>
      <c r="Q24" s="28">
        <v>43494.0</v>
      </c>
      <c r="R24" s="28">
        <v>0.0</v>
      </c>
      <c r="S24" s="28">
        <v>0.0</v>
      </c>
      <c r="T24" s="32">
        <v>2.070474</v>
      </c>
      <c r="U24" s="32">
        <v>0.542688</v>
      </c>
      <c r="V24" s="33">
        <v>0.0</v>
      </c>
      <c r="W24" s="28">
        <v>0.0</v>
      </c>
      <c r="X24" s="28">
        <v>0.0</v>
      </c>
      <c r="Y24" s="32">
        <v>0.0</v>
      </c>
      <c r="Z24" s="28">
        <v>42663.71</v>
      </c>
      <c r="AA24" s="59">
        <f t="shared" si="1"/>
        <v>50353</v>
      </c>
      <c r="AB24" s="28">
        <v>259.28</v>
      </c>
      <c r="AC24" s="28">
        <v>0.0</v>
      </c>
      <c r="AD24" s="28">
        <v>2780.56</v>
      </c>
      <c r="AE24" s="25">
        <v>0.0</v>
      </c>
      <c r="AF24" s="25">
        <v>0.0</v>
      </c>
      <c r="AG24" s="25">
        <v>12.56</v>
      </c>
      <c r="AH24" s="25">
        <v>47.28742</v>
      </c>
    </row>
    <row r="25" ht="15.75" customHeight="1">
      <c r="A25" s="58">
        <v>43112.0</v>
      </c>
      <c r="B25" s="28">
        <v>2018.0</v>
      </c>
      <c r="C25" s="28">
        <v>12.0</v>
      </c>
      <c r="D25" s="28">
        <v>31.0</v>
      </c>
      <c r="E25" s="35">
        <f>772.11/44164.34</f>
        <v>0.01748265682</v>
      </c>
      <c r="F25" s="35">
        <f>2740.87/44164.34</f>
        <v>0.06206070327</v>
      </c>
      <c r="G25" s="28">
        <v>0.29</v>
      </c>
      <c r="H25" s="28">
        <v>0.0</v>
      </c>
      <c r="I25" s="28">
        <v>149.0</v>
      </c>
      <c r="J25" s="28">
        <v>173.66</v>
      </c>
      <c r="K25" s="28">
        <v>205.63</v>
      </c>
      <c r="L25" s="28">
        <v>0.0</v>
      </c>
      <c r="M25" s="30">
        <v>0.0</v>
      </c>
      <c r="N25" s="27">
        <v>0.0</v>
      </c>
      <c r="O25" s="28">
        <v>0.0</v>
      </c>
      <c r="P25" s="28">
        <v>6975.0</v>
      </c>
      <c r="Q25" s="28">
        <v>44667.0</v>
      </c>
      <c r="R25" s="28">
        <v>0.0</v>
      </c>
      <c r="S25" s="28">
        <v>0.0</v>
      </c>
      <c r="T25" s="32">
        <v>2.070475</v>
      </c>
      <c r="U25" s="32">
        <v>0.542688</v>
      </c>
      <c r="V25" s="33">
        <v>0.0</v>
      </c>
      <c r="W25" s="28">
        <v>0.0</v>
      </c>
      <c r="X25" s="28">
        <v>0.0</v>
      </c>
      <c r="Y25" s="32">
        <v>0.0</v>
      </c>
      <c r="Z25" s="28">
        <v>44164.34</v>
      </c>
      <c r="AA25" s="59">
        <f t="shared" si="1"/>
        <v>51642</v>
      </c>
      <c r="AB25" s="28">
        <v>573.3</v>
      </c>
      <c r="AC25" s="28">
        <v>0.0</v>
      </c>
      <c r="AD25" s="28">
        <v>0.0</v>
      </c>
      <c r="AE25" s="25">
        <v>0.0</v>
      </c>
      <c r="AF25" s="25">
        <v>0.0</v>
      </c>
      <c r="AG25" s="25">
        <v>56.63</v>
      </c>
      <c r="AH25" s="25">
        <v>47.287127</v>
      </c>
    </row>
    <row r="26" ht="15.75" customHeight="1">
      <c r="A26" s="58">
        <v>43466.0</v>
      </c>
      <c r="B26" s="28">
        <v>2019.0</v>
      </c>
      <c r="C26" s="18">
        <v>1.0</v>
      </c>
      <c r="D26" s="18">
        <v>31.0</v>
      </c>
      <c r="E26" s="41">
        <v>0.0143</v>
      </c>
      <c r="F26" s="35">
        <v>0.0657</v>
      </c>
      <c r="G26" s="28">
        <v>0.29</v>
      </c>
      <c r="H26" s="28">
        <v>0.0</v>
      </c>
      <c r="I26" s="28">
        <v>149.0</v>
      </c>
      <c r="J26" s="28">
        <v>123.55</v>
      </c>
      <c r="K26" s="28">
        <v>181.0</v>
      </c>
      <c r="L26" s="28">
        <v>0.0</v>
      </c>
      <c r="M26" s="28">
        <v>0.0</v>
      </c>
      <c r="N26" s="28">
        <v>0.0</v>
      </c>
      <c r="O26" s="28">
        <v>0.0</v>
      </c>
      <c r="P26" s="28">
        <v>3247.0</v>
      </c>
      <c r="Q26" s="28">
        <v>33767.0</v>
      </c>
      <c r="R26" s="28">
        <v>0.0</v>
      </c>
      <c r="S26" s="28">
        <v>0.0</v>
      </c>
      <c r="T26" s="32">
        <v>2.055704</v>
      </c>
      <c r="U26" s="32">
        <v>0.538817</v>
      </c>
      <c r="V26" s="33">
        <v>0.0</v>
      </c>
      <c r="W26" s="28">
        <v>0.0</v>
      </c>
      <c r="X26" s="28">
        <v>0.0</v>
      </c>
      <c r="Y26" s="32">
        <v>0.0</v>
      </c>
      <c r="Z26" s="28">
        <v>28654.24</v>
      </c>
      <c r="AA26" s="59">
        <f t="shared" si="1"/>
        <v>37014</v>
      </c>
      <c r="AB26" s="28">
        <v>0.0</v>
      </c>
      <c r="AC26" s="28">
        <v>0.0</v>
      </c>
      <c r="AD26" s="28">
        <v>0.0</v>
      </c>
      <c r="AE26" s="25">
        <v>0.0</v>
      </c>
      <c r="AF26" s="25">
        <v>0.0</v>
      </c>
      <c r="AG26" s="25" t="s">
        <v>101</v>
      </c>
      <c r="AH26" s="25">
        <v>46.950313</v>
      </c>
    </row>
    <row r="27" ht="15.75" customHeight="1">
      <c r="A27" s="58">
        <v>43467.0</v>
      </c>
      <c r="B27" s="28">
        <v>2019.0</v>
      </c>
      <c r="C27" s="18">
        <v>2.0</v>
      </c>
      <c r="D27" s="18">
        <v>28.0</v>
      </c>
      <c r="E27" s="41">
        <v>0.0125</v>
      </c>
      <c r="F27" s="35">
        <v>0.0575</v>
      </c>
      <c r="G27" s="28">
        <v>0.29</v>
      </c>
      <c r="H27" s="28">
        <v>0.0</v>
      </c>
      <c r="I27" s="28">
        <v>149.0</v>
      </c>
      <c r="J27" s="28">
        <v>64.36</v>
      </c>
      <c r="K27" s="28">
        <v>146.44</v>
      </c>
      <c r="L27" s="28">
        <v>0.0</v>
      </c>
      <c r="M27" s="28">
        <v>0.0</v>
      </c>
      <c r="N27" s="28">
        <v>0.0</v>
      </c>
      <c r="O27" s="28">
        <v>0.0</v>
      </c>
      <c r="P27" s="28">
        <v>2662.0</v>
      </c>
      <c r="Q27" s="28">
        <v>35326.0</v>
      </c>
      <c r="R27" s="28">
        <v>0.0</v>
      </c>
      <c r="S27" s="28">
        <v>0.0</v>
      </c>
      <c r="T27" s="32">
        <v>2.018024</v>
      </c>
      <c r="U27" s="32">
        <v>0.52894</v>
      </c>
      <c r="V27" s="33">
        <v>0.0</v>
      </c>
      <c r="W27" s="28">
        <v>2.0</v>
      </c>
      <c r="X27" s="28">
        <v>0.0</v>
      </c>
      <c r="Y27" s="32">
        <v>0.45</v>
      </c>
      <c r="Z27" s="28">
        <v>25920.65</v>
      </c>
      <c r="AA27" s="59">
        <f t="shared" si="1"/>
        <v>37988</v>
      </c>
      <c r="AB27" s="28">
        <v>0.0</v>
      </c>
      <c r="AC27" s="28">
        <v>0.0</v>
      </c>
      <c r="AD27" s="28">
        <v>0.0</v>
      </c>
      <c r="AE27" s="25">
        <v>2.56</v>
      </c>
      <c r="AF27" s="25">
        <v>15.8125</v>
      </c>
      <c r="AG27" s="25">
        <v>0.0</v>
      </c>
      <c r="AH27" s="25">
        <v>0.0</v>
      </c>
    </row>
    <row r="28" ht="15.75" customHeight="1">
      <c r="A28" s="58">
        <v>43468.0</v>
      </c>
      <c r="B28" s="28">
        <v>2019.0</v>
      </c>
      <c r="C28" s="18">
        <v>3.0</v>
      </c>
      <c r="D28" s="18">
        <v>31.0</v>
      </c>
      <c r="E28" s="41">
        <v>0.0125</v>
      </c>
      <c r="F28" s="35">
        <v>0.0575</v>
      </c>
      <c r="G28" s="28">
        <v>0.29</v>
      </c>
      <c r="H28" s="28">
        <v>0.0</v>
      </c>
      <c r="I28" s="28">
        <v>149.0</v>
      </c>
      <c r="J28" s="28">
        <v>80.35</v>
      </c>
      <c r="K28" s="28">
        <v>150.76</v>
      </c>
      <c r="L28" s="28">
        <v>0.0</v>
      </c>
      <c r="M28" s="28">
        <v>0.0</v>
      </c>
      <c r="N28" s="28">
        <v>0.0</v>
      </c>
      <c r="O28" s="28">
        <v>0.0</v>
      </c>
      <c r="P28" s="28">
        <v>2790.0</v>
      </c>
      <c r="Q28" s="28">
        <v>31216.0</v>
      </c>
      <c r="R28" s="28">
        <v>0.0</v>
      </c>
      <c r="S28" s="28">
        <v>0.0</v>
      </c>
      <c r="T28" s="32">
        <v>1.991566</v>
      </c>
      <c r="U28" s="32">
        <v>0.522007</v>
      </c>
      <c r="V28" s="33">
        <v>0.0</v>
      </c>
      <c r="W28" s="28">
        <v>0.0</v>
      </c>
      <c r="X28" s="28">
        <v>0.0</v>
      </c>
      <c r="Y28" s="32">
        <v>0.0</v>
      </c>
      <c r="Z28" s="28">
        <v>24543.23</v>
      </c>
      <c r="AA28" s="59">
        <f t="shared" si="1"/>
        <v>34006</v>
      </c>
      <c r="AB28" s="28">
        <v>0.0</v>
      </c>
      <c r="AC28" s="28">
        <v>0.0</v>
      </c>
      <c r="AD28" s="28">
        <v>0.0</v>
      </c>
      <c r="AE28" s="25">
        <v>0.0</v>
      </c>
      <c r="AF28" s="25">
        <v>0.0</v>
      </c>
      <c r="AG28" s="25">
        <v>0.0</v>
      </c>
      <c r="AH28" s="25">
        <v>0.0</v>
      </c>
    </row>
    <row r="29" ht="15.75" customHeight="1">
      <c r="A29" s="58">
        <v>43469.0</v>
      </c>
      <c r="B29" s="28">
        <v>2019.0</v>
      </c>
      <c r="C29" s="18">
        <v>4.0</v>
      </c>
      <c r="D29" s="18">
        <v>30.0</v>
      </c>
      <c r="E29" s="41">
        <v>0.0125</v>
      </c>
      <c r="F29" s="35">
        <v>0.0575</v>
      </c>
      <c r="G29" s="28">
        <v>0.29</v>
      </c>
      <c r="H29" s="28">
        <v>0.0</v>
      </c>
      <c r="I29" s="28">
        <v>149.0</v>
      </c>
      <c r="J29" s="28">
        <v>159.84</v>
      </c>
      <c r="K29" s="28">
        <v>175.82</v>
      </c>
      <c r="L29" s="28">
        <v>0.0</v>
      </c>
      <c r="M29" s="28">
        <v>0.0</v>
      </c>
      <c r="N29" s="28">
        <v>0.0</v>
      </c>
      <c r="O29" s="28">
        <v>0.0</v>
      </c>
      <c r="P29" s="28">
        <v>7834.0</v>
      </c>
      <c r="Q29" s="28">
        <v>47804.0</v>
      </c>
      <c r="R29" s="28">
        <v>0.0</v>
      </c>
      <c r="S29" s="28">
        <v>0.0</v>
      </c>
      <c r="T29" s="32">
        <v>1.982199</v>
      </c>
      <c r="U29" s="32">
        <v>0.51955</v>
      </c>
      <c r="V29" s="33">
        <v>0.0</v>
      </c>
      <c r="W29" s="28">
        <v>0.0</v>
      </c>
      <c r="X29" s="28">
        <v>0.0</v>
      </c>
      <c r="Y29" s="32">
        <v>0.0</v>
      </c>
      <c r="Z29" s="28">
        <v>42948.37</v>
      </c>
      <c r="AA29" s="59">
        <f t="shared" si="1"/>
        <v>55638</v>
      </c>
      <c r="AB29" s="28">
        <v>0.0</v>
      </c>
      <c r="AC29" s="28">
        <v>0.0</v>
      </c>
      <c r="AD29" s="28">
        <v>0.0</v>
      </c>
      <c r="AE29" s="25">
        <v>0.0</v>
      </c>
      <c r="AF29" s="25">
        <v>0.0</v>
      </c>
      <c r="AG29" s="25">
        <v>26.82</v>
      </c>
      <c r="AH29" s="25">
        <v>45.271066</v>
      </c>
    </row>
    <row r="30" ht="15.75" customHeight="1">
      <c r="A30" s="58">
        <v>43470.0</v>
      </c>
      <c r="B30" s="28">
        <v>2019.0</v>
      </c>
      <c r="C30" s="18">
        <v>5.0</v>
      </c>
      <c r="D30" s="18">
        <v>31.0</v>
      </c>
      <c r="E30" s="41">
        <v>0.0125</v>
      </c>
      <c r="F30" s="35">
        <v>0.0575</v>
      </c>
      <c r="G30" s="28">
        <v>0.29</v>
      </c>
      <c r="H30" s="28">
        <v>0.0</v>
      </c>
      <c r="I30" s="28">
        <v>149.0</v>
      </c>
      <c r="J30" s="28">
        <v>162.43</v>
      </c>
      <c r="K30" s="28">
        <v>183.6</v>
      </c>
      <c r="L30" s="28">
        <v>0.0</v>
      </c>
      <c r="M30" s="28">
        <v>0.0</v>
      </c>
      <c r="N30" s="28">
        <v>0.0</v>
      </c>
      <c r="O30" s="28">
        <v>0.0</v>
      </c>
      <c r="P30" s="28">
        <v>7211.0</v>
      </c>
      <c r="Q30" s="28">
        <v>44862.0</v>
      </c>
      <c r="R30" s="28">
        <v>0.0</v>
      </c>
      <c r="S30" s="28">
        <v>0.0</v>
      </c>
      <c r="T30" s="32">
        <v>1.982198</v>
      </c>
      <c r="U30" s="32">
        <v>0.51955</v>
      </c>
      <c r="V30" s="33">
        <v>0.0</v>
      </c>
      <c r="W30" s="28">
        <v>0.0</v>
      </c>
      <c r="X30" s="28">
        <v>0.0</v>
      </c>
      <c r="Y30" s="32">
        <v>0.0</v>
      </c>
      <c r="Z30" s="28">
        <v>41101.11</v>
      </c>
      <c r="AA30" s="59">
        <f t="shared" si="1"/>
        <v>52073</v>
      </c>
      <c r="AB30" s="28">
        <v>273.11</v>
      </c>
      <c r="AC30" s="28">
        <v>0.0</v>
      </c>
      <c r="AD30" s="28">
        <v>0.0</v>
      </c>
      <c r="AE30" s="25">
        <v>0.0</v>
      </c>
      <c r="AF30" s="25">
        <v>0.0</v>
      </c>
      <c r="AG30" s="25">
        <v>34.6</v>
      </c>
      <c r="AH30" s="25">
        <v>45.271098</v>
      </c>
    </row>
    <row r="31" ht="15.75" customHeight="1">
      <c r="A31" s="58">
        <v>43471.0</v>
      </c>
      <c r="B31" s="28">
        <v>2019.0</v>
      </c>
      <c r="C31" s="18">
        <v>6.0</v>
      </c>
      <c r="D31" s="18">
        <v>30.0</v>
      </c>
      <c r="E31" s="41">
        <v>0.0111</v>
      </c>
      <c r="F31" s="35">
        <v>0.0509</v>
      </c>
      <c r="G31" s="28">
        <v>0.29</v>
      </c>
      <c r="H31" s="28">
        <v>0.0</v>
      </c>
      <c r="I31" s="28">
        <v>149.0</v>
      </c>
      <c r="J31" s="28">
        <v>130.03</v>
      </c>
      <c r="K31" s="28">
        <v>123.12</v>
      </c>
      <c r="L31" s="28">
        <v>0.0</v>
      </c>
      <c r="M31" s="28">
        <v>0.0</v>
      </c>
      <c r="N31" s="28">
        <v>0.0</v>
      </c>
      <c r="O31" s="28">
        <v>0.0</v>
      </c>
      <c r="P31" s="28">
        <v>5892.0</v>
      </c>
      <c r="Q31" s="28">
        <v>39753.0</v>
      </c>
      <c r="R31" s="28">
        <v>0.0</v>
      </c>
      <c r="S31" s="28">
        <v>0.0</v>
      </c>
      <c r="T31" s="32">
        <v>1.978932</v>
      </c>
      <c r="U31" s="32">
        <v>0.518694</v>
      </c>
      <c r="V31" s="33">
        <v>0.0</v>
      </c>
      <c r="W31" s="28">
        <v>0.0</v>
      </c>
      <c r="X31" s="28">
        <v>0.0</v>
      </c>
      <c r="Y31" s="32">
        <v>0.0</v>
      </c>
      <c r="Z31" s="28">
        <v>33936.88</v>
      </c>
      <c r="AA31" s="59">
        <f t="shared" si="1"/>
        <v>45645</v>
      </c>
      <c r="AB31" s="28">
        <v>473.85</v>
      </c>
      <c r="AC31" s="28">
        <v>0.0</v>
      </c>
      <c r="AD31" s="28">
        <v>0.0</v>
      </c>
      <c r="AE31" s="25">
        <v>18.97</v>
      </c>
      <c r="AF31" s="25">
        <v>15.597259</v>
      </c>
      <c r="AG31" s="25">
        <v>0.0</v>
      </c>
      <c r="AH31" s="25">
        <v>0.0</v>
      </c>
    </row>
    <row r="32" ht="15.75" customHeight="1">
      <c r="A32" s="58">
        <v>43472.0</v>
      </c>
      <c r="B32" s="28">
        <v>2019.0</v>
      </c>
      <c r="C32" s="18">
        <v>7.0</v>
      </c>
      <c r="D32" s="18">
        <v>31.0</v>
      </c>
      <c r="E32" s="41">
        <v>0.0103</v>
      </c>
      <c r="F32" s="35">
        <v>0.0472</v>
      </c>
      <c r="G32" s="28">
        <v>0.29</v>
      </c>
      <c r="H32" s="28">
        <v>0.0</v>
      </c>
      <c r="I32" s="28">
        <v>149.0</v>
      </c>
      <c r="J32" s="42">
        <v>136.51</v>
      </c>
      <c r="K32" s="42">
        <v>135.21</v>
      </c>
      <c r="L32" s="42">
        <v>0.0</v>
      </c>
      <c r="M32" s="28">
        <v>0.0</v>
      </c>
      <c r="N32" s="42">
        <v>0.0</v>
      </c>
      <c r="O32" s="42">
        <v>0.0</v>
      </c>
      <c r="P32" s="42">
        <v>6494.0</v>
      </c>
      <c r="Q32" s="42">
        <v>40039.0</v>
      </c>
      <c r="R32" s="42">
        <v>0.0</v>
      </c>
      <c r="S32" s="42">
        <v>0.0</v>
      </c>
      <c r="T32" s="42">
        <v>1.975852</v>
      </c>
      <c r="U32" s="42">
        <v>0.519692</v>
      </c>
      <c r="V32" s="33">
        <v>0.0</v>
      </c>
      <c r="W32" s="28">
        <v>0.0</v>
      </c>
      <c r="X32" s="28">
        <v>0.0</v>
      </c>
      <c r="Y32" s="32">
        <v>0.0</v>
      </c>
      <c r="Z32" s="42">
        <v>35025.02</v>
      </c>
      <c r="AA32" s="59">
        <f t="shared" si="1"/>
        <v>46533</v>
      </c>
      <c r="AB32" s="42">
        <v>356.35</v>
      </c>
      <c r="AC32" s="42">
        <v>0.0</v>
      </c>
      <c r="AD32" s="42">
        <v>0.0</v>
      </c>
      <c r="AE32" s="46">
        <v>12.49</v>
      </c>
      <c r="AF32" s="46">
        <v>14.995196</v>
      </c>
      <c r="AG32" s="46">
        <v>0.0</v>
      </c>
      <c r="AH32" s="46">
        <v>0.0</v>
      </c>
    </row>
    <row r="33" ht="15.75" customHeight="1">
      <c r="A33" s="58">
        <v>43473.0</v>
      </c>
      <c r="B33" s="28">
        <v>2019.0</v>
      </c>
      <c r="C33" s="28">
        <v>8.0</v>
      </c>
      <c r="D33" s="28">
        <v>31.0</v>
      </c>
      <c r="E33" s="41">
        <v>0.0104</v>
      </c>
      <c r="F33" s="35">
        <v>0.0476</v>
      </c>
      <c r="G33" s="28">
        <v>0.29</v>
      </c>
      <c r="H33" s="28">
        <v>0.0</v>
      </c>
      <c r="I33" s="28">
        <v>149.0</v>
      </c>
      <c r="J33" s="42">
        <v>105.84</v>
      </c>
      <c r="K33" s="42">
        <v>98.06</v>
      </c>
      <c r="L33" s="42">
        <v>0.0</v>
      </c>
      <c r="M33" s="46">
        <v>0.0</v>
      </c>
      <c r="N33" s="42">
        <v>0.0</v>
      </c>
      <c r="O33" s="42">
        <v>0.0</v>
      </c>
      <c r="P33" s="42">
        <v>4140.0</v>
      </c>
      <c r="Q33" s="42">
        <v>31669.0</v>
      </c>
      <c r="R33" s="42">
        <v>0.0</v>
      </c>
      <c r="S33" s="42">
        <v>0.0</v>
      </c>
      <c r="T33" s="42">
        <v>1.972959</v>
      </c>
      <c r="U33" s="42">
        <v>0.520125</v>
      </c>
      <c r="V33" s="33">
        <v>0.0</v>
      </c>
      <c r="W33" s="28">
        <v>0.0</v>
      </c>
      <c r="X33" s="28">
        <v>0.0</v>
      </c>
      <c r="Y33" s="32">
        <v>0.0</v>
      </c>
      <c r="Z33" s="42">
        <v>27142.55</v>
      </c>
      <c r="AA33" s="59">
        <f t="shared" si="1"/>
        <v>35809</v>
      </c>
      <c r="AB33" s="42">
        <v>555.04</v>
      </c>
      <c r="AC33" s="42">
        <v>715.53</v>
      </c>
      <c r="AD33" s="42">
        <v>0.0</v>
      </c>
      <c r="AE33" s="46">
        <v>43.16</v>
      </c>
      <c r="AF33" s="46">
        <v>14.591752</v>
      </c>
      <c r="AG33" s="46">
        <v>0.0</v>
      </c>
      <c r="AH33" s="46">
        <v>0.0</v>
      </c>
    </row>
    <row r="34" ht="15.75" customHeight="1">
      <c r="A34" s="58">
        <v>43474.0</v>
      </c>
      <c r="B34" s="28">
        <v>2019.0</v>
      </c>
      <c r="C34" s="28">
        <v>9.0</v>
      </c>
      <c r="D34" s="28">
        <v>30.0</v>
      </c>
      <c r="E34" s="41">
        <v>0.0106</v>
      </c>
      <c r="F34" s="35">
        <v>0.0486</v>
      </c>
      <c r="G34" s="28">
        <v>0.29</v>
      </c>
      <c r="H34" s="28">
        <v>0.0</v>
      </c>
      <c r="I34" s="28">
        <v>149.0</v>
      </c>
      <c r="J34" s="42">
        <v>177.55</v>
      </c>
      <c r="K34" s="42">
        <v>184.46</v>
      </c>
      <c r="L34" s="42">
        <v>0.0</v>
      </c>
      <c r="M34" s="46">
        <v>0.0</v>
      </c>
      <c r="N34" s="42">
        <v>0.0</v>
      </c>
      <c r="O34" s="42">
        <v>0.0</v>
      </c>
      <c r="P34" s="42">
        <v>7246.0</v>
      </c>
      <c r="Q34" s="42">
        <v>41463.0</v>
      </c>
      <c r="R34" s="42">
        <v>0.0</v>
      </c>
      <c r="S34" s="42">
        <v>0.0</v>
      </c>
      <c r="T34" s="42">
        <v>1.97523</v>
      </c>
      <c r="U34" s="42">
        <v>0.520723</v>
      </c>
      <c r="V34" s="33">
        <v>0.0</v>
      </c>
      <c r="W34" s="28">
        <v>0.0</v>
      </c>
      <c r="X34" s="28">
        <v>0.0</v>
      </c>
      <c r="Y34" s="32">
        <v>0.0</v>
      </c>
      <c r="Z34" s="42">
        <v>41746.56</v>
      </c>
      <c r="AA34" s="59">
        <f t="shared" si="1"/>
        <v>48709</v>
      </c>
      <c r="AB34" s="42">
        <v>0.0</v>
      </c>
      <c r="AC34" s="42">
        <v>2990.17</v>
      </c>
      <c r="AD34" s="42">
        <v>0.0</v>
      </c>
      <c r="AE34" s="46">
        <v>0.0</v>
      </c>
      <c r="AF34" s="46">
        <v>0.0</v>
      </c>
      <c r="AG34" s="46">
        <v>35.46</v>
      </c>
      <c r="AH34" s="46">
        <v>42.205303</v>
      </c>
    </row>
    <row r="35" ht="15.75" customHeight="1">
      <c r="A35" s="58">
        <v>43475.0</v>
      </c>
      <c r="B35" s="28">
        <v>2019.0</v>
      </c>
      <c r="C35" s="28">
        <v>10.0</v>
      </c>
      <c r="D35" s="28">
        <v>31.0</v>
      </c>
      <c r="E35" s="41">
        <v>0.0106</v>
      </c>
      <c r="F35" s="35">
        <v>0.0486</v>
      </c>
      <c r="G35" s="28">
        <v>0.29</v>
      </c>
      <c r="H35" s="28">
        <v>0.0</v>
      </c>
      <c r="I35" s="28">
        <v>149.0</v>
      </c>
      <c r="J35" s="42">
        <v>180.14</v>
      </c>
      <c r="K35" s="42">
        <v>219.02</v>
      </c>
      <c r="L35" s="42">
        <v>0.0</v>
      </c>
      <c r="M35" s="46">
        <v>0.0</v>
      </c>
      <c r="N35" s="42">
        <v>0.0</v>
      </c>
      <c r="O35" s="42">
        <v>0.0</v>
      </c>
      <c r="P35" s="42">
        <v>7724.0</v>
      </c>
      <c r="Q35" s="42">
        <v>44853.0</v>
      </c>
      <c r="R35" s="42">
        <v>0.0</v>
      </c>
      <c r="S35" s="42">
        <v>0.0</v>
      </c>
      <c r="T35" s="42">
        <v>1.97758</v>
      </c>
      <c r="U35" s="42">
        <v>0.521343</v>
      </c>
      <c r="V35" s="33">
        <v>0.0</v>
      </c>
      <c r="W35" s="28">
        <v>0.0</v>
      </c>
      <c r="X35" s="28">
        <v>0.0</v>
      </c>
      <c r="Y35" s="32">
        <v>0.0</v>
      </c>
      <c r="Z35" s="42">
        <v>45577.8</v>
      </c>
      <c r="AA35" s="59">
        <f t="shared" si="1"/>
        <v>52577</v>
      </c>
      <c r="AB35" s="42">
        <v>411.81</v>
      </c>
      <c r="AC35" s="42">
        <v>2133.25</v>
      </c>
      <c r="AD35" s="42">
        <v>0.0</v>
      </c>
      <c r="AE35" s="46">
        <v>0.0</v>
      </c>
      <c r="AF35" s="46">
        <v>0.0</v>
      </c>
      <c r="AG35" s="46">
        <v>70.02</v>
      </c>
      <c r="AH35" s="46">
        <v>42.255498</v>
      </c>
    </row>
    <row r="36" ht="15.75" customHeight="1">
      <c r="A36" s="58">
        <v>43476.0</v>
      </c>
      <c r="B36" s="28">
        <v>2019.0</v>
      </c>
      <c r="C36" s="28">
        <v>11.0</v>
      </c>
      <c r="D36" s="28">
        <v>30.0</v>
      </c>
      <c r="E36" s="41">
        <v>0.0097</v>
      </c>
      <c r="F36" s="35">
        <v>0.0443</v>
      </c>
      <c r="G36" s="28">
        <v>0.29</v>
      </c>
      <c r="H36" s="28">
        <v>0.0</v>
      </c>
      <c r="I36" s="28">
        <v>149.0</v>
      </c>
      <c r="J36" s="42">
        <v>204.76</v>
      </c>
      <c r="K36" s="42">
        <v>240.19</v>
      </c>
      <c r="L36" s="42">
        <v>0.0</v>
      </c>
      <c r="M36" s="46">
        <v>0.0</v>
      </c>
      <c r="N36" s="42">
        <v>0.0</v>
      </c>
      <c r="O36" s="42">
        <v>0.0</v>
      </c>
      <c r="P36" s="42">
        <v>8005.0</v>
      </c>
      <c r="Q36" s="42">
        <v>49640.0</v>
      </c>
      <c r="R36" s="42">
        <v>0.0</v>
      </c>
      <c r="S36" s="42">
        <v>0.0</v>
      </c>
      <c r="T36" s="42">
        <v>1.97199</v>
      </c>
      <c r="U36" s="42">
        <v>0.519869</v>
      </c>
      <c r="V36" s="33">
        <v>0.0</v>
      </c>
      <c r="W36" s="28">
        <v>0.0</v>
      </c>
      <c r="X36" s="28">
        <v>0.0</v>
      </c>
      <c r="Y36" s="32">
        <v>0.0</v>
      </c>
      <c r="Z36" s="42">
        <v>49548.04</v>
      </c>
      <c r="AA36" s="59">
        <f t="shared" si="1"/>
        <v>57645</v>
      </c>
      <c r="AB36" s="42">
        <v>903.77</v>
      </c>
      <c r="AC36" s="42">
        <v>1170.29</v>
      </c>
      <c r="AD36" s="42">
        <v>0.0</v>
      </c>
      <c r="AE36" s="46">
        <v>0.0</v>
      </c>
      <c r="AF36" s="46">
        <v>0.0</v>
      </c>
      <c r="AG36" s="46">
        <v>91.19</v>
      </c>
      <c r="AH36" s="46">
        <v>42.136089</v>
      </c>
    </row>
    <row r="37" ht="15.75" customHeight="1">
      <c r="A37" s="58">
        <v>43477.0</v>
      </c>
      <c r="B37" s="28">
        <v>2019.0</v>
      </c>
      <c r="C37" s="28">
        <v>12.0</v>
      </c>
      <c r="D37" s="28">
        <v>31.0</v>
      </c>
      <c r="E37" s="41">
        <v>0.01023</v>
      </c>
      <c r="F37" s="35">
        <v>0.0466</v>
      </c>
      <c r="G37" s="28">
        <v>0.29</v>
      </c>
      <c r="H37" s="28">
        <v>0.0</v>
      </c>
      <c r="I37" s="28">
        <v>149.0</v>
      </c>
      <c r="J37" s="42">
        <v>197.42</v>
      </c>
      <c r="K37" s="42">
        <v>219.45</v>
      </c>
      <c r="L37" s="42">
        <v>0.0</v>
      </c>
      <c r="M37" s="46">
        <v>0.0</v>
      </c>
      <c r="N37" s="42">
        <v>0.0</v>
      </c>
      <c r="O37" s="42">
        <v>0.0</v>
      </c>
      <c r="P37" s="42">
        <v>8282.0</v>
      </c>
      <c r="Q37" s="42">
        <v>48778.0</v>
      </c>
      <c r="R37" s="42">
        <v>0.0</v>
      </c>
      <c r="S37" s="42">
        <v>0.0</v>
      </c>
      <c r="T37" s="42">
        <v>1.964979</v>
      </c>
      <c r="U37" s="42">
        <v>0.518021</v>
      </c>
      <c r="V37" s="33">
        <v>0.0</v>
      </c>
      <c r="W37" s="28">
        <v>0.0</v>
      </c>
      <c r="X37" s="28">
        <v>0.0</v>
      </c>
      <c r="Y37" s="32">
        <v>0.0</v>
      </c>
      <c r="Z37" s="42">
        <v>49015.78</v>
      </c>
      <c r="AA37" s="59">
        <f t="shared" si="1"/>
        <v>57060</v>
      </c>
      <c r="AB37" s="42">
        <v>349.36</v>
      </c>
      <c r="AC37" s="42">
        <v>2547.31</v>
      </c>
      <c r="AD37" s="42">
        <v>0.0</v>
      </c>
      <c r="AE37" s="46">
        <v>0.0</v>
      </c>
      <c r="AF37" s="46">
        <v>0.0</v>
      </c>
      <c r="AG37" s="46">
        <v>70.45</v>
      </c>
      <c r="AH37" s="46">
        <v>41.986231</v>
      </c>
    </row>
    <row r="38" ht="15.75" customHeight="1">
      <c r="A38" s="58">
        <v>43831.0</v>
      </c>
      <c r="B38" s="42">
        <v>2020.0</v>
      </c>
      <c r="C38" s="18">
        <v>1.0</v>
      </c>
      <c r="D38" s="18">
        <v>31.0</v>
      </c>
      <c r="E38" s="42">
        <v>0.0111</v>
      </c>
      <c r="F38" s="42">
        <v>0.0509</v>
      </c>
      <c r="G38" s="46">
        <v>0.29</v>
      </c>
      <c r="H38" s="42">
        <v>0.0</v>
      </c>
      <c r="I38" s="42">
        <v>149.0</v>
      </c>
      <c r="J38" s="42">
        <v>139.1</v>
      </c>
      <c r="K38" s="42">
        <v>155.95</v>
      </c>
      <c r="L38" s="42">
        <v>0.0</v>
      </c>
      <c r="M38" s="42">
        <v>0.0</v>
      </c>
      <c r="N38" s="42">
        <v>0.0</v>
      </c>
      <c r="O38" s="42">
        <v>0.0</v>
      </c>
      <c r="P38" s="42">
        <v>3326.0</v>
      </c>
      <c r="Q38" s="42">
        <v>31420.0</v>
      </c>
      <c r="R38" s="42">
        <v>0.0</v>
      </c>
      <c r="S38" s="42">
        <v>0.0</v>
      </c>
      <c r="T38" s="42">
        <v>1.97589</v>
      </c>
      <c r="U38" s="42">
        <v>0.520899</v>
      </c>
      <c r="V38" s="33">
        <v>1.0</v>
      </c>
      <c r="W38" s="28">
        <v>1.0</v>
      </c>
      <c r="X38" s="28">
        <v>0.41</v>
      </c>
      <c r="Y38" s="32">
        <v>0.41</v>
      </c>
      <c r="Z38" s="42">
        <v>25425.75</v>
      </c>
      <c r="AA38" s="59">
        <f t="shared" si="1"/>
        <v>34746</v>
      </c>
      <c r="AB38" s="42">
        <v>716.39</v>
      </c>
      <c r="AC38" s="42">
        <v>0.0</v>
      </c>
      <c r="AD38" s="42">
        <v>0.0</v>
      </c>
      <c r="AE38" s="46">
        <v>0.0</v>
      </c>
      <c r="AF38" s="46">
        <v>0.0</v>
      </c>
      <c r="AG38" s="46">
        <v>0.0</v>
      </c>
      <c r="AH38" s="46">
        <v>0.0</v>
      </c>
    </row>
    <row r="39" ht="15.75" customHeight="1">
      <c r="A39" s="58">
        <v>43832.0</v>
      </c>
      <c r="B39" s="42">
        <v>2020.0</v>
      </c>
      <c r="C39" s="18">
        <v>2.0</v>
      </c>
      <c r="D39" s="18">
        <v>29.0</v>
      </c>
      <c r="E39" s="42">
        <v>0.0107</v>
      </c>
      <c r="F39" s="42">
        <v>0.0491</v>
      </c>
      <c r="G39" s="42">
        <v>0.29</v>
      </c>
      <c r="H39" s="42">
        <v>0.0</v>
      </c>
      <c r="I39" s="42">
        <v>149.0</v>
      </c>
      <c r="J39" s="42">
        <v>66.96</v>
      </c>
      <c r="K39" s="42">
        <v>158.97</v>
      </c>
      <c r="L39" s="42">
        <v>0.0</v>
      </c>
      <c r="M39" s="42">
        <v>0.0</v>
      </c>
      <c r="N39" s="42">
        <v>0.0</v>
      </c>
      <c r="O39" s="42">
        <v>0.0</v>
      </c>
      <c r="P39" s="42">
        <v>3080.0</v>
      </c>
      <c r="Q39" s="42">
        <v>37826.0</v>
      </c>
      <c r="R39" s="42">
        <v>0.0</v>
      </c>
      <c r="S39" s="42">
        <v>0.0</v>
      </c>
      <c r="T39" s="42">
        <v>1.983734</v>
      </c>
      <c r="U39" s="42">
        <v>0.522965</v>
      </c>
      <c r="V39" s="33">
        <v>0.0</v>
      </c>
      <c r="W39" s="28">
        <v>0.0</v>
      </c>
      <c r="X39" s="28">
        <v>0.0</v>
      </c>
      <c r="Y39" s="32">
        <v>0.0</v>
      </c>
      <c r="Z39" s="42">
        <v>28538.28</v>
      </c>
      <c r="AA39" s="59">
        <f t="shared" si="1"/>
        <v>40906</v>
      </c>
      <c r="AB39" s="42">
        <v>567.75</v>
      </c>
      <c r="AC39" s="42">
        <v>0.0</v>
      </c>
      <c r="AD39" s="42">
        <v>0.0</v>
      </c>
      <c r="AE39" s="46">
        <v>0.0</v>
      </c>
      <c r="AF39" s="46">
        <v>0.0</v>
      </c>
      <c r="AG39" s="46">
        <v>9.97</v>
      </c>
      <c r="AH39" s="46">
        <v>42.386158</v>
      </c>
    </row>
    <row r="40" ht="15.75" customHeight="1">
      <c r="A40" s="58">
        <v>43833.0</v>
      </c>
      <c r="B40" s="42">
        <v>2020.0</v>
      </c>
      <c r="C40" s="18">
        <v>3.0</v>
      </c>
      <c r="D40" s="18">
        <v>31.0</v>
      </c>
      <c r="E40" s="42">
        <v>0.0105</v>
      </c>
      <c r="F40" s="42">
        <v>0.0485</v>
      </c>
      <c r="G40" s="42">
        <v>0.29</v>
      </c>
      <c r="H40" s="42">
        <v>0.0</v>
      </c>
      <c r="I40" s="42">
        <v>149.0</v>
      </c>
      <c r="J40" s="42">
        <v>155.52</v>
      </c>
      <c r="K40" s="42">
        <v>212.54</v>
      </c>
      <c r="L40" s="42">
        <v>0.0</v>
      </c>
      <c r="M40" s="42">
        <v>0.0</v>
      </c>
      <c r="N40" s="42">
        <v>0.0</v>
      </c>
      <c r="O40" s="42">
        <v>0.0</v>
      </c>
      <c r="P40" s="42">
        <v>5069.0</v>
      </c>
      <c r="Q40" s="42">
        <v>42604.0</v>
      </c>
      <c r="R40" s="42">
        <v>0.0</v>
      </c>
      <c r="S40" s="42">
        <v>0.0</v>
      </c>
      <c r="T40" s="42">
        <v>1.978479</v>
      </c>
      <c r="U40" s="42">
        <v>0.52158</v>
      </c>
      <c r="V40" s="33">
        <v>0.0</v>
      </c>
      <c r="W40" s="28">
        <v>2.0</v>
      </c>
      <c r="X40" s="28">
        <v>0.0</v>
      </c>
      <c r="Y40" s="32">
        <v>0.415</v>
      </c>
      <c r="Z40" s="42">
        <v>36921.68</v>
      </c>
      <c r="AA40" s="59">
        <f t="shared" si="1"/>
        <v>47673</v>
      </c>
      <c r="AB40" s="42">
        <v>0.0</v>
      </c>
      <c r="AC40" s="42">
        <v>0.0</v>
      </c>
      <c r="AD40" s="42">
        <v>0.0</v>
      </c>
      <c r="AE40" s="46">
        <v>0.0</v>
      </c>
      <c r="AF40" s="46">
        <v>0.0</v>
      </c>
      <c r="AG40" s="46">
        <v>63.54</v>
      </c>
      <c r="AH40" s="46">
        <v>42.274945</v>
      </c>
    </row>
    <row r="41" ht="15.75" customHeight="1">
      <c r="A41" s="58">
        <v>43834.0</v>
      </c>
      <c r="B41" s="42">
        <v>2020.0</v>
      </c>
      <c r="C41" s="18">
        <v>4.0</v>
      </c>
      <c r="D41" s="18">
        <v>30.0</v>
      </c>
      <c r="E41" s="42">
        <v>0.0102</v>
      </c>
      <c r="F41" s="42">
        <v>0.0467</v>
      </c>
      <c r="G41" s="42">
        <v>0.29</v>
      </c>
      <c r="H41" s="42">
        <v>0.0</v>
      </c>
      <c r="I41" s="42">
        <v>149.0</v>
      </c>
      <c r="J41" s="42">
        <v>173.66</v>
      </c>
      <c r="K41" s="42">
        <v>243.21</v>
      </c>
      <c r="L41" s="42">
        <v>0.0</v>
      </c>
      <c r="M41" s="42">
        <v>0.0</v>
      </c>
      <c r="N41" s="42">
        <v>0.0</v>
      </c>
      <c r="O41" s="42">
        <v>0.0</v>
      </c>
      <c r="P41" s="42">
        <v>3702.0</v>
      </c>
      <c r="Q41" s="42">
        <v>31164.0</v>
      </c>
      <c r="R41" s="42">
        <v>0.0</v>
      </c>
      <c r="S41" s="42">
        <v>0.0</v>
      </c>
      <c r="T41" s="42">
        <v>1.974706</v>
      </c>
      <c r="U41" s="42">
        <v>0.520586</v>
      </c>
      <c r="V41" s="33">
        <v>0.0</v>
      </c>
      <c r="W41" s="28">
        <v>0.0</v>
      </c>
      <c r="X41" s="28">
        <v>0.0</v>
      </c>
      <c r="Y41" s="32">
        <v>0.0</v>
      </c>
      <c r="Z41" s="42">
        <v>30459.71</v>
      </c>
      <c r="AA41" s="59">
        <f t="shared" si="1"/>
        <v>34866</v>
      </c>
      <c r="AB41" s="42">
        <v>0.0</v>
      </c>
      <c r="AC41" s="42">
        <v>0.0</v>
      </c>
      <c r="AD41" s="42">
        <v>0.0</v>
      </c>
      <c r="AE41" s="46">
        <v>0.0</v>
      </c>
      <c r="AF41" s="46">
        <v>0.0</v>
      </c>
      <c r="AG41" s="46">
        <v>94.21</v>
      </c>
      <c r="AH41" s="46">
        <v>42.194247</v>
      </c>
    </row>
    <row r="42" ht="15.75" customHeight="1">
      <c r="A42" s="58">
        <v>43835.0</v>
      </c>
      <c r="B42" s="42">
        <v>2020.0</v>
      </c>
      <c r="C42" s="18">
        <v>5.0</v>
      </c>
      <c r="D42" s="18">
        <v>31.0</v>
      </c>
      <c r="E42" s="42">
        <v>0.098</v>
      </c>
      <c r="F42" s="42">
        <v>0.0448</v>
      </c>
      <c r="G42" s="42">
        <v>0.29</v>
      </c>
      <c r="H42" s="42">
        <v>0.0</v>
      </c>
      <c r="I42" s="42">
        <v>149.0</v>
      </c>
      <c r="J42" s="42">
        <v>48.81</v>
      </c>
      <c r="K42" s="42">
        <v>50.54</v>
      </c>
      <c r="L42" s="42">
        <v>0.0</v>
      </c>
      <c r="M42" s="42">
        <v>0.0</v>
      </c>
      <c r="N42" s="42">
        <v>0.0</v>
      </c>
      <c r="O42" s="42">
        <v>0.0</v>
      </c>
      <c r="P42" s="42">
        <v>1980.0</v>
      </c>
      <c r="Q42" s="42">
        <v>21659.0</v>
      </c>
      <c r="R42" s="42">
        <v>0.0</v>
      </c>
      <c r="S42" s="42">
        <v>0.0</v>
      </c>
      <c r="T42" s="42">
        <v>1.968061</v>
      </c>
      <c r="U42" s="42">
        <v>0.518837</v>
      </c>
      <c r="V42" s="33">
        <v>0.0</v>
      </c>
      <c r="W42" s="28">
        <v>0.0</v>
      </c>
      <c r="X42" s="28">
        <v>0.0</v>
      </c>
      <c r="Y42" s="32">
        <v>0.0</v>
      </c>
      <c r="Z42" s="42">
        <v>16567.11</v>
      </c>
      <c r="AA42" s="59">
        <f t="shared" si="1"/>
        <v>23639</v>
      </c>
      <c r="AB42" s="42">
        <v>0.0</v>
      </c>
      <c r="AC42" s="42">
        <v>0.0</v>
      </c>
      <c r="AD42" s="42">
        <v>0.0</v>
      </c>
      <c r="AE42" s="46">
        <v>98.46</v>
      </c>
      <c r="AF42" s="46">
        <v>14.566524</v>
      </c>
      <c r="AG42" s="46">
        <v>0.0</v>
      </c>
      <c r="AH42" s="46">
        <v>0.0</v>
      </c>
    </row>
    <row r="43" ht="15.75" customHeight="1">
      <c r="A43" s="58">
        <v>43836.0</v>
      </c>
      <c r="B43" s="42">
        <v>2020.0</v>
      </c>
      <c r="C43" s="18">
        <v>6.0</v>
      </c>
      <c r="D43" s="18">
        <v>30.0</v>
      </c>
      <c r="E43" s="42">
        <v>0.094</v>
      </c>
      <c r="F43" s="42">
        <v>0.0434</v>
      </c>
      <c r="G43" s="42">
        <v>0.29</v>
      </c>
      <c r="H43" s="42">
        <v>0.0</v>
      </c>
      <c r="I43" s="42">
        <v>149.0</v>
      </c>
      <c r="J43" s="42">
        <v>53.56</v>
      </c>
      <c r="K43" s="42">
        <v>50.72</v>
      </c>
      <c r="L43" s="42">
        <v>0.0</v>
      </c>
      <c r="M43" s="42">
        <v>0.0</v>
      </c>
      <c r="N43" s="42">
        <v>0.0</v>
      </c>
      <c r="O43" s="42">
        <v>0.0</v>
      </c>
      <c r="P43" s="42">
        <v>2547.0</v>
      </c>
      <c r="Q43" s="42">
        <v>21866.0</v>
      </c>
      <c r="R43" s="42">
        <v>0.0</v>
      </c>
      <c r="S43" s="42">
        <v>0.0</v>
      </c>
      <c r="T43" s="42"/>
      <c r="U43" s="42"/>
      <c r="V43" s="33">
        <v>0.0</v>
      </c>
      <c r="W43" s="28">
        <v>4.0</v>
      </c>
      <c r="X43" s="28">
        <v>0.0</v>
      </c>
      <c r="Y43" s="32">
        <v>0.415</v>
      </c>
      <c r="Z43" s="42">
        <v>17808.82</v>
      </c>
      <c r="AA43" s="59">
        <f t="shared" si="1"/>
        <v>24413</v>
      </c>
      <c r="AB43" s="42">
        <v>0.0</v>
      </c>
      <c r="AC43" s="42">
        <v>0.0</v>
      </c>
      <c r="AD43" s="42">
        <v>0.0</v>
      </c>
      <c r="AE43" s="46">
        <v>93.28</v>
      </c>
      <c r="AF43" s="46">
        <v>14.534198</v>
      </c>
      <c r="AG43" s="46">
        <v>0.0</v>
      </c>
      <c r="AH43" s="46">
        <v>0.0</v>
      </c>
    </row>
    <row r="44" ht="15.75" customHeight="1">
      <c r="A44" s="26"/>
      <c r="B44" s="49"/>
      <c r="C44" s="18"/>
      <c r="D44" s="18"/>
      <c r="E44" s="49"/>
      <c r="F44" s="49"/>
      <c r="G44" s="49"/>
      <c r="H44" s="49"/>
      <c r="I44" s="49"/>
      <c r="J44" s="49"/>
      <c r="K44" s="49"/>
      <c r="L44" s="18"/>
      <c r="M44" s="50"/>
      <c r="N44" s="24"/>
      <c r="O44" s="24"/>
      <c r="P44" s="51"/>
      <c r="Q44" s="52"/>
      <c r="R44" s="24"/>
      <c r="S44" s="24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34"/>
      <c r="AF44" s="34"/>
      <c r="AG44" s="34"/>
      <c r="AH44" s="34"/>
    </row>
    <row r="45" ht="15.75" customHeight="1">
      <c r="A45" s="26"/>
      <c r="B45" s="49"/>
      <c r="C45" s="28"/>
      <c r="D45" s="28"/>
      <c r="E45" s="49"/>
      <c r="F45" s="49"/>
      <c r="G45" s="49"/>
      <c r="H45" s="49"/>
      <c r="I45" s="49"/>
      <c r="J45" s="49"/>
      <c r="K45" s="49"/>
      <c r="L45" s="24"/>
      <c r="M45" s="50"/>
      <c r="N45" s="24"/>
      <c r="O45" s="24"/>
      <c r="P45" s="51"/>
      <c r="Q45" s="52"/>
      <c r="R45" s="24"/>
      <c r="S45" s="24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34"/>
      <c r="AF45" s="34"/>
      <c r="AG45" s="34"/>
      <c r="AH45" s="34"/>
    </row>
    <row r="46" ht="15.75" customHeight="1">
      <c r="A46" s="26"/>
      <c r="B46" s="49"/>
      <c r="C46" s="28"/>
      <c r="D46" s="28"/>
      <c r="E46" s="49"/>
      <c r="F46" s="49"/>
      <c r="G46" s="49"/>
      <c r="H46" s="49"/>
      <c r="I46" s="49"/>
      <c r="J46" s="49"/>
      <c r="K46" s="49"/>
      <c r="L46" s="24"/>
      <c r="M46" s="50"/>
      <c r="N46" s="24"/>
      <c r="O46" s="24"/>
      <c r="P46" s="51"/>
      <c r="Q46" s="52"/>
      <c r="R46" s="24"/>
      <c r="S46" s="24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34"/>
      <c r="AF46" s="25"/>
      <c r="AG46" s="25"/>
      <c r="AH46" s="25"/>
    </row>
    <row r="47" ht="15.75" customHeight="1">
      <c r="A47" s="26"/>
      <c r="B47" s="49"/>
      <c r="C47" s="28"/>
      <c r="D47" s="28"/>
      <c r="E47" s="24"/>
      <c r="F47" s="24"/>
      <c r="G47" s="49"/>
      <c r="H47" s="49"/>
      <c r="I47" s="49"/>
      <c r="J47" s="49"/>
      <c r="K47" s="49"/>
      <c r="L47" s="24"/>
      <c r="M47" s="50"/>
      <c r="N47" s="24"/>
      <c r="O47" s="24"/>
      <c r="P47" s="51"/>
      <c r="Q47" s="52"/>
      <c r="R47" s="24"/>
      <c r="S47" s="24"/>
      <c r="T47" s="49"/>
      <c r="U47" s="49"/>
      <c r="V47" s="49"/>
      <c r="W47" s="49"/>
      <c r="X47" s="24"/>
      <c r="Y47" s="49"/>
      <c r="Z47" s="49"/>
      <c r="AA47" s="49"/>
      <c r="AB47" s="49"/>
      <c r="AC47" s="49"/>
      <c r="AD47" s="49"/>
      <c r="AE47" s="34"/>
      <c r="AF47" s="25"/>
      <c r="AG47" s="25"/>
      <c r="AH47" s="25"/>
    </row>
    <row r="48" ht="15.75" customHeight="1">
      <c r="A48" s="26"/>
      <c r="B48" s="49"/>
      <c r="C48" s="28"/>
      <c r="D48" s="28"/>
      <c r="E48" s="24"/>
      <c r="F48" s="24"/>
      <c r="G48" s="49"/>
      <c r="H48" s="49"/>
      <c r="I48" s="49"/>
      <c r="J48" s="49"/>
      <c r="K48" s="49"/>
      <c r="L48" s="18"/>
      <c r="M48" s="50"/>
      <c r="N48" s="24"/>
      <c r="O48" s="24"/>
      <c r="P48" s="51"/>
      <c r="Q48" s="52"/>
      <c r="R48" s="24"/>
      <c r="S48" s="24"/>
      <c r="T48" s="49"/>
      <c r="U48" s="49"/>
      <c r="V48" s="49"/>
      <c r="W48" s="49"/>
      <c r="X48" s="24"/>
      <c r="Y48" s="49"/>
      <c r="Z48" s="49"/>
      <c r="AA48" s="49"/>
      <c r="AB48" s="49"/>
      <c r="AC48" s="49"/>
      <c r="AD48" s="49"/>
      <c r="AE48" s="34"/>
      <c r="AF48" s="34"/>
      <c r="AG48" s="34"/>
      <c r="AH48" s="34"/>
    </row>
    <row r="49" ht="15.75" customHeight="1">
      <c r="A49" s="26"/>
      <c r="B49" s="49"/>
      <c r="C49" s="28"/>
      <c r="D49" s="28"/>
      <c r="E49" s="24"/>
      <c r="F49" s="24"/>
      <c r="G49" s="49"/>
      <c r="H49" s="49"/>
      <c r="I49" s="49"/>
      <c r="J49" s="49"/>
      <c r="K49" s="49"/>
      <c r="L49" s="18"/>
      <c r="M49" s="50"/>
      <c r="N49" s="24"/>
      <c r="O49" s="24"/>
      <c r="P49" s="51"/>
      <c r="Q49" s="52"/>
      <c r="R49" s="24"/>
      <c r="S49" s="24"/>
      <c r="T49" s="49"/>
      <c r="U49" s="49"/>
      <c r="V49" s="49"/>
      <c r="W49" s="49"/>
      <c r="X49" s="24"/>
      <c r="Y49" s="49"/>
      <c r="Z49" s="49"/>
      <c r="AA49" s="49"/>
      <c r="AB49" s="49"/>
      <c r="AC49" s="49"/>
      <c r="AD49" s="49"/>
      <c r="AE49" s="34"/>
      <c r="AF49" s="34"/>
      <c r="AG49" s="34"/>
      <c r="AH49" s="34"/>
    </row>
    <row r="50" ht="15.75" customHeight="1">
      <c r="A50" s="26"/>
      <c r="B50" s="49"/>
      <c r="C50" s="49"/>
      <c r="D50" s="18"/>
      <c r="E50" s="24"/>
      <c r="F50" s="24"/>
      <c r="G50" s="49"/>
      <c r="H50" s="49"/>
      <c r="I50" s="49"/>
      <c r="J50" s="49"/>
      <c r="K50" s="49"/>
      <c r="L50" s="18"/>
      <c r="M50" s="50"/>
      <c r="N50" s="24"/>
      <c r="O50" s="24"/>
      <c r="P50" s="51"/>
      <c r="Q50" s="52"/>
      <c r="R50" s="24"/>
      <c r="S50" s="24"/>
      <c r="T50" s="49"/>
      <c r="U50" s="49"/>
      <c r="V50" s="49"/>
      <c r="W50" s="49"/>
      <c r="X50" s="24"/>
      <c r="Y50" s="49"/>
      <c r="Z50" s="49"/>
      <c r="AA50" s="49"/>
      <c r="AB50" s="49"/>
      <c r="AC50" s="49"/>
      <c r="AD50" s="49"/>
      <c r="AE50" s="34"/>
      <c r="AF50" s="34"/>
      <c r="AG50" s="34"/>
      <c r="AH50" s="34"/>
    </row>
    <row r="51" ht="15.75" customHeight="1">
      <c r="A51" s="26"/>
      <c r="B51" s="49"/>
      <c r="C51" s="49"/>
      <c r="D51" s="18"/>
      <c r="E51" s="49"/>
      <c r="F51" s="49"/>
      <c r="G51" s="49"/>
      <c r="H51" s="49"/>
      <c r="I51" s="49"/>
      <c r="J51" s="49"/>
      <c r="K51" s="49"/>
      <c r="L51" s="18"/>
      <c r="M51" s="50"/>
      <c r="N51" s="24"/>
      <c r="O51" s="24"/>
      <c r="P51" s="51"/>
      <c r="Q51" s="52"/>
      <c r="R51" s="24"/>
      <c r="S51" s="24"/>
      <c r="T51" s="49"/>
      <c r="U51" s="49"/>
      <c r="V51" s="49"/>
      <c r="W51" s="49"/>
      <c r="X51" s="24"/>
      <c r="Y51" s="49"/>
      <c r="Z51" s="49"/>
      <c r="AA51" s="49"/>
      <c r="AB51" s="49"/>
      <c r="AC51" s="49"/>
      <c r="AD51" s="49"/>
      <c r="AE51" s="34"/>
      <c r="AF51" s="34"/>
      <c r="AG51" s="34"/>
      <c r="AH51" s="34"/>
    </row>
    <row r="52" ht="15.75" customHeight="1">
      <c r="A52" s="26"/>
      <c r="B52" s="49"/>
      <c r="C52" s="49"/>
      <c r="D52" s="18"/>
      <c r="E52" s="49"/>
      <c r="F52" s="49"/>
      <c r="G52" s="49"/>
      <c r="H52" s="49"/>
      <c r="I52" s="49"/>
      <c r="J52" s="49"/>
      <c r="K52" s="49"/>
      <c r="L52" s="18"/>
      <c r="M52" s="50"/>
      <c r="N52" s="24"/>
      <c r="O52" s="24"/>
      <c r="P52" s="51"/>
      <c r="Q52" s="52"/>
      <c r="R52" s="24"/>
      <c r="S52" s="24"/>
      <c r="T52" s="49"/>
      <c r="U52" s="49"/>
      <c r="V52" s="49"/>
      <c r="W52" s="49"/>
      <c r="X52" s="24"/>
      <c r="Y52" s="49"/>
      <c r="Z52" s="49"/>
      <c r="AA52" s="49"/>
      <c r="AB52" s="49"/>
      <c r="AC52" s="49"/>
      <c r="AD52" s="49"/>
      <c r="AE52" s="34"/>
      <c r="AF52" s="34"/>
      <c r="AG52" s="34"/>
      <c r="AH52" s="34"/>
    </row>
    <row r="53" ht="15.75" customHeight="1">
      <c r="A53" s="26"/>
      <c r="B53" s="49"/>
      <c r="C53" s="49"/>
      <c r="D53" s="18"/>
      <c r="E53" s="49"/>
      <c r="F53" s="49"/>
      <c r="G53" s="49"/>
      <c r="H53" s="49"/>
      <c r="I53" s="49"/>
      <c r="J53" s="49"/>
      <c r="K53" s="49"/>
      <c r="L53" s="24"/>
      <c r="M53" s="50"/>
      <c r="N53" s="24"/>
      <c r="O53" s="24"/>
      <c r="P53" s="51"/>
      <c r="Q53" s="52"/>
      <c r="R53" s="24"/>
      <c r="S53" s="24"/>
      <c r="T53" s="49"/>
      <c r="U53" s="49"/>
      <c r="V53" s="49"/>
      <c r="W53" s="49"/>
      <c r="X53" s="24"/>
      <c r="Y53" s="49"/>
      <c r="Z53" s="49"/>
      <c r="AA53" s="49"/>
      <c r="AB53" s="49"/>
      <c r="AC53" s="49"/>
      <c r="AD53" s="49"/>
      <c r="AE53" s="34"/>
      <c r="AF53" s="25"/>
      <c r="AG53" s="25"/>
      <c r="AH53" s="25"/>
    </row>
    <row r="54" ht="15.75" customHeight="1">
      <c r="A54" s="26"/>
      <c r="B54" s="49"/>
      <c r="C54" s="49"/>
      <c r="D54" s="18"/>
      <c r="E54" s="24"/>
      <c r="F54" s="24"/>
      <c r="G54" s="49"/>
      <c r="H54" s="49"/>
      <c r="I54" s="49"/>
      <c r="J54" s="49"/>
      <c r="K54" s="49"/>
      <c r="L54" s="24"/>
      <c r="M54" s="50"/>
      <c r="N54" s="24"/>
      <c r="O54" s="24"/>
      <c r="P54" s="51"/>
      <c r="Q54" s="52"/>
      <c r="R54" s="24"/>
      <c r="S54" s="24"/>
      <c r="T54" s="49"/>
      <c r="U54" s="49"/>
      <c r="V54" s="49"/>
      <c r="W54" s="49"/>
      <c r="X54" s="24"/>
      <c r="Y54" s="49"/>
      <c r="Z54" s="49"/>
      <c r="AA54" s="49"/>
      <c r="AB54" s="49"/>
      <c r="AC54" s="49"/>
      <c r="AD54" s="49"/>
      <c r="AE54" s="34"/>
      <c r="AF54" s="25"/>
      <c r="AG54" s="25"/>
      <c r="AH54" s="25"/>
    </row>
    <row r="55" ht="15.75" customHeight="1">
      <c r="A55" s="26"/>
      <c r="B55" s="49"/>
      <c r="C55" s="49"/>
      <c r="D55" s="18"/>
      <c r="E55" s="24"/>
      <c r="F55" s="24"/>
      <c r="G55" s="49"/>
      <c r="H55" s="49"/>
      <c r="I55" s="49"/>
      <c r="J55" s="49"/>
      <c r="K55" s="49"/>
      <c r="L55" s="24"/>
      <c r="M55" s="50"/>
      <c r="N55" s="24"/>
      <c r="O55" s="24"/>
      <c r="P55" s="51"/>
      <c r="Q55" s="52"/>
      <c r="R55" s="24"/>
      <c r="S55" s="24"/>
      <c r="T55" s="49"/>
      <c r="U55" s="49"/>
      <c r="V55" s="49"/>
      <c r="W55" s="49"/>
      <c r="X55" s="24"/>
      <c r="Y55" s="49"/>
      <c r="Z55" s="49"/>
      <c r="AA55" s="49"/>
      <c r="AB55" s="49"/>
      <c r="AC55" s="49"/>
      <c r="AD55" s="49"/>
      <c r="AE55" s="34"/>
      <c r="AF55" s="25"/>
      <c r="AG55" s="25"/>
      <c r="AH55" s="25"/>
    </row>
    <row r="56" ht="15.75" customHeight="1">
      <c r="A56" s="2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5"/>
      <c r="N56" s="18"/>
      <c r="O56" s="18"/>
      <c r="P56" s="18"/>
      <c r="Q56" s="18"/>
      <c r="R56" s="24"/>
      <c r="S56" s="24"/>
      <c r="T56" s="18"/>
      <c r="U56" s="18"/>
      <c r="V56" s="18"/>
      <c r="W56" s="18"/>
      <c r="X56" s="18"/>
      <c r="Y56" s="18"/>
      <c r="Z56" s="18"/>
      <c r="AA56" s="24"/>
      <c r="AB56" s="18"/>
      <c r="AC56" s="18"/>
      <c r="AD56" s="18"/>
      <c r="AE56" s="34"/>
      <c r="AF56" s="34"/>
      <c r="AG56" s="34"/>
      <c r="AH56" s="34"/>
    </row>
    <row r="57" ht="15.75" customHeight="1">
      <c r="A57" s="26"/>
      <c r="B57" s="18"/>
      <c r="C57" s="18"/>
      <c r="D57" s="18"/>
      <c r="E57" s="18"/>
      <c r="F57" s="18"/>
      <c r="G57" s="18"/>
      <c r="H57" s="18"/>
      <c r="I57" s="24"/>
      <c r="J57" s="24"/>
      <c r="K57" s="24"/>
      <c r="L57" s="18"/>
      <c r="M57" s="25"/>
      <c r="N57" s="24"/>
      <c r="O57" s="24"/>
      <c r="P57" s="18"/>
      <c r="Q57" s="18"/>
      <c r="R57" s="24"/>
      <c r="S57" s="24"/>
      <c r="T57" s="18"/>
      <c r="U57" s="18"/>
      <c r="V57" s="18"/>
      <c r="W57" s="18"/>
      <c r="X57" s="18"/>
      <c r="Y57" s="18"/>
      <c r="Z57" s="18"/>
      <c r="AA57" s="24"/>
      <c r="AB57" s="18"/>
      <c r="AC57" s="18"/>
      <c r="AD57" s="24"/>
      <c r="AE57" s="34"/>
      <c r="AF57" s="34"/>
      <c r="AG57" s="34"/>
      <c r="AH57" s="34"/>
    </row>
    <row r="58" ht="15.75" customHeight="1">
      <c r="A58" s="2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5"/>
      <c r="N58" s="18"/>
      <c r="O58" s="24"/>
      <c r="P58" s="18"/>
      <c r="Q58" s="18"/>
      <c r="R58" s="24"/>
      <c r="S58" s="24"/>
      <c r="T58" s="18"/>
      <c r="U58" s="18"/>
      <c r="V58" s="18"/>
      <c r="W58" s="18"/>
      <c r="X58" s="18"/>
      <c r="Y58" s="18"/>
      <c r="Z58" s="18"/>
      <c r="AA58" s="24"/>
      <c r="AB58" s="18"/>
      <c r="AC58" s="18"/>
      <c r="AD58" s="18"/>
      <c r="AE58" s="34"/>
      <c r="AF58" s="34"/>
      <c r="AG58" s="34"/>
      <c r="AH58" s="34"/>
    </row>
    <row r="59" ht="15.75" customHeight="1">
      <c r="A59" s="26"/>
      <c r="B59" s="18"/>
      <c r="C59" s="18"/>
      <c r="D59" s="18"/>
      <c r="E59" s="53"/>
      <c r="F59" s="53"/>
      <c r="G59" s="18"/>
      <c r="H59" s="18"/>
      <c r="I59" s="18"/>
      <c r="J59" s="18"/>
      <c r="K59" s="18"/>
      <c r="L59" s="18"/>
      <c r="M59" s="34"/>
      <c r="N59" s="24"/>
      <c r="O59" s="24"/>
      <c r="P59" s="18"/>
      <c r="Q59" s="18"/>
      <c r="R59" s="24"/>
      <c r="S59" s="24"/>
      <c r="T59" s="18"/>
      <c r="U59" s="18"/>
      <c r="V59" s="18"/>
      <c r="W59" s="18"/>
      <c r="X59" s="18"/>
      <c r="Y59" s="18"/>
      <c r="Z59" s="18"/>
      <c r="AA59" s="24"/>
      <c r="AB59" s="18"/>
      <c r="AC59" s="18"/>
      <c r="AD59" s="18"/>
      <c r="AE59" s="34"/>
      <c r="AF59" s="25"/>
      <c r="AG59" s="25"/>
      <c r="AH59" s="54"/>
    </row>
    <row r="60" ht="15.75" customHeight="1">
      <c r="A60" s="26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5"/>
      <c r="N60" s="18"/>
      <c r="O60" s="18"/>
      <c r="P60" s="18"/>
      <c r="Q60" s="18"/>
      <c r="R60" s="24"/>
      <c r="S60" s="24"/>
      <c r="T60" s="18"/>
      <c r="U60" s="18"/>
      <c r="V60" s="18"/>
      <c r="W60" s="18"/>
      <c r="X60" s="18"/>
      <c r="Y60" s="18"/>
      <c r="Z60" s="18"/>
      <c r="AA60" s="24"/>
      <c r="AB60" s="18"/>
      <c r="AC60" s="18"/>
      <c r="AD60" s="18"/>
      <c r="AE60" s="25"/>
      <c r="AF60" s="25"/>
      <c r="AG60" s="25"/>
      <c r="AH60" s="25"/>
    </row>
    <row r="61" ht="15.75" customHeight="1">
      <c r="A61" s="6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3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34"/>
      <c r="AF61" s="34"/>
      <c r="AG61" s="34"/>
      <c r="AH61" s="34"/>
    </row>
    <row r="62" ht="15.75" customHeight="1">
      <c r="A62" s="6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3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34"/>
      <c r="AF62" s="34"/>
      <c r="AG62" s="34"/>
      <c r="AH62" s="34"/>
    </row>
    <row r="63" ht="15.75" customHeight="1">
      <c r="A63" s="6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3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34"/>
      <c r="AF63" s="34"/>
      <c r="AG63" s="34"/>
      <c r="AH63" s="3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3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34"/>
      <c r="AF64" s="34"/>
      <c r="AG64" s="34"/>
      <c r="AH64" s="3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3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34"/>
      <c r="AF65" s="34"/>
      <c r="AG65" s="34"/>
      <c r="AH65" s="3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3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34"/>
      <c r="AF66" s="34"/>
      <c r="AG66" s="34"/>
      <c r="AH66" s="3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3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34"/>
      <c r="AF67" s="34"/>
      <c r="AG67" s="34"/>
      <c r="AH67" s="3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3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34"/>
      <c r="AF68" s="34"/>
      <c r="AG68" s="34"/>
      <c r="AH68" s="3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3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34"/>
      <c r="AF69" s="34"/>
      <c r="AG69" s="34"/>
      <c r="AH69" s="3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3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34"/>
      <c r="AF70" s="34"/>
      <c r="AG70" s="34"/>
      <c r="AH70" s="3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3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34"/>
      <c r="AF71" s="34"/>
      <c r="AG71" s="34"/>
      <c r="AH71" s="3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3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34"/>
      <c r="AF72" s="34"/>
      <c r="AG72" s="34"/>
      <c r="AH72" s="3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3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34"/>
      <c r="AF73" s="34"/>
      <c r="AG73" s="34"/>
      <c r="AH73" s="3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3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34"/>
      <c r="AF74" s="34"/>
      <c r="AG74" s="34"/>
      <c r="AH74" s="3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3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34"/>
      <c r="AF75" s="34"/>
      <c r="AG75" s="34"/>
      <c r="AH75" s="3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3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34"/>
      <c r="AF76" s="34"/>
      <c r="AG76" s="34"/>
      <c r="AH76" s="3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3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34"/>
      <c r="AF77" s="34"/>
      <c r="AG77" s="34"/>
      <c r="AH77" s="3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3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34"/>
      <c r="AF78" s="34"/>
      <c r="AG78" s="34"/>
      <c r="AH78" s="3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3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34"/>
      <c r="AF79" s="34"/>
      <c r="AG79" s="34"/>
      <c r="AH79" s="3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3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34"/>
      <c r="AF80" s="34"/>
      <c r="AG80" s="34"/>
      <c r="AH80" s="3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3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34"/>
      <c r="AF81" s="34"/>
      <c r="AG81" s="34"/>
      <c r="AH81" s="34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34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7"/>
      <c r="AF82" s="57"/>
      <c r="AG82" s="57"/>
      <c r="AH82" s="57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34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7"/>
      <c r="AF83" s="57"/>
      <c r="AG83" s="57"/>
      <c r="AH83" s="57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34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7"/>
      <c r="AF84" s="57"/>
      <c r="AG84" s="57"/>
      <c r="AH84" s="57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34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7"/>
      <c r="AF85" s="57"/>
      <c r="AG85" s="57"/>
      <c r="AH85" s="57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34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7"/>
      <c r="AF86" s="57"/>
      <c r="AG86" s="57"/>
      <c r="AH86" s="57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34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7"/>
      <c r="AF87" s="57"/>
      <c r="AG87" s="57"/>
      <c r="AH87" s="57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34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7"/>
      <c r="AF88" s="57"/>
      <c r="AG88" s="57"/>
      <c r="AH88" s="57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34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7"/>
      <c r="AF89" s="57"/>
      <c r="AG89" s="57"/>
      <c r="AH89" s="57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34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7"/>
      <c r="AF90" s="57"/>
      <c r="AG90" s="57"/>
      <c r="AH90" s="57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34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7"/>
      <c r="AF91" s="57"/>
      <c r="AG91" s="57"/>
      <c r="AH91" s="57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34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7"/>
      <c r="AF92" s="57"/>
      <c r="AG92" s="57"/>
      <c r="AH92" s="57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34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7"/>
      <c r="AF93" s="57"/>
      <c r="AG93" s="57"/>
      <c r="AH93" s="57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34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7"/>
      <c r="AF94" s="57"/>
      <c r="AG94" s="57"/>
      <c r="AH94" s="57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34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7"/>
      <c r="AF95" s="57"/>
      <c r="AG95" s="57"/>
      <c r="AH95" s="57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34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7"/>
      <c r="AF96" s="57"/>
      <c r="AG96" s="57"/>
      <c r="AH96" s="57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34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7"/>
      <c r="AF97" s="57"/>
      <c r="AG97" s="57"/>
      <c r="AH97" s="57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34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7"/>
      <c r="AF98" s="57"/>
      <c r="AG98" s="57"/>
      <c r="AH98" s="57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34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7"/>
      <c r="AF99" s="57"/>
      <c r="AG99" s="57"/>
      <c r="AH99" s="57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34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7"/>
      <c r="AF100" s="57"/>
      <c r="AG100" s="57"/>
      <c r="AH100" s="57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34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7"/>
      <c r="AF101" s="57"/>
      <c r="AG101" s="57"/>
      <c r="AH101" s="57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34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7"/>
      <c r="AF102" s="57"/>
      <c r="AG102" s="57"/>
      <c r="AH102" s="57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34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7"/>
      <c r="AF103" s="57"/>
      <c r="AG103" s="57"/>
      <c r="AH103" s="57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34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7"/>
      <c r="AF104" s="57"/>
      <c r="AG104" s="57"/>
      <c r="AH104" s="57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34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7"/>
      <c r="AF105" s="57"/>
      <c r="AG105" s="57"/>
      <c r="AH105" s="57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34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7"/>
      <c r="AF106" s="57"/>
      <c r="AG106" s="57"/>
      <c r="AH106" s="57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34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7"/>
      <c r="AF107" s="57"/>
      <c r="AG107" s="57"/>
      <c r="AH107" s="57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34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7"/>
      <c r="AF108" s="57"/>
      <c r="AG108" s="57"/>
      <c r="AH108" s="57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34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7"/>
      <c r="AF109" s="57"/>
      <c r="AG109" s="57"/>
      <c r="AH109" s="57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34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7"/>
      <c r="AF110" s="57"/>
      <c r="AG110" s="57"/>
      <c r="AH110" s="57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34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7"/>
      <c r="AF111" s="57"/>
      <c r="AG111" s="57"/>
      <c r="AH111" s="57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34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7"/>
      <c r="AF112" s="57"/>
      <c r="AG112" s="57"/>
      <c r="AH112" s="57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34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7"/>
      <c r="AF113" s="57"/>
      <c r="AG113" s="57"/>
      <c r="AH113" s="57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34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7"/>
      <c r="AF114" s="57"/>
      <c r="AG114" s="57"/>
      <c r="AH114" s="57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34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7"/>
      <c r="AF115" s="57"/>
      <c r="AG115" s="57"/>
      <c r="AH115" s="57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34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7"/>
      <c r="AF116" s="57"/>
      <c r="AG116" s="57"/>
      <c r="AH116" s="57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34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7"/>
      <c r="AF117" s="57"/>
      <c r="AG117" s="57"/>
      <c r="AH117" s="57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34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7"/>
      <c r="AF118" s="57"/>
      <c r="AG118" s="57"/>
      <c r="AH118" s="57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34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7"/>
      <c r="AF119" s="57"/>
      <c r="AG119" s="57"/>
      <c r="AH119" s="57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34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7"/>
      <c r="AF120" s="57"/>
      <c r="AG120" s="57"/>
      <c r="AH120" s="57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34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7"/>
      <c r="AF121" s="57"/>
      <c r="AG121" s="57"/>
      <c r="AH121" s="57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34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7"/>
      <c r="AF122" s="57"/>
      <c r="AG122" s="57"/>
      <c r="AH122" s="57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34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7"/>
      <c r="AF123" s="57"/>
      <c r="AG123" s="57"/>
      <c r="AH123" s="57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34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7"/>
      <c r="AF124" s="57"/>
      <c r="AG124" s="57"/>
      <c r="AH124" s="57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34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7"/>
      <c r="AF125" s="57"/>
      <c r="AG125" s="57"/>
      <c r="AH125" s="57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34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7"/>
      <c r="AF126" s="57"/>
      <c r="AG126" s="57"/>
      <c r="AH126" s="57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34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7"/>
      <c r="AF127" s="57"/>
      <c r="AG127" s="57"/>
      <c r="AH127" s="57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34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7"/>
      <c r="AF128" s="57"/>
      <c r="AG128" s="57"/>
      <c r="AH128" s="57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34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7"/>
      <c r="AF129" s="57"/>
      <c r="AG129" s="57"/>
      <c r="AH129" s="57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34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7"/>
      <c r="AF130" s="57"/>
      <c r="AG130" s="57"/>
      <c r="AH130" s="57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34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7"/>
      <c r="AF131" s="57"/>
      <c r="AG131" s="57"/>
      <c r="AH131" s="57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34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7"/>
      <c r="AF132" s="57"/>
      <c r="AG132" s="57"/>
      <c r="AH132" s="57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34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7"/>
      <c r="AF133" s="57"/>
      <c r="AG133" s="57"/>
      <c r="AH133" s="57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34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7"/>
      <c r="AF134" s="57"/>
      <c r="AG134" s="57"/>
      <c r="AH134" s="57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34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7"/>
      <c r="AF135" s="57"/>
      <c r="AG135" s="57"/>
      <c r="AH135" s="57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34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7"/>
      <c r="AF136" s="57"/>
      <c r="AG136" s="57"/>
      <c r="AH136" s="57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34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7"/>
      <c r="AF137" s="57"/>
      <c r="AG137" s="57"/>
      <c r="AH137" s="57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34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7"/>
      <c r="AF138" s="57"/>
      <c r="AG138" s="57"/>
      <c r="AH138" s="57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34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7"/>
      <c r="AF139" s="57"/>
      <c r="AG139" s="57"/>
      <c r="AH139" s="57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34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7"/>
      <c r="AF140" s="57"/>
      <c r="AG140" s="57"/>
      <c r="AH140" s="57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34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7"/>
      <c r="AF141" s="57"/>
      <c r="AG141" s="57"/>
      <c r="AH141" s="57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34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7"/>
      <c r="AF142" s="57"/>
      <c r="AG142" s="57"/>
      <c r="AH142" s="57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34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7"/>
      <c r="AF143" s="57"/>
      <c r="AG143" s="57"/>
      <c r="AH143" s="57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34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7"/>
      <c r="AF144" s="57"/>
      <c r="AG144" s="57"/>
      <c r="AH144" s="57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34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7"/>
      <c r="AF145" s="57"/>
      <c r="AG145" s="57"/>
      <c r="AH145" s="57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34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7"/>
      <c r="AF146" s="57"/>
      <c r="AG146" s="57"/>
      <c r="AH146" s="57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34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7"/>
      <c r="AF147" s="57"/>
      <c r="AG147" s="57"/>
      <c r="AH147" s="57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34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7"/>
      <c r="AF148" s="57"/>
      <c r="AG148" s="57"/>
      <c r="AH148" s="57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34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7"/>
      <c r="AF149" s="57"/>
      <c r="AG149" s="57"/>
      <c r="AH149" s="57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34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7"/>
      <c r="AF150" s="57"/>
      <c r="AG150" s="57"/>
      <c r="AH150" s="57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34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7"/>
      <c r="AF151" s="57"/>
      <c r="AG151" s="57"/>
      <c r="AH151" s="57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34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7"/>
      <c r="AF152" s="57"/>
      <c r="AG152" s="57"/>
      <c r="AH152" s="57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34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7"/>
      <c r="AF153" s="57"/>
      <c r="AG153" s="57"/>
      <c r="AH153" s="57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34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7"/>
      <c r="AF154" s="57"/>
      <c r="AG154" s="57"/>
      <c r="AH154" s="57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34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7"/>
      <c r="AF155" s="57"/>
      <c r="AG155" s="57"/>
      <c r="AH155" s="57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34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7"/>
      <c r="AF156" s="57"/>
      <c r="AG156" s="57"/>
      <c r="AH156" s="57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34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7"/>
      <c r="AF157" s="57"/>
      <c r="AG157" s="57"/>
      <c r="AH157" s="57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34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7"/>
      <c r="AF158" s="57"/>
      <c r="AG158" s="57"/>
      <c r="AH158" s="57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34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7"/>
      <c r="AF159" s="57"/>
      <c r="AG159" s="57"/>
      <c r="AH159" s="57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34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7"/>
      <c r="AF160" s="57"/>
      <c r="AG160" s="57"/>
      <c r="AH160" s="57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34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7"/>
      <c r="AF161" s="57"/>
      <c r="AG161" s="57"/>
      <c r="AH161" s="57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34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7"/>
      <c r="AF162" s="57"/>
      <c r="AG162" s="57"/>
      <c r="AH162" s="57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34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7"/>
      <c r="AF163" s="57"/>
      <c r="AG163" s="57"/>
      <c r="AH163" s="57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34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7"/>
      <c r="AF164" s="57"/>
      <c r="AG164" s="57"/>
      <c r="AH164" s="57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34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7"/>
      <c r="AF165" s="57"/>
      <c r="AG165" s="57"/>
      <c r="AH165" s="57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34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7"/>
      <c r="AF166" s="57"/>
      <c r="AG166" s="57"/>
      <c r="AH166" s="57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34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7"/>
      <c r="AF167" s="57"/>
      <c r="AG167" s="57"/>
      <c r="AH167" s="57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34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7"/>
      <c r="AF168" s="57"/>
      <c r="AG168" s="57"/>
      <c r="AH168" s="57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34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7"/>
      <c r="AF169" s="57"/>
      <c r="AG169" s="57"/>
      <c r="AH169" s="57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34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7"/>
      <c r="AF170" s="57"/>
      <c r="AG170" s="57"/>
      <c r="AH170" s="57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34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7"/>
      <c r="AF171" s="57"/>
      <c r="AG171" s="57"/>
      <c r="AH171" s="57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34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7"/>
      <c r="AF172" s="57"/>
      <c r="AG172" s="57"/>
      <c r="AH172" s="57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34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7"/>
      <c r="AF173" s="57"/>
      <c r="AG173" s="57"/>
      <c r="AH173" s="57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34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7"/>
      <c r="AF174" s="57"/>
      <c r="AG174" s="57"/>
      <c r="AH174" s="57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34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7"/>
      <c r="AF175" s="57"/>
      <c r="AG175" s="57"/>
      <c r="AH175" s="57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34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7"/>
      <c r="AF176" s="57"/>
      <c r="AG176" s="57"/>
      <c r="AH176" s="57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34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7"/>
      <c r="AF177" s="57"/>
      <c r="AG177" s="57"/>
      <c r="AH177" s="57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34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7"/>
      <c r="AF178" s="57"/>
      <c r="AG178" s="57"/>
      <c r="AH178" s="57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34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7"/>
      <c r="AF179" s="57"/>
      <c r="AG179" s="57"/>
      <c r="AH179" s="57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34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7"/>
      <c r="AF180" s="57"/>
      <c r="AG180" s="57"/>
      <c r="AH180" s="57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34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7"/>
      <c r="AF181" s="57"/>
      <c r="AG181" s="57"/>
      <c r="AH181" s="57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34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7"/>
      <c r="AF182" s="57"/>
      <c r="AG182" s="57"/>
      <c r="AH182" s="57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34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7"/>
      <c r="AF183" s="57"/>
      <c r="AG183" s="57"/>
      <c r="AH183" s="57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34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7"/>
      <c r="AF184" s="57"/>
      <c r="AG184" s="57"/>
      <c r="AH184" s="57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34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7"/>
      <c r="AF185" s="57"/>
      <c r="AG185" s="57"/>
      <c r="AH185" s="57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34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7"/>
      <c r="AF186" s="57"/>
      <c r="AG186" s="57"/>
      <c r="AH186" s="57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34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7"/>
      <c r="AF187" s="57"/>
      <c r="AG187" s="57"/>
      <c r="AH187" s="57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34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7"/>
      <c r="AF188" s="57"/>
      <c r="AG188" s="57"/>
      <c r="AH188" s="57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34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7"/>
      <c r="AF189" s="57"/>
      <c r="AG189" s="57"/>
      <c r="AH189" s="57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34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7"/>
      <c r="AF190" s="57"/>
      <c r="AG190" s="57"/>
      <c r="AH190" s="57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34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7"/>
      <c r="AF191" s="57"/>
      <c r="AG191" s="57"/>
      <c r="AH191" s="57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34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7"/>
      <c r="AF192" s="57"/>
      <c r="AG192" s="57"/>
      <c r="AH192" s="57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34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7"/>
      <c r="AF193" s="57"/>
      <c r="AG193" s="57"/>
      <c r="AH193" s="57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34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7"/>
      <c r="AF194" s="57"/>
      <c r="AG194" s="57"/>
      <c r="AH194" s="57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34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7"/>
      <c r="AF195" s="57"/>
      <c r="AG195" s="57"/>
      <c r="AH195" s="57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34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7"/>
      <c r="AF196" s="57"/>
      <c r="AG196" s="57"/>
      <c r="AH196" s="57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34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7"/>
      <c r="AF197" s="57"/>
      <c r="AG197" s="57"/>
      <c r="AH197" s="57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34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7"/>
      <c r="AF198" s="57"/>
      <c r="AG198" s="57"/>
      <c r="AH198" s="57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34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7"/>
      <c r="AF199" s="57"/>
      <c r="AG199" s="57"/>
      <c r="AH199" s="57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34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7"/>
      <c r="AF200" s="57"/>
      <c r="AG200" s="57"/>
      <c r="AH200" s="57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34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7"/>
      <c r="AF201" s="57"/>
      <c r="AG201" s="57"/>
      <c r="AH201" s="57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34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7"/>
      <c r="AF202" s="57"/>
      <c r="AG202" s="57"/>
      <c r="AH202" s="57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34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7"/>
      <c r="AF203" s="57"/>
      <c r="AG203" s="57"/>
      <c r="AH203" s="57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34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7"/>
      <c r="AF204" s="57"/>
      <c r="AG204" s="57"/>
      <c r="AH204" s="57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34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7"/>
      <c r="AF205" s="57"/>
      <c r="AG205" s="57"/>
      <c r="AH205" s="57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34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7"/>
      <c r="AF206" s="57"/>
      <c r="AG206" s="57"/>
      <c r="AH206" s="57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34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7"/>
      <c r="AF207" s="57"/>
      <c r="AG207" s="57"/>
      <c r="AH207" s="57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34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7"/>
      <c r="AF208" s="57"/>
      <c r="AG208" s="57"/>
      <c r="AH208" s="57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34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7"/>
      <c r="AF209" s="57"/>
      <c r="AG209" s="57"/>
      <c r="AH209" s="57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34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7"/>
      <c r="AF210" s="57"/>
      <c r="AG210" s="57"/>
      <c r="AH210" s="57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34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7"/>
      <c r="AF211" s="57"/>
      <c r="AG211" s="57"/>
      <c r="AH211" s="57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34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7"/>
      <c r="AF212" s="57"/>
      <c r="AG212" s="57"/>
      <c r="AH212" s="57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34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7"/>
      <c r="AF213" s="57"/>
      <c r="AG213" s="57"/>
      <c r="AH213" s="57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34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7"/>
      <c r="AF214" s="57"/>
      <c r="AG214" s="57"/>
      <c r="AH214" s="57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34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7"/>
      <c r="AF215" s="57"/>
      <c r="AG215" s="57"/>
      <c r="AH215" s="57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34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7"/>
      <c r="AF216" s="57"/>
      <c r="AG216" s="57"/>
      <c r="AH216" s="57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34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7"/>
      <c r="AF217" s="57"/>
      <c r="AG217" s="57"/>
      <c r="AH217" s="57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34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7"/>
      <c r="AF218" s="57"/>
      <c r="AG218" s="57"/>
      <c r="AH218" s="57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34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7"/>
      <c r="AF219" s="57"/>
      <c r="AG219" s="57"/>
      <c r="AH219" s="57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34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7"/>
      <c r="AF220" s="57"/>
      <c r="AG220" s="57"/>
      <c r="AH220" s="57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34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7"/>
      <c r="AF221" s="57"/>
      <c r="AG221" s="57"/>
      <c r="AH221" s="57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34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7"/>
      <c r="AF222" s="57"/>
      <c r="AG222" s="57"/>
      <c r="AH222" s="57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34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7"/>
      <c r="AF223" s="57"/>
      <c r="AG223" s="57"/>
      <c r="AH223" s="57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34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7"/>
      <c r="AF224" s="57"/>
      <c r="AG224" s="57"/>
      <c r="AH224" s="57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34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7"/>
      <c r="AF225" s="57"/>
      <c r="AG225" s="57"/>
      <c r="AH225" s="57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34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7"/>
      <c r="AF226" s="57"/>
      <c r="AG226" s="57"/>
      <c r="AH226" s="57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34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7"/>
      <c r="AF227" s="57"/>
      <c r="AG227" s="57"/>
      <c r="AH227" s="57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34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7"/>
      <c r="AF228" s="57"/>
      <c r="AG228" s="57"/>
      <c r="AH228" s="57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34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7"/>
      <c r="AF229" s="57"/>
      <c r="AG229" s="57"/>
      <c r="AH229" s="57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34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7"/>
      <c r="AF230" s="57"/>
      <c r="AG230" s="57"/>
      <c r="AH230" s="57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34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7"/>
      <c r="AF231" s="57"/>
      <c r="AG231" s="57"/>
      <c r="AH231" s="57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34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7"/>
      <c r="AF232" s="57"/>
      <c r="AG232" s="57"/>
      <c r="AH232" s="57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34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7"/>
      <c r="AF233" s="57"/>
      <c r="AG233" s="57"/>
      <c r="AH233" s="57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34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7"/>
      <c r="AF234" s="57"/>
      <c r="AG234" s="57"/>
      <c r="AH234" s="57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34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7"/>
      <c r="AF235" s="57"/>
      <c r="AG235" s="57"/>
      <c r="AH235" s="57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34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7"/>
      <c r="AF236" s="57"/>
      <c r="AG236" s="57"/>
      <c r="AH236" s="57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34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7"/>
      <c r="AF237" s="57"/>
      <c r="AG237" s="57"/>
      <c r="AH237" s="57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34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7"/>
      <c r="AF238" s="57"/>
      <c r="AG238" s="57"/>
      <c r="AH238" s="57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34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7"/>
      <c r="AF239" s="57"/>
      <c r="AG239" s="57"/>
      <c r="AH239" s="57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34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7"/>
      <c r="AF240" s="57"/>
      <c r="AG240" s="57"/>
      <c r="AH240" s="57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34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7"/>
      <c r="AF241" s="57"/>
      <c r="AG241" s="57"/>
      <c r="AH241" s="57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34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7"/>
      <c r="AF242" s="57"/>
      <c r="AG242" s="57"/>
      <c r="AH242" s="57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34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7"/>
      <c r="AF243" s="57"/>
      <c r="AG243" s="57"/>
      <c r="AH243" s="57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34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7"/>
      <c r="AF244" s="57"/>
      <c r="AG244" s="57"/>
      <c r="AH244" s="57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34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7"/>
      <c r="AF245" s="57"/>
      <c r="AG245" s="57"/>
      <c r="AH245" s="57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34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7"/>
      <c r="AF246" s="57"/>
      <c r="AG246" s="57"/>
      <c r="AH246" s="57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34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7"/>
      <c r="AF247" s="57"/>
      <c r="AG247" s="57"/>
      <c r="AH247" s="57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34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7"/>
      <c r="AF248" s="57"/>
      <c r="AG248" s="57"/>
      <c r="AH248" s="57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34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7"/>
      <c r="AF249" s="57"/>
      <c r="AG249" s="57"/>
      <c r="AH249" s="57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34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7"/>
      <c r="AF250" s="57"/>
      <c r="AG250" s="57"/>
      <c r="AH250" s="57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34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7"/>
      <c r="AF251" s="57"/>
      <c r="AG251" s="57"/>
      <c r="AH251" s="57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34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7"/>
      <c r="AF252" s="57"/>
      <c r="AG252" s="57"/>
      <c r="AH252" s="57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34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7"/>
      <c r="AF253" s="57"/>
      <c r="AG253" s="57"/>
      <c r="AH253" s="57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34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7"/>
      <c r="AF254" s="57"/>
      <c r="AG254" s="57"/>
      <c r="AH254" s="57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34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7"/>
      <c r="AF255" s="57"/>
      <c r="AG255" s="57"/>
      <c r="AH255" s="57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34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7"/>
      <c r="AF256" s="57"/>
      <c r="AG256" s="57"/>
      <c r="AH256" s="57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34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7"/>
      <c r="AF257" s="57"/>
      <c r="AG257" s="57"/>
      <c r="AH257" s="57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34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7"/>
      <c r="AF258" s="57"/>
      <c r="AG258" s="57"/>
      <c r="AH258" s="57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34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7"/>
      <c r="AF259" s="57"/>
      <c r="AG259" s="57"/>
      <c r="AH259" s="57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34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7"/>
      <c r="AF260" s="57"/>
      <c r="AG260" s="57"/>
      <c r="AH260" s="57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34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7"/>
      <c r="AF261" s="57"/>
      <c r="AG261" s="57"/>
      <c r="AH261" s="57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34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7"/>
      <c r="AF262" s="57"/>
      <c r="AG262" s="57"/>
      <c r="AH262" s="57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34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7"/>
      <c r="AF263" s="57"/>
      <c r="AG263" s="57"/>
      <c r="AH263" s="57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34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7"/>
      <c r="AF264" s="57"/>
      <c r="AG264" s="57"/>
      <c r="AH264" s="57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34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7"/>
      <c r="AF265" s="57"/>
      <c r="AG265" s="57"/>
      <c r="AH265" s="57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34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7"/>
      <c r="AF266" s="57"/>
      <c r="AG266" s="57"/>
      <c r="AH266" s="57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34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7"/>
      <c r="AF267" s="57"/>
      <c r="AG267" s="57"/>
      <c r="AH267" s="57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34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7"/>
      <c r="AF268" s="57"/>
      <c r="AG268" s="57"/>
      <c r="AH268" s="57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34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7"/>
      <c r="AF269" s="57"/>
      <c r="AG269" s="57"/>
      <c r="AH269" s="57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34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7"/>
      <c r="AF270" s="57"/>
      <c r="AG270" s="57"/>
      <c r="AH270" s="57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34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7"/>
      <c r="AF271" s="57"/>
      <c r="AG271" s="57"/>
      <c r="AH271" s="57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34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7"/>
      <c r="AF272" s="57"/>
      <c r="AG272" s="57"/>
      <c r="AH272" s="57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34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7"/>
      <c r="AF273" s="57"/>
      <c r="AG273" s="57"/>
      <c r="AH273" s="57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34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7"/>
      <c r="AF274" s="57"/>
      <c r="AG274" s="57"/>
      <c r="AH274" s="57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34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7"/>
      <c r="AF275" s="57"/>
      <c r="AG275" s="57"/>
      <c r="AH275" s="57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34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7"/>
      <c r="AF276" s="57"/>
      <c r="AG276" s="57"/>
      <c r="AH276" s="57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34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7"/>
      <c r="AF277" s="57"/>
      <c r="AG277" s="57"/>
      <c r="AH277" s="57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34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7"/>
      <c r="AF278" s="57"/>
      <c r="AG278" s="57"/>
      <c r="AH278" s="57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34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7"/>
      <c r="AF279" s="57"/>
      <c r="AG279" s="57"/>
      <c r="AH279" s="57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34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7"/>
      <c r="AF280" s="57"/>
      <c r="AG280" s="57"/>
      <c r="AH280" s="57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34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7"/>
      <c r="AF281" s="57"/>
      <c r="AG281" s="57"/>
      <c r="AH281" s="57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34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7"/>
      <c r="AF282" s="57"/>
      <c r="AG282" s="57"/>
      <c r="AH282" s="57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34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7"/>
      <c r="AF283" s="57"/>
      <c r="AG283" s="57"/>
      <c r="AH283" s="57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34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7"/>
      <c r="AF284" s="57"/>
      <c r="AG284" s="57"/>
      <c r="AH284" s="57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34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7"/>
      <c r="AF285" s="57"/>
      <c r="AG285" s="57"/>
      <c r="AH285" s="57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34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7"/>
      <c r="AF286" s="57"/>
      <c r="AG286" s="57"/>
      <c r="AH286" s="57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34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7"/>
      <c r="AF287" s="57"/>
      <c r="AG287" s="57"/>
      <c r="AH287" s="57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34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7"/>
      <c r="AF288" s="57"/>
      <c r="AG288" s="57"/>
      <c r="AH288" s="57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34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7"/>
      <c r="AF289" s="57"/>
      <c r="AG289" s="57"/>
      <c r="AH289" s="57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34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7"/>
      <c r="AF290" s="57"/>
      <c r="AG290" s="57"/>
      <c r="AH290" s="57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34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7"/>
      <c r="AF291" s="57"/>
      <c r="AG291" s="57"/>
      <c r="AH291" s="57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34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7"/>
      <c r="AF292" s="57"/>
      <c r="AG292" s="57"/>
      <c r="AH292" s="57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34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7"/>
      <c r="AF293" s="57"/>
      <c r="AG293" s="57"/>
      <c r="AH293" s="57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34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7"/>
      <c r="AF294" s="57"/>
      <c r="AG294" s="57"/>
      <c r="AH294" s="57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34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7"/>
      <c r="AF295" s="57"/>
      <c r="AG295" s="57"/>
      <c r="AH295" s="57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34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7"/>
      <c r="AF296" s="57"/>
      <c r="AG296" s="57"/>
      <c r="AH296" s="57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34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7"/>
      <c r="AF297" s="57"/>
      <c r="AG297" s="57"/>
      <c r="AH297" s="57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34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7"/>
      <c r="AF298" s="57"/>
      <c r="AG298" s="57"/>
      <c r="AH298" s="57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34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7"/>
      <c r="AF299" s="57"/>
      <c r="AG299" s="57"/>
      <c r="AH299" s="57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34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7"/>
      <c r="AF300" s="57"/>
      <c r="AG300" s="57"/>
      <c r="AH300" s="57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34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7"/>
      <c r="AF301" s="57"/>
      <c r="AG301" s="57"/>
      <c r="AH301" s="57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34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7"/>
      <c r="AF302" s="57"/>
      <c r="AG302" s="57"/>
      <c r="AH302" s="57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34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7"/>
      <c r="AF303" s="57"/>
      <c r="AG303" s="57"/>
      <c r="AH303" s="57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34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7"/>
      <c r="AF304" s="57"/>
      <c r="AG304" s="57"/>
      <c r="AH304" s="57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34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7"/>
      <c r="AF305" s="57"/>
      <c r="AG305" s="57"/>
      <c r="AH305" s="57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34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7"/>
      <c r="AF306" s="57"/>
      <c r="AG306" s="57"/>
      <c r="AH306" s="57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34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7"/>
      <c r="AF307" s="57"/>
      <c r="AG307" s="57"/>
      <c r="AH307" s="57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34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7"/>
      <c r="AF308" s="57"/>
      <c r="AG308" s="57"/>
      <c r="AH308" s="57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34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7"/>
      <c r="AF309" s="57"/>
      <c r="AG309" s="57"/>
      <c r="AH309" s="57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34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7"/>
      <c r="AF310" s="57"/>
      <c r="AG310" s="57"/>
      <c r="AH310" s="57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34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7"/>
      <c r="AF311" s="57"/>
      <c r="AG311" s="57"/>
      <c r="AH311" s="57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34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7"/>
      <c r="AF312" s="57"/>
      <c r="AG312" s="57"/>
      <c r="AH312" s="57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34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7"/>
      <c r="AF313" s="57"/>
      <c r="AG313" s="57"/>
      <c r="AH313" s="57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34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7"/>
      <c r="AF314" s="57"/>
      <c r="AG314" s="57"/>
      <c r="AH314" s="57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34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7"/>
      <c r="AF315" s="57"/>
      <c r="AG315" s="57"/>
      <c r="AH315" s="57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34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7"/>
      <c r="AF316" s="57"/>
      <c r="AG316" s="57"/>
      <c r="AH316" s="57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34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7"/>
      <c r="AF317" s="57"/>
      <c r="AG317" s="57"/>
      <c r="AH317" s="57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34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7"/>
      <c r="AF318" s="57"/>
      <c r="AG318" s="57"/>
      <c r="AH318" s="57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34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7"/>
      <c r="AF319" s="57"/>
      <c r="AG319" s="57"/>
      <c r="AH319" s="57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34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7"/>
      <c r="AF320" s="57"/>
      <c r="AG320" s="57"/>
      <c r="AH320" s="57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34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7"/>
      <c r="AF321" s="57"/>
      <c r="AG321" s="57"/>
      <c r="AH321" s="57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34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7"/>
      <c r="AF322" s="57"/>
      <c r="AG322" s="57"/>
      <c r="AH322" s="57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34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7"/>
      <c r="AF323" s="57"/>
      <c r="AG323" s="57"/>
      <c r="AH323" s="57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34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7"/>
      <c r="AF324" s="57"/>
      <c r="AG324" s="57"/>
      <c r="AH324" s="57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34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7"/>
      <c r="AF325" s="57"/>
      <c r="AG325" s="57"/>
      <c r="AH325" s="57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34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7"/>
      <c r="AF326" s="57"/>
      <c r="AG326" s="57"/>
      <c r="AH326" s="57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34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7"/>
      <c r="AF327" s="57"/>
      <c r="AG327" s="57"/>
      <c r="AH327" s="57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34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7"/>
      <c r="AF328" s="57"/>
      <c r="AG328" s="57"/>
      <c r="AH328" s="57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34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7"/>
      <c r="AF329" s="57"/>
      <c r="AG329" s="57"/>
      <c r="AH329" s="57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34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7"/>
      <c r="AF330" s="57"/>
      <c r="AG330" s="57"/>
      <c r="AH330" s="57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34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7"/>
      <c r="AF331" s="57"/>
      <c r="AG331" s="57"/>
      <c r="AH331" s="57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34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7"/>
      <c r="AF332" s="57"/>
      <c r="AG332" s="57"/>
      <c r="AH332" s="57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34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7"/>
      <c r="AF333" s="57"/>
      <c r="AG333" s="57"/>
      <c r="AH333" s="57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34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7"/>
      <c r="AF334" s="57"/>
      <c r="AG334" s="57"/>
      <c r="AH334" s="57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34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7"/>
      <c r="AF335" s="57"/>
      <c r="AG335" s="57"/>
      <c r="AH335" s="57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34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7"/>
      <c r="AF336" s="57"/>
      <c r="AG336" s="57"/>
      <c r="AH336" s="57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34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7"/>
      <c r="AF337" s="57"/>
      <c r="AG337" s="57"/>
      <c r="AH337" s="57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34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7"/>
      <c r="AF338" s="57"/>
      <c r="AG338" s="57"/>
      <c r="AH338" s="57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34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7"/>
      <c r="AF339" s="57"/>
      <c r="AG339" s="57"/>
      <c r="AH339" s="57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34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7"/>
      <c r="AF340" s="57"/>
      <c r="AG340" s="57"/>
      <c r="AH340" s="57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34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7"/>
      <c r="AF341" s="57"/>
      <c r="AG341" s="57"/>
      <c r="AH341" s="57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34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7"/>
      <c r="AF342" s="57"/>
      <c r="AG342" s="57"/>
      <c r="AH342" s="57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34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7"/>
      <c r="AF343" s="57"/>
      <c r="AG343" s="57"/>
      <c r="AH343" s="57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34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7"/>
      <c r="AF344" s="57"/>
      <c r="AG344" s="57"/>
      <c r="AH344" s="57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34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7"/>
      <c r="AF345" s="57"/>
      <c r="AG345" s="57"/>
      <c r="AH345" s="57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34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7"/>
      <c r="AF346" s="57"/>
      <c r="AG346" s="57"/>
      <c r="AH346" s="57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34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7"/>
      <c r="AF347" s="57"/>
      <c r="AG347" s="57"/>
      <c r="AH347" s="57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34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7"/>
      <c r="AF348" s="57"/>
      <c r="AG348" s="57"/>
      <c r="AH348" s="57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34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7"/>
      <c r="AF349" s="57"/>
      <c r="AG349" s="57"/>
      <c r="AH349" s="57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34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7"/>
      <c r="AF350" s="57"/>
      <c r="AG350" s="57"/>
      <c r="AH350" s="57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34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7"/>
      <c r="AF351" s="57"/>
      <c r="AG351" s="57"/>
      <c r="AH351" s="57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34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7"/>
      <c r="AF352" s="57"/>
      <c r="AG352" s="57"/>
      <c r="AH352" s="57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34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7"/>
      <c r="AF353" s="57"/>
      <c r="AG353" s="57"/>
      <c r="AH353" s="57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34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7"/>
      <c r="AF354" s="57"/>
      <c r="AG354" s="57"/>
      <c r="AH354" s="57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34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7"/>
      <c r="AF355" s="57"/>
      <c r="AG355" s="57"/>
      <c r="AH355" s="57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34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7"/>
      <c r="AF356" s="57"/>
      <c r="AG356" s="57"/>
      <c r="AH356" s="57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34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7"/>
      <c r="AF357" s="57"/>
      <c r="AG357" s="57"/>
      <c r="AH357" s="57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34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7"/>
      <c r="AF358" s="57"/>
      <c r="AG358" s="57"/>
      <c r="AH358" s="57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34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7"/>
      <c r="AF359" s="57"/>
      <c r="AG359" s="57"/>
      <c r="AH359" s="57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34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7"/>
      <c r="AF360" s="57"/>
      <c r="AG360" s="57"/>
      <c r="AH360" s="57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34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7"/>
      <c r="AF361" s="57"/>
      <c r="AG361" s="57"/>
      <c r="AH361" s="57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34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7"/>
      <c r="AF362" s="57"/>
      <c r="AG362" s="57"/>
      <c r="AH362" s="57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34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7"/>
      <c r="AF363" s="57"/>
      <c r="AG363" s="57"/>
      <c r="AH363" s="57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34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7"/>
      <c r="AF364" s="57"/>
      <c r="AG364" s="57"/>
      <c r="AH364" s="57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34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7"/>
      <c r="AF365" s="57"/>
      <c r="AG365" s="57"/>
      <c r="AH365" s="57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34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7"/>
      <c r="AF366" s="57"/>
      <c r="AG366" s="57"/>
      <c r="AH366" s="57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34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7"/>
      <c r="AF367" s="57"/>
      <c r="AG367" s="57"/>
      <c r="AH367" s="57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34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7"/>
      <c r="AF368" s="57"/>
      <c r="AG368" s="57"/>
      <c r="AH368" s="57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34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7"/>
      <c r="AF369" s="57"/>
      <c r="AG369" s="57"/>
      <c r="AH369" s="57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34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7"/>
      <c r="AF370" s="57"/>
      <c r="AG370" s="57"/>
      <c r="AH370" s="57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34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7"/>
      <c r="AF371" s="57"/>
      <c r="AG371" s="57"/>
      <c r="AH371" s="57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34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7"/>
      <c r="AF372" s="57"/>
      <c r="AG372" s="57"/>
      <c r="AH372" s="57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34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7"/>
      <c r="AF373" s="57"/>
      <c r="AG373" s="57"/>
      <c r="AH373" s="57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34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7"/>
      <c r="AF374" s="57"/>
      <c r="AG374" s="57"/>
      <c r="AH374" s="57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34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7"/>
      <c r="AF375" s="57"/>
      <c r="AG375" s="57"/>
      <c r="AH375" s="57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34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7"/>
      <c r="AF376" s="57"/>
      <c r="AG376" s="57"/>
      <c r="AH376" s="57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34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7"/>
      <c r="AF377" s="57"/>
      <c r="AG377" s="57"/>
      <c r="AH377" s="57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34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7"/>
      <c r="AF378" s="57"/>
      <c r="AG378" s="57"/>
      <c r="AH378" s="57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34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7"/>
      <c r="AF379" s="57"/>
      <c r="AG379" s="57"/>
      <c r="AH379" s="57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34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7"/>
      <c r="AF380" s="57"/>
      <c r="AG380" s="57"/>
      <c r="AH380" s="57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34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7"/>
      <c r="AF381" s="57"/>
      <c r="AG381" s="57"/>
      <c r="AH381" s="57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34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7"/>
      <c r="AF382" s="57"/>
      <c r="AG382" s="57"/>
      <c r="AH382" s="57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34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7"/>
      <c r="AF383" s="57"/>
      <c r="AG383" s="57"/>
      <c r="AH383" s="57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34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7"/>
      <c r="AF384" s="57"/>
      <c r="AG384" s="57"/>
      <c r="AH384" s="57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34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7"/>
      <c r="AF385" s="57"/>
      <c r="AG385" s="57"/>
      <c r="AH385" s="57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34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7"/>
      <c r="AF386" s="57"/>
      <c r="AG386" s="57"/>
      <c r="AH386" s="57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34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7"/>
      <c r="AF387" s="57"/>
      <c r="AG387" s="57"/>
      <c r="AH387" s="57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34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7"/>
      <c r="AF388" s="57"/>
      <c r="AG388" s="57"/>
      <c r="AH388" s="57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34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7"/>
      <c r="AF389" s="57"/>
      <c r="AG389" s="57"/>
      <c r="AH389" s="57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34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7"/>
      <c r="AF390" s="57"/>
      <c r="AG390" s="57"/>
      <c r="AH390" s="57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34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7"/>
      <c r="AF391" s="57"/>
      <c r="AG391" s="57"/>
      <c r="AH391" s="57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34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7"/>
      <c r="AF392" s="57"/>
      <c r="AG392" s="57"/>
      <c r="AH392" s="57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34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7"/>
      <c r="AF393" s="57"/>
      <c r="AG393" s="57"/>
      <c r="AH393" s="57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34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7"/>
      <c r="AF394" s="57"/>
      <c r="AG394" s="57"/>
      <c r="AH394" s="57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34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7"/>
      <c r="AF395" s="57"/>
      <c r="AG395" s="57"/>
      <c r="AH395" s="57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34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7"/>
      <c r="AF396" s="57"/>
      <c r="AG396" s="57"/>
      <c r="AH396" s="57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34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7"/>
      <c r="AF397" s="57"/>
      <c r="AG397" s="57"/>
      <c r="AH397" s="57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34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7"/>
      <c r="AF398" s="57"/>
      <c r="AG398" s="57"/>
      <c r="AH398" s="57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34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7"/>
      <c r="AF399" s="57"/>
      <c r="AG399" s="57"/>
      <c r="AH399" s="57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34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7"/>
      <c r="AF400" s="57"/>
      <c r="AG400" s="57"/>
      <c r="AH400" s="57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34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7"/>
      <c r="AF401" s="57"/>
      <c r="AG401" s="57"/>
      <c r="AH401" s="57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34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7"/>
      <c r="AF402" s="57"/>
      <c r="AG402" s="57"/>
      <c r="AH402" s="57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34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7"/>
      <c r="AF403" s="57"/>
      <c r="AG403" s="57"/>
      <c r="AH403" s="57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34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7"/>
      <c r="AF404" s="57"/>
      <c r="AG404" s="57"/>
      <c r="AH404" s="57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34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7"/>
      <c r="AF405" s="57"/>
      <c r="AG405" s="57"/>
      <c r="AH405" s="57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34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7"/>
      <c r="AF406" s="57"/>
      <c r="AG406" s="57"/>
      <c r="AH406" s="57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34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7"/>
      <c r="AF407" s="57"/>
      <c r="AG407" s="57"/>
      <c r="AH407" s="57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34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7"/>
      <c r="AF408" s="57"/>
      <c r="AG408" s="57"/>
      <c r="AH408" s="57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34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7"/>
      <c r="AF409" s="57"/>
      <c r="AG409" s="57"/>
      <c r="AH409" s="57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34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7"/>
      <c r="AF410" s="57"/>
      <c r="AG410" s="57"/>
      <c r="AH410" s="57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34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7"/>
      <c r="AF411" s="57"/>
      <c r="AG411" s="57"/>
      <c r="AH411" s="57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34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7"/>
      <c r="AF412" s="57"/>
      <c r="AG412" s="57"/>
      <c r="AH412" s="57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34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7"/>
      <c r="AF413" s="57"/>
      <c r="AG413" s="57"/>
      <c r="AH413" s="57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34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7"/>
      <c r="AF414" s="57"/>
      <c r="AG414" s="57"/>
      <c r="AH414" s="57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34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7"/>
      <c r="AF415" s="57"/>
      <c r="AG415" s="57"/>
      <c r="AH415" s="57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34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7"/>
      <c r="AF416" s="57"/>
      <c r="AG416" s="57"/>
      <c r="AH416" s="57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34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7"/>
      <c r="AF417" s="57"/>
      <c r="AG417" s="57"/>
      <c r="AH417" s="57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34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7"/>
      <c r="AF418" s="57"/>
      <c r="AG418" s="57"/>
      <c r="AH418" s="57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34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7"/>
      <c r="AF419" s="57"/>
      <c r="AG419" s="57"/>
      <c r="AH419" s="57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34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7"/>
      <c r="AF420" s="57"/>
      <c r="AG420" s="57"/>
      <c r="AH420" s="57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34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7"/>
      <c r="AF421" s="57"/>
      <c r="AG421" s="57"/>
      <c r="AH421" s="57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34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7"/>
      <c r="AF422" s="57"/>
      <c r="AG422" s="57"/>
      <c r="AH422" s="57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34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7"/>
      <c r="AF423" s="57"/>
      <c r="AG423" s="57"/>
      <c r="AH423" s="57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34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7"/>
      <c r="AF424" s="57"/>
      <c r="AG424" s="57"/>
      <c r="AH424" s="57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34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7"/>
      <c r="AF425" s="57"/>
      <c r="AG425" s="57"/>
      <c r="AH425" s="57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34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7"/>
      <c r="AF426" s="57"/>
      <c r="AG426" s="57"/>
      <c r="AH426" s="57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34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7"/>
      <c r="AF427" s="57"/>
      <c r="AG427" s="57"/>
      <c r="AH427" s="57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34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7"/>
      <c r="AF428" s="57"/>
      <c r="AG428" s="57"/>
      <c r="AH428" s="57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34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7"/>
      <c r="AF429" s="57"/>
      <c r="AG429" s="57"/>
      <c r="AH429" s="57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34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7"/>
      <c r="AF430" s="57"/>
      <c r="AG430" s="57"/>
      <c r="AH430" s="57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34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7"/>
      <c r="AF431" s="57"/>
      <c r="AG431" s="57"/>
      <c r="AH431" s="57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34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7"/>
      <c r="AF432" s="57"/>
      <c r="AG432" s="57"/>
      <c r="AH432" s="57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34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7"/>
      <c r="AF433" s="57"/>
      <c r="AG433" s="57"/>
      <c r="AH433" s="57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34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7"/>
      <c r="AF434" s="57"/>
      <c r="AG434" s="57"/>
      <c r="AH434" s="57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34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7"/>
      <c r="AF435" s="57"/>
      <c r="AG435" s="57"/>
      <c r="AH435" s="57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34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7"/>
      <c r="AF436" s="57"/>
      <c r="AG436" s="57"/>
      <c r="AH436" s="57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34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7"/>
      <c r="AF437" s="57"/>
      <c r="AG437" s="57"/>
      <c r="AH437" s="57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34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7"/>
      <c r="AF438" s="57"/>
      <c r="AG438" s="57"/>
      <c r="AH438" s="57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34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7"/>
      <c r="AF439" s="57"/>
      <c r="AG439" s="57"/>
      <c r="AH439" s="57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34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7"/>
      <c r="AF440" s="57"/>
      <c r="AG440" s="57"/>
      <c r="AH440" s="57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34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7"/>
      <c r="AF441" s="57"/>
      <c r="AG441" s="57"/>
      <c r="AH441" s="57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34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7"/>
      <c r="AF442" s="57"/>
      <c r="AG442" s="57"/>
      <c r="AH442" s="57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34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7"/>
      <c r="AF443" s="57"/>
      <c r="AG443" s="57"/>
      <c r="AH443" s="57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34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7"/>
      <c r="AF444" s="57"/>
      <c r="AG444" s="57"/>
      <c r="AH444" s="57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34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7"/>
      <c r="AF445" s="57"/>
      <c r="AG445" s="57"/>
      <c r="AH445" s="57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34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7"/>
      <c r="AF446" s="57"/>
      <c r="AG446" s="57"/>
      <c r="AH446" s="57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34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7"/>
      <c r="AF447" s="57"/>
      <c r="AG447" s="57"/>
      <c r="AH447" s="57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34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7"/>
      <c r="AF448" s="57"/>
      <c r="AG448" s="57"/>
      <c r="AH448" s="57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34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7"/>
      <c r="AF449" s="57"/>
      <c r="AG449" s="57"/>
      <c r="AH449" s="57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34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7"/>
      <c r="AF450" s="57"/>
      <c r="AG450" s="57"/>
      <c r="AH450" s="57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34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7"/>
      <c r="AF451" s="57"/>
      <c r="AG451" s="57"/>
      <c r="AH451" s="57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34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7"/>
      <c r="AF452" s="57"/>
      <c r="AG452" s="57"/>
      <c r="AH452" s="57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34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7"/>
      <c r="AF453" s="57"/>
      <c r="AG453" s="57"/>
      <c r="AH453" s="57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34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7"/>
      <c r="AF454" s="57"/>
      <c r="AG454" s="57"/>
      <c r="AH454" s="57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34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7"/>
      <c r="AF455" s="57"/>
      <c r="AG455" s="57"/>
      <c r="AH455" s="57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34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7"/>
      <c r="AF456" s="57"/>
      <c r="AG456" s="57"/>
      <c r="AH456" s="57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34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7"/>
      <c r="AF457" s="57"/>
      <c r="AG457" s="57"/>
      <c r="AH457" s="57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34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7"/>
      <c r="AF458" s="57"/>
      <c r="AG458" s="57"/>
      <c r="AH458" s="57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34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7"/>
      <c r="AF459" s="57"/>
      <c r="AG459" s="57"/>
      <c r="AH459" s="57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34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7"/>
      <c r="AF460" s="57"/>
      <c r="AG460" s="57"/>
      <c r="AH460" s="57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34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7"/>
      <c r="AF461" s="57"/>
      <c r="AG461" s="57"/>
      <c r="AH461" s="57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34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7"/>
      <c r="AF462" s="57"/>
      <c r="AG462" s="57"/>
      <c r="AH462" s="57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34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7"/>
      <c r="AF463" s="57"/>
      <c r="AG463" s="57"/>
      <c r="AH463" s="57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34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7"/>
      <c r="AF464" s="57"/>
      <c r="AG464" s="57"/>
      <c r="AH464" s="57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34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7"/>
      <c r="AF465" s="57"/>
      <c r="AG465" s="57"/>
      <c r="AH465" s="57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34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7"/>
      <c r="AF466" s="57"/>
      <c r="AG466" s="57"/>
      <c r="AH466" s="57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34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7"/>
      <c r="AF467" s="57"/>
      <c r="AG467" s="57"/>
      <c r="AH467" s="57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34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7"/>
      <c r="AF468" s="57"/>
      <c r="AG468" s="57"/>
      <c r="AH468" s="57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34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7"/>
      <c r="AF469" s="57"/>
      <c r="AG469" s="57"/>
      <c r="AH469" s="57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34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7"/>
      <c r="AF470" s="57"/>
      <c r="AG470" s="57"/>
      <c r="AH470" s="57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34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7"/>
      <c r="AF471" s="57"/>
      <c r="AG471" s="57"/>
      <c r="AH471" s="57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34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7"/>
      <c r="AF472" s="57"/>
      <c r="AG472" s="57"/>
      <c r="AH472" s="57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34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7"/>
      <c r="AF473" s="57"/>
      <c r="AG473" s="57"/>
      <c r="AH473" s="57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34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7"/>
      <c r="AF474" s="57"/>
      <c r="AG474" s="57"/>
      <c r="AH474" s="57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34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7"/>
      <c r="AF475" s="57"/>
      <c r="AG475" s="57"/>
      <c r="AH475" s="57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34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7"/>
      <c r="AF476" s="57"/>
      <c r="AG476" s="57"/>
      <c r="AH476" s="57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34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7"/>
      <c r="AF477" s="57"/>
      <c r="AG477" s="57"/>
      <c r="AH477" s="57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34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7"/>
      <c r="AF478" s="57"/>
      <c r="AG478" s="57"/>
      <c r="AH478" s="57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34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7"/>
      <c r="AF479" s="57"/>
      <c r="AG479" s="57"/>
      <c r="AH479" s="57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34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7"/>
      <c r="AF480" s="57"/>
      <c r="AG480" s="57"/>
      <c r="AH480" s="57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34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7"/>
      <c r="AF481" s="57"/>
      <c r="AG481" s="57"/>
      <c r="AH481" s="57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34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7"/>
      <c r="AF482" s="57"/>
      <c r="AG482" s="57"/>
      <c r="AH482" s="57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34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7"/>
      <c r="AF483" s="57"/>
      <c r="AG483" s="57"/>
      <c r="AH483" s="57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34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7"/>
      <c r="AF484" s="57"/>
      <c r="AG484" s="57"/>
      <c r="AH484" s="57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34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7"/>
      <c r="AF485" s="57"/>
      <c r="AG485" s="57"/>
      <c r="AH485" s="57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34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7"/>
      <c r="AF486" s="57"/>
      <c r="AG486" s="57"/>
      <c r="AH486" s="57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34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7"/>
      <c r="AF487" s="57"/>
      <c r="AG487" s="57"/>
      <c r="AH487" s="57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34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7"/>
      <c r="AF488" s="57"/>
      <c r="AG488" s="57"/>
      <c r="AH488" s="57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34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7"/>
      <c r="AF489" s="57"/>
      <c r="AG489" s="57"/>
      <c r="AH489" s="57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34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7"/>
      <c r="AF490" s="57"/>
      <c r="AG490" s="57"/>
      <c r="AH490" s="57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34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7"/>
      <c r="AF491" s="57"/>
      <c r="AG491" s="57"/>
      <c r="AH491" s="57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34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7"/>
      <c r="AF492" s="57"/>
      <c r="AG492" s="57"/>
      <c r="AH492" s="57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34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7"/>
      <c r="AF493" s="57"/>
      <c r="AG493" s="57"/>
      <c r="AH493" s="57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34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7"/>
      <c r="AF494" s="57"/>
      <c r="AG494" s="57"/>
      <c r="AH494" s="57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34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7"/>
      <c r="AF495" s="57"/>
      <c r="AG495" s="57"/>
      <c r="AH495" s="57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34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7"/>
      <c r="AF496" s="57"/>
      <c r="AG496" s="57"/>
      <c r="AH496" s="57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34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7"/>
      <c r="AF497" s="57"/>
      <c r="AG497" s="57"/>
      <c r="AH497" s="57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34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7"/>
      <c r="AF498" s="57"/>
      <c r="AG498" s="57"/>
      <c r="AH498" s="57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34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7"/>
      <c r="AF499" s="57"/>
      <c r="AG499" s="57"/>
      <c r="AH499" s="57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34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7"/>
      <c r="AF500" s="57"/>
      <c r="AG500" s="57"/>
      <c r="AH500" s="57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34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7"/>
      <c r="AF501" s="57"/>
      <c r="AG501" s="57"/>
      <c r="AH501" s="57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34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7"/>
      <c r="AF502" s="57"/>
      <c r="AG502" s="57"/>
      <c r="AH502" s="57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34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7"/>
      <c r="AF503" s="57"/>
      <c r="AG503" s="57"/>
      <c r="AH503" s="57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34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7"/>
      <c r="AF504" s="57"/>
      <c r="AG504" s="57"/>
      <c r="AH504" s="57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34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7"/>
      <c r="AF505" s="57"/>
      <c r="AG505" s="57"/>
      <c r="AH505" s="57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34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7"/>
      <c r="AF506" s="57"/>
      <c r="AG506" s="57"/>
      <c r="AH506" s="57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34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7"/>
      <c r="AF507" s="57"/>
      <c r="AG507" s="57"/>
      <c r="AH507" s="57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34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7"/>
      <c r="AF508" s="57"/>
      <c r="AG508" s="57"/>
      <c r="AH508" s="57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34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7"/>
      <c r="AF509" s="57"/>
      <c r="AG509" s="57"/>
      <c r="AH509" s="57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34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7"/>
      <c r="AF510" s="57"/>
      <c r="AG510" s="57"/>
      <c r="AH510" s="57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34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7"/>
      <c r="AF511" s="57"/>
      <c r="AG511" s="57"/>
      <c r="AH511" s="57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34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7"/>
      <c r="AF512" s="57"/>
      <c r="AG512" s="57"/>
      <c r="AH512" s="57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34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7"/>
      <c r="AF513" s="57"/>
      <c r="AG513" s="57"/>
      <c r="AH513" s="57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34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7"/>
      <c r="AF514" s="57"/>
      <c r="AG514" s="57"/>
      <c r="AH514" s="57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34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7"/>
      <c r="AF515" s="57"/>
      <c r="AG515" s="57"/>
      <c r="AH515" s="57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34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7"/>
      <c r="AF516" s="57"/>
      <c r="AG516" s="57"/>
      <c r="AH516" s="57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34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7"/>
      <c r="AF517" s="57"/>
      <c r="AG517" s="57"/>
      <c r="AH517" s="57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34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7"/>
      <c r="AF518" s="57"/>
      <c r="AG518" s="57"/>
      <c r="AH518" s="57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34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7"/>
      <c r="AF519" s="57"/>
      <c r="AG519" s="57"/>
      <c r="AH519" s="57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34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7"/>
      <c r="AF520" s="57"/>
      <c r="AG520" s="57"/>
      <c r="AH520" s="57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34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7"/>
      <c r="AF521" s="57"/>
      <c r="AG521" s="57"/>
      <c r="AH521" s="57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34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7"/>
      <c r="AF522" s="57"/>
      <c r="AG522" s="57"/>
      <c r="AH522" s="57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34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7"/>
      <c r="AF523" s="57"/>
      <c r="AG523" s="57"/>
      <c r="AH523" s="57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34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7"/>
      <c r="AF524" s="57"/>
      <c r="AG524" s="57"/>
      <c r="AH524" s="57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34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7"/>
      <c r="AF525" s="57"/>
      <c r="AG525" s="57"/>
      <c r="AH525" s="57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34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7"/>
      <c r="AF526" s="57"/>
      <c r="AG526" s="57"/>
      <c r="AH526" s="57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34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7"/>
      <c r="AF527" s="57"/>
      <c r="AG527" s="57"/>
      <c r="AH527" s="57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34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7"/>
      <c r="AF528" s="57"/>
      <c r="AG528" s="57"/>
      <c r="AH528" s="57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34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7"/>
      <c r="AF529" s="57"/>
      <c r="AG529" s="57"/>
      <c r="AH529" s="57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34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7"/>
      <c r="AF530" s="57"/>
      <c r="AG530" s="57"/>
      <c r="AH530" s="57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34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7"/>
      <c r="AF531" s="57"/>
      <c r="AG531" s="57"/>
      <c r="AH531" s="57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34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7"/>
      <c r="AF532" s="57"/>
      <c r="AG532" s="57"/>
      <c r="AH532" s="57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34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7"/>
      <c r="AF533" s="57"/>
      <c r="AG533" s="57"/>
      <c r="AH533" s="57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34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7"/>
      <c r="AF534" s="57"/>
      <c r="AG534" s="57"/>
      <c r="AH534" s="57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34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7"/>
      <c r="AF535" s="57"/>
      <c r="AG535" s="57"/>
      <c r="AH535" s="57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34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7"/>
      <c r="AF536" s="57"/>
      <c r="AG536" s="57"/>
      <c r="AH536" s="57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34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7"/>
      <c r="AF537" s="57"/>
      <c r="AG537" s="57"/>
      <c r="AH537" s="57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34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7"/>
      <c r="AF538" s="57"/>
      <c r="AG538" s="57"/>
      <c r="AH538" s="57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34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7"/>
      <c r="AF539" s="57"/>
      <c r="AG539" s="57"/>
      <c r="AH539" s="57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34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7"/>
      <c r="AF540" s="57"/>
      <c r="AG540" s="57"/>
      <c r="AH540" s="57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34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7"/>
      <c r="AF541" s="57"/>
      <c r="AG541" s="57"/>
      <c r="AH541" s="57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34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7"/>
      <c r="AF542" s="57"/>
      <c r="AG542" s="57"/>
      <c r="AH542" s="57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34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7"/>
      <c r="AF543" s="57"/>
      <c r="AG543" s="57"/>
      <c r="AH543" s="57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34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7"/>
      <c r="AF544" s="57"/>
      <c r="AG544" s="57"/>
      <c r="AH544" s="57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34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7"/>
      <c r="AF545" s="57"/>
      <c r="AG545" s="57"/>
      <c r="AH545" s="57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34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7"/>
      <c r="AF546" s="57"/>
      <c r="AG546" s="57"/>
      <c r="AH546" s="57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34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7"/>
      <c r="AF547" s="57"/>
      <c r="AG547" s="57"/>
      <c r="AH547" s="57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34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7"/>
      <c r="AF548" s="57"/>
      <c r="AG548" s="57"/>
      <c r="AH548" s="57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34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7"/>
      <c r="AF549" s="57"/>
      <c r="AG549" s="57"/>
      <c r="AH549" s="57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34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7"/>
      <c r="AF550" s="57"/>
      <c r="AG550" s="57"/>
      <c r="AH550" s="57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34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7"/>
      <c r="AF551" s="57"/>
      <c r="AG551" s="57"/>
      <c r="AH551" s="57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34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7"/>
      <c r="AF552" s="57"/>
      <c r="AG552" s="57"/>
      <c r="AH552" s="57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34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7"/>
      <c r="AF553" s="57"/>
      <c r="AG553" s="57"/>
      <c r="AH553" s="57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34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7"/>
      <c r="AF554" s="57"/>
      <c r="AG554" s="57"/>
      <c r="AH554" s="57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34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7"/>
      <c r="AF555" s="57"/>
      <c r="AG555" s="57"/>
      <c r="AH555" s="57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34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7"/>
      <c r="AF556" s="57"/>
      <c r="AG556" s="57"/>
      <c r="AH556" s="57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34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7"/>
      <c r="AF557" s="57"/>
      <c r="AG557" s="57"/>
      <c r="AH557" s="57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34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7"/>
      <c r="AF558" s="57"/>
      <c r="AG558" s="57"/>
      <c r="AH558" s="57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34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7"/>
      <c r="AF559" s="57"/>
      <c r="AG559" s="57"/>
      <c r="AH559" s="57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34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7"/>
      <c r="AF560" s="57"/>
      <c r="AG560" s="57"/>
      <c r="AH560" s="57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34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7"/>
      <c r="AF561" s="57"/>
      <c r="AG561" s="57"/>
      <c r="AH561" s="57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34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7"/>
      <c r="AF562" s="57"/>
      <c r="AG562" s="57"/>
      <c r="AH562" s="57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34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7"/>
      <c r="AF563" s="57"/>
      <c r="AG563" s="57"/>
      <c r="AH563" s="57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34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7"/>
      <c r="AF564" s="57"/>
      <c r="AG564" s="57"/>
      <c r="AH564" s="57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34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7"/>
      <c r="AF565" s="57"/>
      <c r="AG565" s="57"/>
      <c r="AH565" s="57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34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7"/>
      <c r="AF566" s="57"/>
      <c r="AG566" s="57"/>
      <c r="AH566" s="57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34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7"/>
      <c r="AF567" s="57"/>
      <c r="AG567" s="57"/>
      <c r="AH567" s="57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34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7"/>
      <c r="AF568" s="57"/>
      <c r="AG568" s="57"/>
      <c r="AH568" s="57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34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7"/>
      <c r="AF569" s="57"/>
      <c r="AG569" s="57"/>
      <c r="AH569" s="57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34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7"/>
      <c r="AF570" s="57"/>
      <c r="AG570" s="57"/>
      <c r="AH570" s="57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34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7"/>
      <c r="AF571" s="57"/>
      <c r="AG571" s="57"/>
      <c r="AH571" s="57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34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7"/>
      <c r="AF572" s="57"/>
      <c r="AG572" s="57"/>
      <c r="AH572" s="57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34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7"/>
      <c r="AF573" s="57"/>
      <c r="AG573" s="57"/>
      <c r="AH573" s="57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34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7"/>
      <c r="AF574" s="57"/>
      <c r="AG574" s="57"/>
      <c r="AH574" s="57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34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7"/>
      <c r="AF575" s="57"/>
      <c r="AG575" s="57"/>
      <c r="AH575" s="57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34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7"/>
      <c r="AF576" s="57"/>
      <c r="AG576" s="57"/>
      <c r="AH576" s="57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34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7"/>
      <c r="AF577" s="57"/>
      <c r="AG577" s="57"/>
      <c r="AH577" s="57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34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7"/>
      <c r="AF578" s="57"/>
      <c r="AG578" s="57"/>
      <c r="AH578" s="57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34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7"/>
      <c r="AF579" s="57"/>
      <c r="AG579" s="57"/>
      <c r="AH579" s="57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34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7"/>
      <c r="AF580" s="57"/>
      <c r="AG580" s="57"/>
      <c r="AH580" s="57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34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7"/>
      <c r="AF581" s="57"/>
      <c r="AG581" s="57"/>
      <c r="AH581" s="57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34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7"/>
      <c r="AF582" s="57"/>
      <c r="AG582" s="57"/>
      <c r="AH582" s="57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34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7"/>
      <c r="AF583" s="57"/>
      <c r="AG583" s="57"/>
      <c r="AH583" s="57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34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7"/>
      <c r="AF584" s="57"/>
      <c r="AG584" s="57"/>
      <c r="AH584" s="57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34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7"/>
      <c r="AF585" s="57"/>
      <c r="AG585" s="57"/>
      <c r="AH585" s="57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34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7"/>
      <c r="AF586" s="57"/>
      <c r="AG586" s="57"/>
      <c r="AH586" s="57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34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7"/>
      <c r="AF587" s="57"/>
      <c r="AG587" s="57"/>
      <c r="AH587" s="57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34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7"/>
      <c r="AF588" s="57"/>
      <c r="AG588" s="57"/>
      <c r="AH588" s="57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34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7"/>
      <c r="AF589" s="57"/>
      <c r="AG589" s="57"/>
      <c r="AH589" s="57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34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7"/>
      <c r="AF590" s="57"/>
      <c r="AG590" s="57"/>
      <c r="AH590" s="57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34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7"/>
      <c r="AF591" s="57"/>
      <c r="AG591" s="57"/>
      <c r="AH591" s="57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34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7"/>
      <c r="AF592" s="57"/>
      <c r="AG592" s="57"/>
      <c r="AH592" s="57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34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7"/>
      <c r="AF593" s="57"/>
      <c r="AG593" s="57"/>
      <c r="AH593" s="57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34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7"/>
      <c r="AF594" s="57"/>
      <c r="AG594" s="57"/>
      <c r="AH594" s="57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34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7"/>
      <c r="AF595" s="57"/>
      <c r="AG595" s="57"/>
      <c r="AH595" s="57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34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7"/>
      <c r="AF596" s="57"/>
      <c r="AG596" s="57"/>
      <c r="AH596" s="57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34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7"/>
      <c r="AF597" s="57"/>
      <c r="AG597" s="57"/>
      <c r="AH597" s="57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34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7"/>
      <c r="AF598" s="57"/>
      <c r="AG598" s="57"/>
      <c r="AH598" s="57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34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7"/>
      <c r="AF599" s="57"/>
      <c r="AG599" s="57"/>
      <c r="AH599" s="57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34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7"/>
      <c r="AF600" s="57"/>
      <c r="AG600" s="57"/>
      <c r="AH600" s="57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34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7"/>
      <c r="AF601" s="57"/>
      <c r="AG601" s="57"/>
      <c r="AH601" s="57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34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7"/>
      <c r="AF602" s="57"/>
      <c r="AG602" s="57"/>
      <c r="AH602" s="57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34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7"/>
      <c r="AF603" s="57"/>
      <c r="AG603" s="57"/>
      <c r="AH603" s="57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34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7"/>
      <c r="AF604" s="57"/>
      <c r="AG604" s="57"/>
      <c r="AH604" s="57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34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7"/>
      <c r="AF605" s="57"/>
      <c r="AG605" s="57"/>
      <c r="AH605" s="57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34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7"/>
      <c r="AF606" s="57"/>
      <c r="AG606" s="57"/>
      <c r="AH606" s="57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34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7"/>
      <c r="AF607" s="57"/>
      <c r="AG607" s="57"/>
      <c r="AH607" s="57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34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7"/>
      <c r="AF608" s="57"/>
      <c r="AG608" s="57"/>
      <c r="AH608" s="57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34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7"/>
      <c r="AF609" s="57"/>
      <c r="AG609" s="57"/>
      <c r="AH609" s="57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34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7"/>
      <c r="AF610" s="57"/>
      <c r="AG610" s="57"/>
      <c r="AH610" s="57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34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7"/>
      <c r="AF611" s="57"/>
      <c r="AG611" s="57"/>
      <c r="AH611" s="57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34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7"/>
      <c r="AF612" s="57"/>
      <c r="AG612" s="57"/>
      <c r="AH612" s="57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34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7"/>
      <c r="AF613" s="57"/>
      <c r="AG613" s="57"/>
      <c r="AH613" s="57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34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7"/>
      <c r="AF614" s="57"/>
      <c r="AG614" s="57"/>
      <c r="AH614" s="57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34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7"/>
      <c r="AF615" s="57"/>
      <c r="AG615" s="57"/>
      <c r="AH615" s="57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34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7"/>
      <c r="AF616" s="57"/>
      <c r="AG616" s="57"/>
      <c r="AH616" s="57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34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7"/>
      <c r="AF617" s="57"/>
      <c r="AG617" s="57"/>
      <c r="AH617" s="57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34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7"/>
      <c r="AF618" s="57"/>
      <c r="AG618" s="57"/>
      <c r="AH618" s="57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34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7"/>
      <c r="AF619" s="57"/>
      <c r="AG619" s="57"/>
      <c r="AH619" s="57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34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7"/>
      <c r="AF620" s="57"/>
      <c r="AG620" s="57"/>
      <c r="AH620" s="57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34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7"/>
      <c r="AF621" s="57"/>
      <c r="AG621" s="57"/>
      <c r="AH621" s="57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34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7"/>
      <c r="AF622" s="57"/>
      <c r="AG622" s="57"/>
      <c r="AH622" s="57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34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7"/>
      <c r="AF623" s="57"/>
      <c r="AG623" s="57"/>
      <c r="AH623" s="57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34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7"/>
      <c r="AF624" s="57"/>
      <c r="AG624" s="57"/>
      <c r="AH624" s="57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34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7"/>
      <c r="AF625" s="57"/>
      <c r="AG625" s="57"/>
      <c r="AH625" s="57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34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7"/>
      <c r="AF626" s="57"/>
      <c r="AG626" s="57"/>
      <c r="AH626" s="57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34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7"/>
      <c r="AF627" s="57"/>
      <c r="AG627" s="57"/>
      <c r="AH627" s="57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34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7"/>
      <c r="AF628" s="57"/>
      <c r="AG628" s="57"/>
      <c r="AH628" s="57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34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7"/>
      <c r="AF629" s="57"/>
      <c r="AG629" s="57"/>
      <c r="AH629" s="57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34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7"/>
      <c r="AF630" s="57"/>
      <c r="AG630" s="57"/>
      <c r="AH630" s="57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34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7"/>
      <c r="AF631" s="57"/>
      <c r="AG631" s="57"/>
      <c r="AH631" s="57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34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7"/>
      <c r="AF632" s="57"/>
      <c r="AG632" s="57"/>
      <c r="AH632" s="57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34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7"/>
      <c r="AF633" s="57"/>
      <c r="AG633" s="57"/>
      <c r="AH633" s="57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34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7"/>
      <c r="AF634" s="57"/>
      <c r="AG634" s="57"/>
      <c r="AH634" s="57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34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7"/>
      <c r="AF635" s="57"/>
      <c r="AG635" s="57"/>
      <c r="AH635" s="57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34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7"/>
      <c r="AF636" s="57"/>
      <c r="AG636" s="57"/>
      <c r="AH636" s="57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34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7"/>
      <c r="AF637" s="57"/>
      <c r="AG637" s="57"/>
      <c r="AH637" s="57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34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7"/>
      <c r="AF638" s="57"/>
      <c r="AG638" s="57"/>
      <c r="AH638" s="57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34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7"/>
      <c r="AF639" s="57"/>
      <c r="AG639" s="57"/>
      <c r="AH639" s="57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34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7"/>
      <c r="AF640" s="57"/>
      <c r="AG640" s="57"/>
      <c r="AH640" s="57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34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7"/>
      <c r="AF641" s="57"/>
      <c r="AG641" s="57"/>
      <c r="AH641" s="57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34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7"/>
      <c r="AF642" s="57"/>
      <c r="AG642" s="57"/>
      <c r="AH642" s="57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34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7"/>
      <c r="AF643" s="57"/>
      <c r="AG643" s="57"/>
      <c r="AH643" s="57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34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7"/>
      <c r="AF644" s="57"/>
      <c r="AG644" s="57"/>
      <c r="AH644" s="57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34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7"/>
      <c r="AF645" s="57"/>
      <c r="AG645" s="57"/>
      <c r="AH645" s="57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34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7"/>
      <c r="AF646" s="57"/>
      <c r="AG646" s="57"/>
      <c r="AH646" s="57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34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7"/>
      <c r="AF647" s="57"/>
      <c r="AG647" s="57"/>
      <c r="AH647" s="57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34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7"/>
      <c r="AF648" s="57"/>
      <c r="AG648" s="57"/>
      <c r="AH648" s="57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34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7"/>
      <c r="AF649" s="57"/>
      <c r="AG649" s="57"/>
      <c r="AH649" s="57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34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7"/>
      <c r="AF650" s="57"/>
      <c r="AG650" s="57"/>
      <c r="AH650" s="57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34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7"/>
      <c r="AF651" s="57"/>
      <c r="AG651" s="57"/>
      <c r="AH651" s="57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34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7"/>
      <c r="AF652" s="57"/>
      <c r="AG652" s="57"/>
      <c r="AH652" s="57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34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7"/>
      <c r="AF653" s="57"/>
      <c r="AG653" s="57"/>
      <c r="AH653" s="57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34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7"/>
      <c r="AF654" s="57"/>
      <c r="AG654" s="57"/>
      <c r="AH654" s="57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34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7"/>
      <c r="AF655" s="57"/>
      <c r="AG655" s="57"/>
      <c r="AH655" s="57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34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7"/>
      <c r="AF656" s="57"/>
      <c r="AG656" s="57"/>
      <c r="AH656" s="57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34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7"/>
      <c r="AF657" s="57"/>
      <c r="AG657" s="57"/>
      <c r="AH657" s="57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34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7"/>
      <c r="AF658" s="57"/>
      <c r="AG658" s="57"/>
      <c r="AH658" s="57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34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7"/>
      <c r="AF659" s="57"/>
      <c r="AG659" s="57"/>
      <c r="AH659" s="57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34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7"/>
      <c r="AF660" s="57"/>
      <c r="AG660" s="57"/>
      <c r="AH660" s="57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34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7"/>
      <c r="AF661" s="57"/>
      <c r="AG661" s="57"/>
      <c r="AH661" s="57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34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7"/>
      <c r="AF662" s="57"/>
      <c r="AG662" s="57"/>
      <c r="AH662" s="57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34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7"/>
      <c r="AF663" s="57"/>
      <c r="AG663" s="57"/>
      <c r="AH663" s="57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34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7"/>
      <c r="AF664" s="57"/>
      <c r="AG664" s="57"/>
      <c r="AH664" s="57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34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7"/>
      <c r="AF665" s="57"/>
      <c r="AG665" s="57"/>
      <c r="AH665" s="57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34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7"/>
      <c r="AF666" s="57"/>
      <c r="AG666" s="57"/>
      <c r="AH666" s="57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34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7"/>
      <c r="AF667" s="57"/>
      <c r="AG667" s="57"/>
      <c r="AH667" s="57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34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7"/>
      <c r="AF668" s="57"/>
      <c r="AG668" s="57"/>
      <c r="AH668" s="57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34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7"/>
      <c r="AF669" s="57"/>
      <c r="AG669" s="57"/>
      <c r="AH669" s="57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34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7"/>
      <c r="AF670" s="57"/>
      <c r="AG670" s="57"/>
      <c r="AH670" s="57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34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7"/>
      <c r="AF671" s="57"/>
      <c r="AG671" s="57"/>
      <c r="AH671" s="57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34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7"/>
      <c r="AF672" s="57"/>
      <c r="AG672" s="57"/>
      <c r="AH672" s="57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34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7"/>
      <c r="AF673" s="57"/>
      <c r="AG673" s="57"/>
      <c r="AH673" s="57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34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7"/>
      <c r="AF674" s="57"/>
      <c r="AG674" s="57"/>
      <c r="AH674" s="57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34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7"/>
      <c r="AF675" s="57"/>
      <c r="AG675" s="57"/>
      <c r="AH675" s="57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34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7"/>
      <c r="AF676" s="57"/>
      <c r="AG676" s="57"/>
      <c r="AH676" s="57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34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7"/>
      <c r="AF677" s="57"/>
      <c r="AG677" s="57"/>
      <c r="AH677" s="57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34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7"/>
      <c r="AF678" s="57"/>
      <c r="AG678" s="57"/>
      <c r="AH678" s="57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34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7"/>
      <c r="AF679" s="57"/>
      <c r="AG679" s="57"/>
      <c r="AH679" s="57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34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7"/>
      <c r="AF680" s="57"/>
      <c r="AG680" s="57"/>
      <c r="AH680" s="57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34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7"/>
      <c r="AF681" s="57"/>
      <c r="AG681" s="57"/>
      <c r="AH681" s="57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34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7"/>
      <c r="AF682" s="57"/>
      <c r="AG682" s="57"/>
      <c r="AH682" s="57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34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7"/>
      <c r="AF683" s="57"/>
      <c r="AG683" s="57"/>
      <c r="AH683" s="57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34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7"/>
      <c r="AF684" s="57"/>
      <c r="AG684" s="57"/>
      <c r="AH684" s="57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34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7"/>
      <c r="AF685" s="57"/>
      <c r="AG685" s="57"/>
      <c r="AH685" s="57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34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7"/>
      <c r="AF686" s="57"/>
      <c r="AG686" s="57"/>
      <c r="AH686" s="57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34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7"/>
      <c r="AF687" s="57"/>
      <c r="AG687" s="57"/>
      <c r="AH687" s="57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34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7"/>
      <c r="AF688" s="57"/>
      <c r="AG688" s="57"/>
      <c r="AH688" s="57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34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7"/>
      <c r="AF689" s="57"/>
      <c r="AG689" s="57"/>
      <c r="AH689" s="57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34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7"/>
      <c r="AF690" s="57"/>
      <c r="AG690" s="57"/>
      <c r="AH690" s="57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34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7"/>
      <c r="AF691" s="57"/>
      <c r="AG691" s="57"/>
      <c r="AH691" s="57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34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7"/>
      <c r="AF692" s="57"/>
      <c r="AG692" s="57"/>
      <c r="AH692" s="57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34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7"/>
      <c r="AF693" s="57"/>
      <c r="AG693" s="57"/>
      <c r="AH693" s="57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34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7"/>
      <c r="AF694" s="57"/>
      <c r="AG694" s="57"/>
      <c r="AH694" s="57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34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7"/>
      <c r="AF695" s="57"/>
      <c r="AG695" s="57"/>
      <c r="AH695" s="57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34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7"/>
      <c r="AF696" s="57"/>
      <c r="AG696" s="57"/>
      <c r="AH696" s="57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34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7"/>
      <c r="AF697" s="57"/>
      <c r="AG697" s="57"/>
      <c r="AH697" s="57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34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7"/>
      <c r="AF698" s="57"/>
      <c r="AG698" s="57"/>
      <c r="AH698" s="57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34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7"/>
      <c r="AF699" s="57"/>
      <c r="AG699" s="57"/>
      <c r="AH699" s="57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34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7"/>
      <c r="AF700" s="57"/>
      <c r="AG700" s="57"/>
      <c r="AH700" s="57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34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7"/>
      <c r="AF701" s="57"/>
      <c r="AG701" s="57"/>
      <c r="AH701" s="57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34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7"/>
      <c r="AF702" s="57"/>
      <c r="AG702" s="57"/>
      <c r="AH702" s="57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34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7"/>
      <c r="AF703" s="57"/>
      <c r="AG703" s="57"/>
      <c r="AH703" s="57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34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7"/>
      <c r="AF704" s="57"/>
      <c r="AG704" s="57"/>
      <c r="AH704" s="57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34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7"/>
      <c r="AF705" s="57"/>
      <c r="AG705" s="57"/>
      <c r="AH705" s="57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34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7"/>
      <c r="AF706" s="57"/>
      <c r="AG706" s="57"/>
      <c r="AH706" s="57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34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7"/>
      <c r="AF707" s="57"/>
      <c r="AG707" s="57"/>
      <c r="AH707" s="57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34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7"/>
      <c r="AF708" s="57"/>
      <c r="AG708" s="57"/>
      <c r="AH708" s="57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34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7"/>
      <c r="AF709" s="57"/>
      <c r="AG709" s="57"/>
      <c r="AH709" s="57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34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7"/>
      <c r="AF710" s="57"/>
      <c r="AG710" s="57"/>
      <c r="AH710" s="57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34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7"/>
      <c r="AF711" s="57"/>
      <c r="AG711" s="57"/>
      <c r="AH711" s="57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34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7"/>
      <c r="AF712" s="57"/>
      <c r="AG712" s="57"/>
      <c r="AH712" s="57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34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7"/>
      <c r="AF713" s="57"/>
      <c r="AG713" s="57"/>
      <c r="AH713" s="57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34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7"/>
      <c r="AF714" s="57"/>
      <c r="AG714" s="57"/>
      <c r="AH714" s="57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34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7"/>
      <c r="AF715" s="57"/>
      <c r="AG715" s="57"/>
      <c r="AH715" s="57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34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7"/>
      <c r="AF716" s="57"/>
      <c r="AG716" s="57"/>
      <c r="AH716" s="57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34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7"/>
      <c r="AF717" s="57"/>
      <c r="AG717" s="57"/>
      <c r="AH717" s="57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34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7"/>
      <c r="AF718" s="57"/>
      <c r="AG718" s="57"/>
      <c r="AH718" s="57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34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7"/>
      <c r="AF719" s="57"/>
      <c r="AG719" s="57"/>
      <c r="AH719" s="57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34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7"/>
      <c r="AF720" s="57"/>
      <c r="AG720" s="57"/>
      <c r="AH720" s="57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34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7"/>
      <c r="AF721" s="57"/>
      <c r="AG721" s="57"/>
      <c r="AH721" s="57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34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7"/>
      <c r="AF722" s="57"/>
      <c r="AG722" s="57"/>
      <c r="AH722" s="57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34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7"/>
      <c r="AF723" s="57"/>
      <c r="AG723" s="57"/>
      <c r="AH723" s="57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34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7"/>
      <c r="AF724" s="57"/>
      <c r="AG724" s="57"/>
      <c r="AH724" s="57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34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7"/>
      <c r="AF725" s="57"/>
      <c r="AG725" s="57"/>
      <c r="AH725" s="57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34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7"/>
      <c r="AF726" s="57"/>
      <c r="AG726" s="57"/>
      <c r="AH726" s="57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34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7"/>
      <c r="AF727" s="57"/>
      <c r="AG727" s="57"/>
      <c r="AH727" s="57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34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7"/>
      <c r="AF728" s="57"/>
      <c r="AG728" s="57"/>
      <c r="AH728" s="57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34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7"/>
      <c r="AF729" s="57"/>
      <c r="AG729" s="57"/>
      <c r="AH729" s="57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34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7"/>
      <c r="AF730" s="57"/>
      <c r="AG730" s="57"/>
      <c r="AH730" s="57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34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7"/>
      <c r="AF731" s="57"/>
      <c r="AG731" s="57"/>
      <c r="AH731" s="57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34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7"/>
      <c r="AF732" s="57"/>
      <c r="AG732" s="57"/>
      <c r="AH732" s="57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34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7"/>
      <c r="AF733" s="57"/>
      <c r="AG733" s="57"/>
      <c r="AH733" s="57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34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7"/>
      <c r="AF734" s="57"/>
      <c r="AG734" s="57"/>
      <c r="AH734" s="57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34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7"/>
      <c r="AF735" s="57"/>
      <c r="AG735" s="57"/>
      <c r="AH735" s="57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34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7"/>
      <c r="AF736" s="57"/>
      <c r="AG736" s="57"/>
      <c r="AH736" s="57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34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7"/>
      <c r="AF737" s="57"/>
      <c r="AG737" s="57"/>
      <c r="AH737" s="57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34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7"/>
      <c r="AF738" s="57"/>
      <c r="AG738" s="57"/>
      <c r="AH738" s="57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34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7"/>
      <c r="AF739" s="57"/>
      <c r="AG739" s="57"/>
      <c r="AH739" s="57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34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7"/>
      <c r="AF740" s="57"/>
      <c r="AG740" s="57"/>
      <c r="AH740" s="57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34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7"/>
      <c r="AF741" s="57"/>
      <c r="AG741" s="57"/>
      <c r="AH741" s="57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34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7"/>
      <c r="AF742" s="57"/>
      <c r="AG742" s="57"/>
      <c r="AH742" s="57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34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7"/>
      <c r="AF743" s="57"/>
      <c r="AG743" s="57"/>
      <c r="AH743" s="57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34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7"/>
      <c r="AF744" s="57"/>
      <c r="AG744" s="57"/>
      <c r="AH744" s="57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34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7"/>
      <c r="AF745" s="57"/>
      <c r="AG745" s="57"/>
      <c r="AH745" s="57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34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7"/>
      <c r="AF746" s="57"/>
      <c r="AG746" s="57"/>
      <c r="AH746" s="57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34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7"/>
      <c r="AF747" s="57"/>
      <c r="AG747" s="57"/>
      <c r="AH747" s="57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34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7"/>
      <c r="AF748" s="57"/>
      <c r="AG748" s="57"/>
      <c r="AH748" s="57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34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7"/>
      <c r="AF749" s="57"/>
      <c r="AG749" s="57"/>
      <c r="AH749" s="57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34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7"/>
      <c r="AF750" s="57"/>
      <c r="AG750" s="57"/>
      <c r="AH750" s="57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34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7"/>
      <c r="AF751" s="57"/>
      <c r="AG751" s="57"/>
      <c r="AH751" s="57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34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7"/>
      <c r="AF752" s="57"/>
      <c r="AG752" s="57"/>
      <c r="AH752" s="57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34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7"/>
      <c r="AF753" s="57"/>
      <c r="AG753" s="57"/>
      <c r="AH753" s="57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34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7"/>
      <c r="AF754" s="57"/>
      <c r="AG754" s="57"/>
      <c r="AH754" s="57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34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7"/>
      <c r="AF755" s="57"/>
      <c r="AG755" s="57"/>
      <c r="AH755" s="57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34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7"/>
      <c r="AF756" s="57"/>
      <c r="AG756" s="57"/>
      <c r="AH756" s="57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34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7"/>
      <c r="AF757" s="57"/>
      <c r="AG757" s="57"/>
      <c r="AH757" s="57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34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7"/>
      <c r="AF758" s="57"/>
      <c r="AG758" s="57"/>
      <c r="AH758" s="57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34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7"/>
      <c r="AF759" s="57"/>
      <c r="AG759" s="57"/>
      <c r="AH759" s="57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34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7"/>
      <c r="AF760" s="57"/>
      <c r="AG760" s="57"/>
      <c r="AH760" s="57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34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7"/>
      <c r="AF761" s="57"/>
      <c r="AG761" s="57"/>
      <c r="AH761" s="57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34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7"/>
      <c r="AF762" s="57"/>
      <c r="AG762" s="57"/>
      <c r="AH762" s="57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34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7"/>
      <c r="AF763" s="57"/>
      <c r="AG763" s="57"/>
      <c r="AH763" s="57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34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7"/>
      <c r="AF764" s="57"/>
      <c r="AG764" s="57"/>
      <c r="AH764" s="57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34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7"/>
      <c r="AF765" s="57"/>
      <c r="AG765" s="57"/>
      <c r="AH765" s="57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34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7"/>
      <c r="AF766" s="57"/>
      <c r="AG766" s="57"/>
      <c r="AH766" s="57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34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7"/>
      <c r="AF767" s="57"/>
      <c r="AG767" s="57"/>
      <c r="AH767" s="57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34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7"/>
      <c r="AF768" s="57"/>
      <c r="AG768" s="57"/>
      <c r="AH768" s="57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34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7"/>
      <c r="AF769" s="57"/>
      <c r="AG769" s="57"/>
      <c r="AH769" s="57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34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7"/>
      <c r="AF770" s="57"/>
      <c r="AG770" s="57"/>
      <c r="AH770" s="57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34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7"/>
      <c r="AF771" s="57"/>
      <c r="AG771" s="57"/>
      <c r="AH771" s="57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34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7"/>
      <c r="AF772" s="57"/>
      <c r="AG772" s="57"/>
      <c r="AH772" s="57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34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7"/>
      <c r="AF773" s="57"/>
      <c r="AG773" s="57"/>
      <c r="AH773" s="57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34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7"/>
      <c r="AF774" s="57"/>
      <c r="AG774" s="57"/>
      <c r="AH774" s="57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34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7"/>
      <c r="AF775" s="57"/>
      <c r="AG775" s="57"/>
      <c r="AH775" s="57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34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7"/>
      <c r="AF776" s="57"/>
      <c r="AG776" s="57"/>
      <c r="AH776" s="57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34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7"/>
      <c r="AF777" s="57"/>
      <c r="AG777" s="57"/>
      <c r="AH777" s="57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34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7"/>
      <c r="AF778" s="57"/>
      <c r="AG778" s="57"/>
      <c r="AH778" s="57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34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7"/>
      <c r="AF779" s="57"/>
      <c r="AG779" s="57"/>
      <c r="AH779" s="57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34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7"/>
      <c r="AF780" s="57"/>
      <c r="AG780" s="57"/>
      <c r="AH780" s="57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34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7"/>
      <c r="AF781" s="57"/>
      <c r="AG781" s="57"/>
      <c r="AH781" s="57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34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7"/>
      <c r="AF782" s="57"/>
      <c r="AG782" s="57"/>
      <c r="AH782" s="57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34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7"/>
      <c r="AF783" s="57"/>
      <c r="AG783" s="57"/>
      <c r="AH783" s="57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34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7"/>
      <c r="AF784" s="57"/>
      <c r="AG784" s="57"/>
      <c r="AH784" s="57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34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7"/>
      <c r="AF785" s="57"/>
      <c r="AG785" s="57"/>
      <c r="AH785" s="57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34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7"/>
      <c r="AF786" s="57"/>
      <c r="AG786" s="57"/>
      <c r="AH786" s="57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34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7"/>
      <c r="AF787" s="57"/>
      <c r="AG787" s="57"/>
      <c r="AH787" s="57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34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7"/>
      <c r="AF788" s="57"/>
      <c r="AG788" s="57"/>
      <c r="AH788" s="57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34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7"/>
      <c r="AF789" s="57"/>
      <c r="AG789" s="57"/>
      <c r="AH789" s="57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34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7"/>
      <c r="AF790" s="57"/>
      <c r="AG790" s="57"/>
      <c r="AH790" s="57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34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7"/>
      <c r="AF791" s="57"/>
      <c r="AG791" s="57"/>
      <c r="AH791" s="57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34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7"/>
      <c r="AF792" s="57"/>
      <c r="AG792" s="57"/>
      <c r="AH792" s="57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34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7"/>
      <c r="AF793" s="57"/>
      <c r="AG793" s="57"/>
      <c r="AH793" s="57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34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7"/>
      <c r="AF794" s="57"/>
      <c r="AG794" s="57"/>
      <c r="AH794" s="57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34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7"/>
      <c r="AF795" s="57"/>
      <c r="AG795" s="57"/>
      <c r="AH795" s="57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34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7"/>
      <c r="AF796" s="57"/>
      <c r="AG796" s="57"/>
      <c r="AH796" s="57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34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7"/>
      <c r="AF797" s="57"/>
      <c r="AG797" s="57"/>
      <c r="AH797" s="57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34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7"/>
      <c r="AF798" s="57"/>
      <c r="AG798" s="57"/>
      <c r="AH798" s="57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34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7"/>
      <c r="AF799" s="57"/>
      <c r="AG799" s="57"/>
      <c r="AH799" s="57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34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7"/>
      <c r="AF800" s="57"/>
      <c r="AG800" s="57"/>
      <c r="AH800" s="57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34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7"/>
      <c r="AF801" s="57"/>
      <c r="AG801" s="57"/>
      <c r="AH801" s="57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34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7"/>
      <c r="AF802" s="57"/>
      <c r="AG802" s="57"/>
      <c r="AH802" s="57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34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7"/>
      <c r="AF803" s="57"/>
      <c r="AG803" s="57"/>
      <c r="AH803" s="57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34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7"/>
      <c r="AF804" s="57"/>
      <c r="AG804" s="57"/>
      <c r="AH804" s="57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34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7"/>
      <c r="AF805" s="57"/>
      <c r="AG805" s="57"/>
      <c r="AH805" s="57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34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7"/>
      <c r="AF806" s="57"/>
      <c r="AG806" s="57"/>
      <c r="AH806" s="57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34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7"/>
      <c r="AF807" s="57"/>
      <c r="AG807" s="57"/>
      <c r="AH807" s="57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34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7"/>
      <c r="AF808" s="57"/>
      <c r="AG808" s="57"/>
      <c r="AH808" s="57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34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7"/>
      <c r="AF809" s="57"/>
      <c r="AG809" s="57"/>
      <c r="AH809" s="57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34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7"/>
      <c r="AF810" s="57"/>
      <c r="AG810" s="57"/>
      <c r="AH810" s="57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34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7"/>
      <c r="AF811" s="57"/>
      <c r="AG811" s="57"/>
      <c r="AH811" s="57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34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7"/>
      <c r="AF812" s="57"/>
      <c r="AG812" s="57"/>
      <c r="AH812" s="57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34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7"/>
      <c r="AF813" s="57"/>
      <c r="AG813" s="57"/>
      <c r="AH813" s="57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34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7"/>
      <c r="AF814" s="57"/>
      <c r="AG814" s="57"/>
      <c r="AH814" s="57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34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7"/>
      <c r="AF815" s="57"/>
      <c r="AG815" s="57"/>
      <c r="AH815" s="57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34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7"/>
      <c r="AF816" s="57"/>
      <c r="AG816" s="57"/>
      <c r="AH816" s="57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34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7"/>
      <c r="AF817" s="57"/>
      <c r="AG817" s="57"/>
      <c r="AH817" s="57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34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7"/>
      <c r="AF818" s="57"/>
      <c r="AG818" s="57"/>
      <c r="AH818" s="57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34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7"/>
      <c r="AF819" s="57"/>
      <c r="AG819" s="57"/>
      <c r="AH819" s="57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34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7"/>
      <c r="AF820" s="57"/>
      <c r="AG820" s="57"/>
      <c r="AH820" s="57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34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7"/>
      <c r="AF821" s="57"/>
      <c r="AG821" s="57"/>
      <c r="AH821" s="57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34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7"/>
      <c r="AF822" s="57"/>
      <c r="AG822" s="57"/>
      <c r="AH822" s="57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34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7"/>
      <c r="AF823" s="57"/>
      <c r="AG823" s="57"/>
      <c r="AH823" s="57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34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7"/>
      <c r="AF824" s="57"/>
      <c r="AG824" s="57"/>
      <c r="AH824" s="57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34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7"/>
      <c r="AF825" s="57"/>
      <c r="AG825" s="57"/>
      <c r="AH825" s="57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34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7"/>
      <c r="AF826" s="57"/>
      <c r="AG826" s="57"/>
      <c r="AH826" s="57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34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7"/>
      <c r="AF827" s="57"/>
      <c r="AG827" s="57"/>
      <c r="AH827" s="57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34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7"/>
      <c r="AF828" s="57"/>
      <c r="AG828" s="57"/>
      <c r="AH828" s="57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34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7"/>
      <c r="AF829" s="57"/>
      <c r="AG829" s="57"/>
      <c r="AH829" s="57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34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7"/>
      <c r="AF830" s="57"/>
      <c r="AG830" s="57"/>
      <c r="AH830" s="57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34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7"/>
      <c r="AF831" s="57"/>
      <c r="AG831" s="57"/>
      <c r="AH831" s="57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34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7"/>
      <c r="AF832" s="57"/>
      <c r="AG832" s="57"/>
      <c r="AH832" s="57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34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7"/>
      <c r="AF833" s="57"/>
      <c r="AG833" s="57"/>
      <c r="AH833" s="57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34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7"/>
      <c r="AF834" s="57"/>
      <c r="AG834" s="57"/>
      <c r="AH834" s="57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34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7"/>
      <c r="AF835" s="57"/>
      <c r="AG835" s="57"/>
      <c r="AH835" s="57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34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7"/>
      <c r="AF836" s="57"/>
      <c r="AG836" s="57"/>
      <c r="AH836" s="57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34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7"/>
      <c r="AF837" s="57"/>
      <c r="AG837" s="57"/>
      <c r="AH837" s="57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34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7"/>
      <c r="AF838" s="57"/>
      <c r="AG838" s="57"/>
      <c r="AH838" s="57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34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7"/>
      <c r="AF839" s="57"/>
      <c r="AG839" s="57"/>
      <c r="AH839" s="57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34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7"/>
      <c r="AF840" s="57"/>
      <c r="AG840" s="57"/>
      <c r="AH840" s="57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34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7"/>
      <c r="AF841" s="57"/>
      <c r="AG841" s="57"/>
      <c r="AH841" s="57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34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7"/>
      <c r="AF842" s="57"/>
      <c r="AG842" s="57"/>
      <c r="AH842" s="57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34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7"/>
      <c r="AF843" s="57"/>
      <c r="AG843" s="57"/>
      <c r="AH843" s="57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34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7"/>
      <c r="AF844" s="57"/>
      <c r="AG844" s="57"/>
      <c r="AH844" s="57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34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7"/>
      <c r="AF845" s="57"/>
      <c r="AG845" s="57"/>
      <c r="AH845" s="57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34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7"/>
      <c r="AF846" s="57"/>
      <c r="AG846" s="57"/>
      <c r="AH846" s="57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34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7"/>
      <c r="AF847" s="57"/>
      <c r="AG847" s="57"/>
      <c r="AH847" s="57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34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7"/>
      <c r="AF848" s="57"/>
      <c r="AG848" s="57"/>
      <c r="AH848" s="57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34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7"/>
      <c r="AF849" s="57"/>
      <c r="AG849" s="57"/>
      <c r="AH849" s="57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34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7"/>
      <c r="AF850" s="57"/>
      <c r="AG850" s="57"/>
      <c r="AH850" s="57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34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7"/>
      <c r="AF851" s="57"/>
      <c r="AG851" s="57"/>
      <c r="AH851" s="57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34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7"/>
      <c r="AF852" s="57"/>
      <c r="AG852" s="57"/>
      <c r="AH852" s="57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34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7"/>
      <c r="AF853" s="57"/>
      <c r="AG853" s="57"/>
      <c r="AH853" s="57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34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7"/>
      <c r="AF854" s="57"/>
      <c r="AG854" s="57"/>
      <c r="AH854" s="57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34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7"/>
      <c r="AF855" s="57"/>
      <c r="AG855" s="57"/>
      <c r="AH855" s="57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34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7"/>
      <c r="AF856" s="57"/>
      <c r="AG856" s="57"/>
      <c r="AH856" s="57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34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7"/>
      <c r="AF857" s="57"/>
      <c r="AG857" s="57"/>
      <c r="AH857" s="57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34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7"/>
      <c r="AF858" s="57"/>
      <c r="AG858" s="57"/>
      <c r="AH858" s="57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34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7"/>
      <c r="AF859" s="57"/>
      <c r="AG859" s="57"/>
      <c r="AH859" s="57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34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7"/>
      <c r="AF860" s="57"/>
      <c r="AG860" s="57"/>
      <c r="AH860" s="57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34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7"/>
      <c r="AF861" s="57"/>
      <c r="AG861" s="57"/>
      <c r="AH861" s="57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34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7"/>
      <c r="AF862" s="57"/>
      <c r="AG862" s="57"/>
      <c r="AH862" s="57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34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7"/>
      <c r="AF863" s="57"/>
      <c r="AG863" s="57"/>
      <c r="AH863" s="57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34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7"/>
      <c r="AF864" s="57"/>
      <c r="AG864" s="57"/>
      <c r="AH864" s="57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34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7"/>
      <c r="AF865" s="57"/>
      <c r="AG865" s="57"/>
      <c r="AH865" s="57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34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7"/>
      <c r="AF866" s="57"/>
      <c r="AG866" s="57"/>
      <c r="AH866" s="57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34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7"/>
      <c r="AF867" s="57"/>
      <c r="AG867" s="57"/>
      <c r="AH867" s="57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34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7"/>
      <c r="AF868" s="57"/>
      <c r="AG868" s="57"/>
      <c r="AH868" s="57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34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7"/>
      <c r="AF869" s="57"/>
      <c r="AG869" s="57"/>
      <c r="AH869" s="57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34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7"/>
      <c r="AF870" s="57"/>
      <c r="AG870" s="57"/>
      <c r="AH870" s="57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34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7"/>
      <c r="AF871" s="57"/>
      <c r="AG871" s="57"/>
      <c r="AH871" s="57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34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7"/>
      <c r="AF872" s="57"/>
      <c r="AG872" s="57"/>
      <c r="AH872" s="57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34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7"/>
      <c r="AF873" s="57"/>
      <c r="AG873" s="57"/>
      <c r="AH873" s="57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34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7"/>
      <c r="AF874" s="57"/>
      <c r="AG874" s="57"/>
      <c r="AH874" s="57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34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7"/>
      <c r="AF875" s="57"/>
      <c r="AG875" s="57"/>
      <c r="AH875" s="57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34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7"/>
      <c r="AF876" s="57"/>
      <c r="AG876" s="57"/>
      <c r="AH876" s="57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34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7"/>
      <c r="AF877" s="57"/>
      <c r="AG877" s="57"/>
      <c r="AH877" s="57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34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7"/>
      <c r="AF878" s="57"/>
      <c r="AG878" s="57"/>
      <c r="AH878" s="57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34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7"/>
      <c r="AF879" s="57"/>
      <c r="AG879" s="57"/>
      <c r="AH879" s="57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34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7"/>
      <c r="AF880" s="57"/>
      <c r="AG880" s="57"/>
      <c r="AH880" s="57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34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7"/>
      <c r="AF881" s="57"/>
      <c r="AG881" s="57"/>
      <c r="AH881" s="57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34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7"/>
      <c r="AF882" s="57"/>
      <c r="AG882" s="57"/>
      <c r="AH882" s="57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34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7"/>
      <c r="AF883" s="57"/>
      <c r="AG883" s="57"/>
      <c r="AH883" s="57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34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7"/>
      <c r="AF884" s="57"/>
      <c r="AG884" s="57"/>
      <c r="AH884" s="57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34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7"/>
      <c r="AF885" s="57"/>
      <c r="AG885" s="57"/>
      <c r="AH885" s="57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34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7"/>
      <c r="AF886" s="57"/>
      <c r="AG886" s="57"/>
      <c r="AH886" s="57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34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7"/>
      <c r="AF887" s="57"/>
      <c r="AG887" s="57"/>
      <c r="AH887" s="57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34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7"/>
      <c r="AF888" s="57"/>
      <c r="AG888" s="57"/>
      <c r="AH888" s="57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34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7"/>
      <c r="AF889" s="57"/>
      <c r="AG889" s="57"/>
      <c r="AH889" s="57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34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7"/>
      <c r="AF890" s="57"/>
      <c r="AG890" s="57"/>
      <c r="AH890" s="57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34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7"/>
      <c r="AF891" s="57"/>
      <c r="AG891" s="57"/>
      <c r="AH891" s="57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34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7"/>
      <c r="AF892" s="57"/>
      <c r="AG892" s="57"/>
      <c r="AH892" s="57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34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7"/>
      <c r="AF893" s="57"/>
      <c r="AG893" s="57"/>
      <c r="AH893" s="57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34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7"/>
      <c r="AF894" s="57"/>
      <c r="AG894" s="57"/>
      <c r="AH894" s="57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34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7"/>
      <c r="AF895" s="57"/>
      <c r="AG895" s="57"/>
      <c r="AH895" s="57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34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7"/>
      <c r="AF896" s="57"/>
      <c r="AG896" s="57"/>
      <c r="AH896" s="57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34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7"/>
      <c r="AF897" s="57"/>
      <c r="AG897" s="57"/>
      <c r="AH897" s="57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34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7"/>
      <c r="AF898" s="57"/>
      <c r="AG898" s="57"/>
      <c r="AH898" s="57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34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7"/>
      <c r="AF899" s="57"/>
      <c r="AG899" s="57"/>
      <c r="AH899" s="57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34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7"/>
      <c r="AF900" s="57"/>
      <c r="AG900" s="57"/>
      <c r="AH900" s="57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34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7"/>
      <c r="AF901" s="57"/>
      <c r="AG901" s="57"/>
      <c r="AH901" s="57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34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7"/>
      <c r="AF902" s="57"/>
      <c r="AG902" s="57"/>
      <c r="AH902" s="57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34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7"/>
      <c r="AF903" s="57"/>
      <c r="AG903" s="57"/>
      <c r="AH903" s="57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34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7"/>
      <c r="AF904" s="57"/>
      <c r="AG904" s="57"/>
      <c r="AH904" s="57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34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7"/>
      <c r="AF905" s="57"/>
      <c r="AG905" s="57"/>
      <c r="AH905" s="57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34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7"/>
      <c r="AF906" s="57"/>
      <c r="AG906" s="57"/>
      <c r="AH906" s="57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34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7"/>
      <c r="AF907" s="57"/>
      <c r="AG907" s="57"/>
      <c r="AH907" s="57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34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7"/>
      <c r="AF908" s="57"/>
      <c r="AG908" s="57"/>
      <c r="AH908" s="57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34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7"/>
      <c r="AF909" s="57"/>
      <c r="AG909" s="57"/>
      <c r="AH909" s="57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34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7"/>
      <c r="AF910" s="57"/>
      <c r="AG910" s="57"/>
      <c r="AH910" s="57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34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7"/>
      <c r="AF911" s="57"/>
      <c r="AG911" s="57"/>
      <c r="AH911" s="57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34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7"/>
      <c r="AF912" s="57"/>
      <c r="AG912" s="57"/>
      <c r="AH912" s="57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34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7"/>
      <c r="AF913" s="57"/>
      <c r="AG913" s="57"/>
      <c r="AH913" s="57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34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7"/>
      <c r="AF914" s="57"/>
      <c r="AG914" s="57"/>
      <c r="AH914" s="57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34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7"/>
      <c r="AF915" s="57"/>
      <c r="AG915" s="57"/>
      <c r="AH915" s="57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34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7"/>
      <c r="AF916" s="57"/>
      <c r="AG916" s="57"/>
      <c r="AH916" s="57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34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7"/>
      <c r="AF917" s="57"/>
      <c r="AG917" s="57"/>
      <c r="AH917" s="57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34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7"/>
      <c r="AF918" s="57"/>
      <c r="AG918" s="57"/>
      <c r="AH918" s="57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34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7"/>
      <c r="AF919" s="57"/>
      <c r="AG919" s="57"/>
      <c r="AH919" s="57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34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7"/>
      <c r="AF920" s="57"/>
      <c r="AG920" s="57"/>
      <c r="AH920" s="57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34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7"/>
      <c r="AF921" s="57"/>
      <c r="AG921" s="57"/>
      <c r="AH921" s="57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34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7"/>
      <c r="AF922" s="57"/>
      <c r="AG922" s="57"/>
      <c r="AH922" s="57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34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7"/>
      <c r="AF923" s="57"/>
      <c r="AG923" s="57"/>
      <c r="AH923" s="57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34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7"/>
      <c r="AF924" s="57"/>
      <c r="AG924" s="57"/>
      <c r="AH924" s="57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34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7"/>
      <c r="AF925" s="57"/>
      <c r="AG925" s="57"/>
      <c r="AH925" s="57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34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7"/>
      <c r="AF926" s="57"/>
      <c r="AG926" s="57"/>
      <c r="AH926" s="57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34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7"/>
      <c r="AF927" s="57"/>
      <c r="AG927" s="57"/>
      <c r="AH927" s="57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34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7"/>
      <c r="AF928" s="57"/>
      <c r="AG928" s="57"/>
      <c r="AH928" s="57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34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7"/>
      <c r="AF929" s="57"/>
      <c r="AG929" s="57"/>
      <c r="AH929" s="57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34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7"/>
      <c r="AF930" s="57"/>
      <c r="AG930" s="57"/>
      <c r="AH930" s="57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34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7"/>
      <c r="AF931" s="57"/>
      <c r="AG931" s="57"/>
      <c r="AH931" s="57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34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7"/>
      <c r="AF932" s="57"/>
      <c r="AG932" s="57"/>
      <c r="AH932" s="57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34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7"/>
      <c r="AF933" s="57"/>
      <c r="AG933" s="57"/>
      <c r="AH933" s="57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34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7"/>
      <c r="AF934" s="57"/>
      <c r="AG934" s="57"/>
      <c r="AH934" s="57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34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7"/>
      <c r="AF935" s="57"/>
      <c r="AG935" s="57"/>
      <c r="AH935" s="57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34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7"/>
      <c r="AF936" s="57"/>
      <c r="AG936" s="57"/>
      <c r="AH936" s="57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34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7"/>
      <c r="AF937" s="57"/>
      <c r="AG937" s="57"/>
      <c r="AH937" s="57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34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7"/>
      <c r="AF938" s="57"/>
      <c r="AG938" s="57"/>
      <c r="AH938" s="57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34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7"/>
      <c r="AF939" s="57"/>
      <c r="AG939" s="57"/>
      <c r="AH939" s="57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34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7"/>
      <c r="AF940" s="57"/>
      <c r="AG940" s="57"/>
      <c r="AH940" s="57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34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7"/>
      <c r="AF941" s="57"/>
      <c r="AG941" s="57"/>
      <c r="AH941" s="57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34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7"/>
      <c r="AF942" s="57"/>
      <c r="AG942" s="57"/>
      <c r="AH942" s="57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34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7"/>
      <c r="AF943" s="57"/>
      <c r="AG943" s="57"/>
      <c r="AH943" s="57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34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7"/>
      <c r="AF944" s="57"/>
      <c r="AG944" s="57"/>
      <c r="AH944" s="57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34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7"/>
      <c r="AF945" s="57"/>
      <c r="AG945" s="57"/>
      <c r="AH945" s="57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34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7"/>
      <c r="AF946" s="57"/>
      <c r="AG946" s="57"/>
      <c r="AH946" s="57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34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7"/>
      <c r="AF947" s="57"/>
      <c r="AG947" s="57"/>
      <c r="AH947" s="57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34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7"/>
      <c r="AF948" s="57"/>
      <c r="AG948" s="57"/>
      <c r="AH948" s="57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34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7"/>
      <c r="AF949" s="57"/>
      <c r="AG949" s="57"/>
      <c r="AH949" s="57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34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7"/>
      <c r="AF950" s="57"/>
      <c r="AG950" s="57"/>
      <c r="AH950" s="57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34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7"/>
      <c r="AF951" s="57"/>
      <c r="AG951" s="57"/>
      <c r="AH951" s="57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34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7"/>
      <c r="AF952" s="57"/>
      <c r="AG952" s="57"/>
      <c r="AH952" s="57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34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7"/>
      <c r="AF953" s="57"/>
      <c r="AG953" s="57"/>
      <c r="AH953" s="57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34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7"/>
      <c r="AF954" s="57"/>
      <c r="AG954" s="57"/>
      <c r="AH954" s="57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34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7"/>
      <c r="AF955" s="57"/>
      <c r="AG955" s="57"/>
      <c r="AH955" s="57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34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7"/>
      <c r="AF956" s="57"/>
      <c r="AG956" s="57"/>
      <c r="AH956" s="57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34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7"/>
      <c r="AF957" s="57"/>
      <c r="AG957" s="57"/>
      <c r="AH957" s="57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34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7"/>
      <c r="AF958" s="57"/>
      <c r="AG958" s="57"/>
      <c r="AH958" s="57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34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7"/>
      <c r="AF959" s="57"/>
      <c r="AG959" s="57"/>
      <c r="AH959" s="57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34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7"/>
      <c r="AF960" s="57"/>
      <c r="AG960" s="57"/>
      <c r="AH960" s="57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34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7"/>
      <c r="AF961" s="57"/>
      <c r="AG961" s="57"/>
      <c r="AH961" s="57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34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7"/>
      <c r="AF962" s="57"/>
      <c r="AG962" s="57"/>
      <c r="AH962" s="57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34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7"/>
      <c r="AF963" s="57"/>
      <c r="AG963" s="57"/>
      <c r="AH963" s="57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34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7"/>
      <c r="AF964" s="57"/>
      <c r="AG964" s="57"/>
      <c r="AH964" s="57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34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7"/>
      <c r="AF965" s="57"/>
      <c r="AG965" s="57"/>
      <c r="AH965" s="57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34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7"/>
      <c r="AF966" s="57"/>
      <c r="AG966" s="57"/>
      <c r="AH966" s="57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34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7"/>
      <c r="AF967" s="57"/>
      <c r="AG967" s="57"/>
      <c r="AH967" s="57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34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7"/>
      <c r="AF968" s="57"/>
      <c r="AG968" s="57"/>
      <c r="AH968" s="57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34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7"/>
      <c r="AF969" s="57"/>
      <c r="AG969" s="57"/>
      <c r="AH969" s="57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34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7"/>
      <c r="AF970" s="57"/>
      <c r="AG970" s="57"/>
      <c r="AH970" s="57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34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7"/>
      <c r="AF971" s="57"/>
      <c r="AG971" s="57"/>
      <c r="AH971" s="57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34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7"/>
      <c r="AF972" s="57"/>
      <c r="AG972" s="57"/>
      <c r="AH972" s="57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34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7"/>
      <c r="AF973" s="57"/>
      <c r="AG973" s="57"/>
      <c r="AH973" s="57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34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7"/>
      <c r="AF974" s="57"/>
      <c r="AG974" s="57"/>
      <c r="AH974" s="57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34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7"/>
      <c r="AF975" s="57"/>
      <c r="AG975" s="57"/>
      <c r="AH975" s="57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34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7"/>
      <c r="AF976" s="57"/>
      <c r="AG976" s="57"/>
      <c r="AH976" s="57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34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7"/>
      <c r="AF977" s="57"/>
      <c r="AG977" s="57"/>
      <c r="AH977" s="57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34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7"/>
      <c r="AF978" s="57"/>
      <c r="AG978" s="57"/>
      <c r="AH978" s="57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34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7"/>
      <c r="AF979" s="57"/>
      <c r="AG979" s="57"/>
      <c r="AH979" s="57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34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7"/>
      <c r="AF980" s="57"/>
      <c r="AG980" s="57"/>
      <c r="AH980" s="57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34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7"/>
      <c r="AF981" s="57"/>
      <c r="AG981" s="57"/>
      <c r="AH981" s="57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34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7"/>
      <c r="AF982" s="57"/>
      <c r="AG982" s="57"/>
      <c r="AH982" s="57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34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7"/>
      <c r="AF983" s="57"/>
      <c r="AG983" s="57"/>
      <c r="AH983" s="57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34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7"/>
      <c r="AF984" s="57"/>
      <c r="AG984" s="57"/>
      <c r="AH984" s="57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34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7"/>
      <c r="AF985" s="57"/>
      <c r="AG985" s="57"/>
      <c r="AH985" s="57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34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7"/>
      <c r="AF986" s="57"/>
      <c r="AG986" s="57"/>
      <c r="AH986" s="57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34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7"/>
      <c r="AF987" s="57"/>
      <c r="AG987" s="57"/>
      <c r="AH987" s="57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34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7"/>
      <c r="AF988" s="57"/>
      <c r="AG988" s="57"/>
      <c r="AH988" s="57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34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7"/>
      <c r="AF989" s="57"/>
      <c r="AG989" s="57"/>
      <c r="AH989" s="57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34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7"/>
      <c r="AF990" s="57"/>
      <c r="AG990" s="57"/>
      <c r="AH990" s="57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34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7"/>
      <c r="AF991" s="57"/>
      <c r="AG991" s="57"/>
      <c r="AH991" s="57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34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7"/>
      <c r="AF992" s="57"/>
      <c r="AG992" s="57"/>
      <c r="AH992" s="57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34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7"/>
      <c r="AF993" s="57"/>
      <c r="AG993" s="57"/>
      <c r="AH993" s="57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34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7"/>
      <c r="AF994" s="57"/>
      <c r="AG994" s="57"/>
      <c r="AH994" s="57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34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7"/>
      <c r="AF995" s="57"/>
      <c r="AG995" s="57"/>
      <c r="AH995" s="57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34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7"/>
      <c r="AF996" s="57"/>
      <c r="AG996" s="57"/>
      <c r="AH996" s="57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34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7"/>
      <c r="AF997" s="57"/>
      <c r="AG997" s="57"/>
      <c r="AH997" s="57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34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7"/>
      <c r="AF998" s="57"/>
      <c r="AG998" s="57"/>
      <c r="AH998" s="57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34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7"/>
      <c r="AF999" s="57"/>
      <c r="AG999" s="57"/>
      <c r="AH999" s="57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34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7"/>
      <c r="AF1000" s="57"/>
      <c r="AG1000" s="57"/>
      <c r="AH1000" s="57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0.13"/>
    <col customWidth="1" min="2" max="4" width="8.0"/>
    <col customWidth="1" min="5" max="5" width="8.88"/>
    <col customWidth="1" min="6" max="6" width="11.88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1" width="15.88"/>
    <col customWidth="1" min="32" max="32" width="20.88"/>
    <col customWidth="1" min="33" max="33" width="22.5"/>
  </cols>
  <sheetData>
    <row r="1">
      <c r="A1" s="12" t="s">
        <v>21</v>
      </c>
      <c r="B1" s="12" t="s">
        <v>22</v>
      </c>
      <c r="C1" s="13" t="s">
        <v>23</v>
      </c>
      <c r="D1" s="12" t="s">
        <v>24</v>
      </c>
      <c r="E1" s="14" t="s">
        <v>25</v>
      </c>
      <c r="F1" s="14" t="s">
        <v>26</v>
      </c>
      <c r="G1" s="12" t="s">
        <v>27</v>
      </c>
      <c r="H1" s="12" t="s">
        <v>28</v>
      </c>
      <c r="I1" s="12" t="s">
        <v>29</v>
      </c>
      <c r="J1" s="14" t="s">
        <v>30</v>
      </c>
      <c r="K1" s="14" t="s">
        <v>31</v>
      </c>
      <c r="L1" s="14" t="s">
        <v>32</v>
      </c>
      <c r="M1" s="15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2" t="s">
        <v>48</v>
      </c>
      <c r="AC1" s="12" t="s">
        <v>49</v>
      </c>
      <c r="AD1" s="12" t="s">
        <v>50</v>
      </c>
      <c r="AE1" s="16" t="s">
        <v>51</v>
      </c>
      <c r="AF1" s="17" t="s">
        <v>17</v>
      </c>
      <c r="AG1" s="17" t="s">
        <v>19</v>
      </c>
    </row>
    <row r="2">
      <c r="A2" s="58">
        <v>43836.0</v>
      </c>
      <c r="B2" s="18">
        <v>2020.0</v>
      </c>
      <c r="C2" s="18">
        <v>6.0</v>
      </c>
      <c r="D2" s="18">
        <v>30.0</v>
      </c>
      <c r="E2" s="19">
        <v>0.0094</v>
      </c>
      <c r="F2" s="19">
        <v>0.0434</v>
      </c>
      <c r="G2" s="18">
        <v>0.29</v>
      </c>
      <c r="H2" s="18">
        <v>0.0</v>
      </c>
      <c r="I2" s="18">
        <v>300.0</v>
      </c>
      <c r="J2" s="18">
        <v>54.0</v>
      </c>
      <c r="K2" s="18">
        <v>66.52</v>
      </c>
      <c r="L2" s="18">
        <v>233.48</v>
      </c>
      <c r="M2" s="18">
        <v>233.48</v>
      </c>
      <c r="N2" s="18"/>
      <c r="O2" s="18"/>
      <c r="P2" s="20">
        <v>3105.0</v>
      </c>
      <c r="Q2" s="20">
        <v>28245.0</v>
      </c>
      <c r="R2" s="18"/>
      <c r="S2" s="18"/>
      <c r="T2" s="18">
        <v>1.960564</v>
      </c>
      <c r="U2" s="18">
        <v>0.516859</v>
      </c>
      <c r="V2" s="20">
        <v>181.0</v>
      </c>
      <c r="W2" s="22">
        <v>724.0</v>
      </c>
      <c r="X2" s="18">
        <v>0.417182</v>
      </c>
      <c r="Y2" s="18">
        <v>0.417265</v>
      </c>
      <c r="Z2" s="23">
        <v>24203.25</v>
      </c>
      <c r="AA2" s="59">
        <f t="shared" ref="AA2:AA43" si="1">P2+Q2</f>
        <v>31350</v>
      </c>
      <c r="AB2" s="18"/>
      <c r="AC2" s="18"/>
      <c r="AD2" s="18"/>
      <c r="AE2" s="25">
        <v>233.48</v>
      </c>
      <c r="AF2" s="25"/>
      <c r="AG2" s="25"/>
    </row>
    <row r="3">
      <c r="A3" s="58">
        <v>43835.0</v>
      </c>
      <c r="B3" s="18">
        <v>2020.0</v>
      </c>
      <c r="C3" s="18">
        <v>5.0</v>
      </c>
      <c r="D3" s="18">
        <v>31.0</v>
      </c>
      <c r="E3" s="19">
        <v>0.0098</v>
      </c>
      <c r="F3" s="19">
        <v>0.0448</v>
      </c>
      <c r="G3" s="18">
        <v>0.29</v>
      </c>
      <c r="H3" s="18">
        <v>0.0</v>
      </c>
      <c r="I3" s="18">
        <v>300.0</v>
      </c>
      <c r="J3" s="18">
        <v>58.75</v>
      </c>
      <c r="K3" s="18">
        <v>55.29</v>
      </c>
      <c r="L3" s="18">
        <v>241.25</v>
      </c>
      <c r="M3" s="18">
        <v>241.25</v>
      </c>
      <c r="N3" s="18"/>
      <c r="O3" s="18"/>
      <c r="P3" s="20">
        <v>2700.0</v>
      </c>
      <c r="Q3" s="20">
        <v>28919.0</v>
      </c>
      <c r="R3" s="18"/>
      <c r="S3" s="18"/>
      <c r="T3" s="21">
        <v>1.966459</v>
      </c>
      <c r="U3" s="21">
        <v>0.518411</v>
      </c>
      <c r="V3" s="20">
        <v>157.0</v>
      </c>
      <c r="W3" s="22">
        <v>815.0</v>
      </c>
      <c r="X3" s="18">
        <v>0.418408</v>
      </c>
      <c r="Y3" s="18">
        <v>0.418503</v>
      </c>
      <c r="Z3" s="23">
        <v>23833.25</v>
      </c>
      <c r="AA3" s="59">
        <f t="shared" si="1"/>
        <v>31619</v>
      </c>
      <c r="AB3" s="18"/>
      <c r="AC3" s="18"/>
      <c r="AD3" s="18"/>
      <c r="AE3" s="25">
        <v>241.25</v>
      </c>
      <c r="AF3" s="25"/>
      <c r="AG3" s="25"/>
    </row>
    <row r="4">
      <c r="A4" s="58">
        <v>43834.0</v>
      </c>
      <c r="B4" s="18">
        <v>2020.0</v>
      </c>
      <c r="C4" s="18">
        <v>4.0</v>
      </c>
      <c r="D4" s="18">
        <v>30.0</v>
      </c>
      <c r="E4" s="18">
        <v>0.0102</v>
      </c>
      <c r="F4" s="18">
        <v>0.0467</v>
      </c>
      <c r="G4" s="18">
        <v>0.29</v>
      </c>
      <c r="H4" s="18">
        <v>0.0</v>
      </c>
      <c r="I4" s="18">
        <v>300.0</v>
      </c>
      <c r="J4" s="18">
        <v>76.89</v>
      </c>
      <c r="K4" s="18">
        <v>126.14</v>
      </c>
      <c r="L4" s="18">
        <v>56.86</v>
      </c>
      <c r="M4" s="25">
        <v>56.86</v>
      </c>
      <c r="N4" s="18"/>
      <c r="O4" s="18"/>
      <c r="P4" s="20">
        <v>3499.0</v>
      </c>
      <c r="Q4" s="20">
        <v>32049.0</v>
      </c>
      <c r="R4" s="18"/>
      <c r="S4" s="18"/>
      <c r="T4" s="18">
        <v>1.973275</v>
      </c>
      <c r="U4" s="18">
        <v>0.520208</v>
      </c>
      <c r="V4" s="18">
        <v>233.0</v>
      </c>
      <c r="W4" s="18">
        <v>1059.0</v>
      </c>
      <c r="X4" s="18">
        <v>0.419957</v>
      </c>
      <c r="Y4" s="18">
        <v>0.419962</v>
      </c>
      <c r="Z4" s="18">
        <v>25906.19</v>
      </c>
      <c r="AA4" s="59">
        <f t="shared" si="1"/>
        <v>35548</v>
      </c>
      <c r="AB4" s="18"/>
      <c r="AC4" s="18"/>
      <c r="AD4" s="18"/>
      <c r="AE4" s="25">
        <v>56.86</v>
      </c>
      <c r="AF4" s="25"/>
      <c r="AG4" s="25"/>
    </row>
    <row r="5">
      <c r="A5" s="58">
        <v>43833.0</v>
      </c>
      <c r="B5" s="18">
        <v>2020.0</v>
      </c>
      <c r="C5" s="18">
        <v>3.0</v>
      </c>
      <c r="D5" s="18">
        <v>31.0</v>
      </c>
      <c r="E5" s="18">
        <v>0.0105</v>
      </c>
      <c r="F5" s="18">
        <v>0.0485</v>
      </c>
      <c r="G5" s="18">
        <v>0.29</v>
      </c>
      <c r="H5" s="18">
        <v>0.0</v>
      </c>
      <c r="I5" s="18">
        <v>300.0</v>
      </c>
      <c r="J5" s="18">
        <v>191.8</v>
      </c>
      <c r="K5" s="18">
        <v>298.08</v>
      </c>
      <c r="L5" s="18"/>
      <c r="M5" s="25"/>
      <c r="N5" s="18"/>
      <c r="O5" s="18"/>
      <c r="P5" s="18">
        <v>6521.0</v>
      </c>
      <c r="Q5" s="18">
        <v>54455.0</v>
      </c>
      <c r="R5" s="18"/>
      <c r="S5" s="18"/>
      <c r="T5" s="18">
        <v>1.977891</v>
      </c>
      <c r="U5" s="18">
        <v>0.521425</v>
      </c>
      <c r="V5" s="18">
        <v>42.0</v>
      </c>
      <c r="W5" s="18">
        <v>584.0</v>
      </c>
      <c r="X5" s="18">
        <v>0.420714</v>
      </c>
      <c r="Y5" s="18">
        <v>0.420942</v>
      </c>
      <c r="Z5" s="18">
        <v>44866.73</v>
      </c>
      <c r="AA5" s="24">
        <f t="shared" si="1"/>
        <v>60976</v>
      </c>
      <c r="AB5" s="18"/>
      <c r="AC5" s="18"/>
      <c r="AD5" s="18"/>
      <c r="AE5" s="25"/>
      <c r="AF5" s="25"/>
      <c r="AG5" s="25"/>
    </row>
    <row r="6">
      <c r="A6" s="58">
        <v>43832.0</v>
      </c>
      <c r="B6" s="18">
        <v>2020.0</v>
      </c>
      <c r="C6" s="18">
        <v>2.0</v>
      </c>
      <c r="D6" s="18">
        <v>29.0</v>
      </c>
      <c r="E6" s="18">
        <v>0.0107</v>
      </c>
      <c r="F6" s="18">
        <v>0.0491</v>
      </c>
      <c r="G6" s="18">
        <v>0.29</v>
      </c>
      <c r="H6" s="18">
        <v>0.0</v>
      </c>
      <c r="I6" s="18">
        <v>300.0</v>
      </c>
      <c r="J6" s="18">
        <v>108.86</v>
      </c>
      <c r="K6" s="18">
        <v>234.57</v>
      </c>
      <c r="L6" s="18"/>
      <c r="M6" s="25"/>
      <c r="N6" s="18"/>
      <c r="O6" s="18"/>
      <c r="P6" s="18">
        <v>3893.0</v>
      </c>
      <c r="Q6" s="18">
        <v>42936.0</v>
      </c>
      <c r="R6" s="18"/>
      <c r="S6" s="18"/>
      <c r="T6" s="18">
        <v>1.982212</v>
      </c>
      <c r="U6" s="18">
        <v>0.522565</v>
      </c>
      <c r="V6" s="18">
        <v>58.0</v>
      </c>
      <c r="W6" s="18">
        <v>675.0</v>
      </c>
      <c r="X6" s="18">
        <v>0.421724</v>
      </c>
      <c r="Y6" s="18">
        <v>0.421837</v>
      </c>
      <c r="Z6" s="18">
        <v>33604.42</v>
      </c>
      <c r="AA6" s="24">
        <f t="shared" si="1"/>
        <v>46829</v>
      </c>
      <c r="AB6" s="18">
        <v>410.97</v>
      </c>
      <c r="AC6" s="18"/>
      <c r="AD6" s="18"/>
      <c r="AE6" s="25"/>
      <c r="AF6" s="25"/>
      <c r="AG6" s="25"/>
    </row>
    <row r="7">
      <c r="A7" s="58">
        <v>43831.0</v>
      </c>
      <c r="B7" s="18">
        <v>2020.0</v>
      </c>
      <c r="C7" s="18">
        <v>1.0</v>
      </c>
      <c r="D7" s="18">
        <v>31.0</v>
      </c>
      <c r="E7" s="18">
        <v>0.0111</v>
      </c>
      <c r="F7" s="18">
        <v>0.0509</v>
      </c>
      <c r="G7" s="18">
        <v>0.29</v>
      </c>
      <c r="H7" s="18">
        <v>0.0</v>
      </c>
      <c r="I7" s="18">
        <v>183.0</v>
      </c>
      <c r="J7" s="18">
        <v>79.92</v>
      </c>
      <c r="K7" s="18">
        <v>141.26</v>
      </c>
      <c r="L7" s="18">
        <v>41.74</v>
      </c>
      <c r="M7" s="25">
        <v>41.74</v>
      </c>
      <c r="N7" s="18"/>
      <c r="O7" s="18"/>
      <c r="P7" s="18">
        <v>3043.0</v>
      </c>
      <c r="Q7" s="18">
        <v>30769.0</v>
      </c>
      <c r="R7" s="18"/>
      <c r="S7" s="18"/>
      <c r="T7" s="18">
        <v>1.979458</v>
      </c>
      <c r="U7" s="18">
        <v>0.521839</v>
      </c>
      <c r="V7" s="18">
        <v>126.0</v>
      </c>
      <c r="W7" s="18">
        <v>682.0</v>
      </c>
      <c r="X7" s="18">
        <v>0.42127</v>
      </c>
      <c r="Y7" s="18">
        <v>0.421276</v>
      </c>
      <c r="Z7" s="18">
        <v>25192.22</v>
      </c>
      <c r="AA7" s="24">
        <f t="shared" si="1"/>
        <v>33812</v>
      </c>
      <c r="AB7" s="18">
        <v>698.36</v>
      </c>
      <c r="AC7" s="18"/>
      <c r="AD7" s="18"/>
      <c r="AE7" s="25">
        <v>41.74</v>
      </c>
      <c r="AF7" s="25"/>
      <c r="AG7" s="25"/>
    </row>
    <row r="8">
      <c r="A8" s="58">
        <v>43477.0</v>
      </c>
      <c r="B8" s="28">
        <v>2019.0</v>
      </c>
      <c r="C8" s="28">
        <v>12.0</v>
      </c>
      <c r="D8" s="28">
        <v>31.0</v>
      </c>
      <c r="E8" s="28">
        <v>0.0102</v>
      </c>
      <c r="F8" s="28">
        <v>0.0466</v>
      </c>
      <c r="G8" s="28">
        <v>0.29</v>
      </c>
      <c r="H8" s="28">
        <v>0.0</v>
      </c>
      <c r="I8" s="28">
        <v>183.0</v>
      </c>
      <c r="J8" s="28">
        <v>188.35</v>
      </c>
      <c r="K8" s="28">
        <v>289.0</v>
      </c>
      <c r="L8" s="28"/>
      <c r="M8" s="30"/>
      <c r="N8" s="31"/>
      <c r="O8" s="29"/>
      <c r="P8" s="28">
        <v>7835.0</v>
      </c>
      <c r="Q8" s="28">
        <v>57262.0</v>
      </c>
      <c r="R8" s="32"/>
      <c r="S8" s="32"/>
      <c r="T8" s="32">
        <v>1.966941</v>
      </c>
      <c r="U8" s="32">
        <v>0.518538</v>
      </c>
      <c r="V8" s="33">
        <v>14.0</v>
      </c>
      <c r="W8" s="28">
        <v>374.0</v>
      </c>
      <c r="X8" s="32">
        <v>0.418571</v>
      </c>
      <c r="Y8" s="32">
        <v>0.41861</v>
      </c>
      <c r="Z8" s="28">
        <v>55161.0</v>
      </c>
      <c r="AA8" s="24">
        <f t="shared" si="1"/>
        <v>65097</v>
      </c>
      <c r="AB8" s="28">
        <v>662.0</v>
      </c>
      <c r="AC8" s="28">
        <v>2092.44</v>
      </c>
      <c r="AD8" s="29"/>
      <c r="AE8" s="34"/>
      <c r="AF8" s="25">
        <v>106.0</v>
      </c>
      <c r="AG8" s="25">
        <v>42.0283</v>
      </c>
    </row>
    <row r="9">
      <c r="A9" s="58">
        <v>43476.0</v>
      </c>
      <c r="B9" s="28">
        <v>2019.0</v>
      </c>
      <c r="C9" s="28">
        <v>11.0</v>
      </c>
      <c r="D9" s="28">
        <v>30.0</v>
      </c>
      <c r="E9" s="35">
        <v>0.0097</v>
      </c>
      <c r="F9" s="35">
        <v>0.043</v>
      </c>
      <c r="G9" s="28">
        <v>0.29</v>
      </c>
      <c r="H9" s="28">
        <v>0.0</v>
      </c>
      <c r="I9" s="28">
        <v>183.0</v>
      </c>
      <c r="J9" s="28">
        <v>235.87</v>
      </c>
      <c r="K9" s="28">
        <v>357.26</v>
      </c>
      <c r="L9" s="28"/>
      <c r="M9" s="30"/>
      <c r="N9" s="36"/>
      <c r="O9" s="29"/>
      <c r="P9" s="28">
        <v>8899.0</v>
      </c>
      <c r="Q9" s="28">
        <v>66952.0</v>
      </c>
      <c r="R9" s="32"/>
      <c r="S9" s="32"/>
      <c r="T9" s="32">
        <v>1.968446</v>
      </c>
      <c r="U9" s="32">
        <v>0.518935</v>
      </c>
      <c r="V9" s="33">
        <v>4.0</v>
      </c>
      <c r="W9" s="28">
        <v>432.0</v>
      </c>
      <c r="X9" s="32">
        <v>0.4175</v>
      </c>
      <c r="Y9" s="32">
        <v>0.418889</v>
      </c>
      <c r="Z9" s="28">
        <v>66578.64</v>
      </c>
      <c r="AA9" s="24">
        <f t="shared" si="1"/>
        <v>75851</v>
      </c>
      <c r="AB9" s="28">
        <v>813.36</v>
      </c>
      <c r="AC9" s="28">
        <v>2575.85</v>
      </c>
      <c r="AD9" s="29"/>
      <c r="AE9" s="34"/>
      <c r="AF9" s="25">
        <v>174.26</v>
      </c>
      <c r="AG9" s="25">
        <v>42.060542</v>
      </c>
    </row>
    <row r="10">
      <c r="A10" s="58">
        <v>43475.0</v>
      </c>
      <c r="B10" s="28">
        <v>2019.0</v>
      </c>
      <c r="C10" s="28">
        <v>10.0</v>
      </c>
      <c r="D10" s="28">
        <v>31.0</v>
      </c>
      <c r="E10" s="28">
        <v>0.01125</v>
      </c>
      <c r="F10" s="28">
        <v>0.0515884</v>
      </c>
      <c r="G10" s="28">
        <v>0.29</v>
      </c>
      <c r="H10" s="28">
        <v>0.0</v>
      </c>
      <c r="I10" s="28">
        <v>183.0</v>
      </c>
      <c r="J10" s="28">
        <v>212.97</v>
      </c>
      <c r="K10" s="28">
        <v>349.92</v>
      </c>
      <c r="L10" s="28"/>
      <c r="M10" s="30"/>
      <c r="N10" s="36"/>
      <c r="O10" s="29"/>
      <c r="P10" s="28">
        <v>8208.0</v>
      </c>
      <c r="Q10" s="28">
        <v>61877.0</v>
      </c>
      <c r="R10" s="32"/>
      <c r="S10" s="32"/>
      <c r="T10" s="32">
        <v>1.977577</v>
      </c>
      <c r="U10" s="32">
        <v>0.521343</v>
      </c>
      <c r="V10" s="33">
        <v>7.0</v>
      </c>
      <c r="W10" s="28">
        <v>325.0</v>
      </c>
      <c r="X10" s="32">
        <v>0.418571</v>
      </c>
      <c r="Y10" s="32">
        <v>0.420892</v>
      </c>
      <c r="Z10" s="28">
        <v>61923.8</v>
      </c>
      <c r="AA10" s="24">
        <f t="shared" si="1"/>
        <v>70085</v>
      </c>
      <c r="AB10" s="28">
        <v>991.93</v>
      </c>
      <c r="AC10" s="28">
        <v>1662.39</v>
      </c>
      <c r="AD10" s="29"/>
      <c r="AE10" s="34"/>
      <c r="AF10" s="25">
        <v>166.92</v>
      </c>
      <c r="AG10" s="25">
        <v>42.255691</v>
      </c>
    </row>
    <row r="11">
      <c r="A11" s="58">
        <v>43474.0</v>
      </c>
      <c r="B11" s="28">
        <v>2019.0</v>
      </c>
      <c r="C11" s="28">
        <v>9.0</v>
      </c>
      <c r="D11" s="28">
        <v>30.0</v>
      </c>
      <c r="E11" s="28">
        <v>0.0106</v>
      </c>
      <c r="F11" s="28">
        <v>0.0486</v>
      </c>
      <c r="G11" s="28">
        <v>0.29</v>
      </c>
      <c r="H11" s="28">
        <v>0.0</v>
      </c>
      <c r="I11" s="28">
        <v>183.0</v>
      </c>
      <c r="J11" s="28">
        <v>212.11</v>
      </c>
      <c r="K11" s="28">
        <v>347.32</v>
      </c>
      <c r="L11" s="28"/>
      <c r="M11" s="30"/>
      <c r="N11" s="36"/>
      <c r="O11" s="29"/>
      <c r="P11" s="28">
        <v>8604.0</v>
      </c>
      <c r="Q11" s="28">
        <v>62543.0</v>
      </c>
      <c r="R11" s="32"/>
      <c r="S11" s="32"/>
      <c r="T11" s="32">
        <v>1.976952</v>
      </c>
      <c r="U11" s="32">
        <v>0.52094</v>
      </c>
      <c r="V11" s="37"/>
      <c r="W11" s="28">
        <v>303.0</v>
      </c>
      <c r="X11" s="29"/>
      <c r="Y11" s="32">
        <v>0.420528</v>
      </c>
      <c r="Z11" s="28">
        <v>64389.6</v>
      </c>
      <c r="AA11" s="24">
        <f t="shared" si="1"/>
        <v>71147</v>
      </c>
      <c r="AB11" s="29"/>
      <c r="AC11" s="28">
        <v>4369.45</v>
      </c>
      <c r="AD11" s="29"/>
      <c r="AE11" s="34"/>
      <c r="AF11" s="25">
        <v>164.32</v>
      </c>
      <c r="AG11" s="25">
        <v>42.22298</v>
      </c>
    </row>
    <row r="12">
      <c r="A12" s="58">
        <v>43473.0</v>
      </c>
      <c r="B12" s="28">
        <v>2019.0</v>
      </c>
      <c r="C12" s="28">
        <v>8.0</v>
      </c>
      <c r="D12" s="28">
        <v>31.0</v>
      </c>
      <c r="E12" s="28">
        <v>0.0104</v>
      </c>
      <c r="F12" s="28">
        <v>0.0476</v>
      </c>
      <c r="G12" s="28">
        <v>0.29</v>
      </c>
      <c r="H12" s="28">
        <v>0.0</v>
      </c>
      <c r="I12" s="28">
        <v>183.0</v>
      </c>
      <c r="J12" s="28">
        <v>142.99</v>
      </c>
      <c r="K12" s="28">
        <v>222.91</v>
      </c>
      <c r="L12" s="28"/>
      <c r="M12" s="30"/>
      <c r="N12" s="36"/>
      <c r="O12" s="29"/>
      <c r="P12" s="28">
        <v>4466.0</v>
      </c>
      <c r="Q12" s="28">
        <v>38252.0</v>
      </c>
      <c r="R12" s="29"/>
      <c r="S12" s="29"/>
      <c r="T12" s="32">
        <v>1.973305</v>
      </c>
      <c r="U12" s="32">
        <v>0.520216</v>
      </c>
      <c r="V12" s="33">
        <v>54.0</v>
      </c>
      <c r="W12" s="28">
        <v>376.0</v>
      </c>
      <c r="X12" s="28">
        <v>0.419815</v>
      </c>
      <c r="Y12" s="32">
        <v>0.419973</v>
      </c>
      <c r="Z12" s="28">
        <v>35126.74</v>
      </c>
      <c r="AA12" s="24">
        <f t="shared" si="1"/>
        <v>42718</v>
      </c>
      <c r="AB12" s="28">
        <v>375.17</v>
      </c>
      <c r="AC12" s="28">
        <v>1619.36</v>
      </c>
      <c r="AD12" s="29"/>
      <c r="AE12" s="34"/>
      <c r="AF12" s="25">
        <v>39.91</v>
      </c>
      <c r="AG12" s="25">
        <v>42.164119</v>
      </c>
    </row>
    <row r="13">
      <c r="A13" s="58">
        <v>43472.0</v>
      </c>
      <c r="B13" s="28">
        <v>2019.0</v>
      </c>
      <c r="C13" s="28">
        <v>7.0</v>
      </c>
      <c r="D13" s="28">
        <v>30.0</v>
      </c>
      <c r="E13" s="28">
        <v>0.0103</v>
      </c>
      <c r="F13" s="28">
        <v>0.0472</v>
      </c>
      <c r="G13" s="28">
        <v>0.29</v>
      </c>
      <c r="H13" s="28">
        <v>0.0</v>
      </c>
      <c r="I13" s="28">
        <v>183.0</v>
      </c>
      <c r="J13" s="28">
        <v>157.24</v>
      </c>
      <c r="K13" s="28">
        <v>189.64</v>
      </c>
      <c r="L13" s="28"/>
      <c r="M13" s="30"/>
      <c r="N13" s="36"/>
      <c r="O13" s="29"/>
      <c r="P13" s="28">
        <v>6265.0</v>
      </c>
      <c r="Q13" s="28">
        <v>44962.0</v>
      </c>
      <c r="R13" s="29"/>
      <c r="S13" s="29"/>
      <c r="T13" s="32">
        <v>1.975708</v>
      </c>
      <c r="U13" s="32">
        <v>0.520452</v>
      </c>
      <c r="V13" s="33">
        <v>17.0</v>
      </c>
      <c r="W13" s="28">
        <v>273.0</v>
      </c>
      <c r="X13" s="28">
        <v>0.424118</v>
      </c>
      <c r="Y13" s="32">
        <v>0.424542</v>
      </c>
      <c r="Z13" s="28">
        <v>38307.64</v>
      </c>
      <c r="AA13" s="24">
        <f t="shared" si="1"/>
        <v>51227</v>
      </c>
      <c r="AB13" s="28">
        <v>702.34</v>
      </c>
      <c r="AC13" s="28"/>
      <c r="AD13" s="29"/>
      <c r="AE13" s="34"/>
      <c r="AF13" s="34"/>
      <c r="AG13" s="34"/>
    </row>
    <row r="14">
      <c r="A14" s="63">
        <v>43471.0</v>
      </c>
      <c r="B14" s="28">
        <v>2019.0</v>
      </c>
      <c r="C14" s="28">
        <v>6.0</v>
      </c>
      <c r="D14" s="28">
        <v>30.0</v>
      </c>
      <c r="E14" s="28">
        <v>0.0111</v>
      </c>
      <c r="F14" s="28">
        <v>0.0509</v>
      </c>
      <c r="G14" s="28">
        <v>0.29</v>
      </c>
      <c r="H14" s="28">
        <v>0.0</v>
      </c>
      <c r="I14" s="28">
        <v>183.0</v>
      </c>
      <c r="J14" s="28">
        <v>156.38</v>
      </c>
      <c r="K14" s="28">
        <v>197.85</v>
      </c>
      <c r="L14" s="28"/>
      <c r="M14" s="30"/>
      <c r="N14" s="36"/>
      <c r="O14" s="29"/>
      <c r="P14" s="28">
        <v>7050.0</v>
      </c>
      <c r="Q14" s="28">
        <v>51214.0</v>
      </c>
      <c r="R14" s="29"/>
      <c r="S14" s="29"/>
      <c r="T14" s="32">
        <v>1.97686</v>
      </c>
      <c r="U14" s="32">
        <v>0.518151</v>
      </c>
      <c r="V14" s="37"/>
      <c r="W14" s="28">
        <v>313.0</v>
      </c>
      <c r="X14" s="29"/>
      <c r="Y14" s="32">
        <v>0.445559</v>
      </c>
      <c r="Z14" s="28">
        <v>43510.39</v>
      </c>
      <c r="AA14" s="24">
        <f t="shared" si="1"/>
        <v>58264</v>
      </c>
      <c r="AB14" s="28">
        <v>424.18</v>
      </c>
      <c r="AC14" s="28"/>
      <c r="AD14" s="29"/>
      <c r="AE14" s="34"/>
      <c r="AF14" s="25">
        <v>14.85</v>
      </c>
      <c r="AG14" s="25">
        <v>45.148822</v>
      </c>
    </row>
    <row r="15">
      <c r="A15" s="63">
        <v>43470.0</v>
      </c>
      <c r="B15" s="28">
        <v>2019.0</v>
      </c>
      <c r="C15" s="28">
        <v>5.0</v>
      </c>
      <c r="D15" s="28">
        <v>31.0</v>
      </c>
      <c r="E15" s="28">
        <v>0.0123</v>
      </c>
      <c r="F15" s="28">
        <v>0.05668</v>
      </c>
      <c r="G15" s="28">
        <v>0.29</v>
      </c>
      <c r="H15" s="28">
        <v>0.0</v>
      </c>
      <c r="I15" s="28">
        <v>183.0</v>
      </c>
      <c r="J15" s="28">
        <v>168.04</v>
      </c>
      <c r="K15" s="28">
        <v>298.08</v>
      </c>
      <c r="L15" s="28"/>
      <c r="M15" s="30"/>
      <c r="N15" s="36"/>
      <c r="O15" s="29"/>
      <c r="P15" s="28">
        <v>6937.0</v>
      </c>
      <c r="Q15" s="28">
        <v>54723.0</v>
      </c>
      <c r="R15" s="29"/>
      <c r="S15" s="29"/>
      <c r="T15" s="32">
        <v>1.982201</v>
      </c>
      <c r="U15" s="32">
        <v>0.51955</v>
      </c>
      <c r="V15" s="33">
        <v>8.0</v>
      </c>
      <c r="W15" s="28">
        <v>420.0</v>
      </c>
      <c r="X15" s="28">
        <v>0.445</v>
      </c>
      <c r="Y15" s="32">
        <v>0.446786</v>
      </c>
      <c r="Z15" s="28">
        <v>51667.46</v>
      </c>
      <c r="AA15" s="24">
        <f t="shared" si="1"/>
        <v>61660</v>
      </c>
      <c r="AB15" s="28">
        <v>507.75</v>
      </c>
      <c r="AC15" s="28"/>
      <c r="AD15" s="29"/>
      <c r="AE15" s="34"/>
      <c r="AF15" s="25">
        <v>115.08</v>
      </c>
      <c r="AG15" s="25">
        <v>42.271116</v>
      </c>
    </row>
    <row r="16">
      <c r="A16" s="63">
        <v>43469.0</v>
      </c>
      <c r="B16" s="28">
        <v>2019.0</v>
      </c>
      <c r="C16" s="28">
        <v>4.0</v>
      </c>
      <c r="D16" s="28">
        <v>30.0</v>
      </c>
      <c r="E16" s="28">
        <v>0.0123</v>
      </c>
      <c r="F16" s="28">
        <v>0.05668</v>
      </c>
      <c r="G16" s="28">
        <v>0.29</v>
      </c>
      <c r="H16" s="28">
        <v>0.0</v>
      </c>
      <c r="I16" s="28">
        <v>183.0</v>
      </c>
      <c r="J16" s="28">
        <v>183.16</v>
      </c>
      <c r="K16" s="28">
        <v>286.41</v>
      </c>
      <c r="L16" s="28"/>
      <c r="M16" s="30"/>
      <c r="N16" s="36"/>
      <c r="O16" s="29"/>
      <c r="P16" s="28">
        <v>9527.0</v>
      </c>
      <c r="Q16" s="28">
        <v>68809.0</v>
      </c>
      <c r="R16" s="29"/>
      <c r="S16" s="29"/>
      <c r="T16" s="32">
        <v>1.9822</v>
      </c>
      <c r="U16" s="32">
        <v>0.51955</v>
      </c>
      <c r="V16" s="37"/>
      <c r="W16" s="28">
        <v>274.0</v>
      </c>
      <c r="X16" s="29"/>
      <c r="Y16" s="32">
        <v>0.446788</v>
      </c>
      <c r="Z16" s="28">
        <v>62102.37</v>
      </c>
      <c r="AA16" s="24">
        <f t="shared" si="1"/>
        <v>78336</v>
      </c>
      <c r="AB16" s="29"/>
      <c r="AC16" s="28"/>
      <c r="AD16" s="29"/>
      <c r="AE16" s="34"/>
      <c r="AF16" s="25">
        <v>103.41</v>
      </c>
      <c r="AG16" s="25">
        <v>45.271347</v>
      </c>
    </row>
    <row r="17">
      <c r="A17" s="63">
        <v>43468.0</v>
      </c>
      <c r="B17" s="28">
        <v>2019.0</v>
      </c>
      <c r="C17" s="28">
        <v>3.0</v>
      </c>
      <c r="D17" s="28">
        <v>31.0</v>
      </c>
      <c r="E17" s="28">
        <v>0.01265</v>
      </c>
      <c r="F17" s="28">
        <v>0.0522</v>
      </c>
      <c r="G17" s="28">
        <v>0.29</v>
      </c>
      <c r="H17" s="28">
        <v>0.0</v>
      </c>
      <c r="I17" s="28">
        <v>183.0</v>
      </c>
      <c r="J17" s="28">
        <v>185.32</v>
      </c>
      <c r="K17" s="28">
        <v>279.07</v>
      </c>
      <c r="L17" s="28"/>
      <c r="M17" s="30"/>
      <c r="N17" s="36"/>
      <c r="O17" s="29"/>
      <c r="P17" s="28">
        <v>4794.0</v>
      </c>
      <c r="Q17" s="28">
        <v>48024.0</v>
      </c>
      <c r="R17" s="29"/>
      <c r="S17" s="29"/>
      <c r="T17" s="32">
        <v>1.987701</v>
      </c>
      <c r="U17" s="32">
        <v>0.520992</v>
      </c>
      <c r="V17" s="33">
        <v>34.0</v>
      </c>
      <c r="W17" s="28">
        <v>426.0</v>
      </c>
      <c r="X17" s="28">
        <v>0.447647</v>
      </c>
      <c r="Y17" s="32">
        <v>0.448028</v>
      </c>
      <c r="Z17" s="28">
        <v>42829.74</v>
      </c>
      <c r="AA17" s="24">
        <f t="shared" si="1"/>
        <v>52818</v>
      </c>
      <c r="AB17" s="29"/>
      <c r="AC17" s="28"/>
      <c r="AD17" s="29"/>
      <c r="AE17" s="34"/>
      <c r="AF17" s="25">
        <v>96.07</v>
      </c>
      <c r="AG17" s="25">
        <v>45.396898</v>
      </c>
    </row>
    <row r="18">
      <c r="A18" s="63">
        <v>43467.0</v>
      </c>
      <c r="B18" s="28">
        <v>2019.0</v>
      </c>
      <c r="C18" s="28">
        <v>2.0</v>
      </c>
      <c r="D18" s="28">
        <v>28.0</v>
      </c>
      <c r="E18" s="35">
        <v>0.0125</v>
      </c>
      <c r="F18" s="35">
        <v>0.0575</v>
      </c>
      <c r="G18" s="28">
        <v>0.29</v>
      </c>
      <c r="H18" s="28">
        <v>0.0</v>
      </c>
      <c r="I18" s="28">
        <v>183.0</v>
      </c>
      <c r="J18" s="28">
        <v>77.76</v>
      </c>
      <c r="K18" s="28">
        <v>249.69</v>
      </c>
      <c r="L18" s="28"/>
      <c r="M18" s="30"/>
      <c r="N18" s="36"/>
      <c r="O18" s="29"/>
      <c r="P18" s="28">
        <v>3878.0</v>
      </c>
      <c r="Q18" s="28">
        <v>52443.0</v>
      </c>
      <c r="R18" s="28"/>
      <c r="S18" s="29"/>
      <c r="T18" s="28">
        <v>2.010861</v>
      </c>
      <c r="U18" s="32">
        <v>0.527063</v>
      </c>
      <c r="V18" s="33">
        <v>49.0</v>
      </c>
      <c r="W18" s="28">
        <v>247.0</v>
      </c>
      <c r="X18" s="39">
        <v>0.453061</v>
      </c>
      <c r="Y18" s="32">
        <v>0.453239</v>
      </c>
      <c r="Z18" s="28">
        <v>41647.68</v>
      </c>
      <c r="AA18" s="24">
        <f t="shared" si="1"/>
        <v>56321</v>
      </c>
      <c r="AB18" s="29"/>
      <c r="AC18" s="28"/>
      <c r="AD18" s="29"/>
      <c r="AE18" s="34"/>
      <c r="AF18" s="25">
        <v>66.69</v>
      </c>
      <c r="AG18" s="25">
        <v>45.925776</v>
      </c>
    </row>
    <row r="19">
      <c r="A19" s="63">
        <v>43466.0</v>
      </c>
      <c r="B19" s="28">
        <v>2019.0</v>
      </c>
      <c r="C19" s="28">
        <v>1.0</v>
      </c>
      <c r="D19" s="28">
        <v>31.0</v>
      </c>
      <c r="E19" s="28">
        <v>0.0143</v>
      </c>
      <c r="F19" s="35">
        <v>0.0657</v>
      </c>
      <c r="G19" s="28">
        <v>0.29</v>
      </c>
      <c r="H19" s="28">
        <v>0.0</v>
      </c>
      <c r="I19" s="28">
        <v>183.0</v>
      </c>
      <c r="J19" s="28">
        <v>86.83</v>
      </c>
      <c r="K19" s="28" t="s">
        <v>102</v>
      </c>
      <c r="L19" s="28"/>
      <c r="M19" s="30"/>
      <c r="N19" s="36"/>
      <c r="O19" s="29"/>
      <c r="P19" s="28">
        <v>3192.0</v>
      </c>
      <c r="Q19" s="28">
        <v>39280.0</v>
      </c>
      <c r="R19" s="29"/>
      <c r="S19" s="29"/>
      <c r="T19" s="32">
        <v>2.046416</v>
      </c>
      <c r="U19" s="32">
        <v>0.536383</v>
      </c>
      <c r="V19" s="33">
        <v>168.0</v>
      </c>
      <c r="W19" s="28">
        <v>748.0</v>
      </c>
      <c r="X19" s="28">
        <v>0.46125</v>
      </c>
      <c r="Y19" s="32">
        <v>0.46127</v>
      </c>
      <c r="Z19" s="28">
        <v>31913.72</v>
      </c>
      <c r="AA19" s="24">
        <f t="shared" si="1"/>
        <v>42472</v>
      </c>
      <c r="AB19" s="29"/>
      <c r="AC19" s="28"/>
      <c r="AD19" s="29"/>
      <c r="AE19" s="34"/>
      <c r="AF19" s="25">
        <v>22.2</v>
      </c>
      <c r="AG19" s="25">
        <v>46.737838</v>
      </c>
    </row>
    <row r="20">
      <c r="A20" s="63">
        <v>43112.0</v>
      </c>
      <c r="B20" s="28">
        <v>2018.0</v>
      </c>
      <c r="C20" s="28">
        <v>12.0</v>
      </c>
      <c r="D20" s="28">
        <v>31.0</v>
      </c>
      <c r="E20" s="35">
        <v>0.0175</v>
      </c>
      <c r="F20" s="35">
        <v>0.08067</v>
      </c>
      <c r="G20" s="28">
        <v>0.29</v>
      </c>
      <c r="H20" s="28">
        <v>0.0</v>
      </c>
      <c r="I20" s="28">
        <v>183.0</v>
      </c>
      <c r="J20" s="28">
        <v>158.97</v>
      </c>
      <c r="K20" s="28">
        <v>283.39</v>
      </c>
      <c r="L20" s="28"/>
      <c r="M20" s="28"/>
      <c r="N20" s="29"/>
      <c r="O20" s="29"/>
      <c r="P20" s="28">
        <v>6826.0</v>
      </c>
      <c r="Q20" s="28">
        <v>60661.0</v>
      </c>
      <c r="R20" s="29"/>
      <c r="S20" s="29"/>
      <c r="T20" s="32">
        <v>2.070476</v>
      </c>
      <c r="U20" s="32">
        <v>0.542688</v>
      </c>
      <c r="V20" s="33">
        <v>15.0</v>
      </c>
      <c r="W20" s="28">
        <v>647.0</v>
      </c>
      <c r="X20" s="32">
        <v>0.46667</v>
      </c>
      <c r="Y20" s="32">
        <v>0.466706</v>
      </c>
      <c r="Z20" s="28">
        <v>55860.07</v>
      </c>
      <c r="AA20" s="24">
        <f t="shared" si="1"/>
        <v>67487</v>
      </c>
      <c r="AB20" s="28">
        <v>470.35</v>
      </c>
      <c r="AC20" s="28"/>
      <c r="AD20" s="29"/>
      <c r="AE20" s="34"/>
      <c r="AF20" s="25">
        <v>100.39</v>
      </c>
      <c r="AG20" s="25">
        <v>47.28728</v>
      </c>
    </row>
    <row r="21" ht="15.75" customHeight="1">
      <c r="A21" s="63">
        <v>43111.0</v>
      </c>
      <c r="B21" s="28">
        <v>2018.0</v>
      </c>
      <c r="C21" s="28">
        <v>11.0</v>
      </c>
      <c r="D21" s="28">
        <v>30.0</v>
      </c>
      <c r="E21" s="28">
        <v>0.0175</v>
      </c>
      <c r="F21" s="35">
        <v>0.08067</v>
      </c>
      <c r="G21" s="28">
        <v>0.29</v>
      </c>
      <c r="H21" s="28">
        <v>0.0</v>
      </c>
      <c r="I21" s="28">
        <v>183.0</v>
      </c>
      <c r="J21" s="28">
        <v>180.14</v>
      </c>
      <c r="K21" s="28">
        <v>296.35</v>
      </c>
      <c r="L21" s="28"/>
      <c r="M21" s="28"/>
      <c r="N21" s="29"/>
      <c r="O21" s="29"/>
      <c r="P21" s="28">
        <v>6848.0</v>
      </c>
      <c r="Q21" s="28">
        <v>55329.0</v>
      </c>
      <c r="R21" s="29"/>
      <c r="S21" s="29"/>
      <c r="T21" s="32">
        <v>2.070472</v>
      </c>
      <c r="U21" s="32">
        <v>0.542688</v>
      </c>
      <c r="V21" s="33">
        <v>19.0</v>
      </c>
      <c r="W21" s="28">
        <v>630.0</v>
      </c>
      <c r="X21" s="32">
        <v>0.466316</v>
      </c>
      <c r="Y21" s="32">
        <v>0.466667</v>
      </c>
      <c r="Z21" s="28">
        <v>56330.43</v>
      </c>
      <c r="AA21" s="24">
        <f t="shared" si="1"/>
        <v>62177</v>
      </c>
      <c r="AB21" s="28">
        <v>529.25</v>
      </c>
      <c r="AC21" s="28"/>
      <c r="AD21" s="28">
        <v>2388.18</v>
      </c>
      <c r="AE21" s="34"/>
      <c r="AF21" s="25">
        <v>113.35</v>
      </c>
      <c r="AG21" s="25">
        <v>47.287428</v>
      </c>
    </row>
    <row r="22" ht="15.75" customHeight="1">
      <c r="A22" s="63">
        <v>43110.0</v>
      </c>
      <c r="B22" s="28">
        <v>2018.0</v>
      </c>
      <c r="C22" s="28">
        <v>10.0</v>
      </c>
      <c r="D22" s="28">
        <v>31.0</v>
      </c>
      <c r="E22" s="35">
        <v>0.0165</v>
      </c>
      <c r="F22" s="35">
        <v>0.076</v>
      </c>
      <c r="G22" s="28">
        <v>0.29</v>
      </c>
      <c r="H22" s="28">
        <v>0.0</v>
      </c>
      <c r="I22" s="28">
        <v>183.0</v>
      </c>
      <c r="J22" s="28">
        <v>188.78</v>
      </c>
      <c r="K22" s="28">
        <v>296.35</v>
      </c>
      <c r="L22" s="28"/>
      <c r="M22" s="28"/>
      <c r="N22" s="29"/>
      <c r="O22" s="29"/>
      <c r="P22" s="28">
        <v>7615.0</v>
      </c>
      <c r="Q22" s="28">
        <v>54166.0</v>
      </c>
      <c r="R22" s="29"/>
      <c r="S22" s="29"/>
      <c r="T22" s="32">
        <v>2.033722</v>
      </c>
      <c r="U22" s="32">
        <v>0.533054</v>
      </c>
      <c r="V22" s="33">
        <v>4.0</v>
      </c>
      <c r="W22" s="28">
        <v>225.0</v>
      </c>
      <c r="X22" s="28">
        <v>0.4575</v>
      </c>
      <c r="Y22" s="32">
        <v>0.4584</v>
      </c>
      <c r="Z22" s="28">
        <v>57963.06</v>
      </c>
      <c r="AA22" s="24">
        <f t="shared" si="1"/>
        <v>61781</v>
      </c>
      <c r="AB22" s="28"/>
      <c r="AC22" s="28"/>
      <c r="AD22" s="28">
        <v>4913.7</v>
      </c>
      <c r="AE22" s="34"/>
      <c r="AF22" s="25">
        <v>113.35</v>
      </c>
      <c r="AG22" s="25">
        <v>46.447993</v>
      </c>
    </row>
    <row r="23" ht="15.75" customHeight="1">
      <c r="A23" s="63">
        <v>43109.0</v>
      </c>
      <c r="B23" s="28">
        <v>2018.0</v>
      </c>
      <c r="C23" s="28">
        <v>9.0</v>
      </c>
      <c r="D23" s="28">
        <v>30.0</v>
      </c>
      <c r="E23" s="35">
        <v>0.015</v>
      </c>
      <c r="F23" s="35">
        <v>0.0531</v>
      </c>
      <c r="G23" s="28">
        <v>0.29</v>
      </c>
      <c r="H23" s="28">
        <v>0.0</v>
      </c>
      <c r="I23" s="28">
        <v>183.0</v>
      </c>
      <c r="J23" s="28">
        <v>152.92</v>
      </c>
      <c r="K23" s="28">
        <v>187.48</v>
      </c>
      <c r="L23" s="29"/>
      <c r="M23" s="29"/>
      <c r="N23" s="29"/>
      <c r="O23" s="29"/>
      <c r="P23" s="28">
        <v>6884.0</v>
      </c>
      <c r="Q23" s="28">
        <v>47573.0</v>
      </c>
      <c r="R23" s="29"/>
      <c r="S23" s="29"/>
      <c r="T23" s="32">
        <v>1.96869</v>
      </c>
      <c r="U23" s="32">
        <v>0.516009</v>
      </c>
      <c r="V23" s="37"/>
      <c r="W23" s="28">
        <v>245.0</v>
      </c>
      <c r="X23" s="29"/>
      <c r="Y23" s="32">
        <v>0.443714</v>
      </c>
      <c r="Z23" s="28">
        <v>43925.79</v>
      </c>
      <c r="AA23" s="24">
        <f t="shared" si="1"/>
        <v>54457</v>
      </c>
      <c r="AB23" s="28"/>
      <c r="AC23" s="29"/>
      <c r="AD23" s="28">
        <v>4192.62</v>
      </c>
      <c r="AE23" s="34"/>
      <c r="AF23" s="25"/>
      <c r="AG23" s="25"/>
    </row>
    <row r="24" ht="15.75" customHeight="1">
      <c r="A24" s="63">
        <v>43108.0</v>
      </c>
      <c r="B24" s="28">
        <v>2018.0</v>
      </c>
      <c r="C24" s="28">
        <v>8.0</v>
      </c>
      <c r="D24" s="28">
        <v>31.0</v>
      </c>
      <c r="E24" s="28">
        <v>0.0098</v>
      </c>
      <c r="F24" s="35">
        <v>0.0452</v>
      </c>
      <c r="G24" s="28">
        <v>0.29</v>
      </c>
      <c r="H24" s="28">
        <v>0.0</v>
      </c>
      <c r="I24" s="28">
        <v>183.0</v>
      </c>
      <c r="J24" s="28">
        <v>121.82</v>
      </c>
      <c r="K24" s="28">
        <v>131.32</v>
      </c>
      <c r="L24" s="28">
        <v>51.68</v>
      </c>
      <c r="M24" s="28">
        <v>51.68</v>
      </c>
      <c r="N24" s="29"/>
      <c r="O24" s="29"/>
      <c r="P24" s="28">
        <v>5265.0</v>
      </c>
      <c r="Q24" s="28">
        <v>40331.0</v>
      </c>
      <c r="R24" s="29"/>
      <c r="S24" s="29"/>
      <c r="T24" s="32">
        <v>1.945708</v>
      </c>
      <c r="U24" s="32">
        <v>0.509985</v>
      </c>
      <c r="V24" s="33">
        <v>3.0</v>
      </c>
      <c r="W24" s="28">
        <v>149.0</v>
      </c>
      <c r="X24" s="28">
        <v>0.436667</v>
      </c>
      <c r="Y24" s="32">
        <v>0.438591</v>
      </c>
      <c r="Z24" s="28">
        <v>35872.34</v>
      </c>
      <c r="AA24" s="24">
        <f t="shared" si="1"/>
        <v>45596</v>
      </c>
      <c r="AB24" s="29"/>
      <c r="AC24" s="29"/>
      <c r="AD24" s="28">
        <v>3469.35</v>
      </c>
      <c r="AE24" s="25">
        <v>51.68</v>
      </c>
      <c r="AF24" s="25"/>
      <c r="AG24" s="25"/>
    </row>
    <row r="25" ht="15.75" customHeight="1">
      <c r="A25" s="63">
        <v>43107.0</v>
      </c>
      <c r="B25" s="28">
        <v>2018.0</v>
      </c>
      <c r="C25" s="28">
        <v>7.0</v>
      </c>
      <c r="D25" s="28">
        <v>31.0</v>
      </c>
      <c r="E25" s="35">
        <v>0.006797</v>
      </c>
      <c r="F25" s="35">
        <v>0.043612</v>
      </c>
      <c r="G25" s="28">
        <v>0.29</v>
      </c>
      <c r="H25" s="28">
        <v>0.0</v>
      </c>
      <c r="I25" s="28">
        <v>183.0</v>
      </c>
      <c r="J25" s="28">
        <v>149.04</v>
      </c>
      <c r="K25" s="28">
        <v>169.34</v>
      </c>
      <c r="L25" s="28">
        <v>13.66</v>
      </c>
      <c r="M25" s="28">
        <v>13.66</v>
      </c>
      <c r="N25" s="29"/>
      <c r="O25" s="29"/>
      <c r="P25" s="28">
        <v>6089.0</v>
      </c>
      <c r="Q25" s="28">
        <v>42139.0</v>
      </c>
      <c r="R25" s="29"/>
      <c r="S25" s="29"/>
      <c r="T25" s="32">
        <v>1.910619</v>
      </c>
      <c r="U25" s="32">
        <v>0.493406</v>
      </c>
      <c r="V25" s="33">
        <v>5.0</v>
      </c>
      <c r="W25" s="28">
        <v>188.0</v>
      </c>
      <c r="X25" s="28">
        <v>0.424</v>
      </c>
      <c r="Y25" s="32">
        <v>0.426809</v>
      </c>
      <c r="Z25" s="28">
        <v>37788.2</v>
      </c>
      <c r="AA25" s="24">
        <f t="shared" si="1"/>
        <v>48228</v>
      </c>
      <c r="AB25" s="29"/>
      <c r="AC25" s="29"/>
      <c r="AD25" s="28">
        <v>3653.48</v>
      </c>
      <c r="AE25" s="25">
        <v>13.66</v>
      </c>
      <c r="AF25" s="34"/>
      <c r="AG25" s="34"/>
    </row>
    <row r="26" ht="15.75" customHeight="1">
      <c r="A26" s="63">
        <v>43106.0</v>
      </c>
      <c r="B26" s="28">
        <v>2018.0</v>
      </c>
      <c r="C26" s="28">
        <v>6.0</v>
      </c>
      <c r="D26" s="28">
        <v>30.0</v>
      </c>
      <c r="E26" s="41">
        <v>0.00944</v>
      </c>
      <c r="F26" s="35">
        <v>0.0436</v>
      </c>
      <c r="G26" s="28">
        <v>0.29</v>
      </c>
      <c r="H26" s="28">
        <v>0.0</v>
      </c>
      <c r="I26" s="28">
        <v>183.0</v>
      </c>
      <c r="J26" s="28">
        <v>130.46</v>
      </c>
      <c r="K26" s="28">
        <v>160.27</v>
      </c>
      <c r="L26" s="28">
        <v>22.73</v>
      </c>
      <c r="M26" s="28">
        <v>22.73</v>
      </c>
      <c r="N26" s="29"/>
      <c r="O26" s="29"/>
      <c r="P26" s="28">
        <v>5241.0</v>
      </c>
      <c r="Q26" s="28">
        <v>40300.0</v>
      </c>
      <c r="R26" s="29"/>
      <c r="S26" s="29"/>
      <c r="T26" s="32">
        <v>1.77797</v>
      </c>
      <c r="U26" s="32">
        <v>0.421727</v>
      </c>
      <c r="V26" s="33">
        <v>38.0</v>
      </c>
      <c r="W26" s="28">
        <v>407.0</v>
      </c>
      <c r="X26" s="28">
        <v>0.377632</v>
      </c>
      <c r="Y26" s="32">
        <v>0.37774</v>
      </c>
      <c r="Z26" s="28">
        <v>30649.26</v>
      </c>
      <c r="AA26" s="24">
        <f t="shared" si="1"/>
        <v>45541</v>
      </c>
      <c r="AB26" s="28">
        <v>299.17</v>
      </c>
      <c r="AC26" s="29"/>
      <c r="AD26" s="28">
        <v>1954.08</v>
      </c>
      <c r="AE26" s="25">
        <v>22.73</v>
      </c>
      <c r="AF26" s="34"/>
      <c r="AG26" s="34"/>
    </row>
    <row r="27" ht="15.75" customHeight="1">
      <c r="A27" s="63">
        <v>43105.0</v>
      </c>
      <c r="B27" s="28">
        <v>2018.0</v>
      </c>
      <c r="C27" s="28">
        <v>5.0</v>
      </c>
      <c r="D27" s="28">
        <v>31.0</v>
      </c>
      <c r="E27" s="35">
        <v>0.00944</v>
      </c>
      <c r="F27" s="35">
        <v>0.04361</v>
      </c>
      <c r="G27" s="28">
        <v>0.29</v>
      </c>
      <c r="H27" s="28">
        <v>0.0</v>
      </c>
      <c r="I27" s="28">
        <v>183.0</v>
      </c>
      <c r="J27" s="28">
        <v>161.13</v>
      </c>
      <c r="K27" s="28">
        <v>210.81</v>
      </c>
      <c r="L27" s="28"/>
      <c r="M27" s="28"/>
      <c r="N27" s="29"/>
      <c r="O27" s="29"/>
      <c r="P27" s="28">
        <v>7526.0</v>
      </c>
      <c r="Q27" s="28">
        <v>50130.0</v>
      </c>
      <c r="R27" s="29"/>
      <c r="S27" s="29"/>
      <c r="T27" s="32">
        <v>1.777967</v>
      </c>
      <c r="U27" s="32">
        <v>0.421727</v>
      </c>
      <c r="V27" s="33">
        <v>13.0</v>
      </c>
      <c r="W27" s="28">
        <v>522.0</v>
      </c>
      <c r="X27" s="28">
        <v>0.376923</v>
      </c>
      <c r="Y27" s="32">
        <v>0.37772</v>
      </c>
      <c r="Z27" s="28">
        <v>38576.91</v>
      </c>
      <c r="AA27" s="24">
        <f t="shared" si="1"/>
        <v>57656</v>
      </c>
      <c r="AB27" s="28">
        <v>491.12</v>
      </c>
      <c r="AC27" s="29"/>
      <c r="AD27" s="29"/>
      <c r="AE27" s="34"/>
      <c r="AF27" s="25">
        <v>27.81</v>
      </c>
      <c r="AG27" s="25">
        <v>42.93923</v>
      </c>
    </row>
    <row r="28" ht="15.75" customHeight="1">
      <c r="A28" s="63">
        <v>43104.0</v>
      </c>
      <c r="B28" s="28">
        <v>2018.0</v>
      </c>
      <c r="C28" s="28">
        <v>4.0</v>
      </c>
      <c r="D28" s="28">
        <v>30.0</v>
      </c>
      <c r="E28" s="28">
        <v>0.009348</v>
      </c>
      <c r="F28" s="35">
        <v>0.04316</v>
      </c>
      <c r="G28" s="28">
        <v>0.29</v>
      </c>
      <c r="H28" s="28">
        <v>0.0</v>
      </c>
      <c r="I28" s="28">
        <v>183.0</v>
      </c>
      <c r="J28" s="28">
        <v>199.15</v>
      </c>
      <c r="K28" s="28">
        <v>294.62</v>
      </c>
      <c r="L28" s="28"/>
      <c r="M28" s="28"/>
      <c r="N28" s="29"/>
      <c r="O28" s="29"/>
      <c r="P28" s="28">
        <v>8699.0</v>
      </c>
      <c r="Q28" s="28">
        <v>60533.0</v>
      </c>
      <c r="R28" s="29"/>
      <c r="S28" s="29"/>
      <c r="T28" s="32">
        <v>1.77797</v>
      </c>
      <c r="U28" s="32">
        <v>0.421727</v>
      </c>
      <c r="V28" s="37"/>
      <c r="W28" s="28">
        <v>433.0</v>
      </c>
      <c r="X28" s="29"/>
      <c r="Y28" s="32">
        <v>0.377737</v>
      </c>
      <c r="Z28" s="28">
        <v>49776.67</v>
      </c>
      <c r="AA28" s="24">
        <f t="shared" si="1"/>
        <v>69232</v>
      </c>
      <c r="AB28" s="29"/>
      <c r="AC28" s="29"/>
      <c r="AD28" s="29"/>
      <c r="AE28" s="34"/>
      <c r="AF28" s="25">
        <v>111.62</v>
      </c>
      <c r="AG28" s="25">
        <v>42.939437</v>
      </c>
    </row>
    <row r="29" ht="15.75" customHeight="1">
      <c r="A29" s="63">
        <v>43103.0</v>
      </c>
      <c r="B29" s="28">
        <v>2018.0</v>
      </c>
      <c r="C29" s="28">
        <v>3.0</v>
      </c>
      <c r="D29" s="28">
        <v>31.0</v>
      </c>
      <c r="E29" s="35">
        <v>0.0089</v>
      </c>
      <c r="F29" s="35">
        <v>0.0411</v>
      </c>
      <c r="G29" s="28">
        <v>0.29</v>
      </c>
      <c r="H29" s="28">
        <v>0.0</v>
      </c>
      <c r="I29" s="28">
        <v>183.0</v>
      </c>
      <c r="J29" s="28">
        <v>196.12</v>
      </c>
      <c r="K29" s="28">
        <v>303.26</v>
      </c>
      <c r="L29" s="28"/>
      <c r="M29" s="28"/>
      <c r="N29" s="29"/>
      <c r="O29" s="29"/>
      <c r="P29" s="28">
        <v>6492.0</v>
      </c>
      <c r="Q29" s="28">
        <v>54643.0</v>
      </c>
      <c r="R29" s="29"/>
      <c r="S29" s="29"/>
      <c r="T29" s="32">
        <v>1.792517</v>
      </c>
      <c r="U29" s="32">
        <v>0.425178</v>
      </c>
      <c r="V29" s="33">
        <v>16.0</v>
      </c>
      <c r="W29" s="28">
        <v>270.0</v>
      </c>
      <c r="X29" s="28">
        <v>0.38</v>
      </c>
      <c r="Y29" s="32">
        <v>0.380778</v>
      </c>
      <c r="Z29" s="28">
        <v>44050.56</v>
      </c>
      <c r="AA29" s="24">
        <f t="shared" si="1"/>
        <v>61135</v>
      </c>
      <c r="AB29" s="29"/>
      <c r="AC29" s="29"/>
      <c r="AD29" s="29"/>
      <c r="AE29" s="34"/>
      <c r="AF29" s="25">
        <v>120.26</v>
      </c>
      <c r="AG29" s="25">
        <v>43.29062</v>
      </c>
    </row>
    <row r="30" ht="15.75" customHeight="1">
      <c r="A30" s="63">
        <v>43102.0</v>
      </c>
      <c r="B30" s="28">
        <v>2018.0</v>
      </c>
      <c r="C30" s="28">
        <v>2.0</v>
      </c>
      <c r="D30" s="28">
        <v>28.0</v>
      </c>
      <c r="E30" s="35">
        <v>0.0116</v>
      </c>
      <c r="F30" s="35">
        <v>0.0534</v>
      </c>
      <c r="G30" s="28">
        <v>0.29</v>
      </c>
      <c r="H30" s="28">
        <v>0.0</v>
      </c>
      <c r="I30" s="28">
        <v>183.0</v>
      </c>
      <c r="J30" s="28">
        <v>71.71</v>
      </c>
      <c r="K30" s="28">
        <v>171.93</v>
      </c>
      <c r="L30" s="28">
        <v>11.07</v>
      </c>
      <c r="M30" s="28">
        <v>11.07</v>
      </c>
      <c r="N30" s="29"/>
      <c r="O30" s="29"/>
      <c r="P30" s="28">
        <v>3191.0</v>
      </c>
      <c r="Q30" s="28">
        <v>30438.0</v>
      </c>
      <c r="R30" s="29"/>
      <c r="S30" s="29"/>
      <c r="T30" s="32">
        <v>1.841216</v>
      </c>
      <c r="U30" s="32">
        <v>0.43673</v>
      </c>
      <c r="V30" s="33">
        <v>58.0</v>
      </c>
      <c r="W30" s="28">
        <v>257.0</v>
      </c>
      <c r="X30" s="28">
        <v>0.391034</v>
      </c>
      <c r="Y30" s="32">
        <v>0.391167</v>
      </c>
      <c r="Z30" s="28">
        <v>28238.28</v>
      </c>
      <c r="AA30" s="24">
        <f t="shared" si="1"/>
        <v>33629</v>
      </c>
      <c r="AB30" s="28"/>
      <c r="AC30" s="29"/>
      <c r="AD30" s="29"/>
      <c r="AE30" s="25">
        <v>11.07</v>
      </c>
      <c r="AF30" s="25"/>
      <c r="AG30" s="25"/>
    </row>
    <row r="31" ht="15.75" customHeight="1">
      <c r="A31" s="63">
        <v>43101.0</v>
      </c>
      <c r="B31" s="28">
        <v>2018.0</v>
      </c>
      <c r="C31" s="28">
        <v>1.0</v>
      </c>
      <c r="D31" s="28">
        <v>31.0</v>
      </c>
      <c r="E31" s="35">
        <v>0.0149</v>
      </c>
      <c r="F31" s="35">
        <v>0.0684</v>
      </c>
      <c r="G31" s="28">
        <v>0.29</v>
      </c>
      <c r="H31" s="28">
        <v>0.0</v>
      </c>
      <c r="I31" s="28">
        <v>183.0</v>
      </c>
      <c r="J31" s="28">
        <v>76.89</v>
      </c>
      <c r="K31" s="28">
        <v>180.14</v>
      </c>
      <c r="L31" s="28">
        <v>2.86</v>
      </c>
      <c r="M31" s="28">
        <v>2.86</v>
      </c>
      <c r="N31" s="29"/>
      <c r="O31" s="29"/>
      <c r="P31" s="28">
        <v>2792.0</v>
      </c>
      <c r="Q31" s="28">
        <v>32045.0</v>
      </c>
      <c r="R31" s="29"/>
      <c r="S31" s="29"/>
      <c r="T31" s="32">
        <v>1.884033</v>
      </c>
      <c r="U31" s="32">
        <v>0.446887</v>
      </c>
      <c r="V31" s="33">
        <v>71.0</v>
      </c>
      <c r="W31" s="28">
        <v>340.0</v>
      </c>
      <c r="X31" s="28">
        <v>0.400141</v>
      </c>
      <c r="Y31" s="32">
        <v>0.400235</v>
      </c>
      <c r="Z31" s="28">
        <v>23242.83</v>
      </c>
      <c r="AA31" s="24">
        <f t="shared" si="1"/>
        <v>34837</v>
      </c>
      <c r="AB31" s="28"/>
      <c r="AC31" s="28">
        <v>760.74</v>
      </c>
      <c r="AD31" s="29"/>
      <c r="AE31" s="25">
        <v>2.86</v>
      </c>
      <c r="AF31" s="25"/>
      <c r="AG31" s="25"/>
    </row>
    <row r="32" ht="15.75" customHeight="1">
      <c r="A32" s="64">
        <v>42747.0</v>
      </c>
      <c r="B32" s="42">
        <v>2017.0</v>
      </c>
      <c r="C32" s="42">
        <v>12.0</v>
      </c>
      <c r="D32" s="42">
        <v>31.0</v>
      </c>
      <c r="E32" s="42">
        <v>0.0171</v>
      </c>
      <c r="F32" s="42">
        <v>0.0788</v>
      </c>
      <c r="G32" s="42">
        <v>0.29</v>
      </c>
      <c r="H32" s="42">
        <v>0.0</v>
      </c>
      <c r="I32" s="42">
        <v>183.0</v>
      </c>
      <c r="J32" s="42">
        <v>166.75</v>
      </c>
      <c r="K32" s="42">
        <v>267.4</v>
      </c>
      <c r="L32" s="43"/>
      <c r="M32" s="44"/>
      <c r="N32" s="43"/>
      <c r="O32" s="43"/>
      <c r="P32" s="42">
        <v>6297.0</v>
      </c>
      <c r="Q32" s="42">
        <v>56381.0</v>
      </c>
      <c r="R32" s="43"/>
      <c r="S32" s="43"/>
      <c r="T32" s="42">
        <v>1.900337</v>
      </c>
      <c r="U32" s="42">
        <v>0.450753</v>
      </c>
      <c r="V32" s="42"/>
      <c r="W32" s="42">
        <v>432.0</v>
      </c>
      <c r="X32" s="42"/>
      <c r="Y32" s="42">
        <v>0.40375</v>
      </c>
      <c r="Z32" s="42">
        <v>49564.86</v>
      </c>
      <c r="AA32" s="24">
        <f t="shared" si="1"/>
        <v>62678</v>
      </c>
      <c r="AB32" s="42"/>
      <c r="AC32" s="42">
        <v>3856.95</v>
      </c>
      <c r="AD32" s="43"/>
      <c r="AE32" s="45"/>
      <c r="AF32" s="46">
        <v>84.4</v>
      </c>
      <c r="AG32" s="46">
        <v>45.894668</v>
      </c>
    </row>
    <row r="33" ht="15.75" customHeight="1">
      <c r="A33" s="64">
        <v>42746.0</v>
      </c>
      <c r="B33" s="42">
        <v>2017.0</v>
      </c>
      <c r="C33" s="42">
        <v>11.0</v>
      </c>
      <c r="D33" s="42">
        <v>30.0</v>
      </c>
      <c r="E33" s="42">
        <v>0.0175</v>
      </c>
      <c r="F33" s="42">
        <v>0.0805</v>
      </c>
      <c r="G33" s="42">
        <v>0.29</v>
      </c>
      <c r="H33" s="42">
        <v>0.0</v>
      </c>
      <c r="I33" s="42">
        <v>183.0</v>
      </c>
      <c r="J33" s="42">
        <v>157.68</v>
      </c>
      <c r="K33" s="42">
        <v>311.04</v>
      </c>
      <c r="L33" s="42"/>
      <c r="M33" s="46"/>
      <c r="N33" s="43"/>
      <c r="O33" s="43"/>
      <c r="P33" s="42">
        <v>6155.0</v>
      </c>
      <c r="Q33" s="42">
        <v>51959.0</v>
      </c>
      <c r="R33" s="43"/>
      <c r="S33" s="43"/>
      <c r="T33" s="42">
        <v>1.900338</v>
      </c>
      <c r="U33" s="42">
        <v>0.450752</v>
      </c>
      <c r="V33" s="42">
        <v>12.0</v>
      </c>
      <c r="W33" s="42">
        <v>286.0</v>
      </c>
      <c r="X33" s="42">
        <v>0.403333</v>
      </c>
      <c r="Y33" s="42">
        <v>0.403706</v>
      </c>
      <c r="Z33" s="42">
        <v>49390.08</v>
      </c>
      <c r="AA33" s="24">
        <f t="shared" si="1"/>
        <v>58114</v>
      </c>
      <c r="AB33" s="42"/>
      <c r="AC33" s="42">
        <v>4113.41</v>
      </c>
      <c r="AD33" s="43"/>
      <c r="AE33" s="45"/>
      <c r="AF33" s="46">
        <v>128.04</v>
      </c>
      <c r="AG33" s="46">
        <v>45.894642</v>
      </c>
    </row>
    <row r="34" ht="15.75" customHeight="1">
      <c r="A34" s="64">
        <v>42745.0</v>
      </c>
      <c r="B34" s="42">
        <v>2017.0</v>
      </c>
      <c r="C34" s="42">
        <v>10.0</v>
      </c>
      <c r="D34" s="42">
        <v>31.0</v>
      </c>
      <c r="E34" s="42">
        <v>0.01065</v>
      </c>
      <c r="F34" s="42">
        <v>0.076</v>
      </c>
      <c r="G34" s="42">
        <v>0.29</v>
      </c>
      <c r="H34" s="42">
        <v>0.0</v>
      </c>
      <c r="I34" s="42">
        <v>183.0</v>
      </c>
      <c r="J34" s="42">
        <v>182.73</v>
      </c>
      <c r="K34" s="42">
        <v>272.16</v>
      </c>
      <c r="L34" s="42"/>
      <c r="M34" s="46"/>
      <c r="N34" s="43"/>
      <c r="O34" s="43"/>
      <c r="P34" s="42">
        <v>8124.0</v>
      </c>
      <c r="Q34" s="42">
        <v>54157.0</v>
      </c>
      <c r="R34" s="43"/>
      <c r="S34" s="43"/>
      <c r="T34" s="42">
        <v>1.891151</v>
      </c>
      <c r="U34" s="42">
        <v>0.448574</v>
      </c>
      <c r="V34" s="42">
        <v>5.0</v>
      </c>
      <c r="W34" s="42">
        <v>262.0</v>
      </c>
      <c r="X34" s="42">
        <v>0.4</v>
      </c>
      <c r="Y34" s="42">
        <v>0.401794</v>
      </c>
      <c r="Z34" s="42">
        <v>50527.16</v>
      </c>
      <c r="AA34" s="24">
        <f t="shared" si="1"/>
        <v>62281</v>
      </c>
      <c r="AB34" s="43"/>
      <c r="AC34" s="43"/>
      <c r="AD34" s="43"/>
      <c r="AE34" s="45"/>
      <c r="AF34" s="46">
        <v>89.16</v>
      </c>
      <c r="AG34" s="46">
        <v>45.672623</v>
      </c>
    </row>
    <row r="35" ht="15.75" customHeight="1">
      <c r="A35" s="64">
        <v>42744.0</v>
      </c>
      <c r="B35" s="42">
        <v>2017.0</v>
      </c>
      <c r="C35" s="42">
        <v>9.0</v>
      </c>
      <c r="D35" s="42">
        <v>30.0</v>
      </c>
      <c r="E35" s="42">
        <v>0.0152</v>
      </c>
      <c r="F35" s="42">
        <v>0.0698</v>
      </c>
      <c r="G35" s="42">
        <v>0.29</v>
      </c>
      <c r="H35" s="42">
        <v>0.0</v>
      </c>
      <c r="I35" s="42">
        <v>183.0</v>
      </c>
      <c r="J35" s="42">
        <v>208.65</v>
      </c>
      <c r="K35" s="42">
        <v>289.0</v>
      </c>
      <c r="L35" s="43"/>
      <c r="M35" s="45"/>
      <c r="N35" s="43"/>
      <c r="O35" s="43"/>
      <c r="P35" s="42">
        <v>7489.0</v>
      </c>
      <c r="Q35" s="42">
        <v>52581.0</v>
      </c>
      <c r="R35" s="43"/>
      <c r="S35" s="43"/>
      <c r="T35" s="42">
        <v>1.871008</v>
      </c>
      <c r="U35" s="42">
        <v>0.443795</v>
      </c>
      <c r="V35" s="42"/>
      <c r="W35" s="42">
        <v>232.0</v>
      </c>
      <c r="X35" s="42"/>
      <c r="Y35" s="42">
        <v>0.3975</v>
      </c>
      <c r="Z35" s="42">
        <v>48123.99</v>
      </c>
      <c r="AA35" s="24">
        <f t="shared" si="1"/>
        <v>60070</v>
      </c>
      <c r="AB35" s="42">
        <v>1112.28</v>
      </c>
      <c r="AC35" s="42">
        <v>1204.92</v>
      </c>
      <c r="AD35" s="43"/>
      <c r="AE35" s="45"/>
      <c r="AF35" s="46">
        <v>106.0</v>
      </c>
      <c r="AG35" s="46">
        <v>45.186415</v>
      </c>
    </row>
    <row r="36" ht="15.75" customHeight="1">
      <c r="A36" s="64">
        <v>42743.0</v>
      </c>
      <c r="B36" s="42">
        <v>2017.0</v>
      </c>
      <c r="C36" s="42">
        <v>8.0</v>
      </c>
      <c r="D36" s="42">
        <v>31.0</v>
      </c>
      <c r="E36" s="42">
        <v>0.0143</v>
      </c>
      <c r="F36" s="42">
        <v>0.0655</v>
      </c>
      <c r="G36" s="42">
        <v>0.29</v>
      </c>
      <c r="H36" s="42">
        <v>0.0</v>
      </c>
      <c r="I36" s="42">
        <v>183.0</v>
      </c>
      <c r="J36" s="42">
        <v>137.37</v>
      </c>
      <c r="K36" s="42">
        <v>216.0</v>
      </c>
      <c r="L36" s="43"/>
      <c r="M36" s="45"/>
      <c r="N36" s="43"/>
      <c r="O36" s="43"/>
      <c r="P36" s="42">
        <v>4938.0</v>
      </c>
      <c r="Q36" s="42">
        <v>37951.0</v>
      </c>
      <c r="R36" s="43"/>
      <c r="S36" s="43"/>
      <c r="T36" s="42">
        <v>1.853159</v>
      </c>
      <c r="U36" s="42">
        <v>0.439563</v>
      </c>
      <c r="V36" s="42">
        <v>3.0</v>
      </c>
      <c r="W36" s="42">
        <v>176.0</v>
      </c>
      <c r="X36" s="42">
        <v>0.39</v>
      </c>
      <c r="Y36" s="42">
        <v>0.393693</v>
      </c>
      <c r="Z36" s="42">
        <v>32011.06</v>
      </c>
      <c r="AA36" s="24">
        <f t="shared" si="1"/>
        <v>42889</v>
      </c>
      <c r="AB36" s="42">
        <v>568.01</v>
      </c>
      <c r="AC36" s="42">
        <v>1179.91</v>
      </c>
      <c r="AD36" s="43"/>
      <c r="AE36" s="45"/>
      <c r="AF36" s="46">
        <v>33.0</v>
      </c>
      <c r="AG36" s="46">
        <v>44.755152</v>
      </c>
    </row>
    <row r="37" ht="15.75" customHeight="1">
      <c r="A37" s="64">
        <v>42742.0</v>
      </c>
      <c r="B37" s="42">
        <v>2017.0</v>
      </c>
      <c r="C37" s="42">
        <v>7.0</v>
      </c>
      <c r="D37" s="42">
        <v>31.0</v>
      </c>
      <c r="E37" s="42">
        <v>0.013</v>
      </c>
      <c r="F37" s="42">
        <v>0.0596</v>
      </c>
      <c r="G37" s="42">
        <v>0.29</v>
      </c>
      <c r="H37" s="42">
        <v>0.0</v>
      </c>
      <c r="I37" s="42">
        <v>183.0</v>
      </c>
      <c r="J37" s="42">
        <v>116.64</v>
      </c>
      <c r="K37" s="42">
        <v>200.01</v>
      </c>
      <c r="L37" s="42"/>
      <c r="M37" s="46"/>
      <c r="N37" s="43"/>
      <c r="O37" s="43"/>
      <c r="P37" s="42">
        <v>4968.0</v>
      </c>
      <c r="Q37" s="42">
        <v>38724.0</v>
      </c>
      <c r="R37" s="42"/>
      <c r="S37" s="42"/>
      <c r="T37" s="42">
        <v>1.79652</v>
      </c>
      <c r="U37" s="42">
        <v>0.43378</v>
      </c>
      <c r="V37" s="42">
        <v>1.0</v>
      </c>
      <c r="W37" s="42">
        <v>152.0</v>
      </c>
      <c r="X37" s="42">
        <v>0.37</v>
      </c>
      <c r="Y37" s="42">
        <v>0.383421</v>
      </c>
      <c r="Z37" s="42">
        <v>29750.15</v>
      </c>
      <c r="AA37" s="24">
        <f t="shared" si="1"/>
        <v>43692</v>
      </c>
      <c r="AB37" s="42">
        <v>819.19</v>
      </c>
      <c r="AC37" s="43"/>
      <c r="AD37" s="43"/>
      <c r="AE37" s="45"/>
      <c r="AF37" s="46">
        <v>17.01</v>
      </c>
      <c r="AG37" s="46">
        <v>42.397413</v>
      </c>
    </row>
    <row r="38" ht="15.75" customHeight="1">
      <c r="A38" s="64">
        <v>42741.0</v>
      </c>
      <c r="B38" s="42">
        <v>2017.0</v>
      </c>
      <c r="C38" s="42">
        <v>6.0</v>
      </c>
      <c r="D38" s="42">
        <v>30.0</v>
      </c>
      <c r="E38" s="42">
        <v>0.018</v>
      </c>
      <c r="F38" s="42">
        <v>0.0542</v>
      </c>
      <c r="G38" s="42">
        <v>0.29</v>
      </c>
      <c r="H38" s="42">
        <v>0.0</v>
      </c>
      <c r="I38" s="42">
        <v>183.0</v>
      </c>
      <c r="J38" s="42">
        <v>167.37</v>
      </c>
      <c r="K38" s="42">
        <v>189.64</v>
      </c>
      <c r="L38" s="42"/>
      <c r="M38" s="46"/>
      <c r="N38" s="43"/>
      <c r="O38" s="43"/>
      <c r="P38" s="42">
        <v>6544.0</v>
      </c>
      <c r="Q38" s="42">
        <v>45059.0</v>
      </c>
      <c r="R38" s="43"/>
      <c r="S38" s="43"/>
      <c r="T38" s="42">
        <v>1.595905</v>
      </c>
      <c r="U38" s="42">
        <v>0.423748</v>
      </c>
      <c r="V38" s="42">
        <v>4.0</v>
      </c>
      <c r="W38" s="42">
        <v>264.0</v>
      </c>
      <c r="X38" s="42">
        <v>0.3475</v>
      </c>
      <c r="Y38" s="42">
        <v>0.349583</v>
      </c>
      <c r="Z38" s="42">
        <v>31795.34</v>
      </c>
      <c r="AA38" s="24">
        <f t="shared" si="1"/>
        <v>51603</v>
      </c>
      <c r="AB38" s="42"/>
      <c r="AC38" s="42">
        <v>1004.09</v>
      </c>
      <c r="AD38" s="43"/>
      <c r="AE38" s="45"/>
      <c r="AF38" s="45"/>
      <c r="AG38" s="45"/>
    </row>
    <row r="39" ht="15.75" customHeight="1">
      <c r="A39" s="64">
        <v>42740.0</v>
      </c>
      <c r="B39" s="42">
        <v>2017.0</v>
      </c>
      <c r="C39" s="42">
        <v>5.0</v>
      </c>
      <c r="D39" s="42">
        <v>31.0</v>
      </c>
      <c r="E39" s="42">
        <v>0.0107</v>
      </c>
      <c r="F39" s="42">
        <v>0.0493</v>
      </c>
      <c r="G39" s="42">
        <v>0.29</v>
      </c>
      <c r="H39" s="42">
        <v>0.0</v>
      </c>
      <c r="I39" s="42">
        <v>183.0</v>
      </c>
      <c r="J39" s="42">
        <v>141.69</v>
      </c>
      <c r="K39" s="42">
        <v>189.21</v>
      </c>
      <c r="L39" s="42"/>
      <c r="M39" s="46"/>
      <c r="N39" s="43"/>
      <c r="O39" s="43"/>
      <c r="P39" s="42">
        <v>6458.0</v>
      </c>
      <c r="Q39" s="42">
        <v>43645.0</v>
      </c>
      <c r="R39" s="43"/>
      <c r="S39" s="43"/>
      <c r="T39" s="42">
        <v>1.551284</v>
      </c>
      <c r="U39" s="42">
        <v>0.38934</v>
      </c>
      <c r="V39" s="42"/>
      <c r="W39" s="42">
        <v>289.0</v>
      </c>
      <c r="X39" s="42"/>
      <c r="Y39" s="42">
        <v>0.315848</v>
      </c>
      <c r="Z39" s="42">
        <v>30607.07</v>
      </c>
      <c r="AA39" s="24">
        <f t="shared" si="1"/>
        <v>50103</v>
      </c>
      <c r="AB39" s="42"/>
      <c r="AC39" s="42">
        <v>2304.64</v>
      </c>
      <c r="AD39" s="43"/>
      <c r="AE39" s="45"/>
      <c r="AF39" s="45"/>
      <c r="AG39" s="45"/>
    </row>
    <row r="40" ht="15.75" customHeight="1">
      <c r="A40" s="64">
        <v>42739.0</v>
      </c>
      <c r="B40" s="42">
        <v>2017.0</v>
      </c>
      <c r="C40" s="42">
        <v>4.0</v>
      </c>
      <c r="D40" s="46">
        <v>30.0</v>
      </c>
      <c r="E40" s="42">
        <v>0.00962</v>
      </c>
      <c r="F40" s="42">
        <v>0.04433</v>
      </c>
      <c r="G40" s="42">
        <v>0.29</v>
      </c>
      <c r="H40" s="42">
        <v>0.0</v>
      </c>
      <c r="I40" s="42">
        <v>183.0</v>
      </c>
      <c r="J40" s="42">
        <v>170.64</v>
      </c>
      <c r="K40" s="42">
        <v>241.92</v>
      </c>
      <c r="L40" s="43"/>
      <c r="M40" s="45"/>
      <c r="N40" s="43"/>
      <c r="O40" s="43"/>
      <c r="P40" s="42">
        <v>7402.0</v>
      </c>
      <c r="Q40" s="42">
        <v>51829.0</v>
      </c>
      <c r="R40" s="43"/>
      <c r="S40" s="43"/>
      <c r="T40" s="42">
        <v>1.528199</v>
      </c>
      <c r="U40" s="42">
        <v>0.375794</v>
      </c>
      <c r="V40" s="42">
        <v>4.0</v>
      </c>
      <c r="W40" s="42">
        <v>247.0</v>
      </c>
      <c r="X40" s="42">
        <v>0.3</v>
      </c>
      <c r="Y40" s="42">
        <v>0.302874</v>
      </c>
      <c r="Z40" s="42">
        <v>37831.73</v>
      </c>
      <c r="AA40" s="24">
        <f t="shared" si="1"/>
        <v>59231</v>
      </c>
      <c r="AB40" s="42">
        <v>755.41</v>
      </c>
      <c r="AC40" s="42">
        <v>1569.04</v>
      </c>
      <c r="AD40" s="43"/>
      <c r="AE40" s="45"/>
      <c r="AF40" s="46">
        <v>58.92</v>
      </c>
      <c r="AG40" s="46">
        <v>32.116768</v>
      </c>
    </row>
    <row r="41" ht="15.75" customHeight="1">
      <c r="A41" s="64">
        <v>42738.0</v>
      </c>
      <c r="B41" s="42">
        <v>2017.0</v>
      </c>
      <c r="C41" s="42">
        <v>3.0</v>
      </c>
      <c r="D41" s="42">
        <v>31.0</v>
      </c>
      <c r="E41" s="42">
        <v>0.0089</v>
      </c>
      <c r="F41" s="42">
        <v>0.0406</v>
      </c>
      <c r="G41" s="42">
        <v>0.29</v>
      </c>
      <c r="H41" s="42">
        <v>0.0</v>
      </c>
      <c r="I41" s="42">
        <v>183.0</v>
      </c>
      <c r="J41" s="42">
        <v>183.6</v>
      </c>
      <c r="K41" s="42">
        <v>281.23</v>
      </c>
      <c r="L41" s="43"/>
      <c r="M41" s="45"/>
      <c r="N41" s="43"/>
      <c r="O41" s="43"/>
      <c r="P41" s="42">
        <v>6199.0</v>
      </c>
      <c r="Q41" s="42">
        <v>50548.0</v>
      </c>
      <c r="R41" s="43"/>
      <c r="S41" s="43"/>
      <c r="T41" s="42">
        <v>1.56639</v>
      </c>
      <c r="U41" s="42">
        <v>0.421835</v>
      </c>
      <c r="V41" s="42">
        <v>12.0</v>
      </c>
      <c r="W41" s="42">
        <v>290.0</v>
      </c>
      <c r="X41" s="42">
        <v>0.348333</v>
      </c>
      <c r="Y41" s="42">
        <v>0.349448</v>
      </c>
      <c r="Z41" s="42">
        <v>37563.56</v>
      </c>
      <c r="AA41" s="24">
        <f t="shared" si="1"/>
        <v>56747</v>
      </c>
      <c r="AB41" s="42">
        <v>1101.99</v>
      </c>
      <c r="AC41" s="42"/>
      <c r="AD41" s="43"/>
      <c r="AE41" s="45"/>
      <c r="AF41" s="46">
        <v>98.23</v>
      </c>
      <c r="AG41" s="46">
        <v>31.898096</v>
      </c>
    </row>
    <row r="42" ht="15.75" customHeight="1">
      <c r="A42" s="64">
        <v>42737.0</v>
      </c>
      <c r="B42" s="42">
        <v>2017.0</v>
      </c>
      <c r="C42" s="42">
        <v>2.0</v>
      </c>
      <c r="D42" s="42">
        <v>28.0</v>
      </c>
      <c r="E42" s="42">
        <v>0.008</v>
      </c>
      <c r="F42" s="42">
        <v>0.037</v>
      </c>
      <c r="G42" s="42">
        <v>0.29</v>
      </c>
      <c r="H42" s="42">
        <v>0.0</v>
      </c>
      <c r="I42" s="42">
        <v>183.0</v>
      </c>
      <c r="J42" s="42">
        <v>77.76</v>
      </c>
      <c r="K42" s="42">
        <v>194.4</v>
      </c>
      <c r="L42" s="43"/>
      <c r="M42" s="45"/>
      <c r="N42" s="43"/>
      <c r="O42" s="43"/>
      <c r="P42" s="42">
        <v>3226.0</v>
      </c>
      <c r="Q42" s="42">
        <v>40653.0</v>
      </c>
      <c r="R42" s="43"/>
      <c r="S42" s="43"/>
      <c r="T42" s="42">
        <v>1.555651</v>
      </c>
      <c r="U42" s="42">
        <v>0.418943</v>
      </c>
      <c r="V42" s="42">
        <v>11.0</v>
      </c>
      <c r="W42" s="42">
        <v>110.0</v>
      </c>
      <c r="X42" s="42">
        <v>0.346364</v>
      </c>
      <c r="Y42" s="42">
        <v>0.347</v>
      </c>
      <c r="Z42" s="42">
        <v>24872.96</v>
      </c>
      <c r="AA42" s="24">
        <f t="shared" si="1"/>
        <v>43879</v>
      </c>
      <c r="AB42" s="42"/>
      <c r="AC42" s="42"/>
      <c r="AD42" s="43"/>
      <c r="AE42" s="45"/>
      <c r="AF42" s="46">
        <v>11.4</v>
      </c>
      <c r="AG42" s="46">
        <v>31.67807</v>
      </c>
    </row>
    <row r="43" ht="15.75" customHeight="1">
      <c r="A43" s="64">
        <v>42736.0</v>
      </c>
      <c r="B43" s="42">
        <v>2017.0</v>
      </c>
      <c r="C43" s="42">
        <v>1.0</v>
      </c>
      <c r="D43" s="42">
        <v>31.0</v>
      </c>
      <c r="E43" s="42">
        <v>0.00773</v>
      </c>
      <c r="F43" s="42">
        <v>0.0357</v>
      </c>
      <c r="G43" s="42">
        <v>0.29</v>
      </c>
      <c r="H43" s="42">
        <v>0.0</v>
      </c>
      <c r="I43" s="42">
        <v>183.0</v>
      </c>
      <c r="J43" s="42">
        <v>57.45</v>
      </c>
      <c r="K43" s="42">
        <v>127.44</v>
      </c>
      <c r="L43" s="43"/>
      <c r="M43" s="45"/>
      <c r="N43" s="43"/>
      <c r="O43" s="43"/>
      <c r="P43" s="42">
        <v>2704.0</v>
      </c>
      <c r="Q43" s="42">
        <v>30953.0</v>
      </c>
      <c r="R43" s="43"/>
      <c r="S43" s="43"/>
      <c r="T43" s="42">
        <v>1.550248</v>
      </c>
      <c r="U43" s="42">
        <v>0.417487</v>
      </c>
      <c r="V43" s="42">
        <v>59.0</v>
      </c>
      <c r="W43" s="42">
        <v>349.0</v>
      </c>
      <c r="X43" s="42">
        <v>0.345932</v>
      </c>
      <c r="Y43" s="42">
        <v>0.345845</v>
      </c>
      <c r="Z43" s="42">
        <v>18749.9</v>
      </c>
      <c r="AA43" s="24">
        <f t="shared" si="1"/>
        <v>33657</v>
      </c>
      <c r="AB43" s="42"/>
      <c r="AC43" s="42"/>
      <c r="AD43" s="43"/>
      <c r="AE43" s="45"/>
      <c r="AF43" s="46"/>
      <c r="AG43" s="46"/>
    </row>
    <row r="44" ht="15.75" customHeight="1">
      <c r="A44" s="26"/>
      <c r="B44" s="49"/>
      <c r="C44" s="49"/>
      <c r="D44" s="18"/>
      <c r="E44" s="49"/>
      <c r="F44" s="49"/>
      <c r="G44" s="49"/>
      <c r="H44" s="49"/>
      <c r="I44" s="49"/>
      <c r="J44" s="49"/>
      <c r="K44" s="49"/>
      <c r="L44" s="18"/>
      <c r="M44" s="50"/>
      <c r="N44" s="24"/>
      <c r="O44" s="24"/>
      <c r="P44" s="51"/>
      <c r="Q44" s="52"/>
      <c r="R44" s="24"/>
      <c r="S44" s="24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34"/>
      <c r="AF44" s="34"/>
      <c r="AG44" s="34"/>
    </row>
    <row r="45" ht="15.75" customHeight="1">
      <c r="A45" s="26"/>
      <c r="B45" s="49"/>
      <c r="C45" s="49"/>
      <c r="D45" s="18"/>
      <c r="E45" s="49"/>
      <c r="F45" s="49"/>
      <c r="G45" s="49"/>
      <c r="H45" s="49"/>
      <c r="I45" s="49"/>
      <c r="J45" s="49"/>
      <c r="K45" s="49"/>
      <c r="L45" s="24"/>
      <c r="M45" s="50"/>
      <c r="N45" s="24"/>
      <c r="O45" s="24"/>
      <c r="P45" s="51"/>
      <c r="Q45" s="52"/>
      <c r="R45" s="24"/>
      <c r="S45" s="24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34"/>
      <c r="AF45" s="34"/>
      <c r="AG45" s="34"/>
    </row>
    <row r="46" ht="15.75" customHeight="1">
      <c r="A46" s="26"/>
      <c r="B46" s="49"/>
      <c r="C46" s="49"/>
      <c r="D46" s="18"/>
      <c r="E46" s="49"/>
      <c r="F46" s="49"/>
      <c r="G46" s="49"/>
      <c r="H46" s="49"/>
      <c r="I46" s="49"/>
      <c r="J46" s="49"/>
      <c r="K46" s="49"/>
      <c r="L46" s="24"/>
      <c r="M46" s="50"/>
      <c r="N46" s="24"/>
      <c r="O46" s="24"/>
      <c r="P46" s="51"/>
      <c r="Q46" s="52"/>
      <c r="R46" s="24"/>
      <c r="S46" s="24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34"/>
      <c r="AF46" s="25"/>
      <c r="AG46" s="25"/>
    </row>
    <row r="47" ht="15.75" customHeight="1">
      <c r="A47" s="26"/>
      <c r="B47" s="49"/>
      <c r="C47" s="49"/>
      <c r="D47" s="18"/>
      <c r="E47" s="24"/>
      <c r="F47" s="24"/>
      <c r="G47" s="49"/>
      <c r="H47" s="49"/>
      <c r="I47" s="49"/>
      <c r="J47" s="49"/>
      <c r="K47" s="49"/>
      <c r="L47" s="24"/>
      <c r="M47" s="50"/>
      <c r="N47" s="24"/>
      <c r="O47" s="24"/>
      <c r="P47" s="51"/>
      <c r="Q47" s="52"/>
      <c r="R47" s="24"/>
      <c r="S47" s="24"/>
      <c r="T47" s="49"/>
      <c r="U47" s="49"/>
      <c r="V47" s="49"/>
      <c r="W47" s="49"/>
      <c r="X47" s="24"/>
      <c r="Y47" s="49"/>
      <c r="Z47" s="49"/>
      <c r="AA47" s="49"/>
      <c r="AB47" s="49"/>
      <c r="AC47" s="49"/>
      <c r="AD47" s="49"/>
      <c r="AE47" s="34"/>
      <c r="AF47" s="25"/>
      <c r="AG47" s="25"/>
    </row>
    <row r="48" ht="15.75" customHeight="1">
      <c r="A48" s="26"/>
      <c r="B48" s="49"/>
      <c r="C48" s="49"/>
      <c r="D48" s="18"/>
      <c r="E48" s="24"/>
      <c r="F48" s="24"/>
      <c r="G48" s="49"/>
      <c r="H48" s="49"/>
      <c r="I48" s="49"/>
      <c r="J48" s="49"/>
      <c r="K48" s="49"/>
      <c r="L48" s="18"/>
      <c r="M48" s="50"/>
      <c r="N48" s="24"/>
      <c r="O48" s="24"/>
      <c r="P48" s="51"/>
      <c r="Q48" s="52"/>
      <c r="R48" s="24"/>
      <c r="S48" s="24"/>
      <c r="T48" s="49"/>
      <c r="U48" s="49"/>
      <c r="V48" s="49"/>
      <c r="W48" s="49"/>
      <c r="X48" s="24"/>
      <c r="Y48" s="49"/>
      <c r="Z48" s="49"/>
      <c r="AA48" s="49"/>
      <c r="AB48" s="49"/>
      <c r="AC48" s="49"/>
      <c r="AD48" s="49"/>
      <c r="AE48" s="34"/>
      <c r="AF48" s="34"/>
      <c r="AG48" s="34"/>
    </row>
    <row r="49" ht="15.75" customHeight="1">
      <c r="A49" s="26"/>
      <c r="B49" s="49"/>
      <c r="C49" s="49"/>
      <c r="D49" s="18"/>
      <c r="E49" s="24"/>
      <c r="F49" s="24"/>
      <c r="G49" s="49"/>
      <c r="H49" s="49"/>
      <c r="I49" s="49"/>
      <c r="J49" s="49"/>
      <c r="K49" s="49"/>
      <c r="L49" s="18"/>
      <c r="M49" s="50"/>
      <c r="N49" s="24"/>
      <c r="O49" s="24"/>
      <c r="P49" s="51"/>
      <c r="Q49" s="52"/>
      <c r="R49" s="24"/>
      <c r="S49" s="24"/>
      <c r="T49" s="49"/>
      <c r="U49" s="49"/>
      <c r="V49" s="49"/>
      <c r="W49" s="49"/>
      <c r="X49" s="24"/>
      <c r="Y49" s="49"/>
      <c r="Z49" s="49"/>
      <c r="AA49" s="49"/>
      <c r="AB49" s="49"/>
      <c r="AC49" s="49"/>
      <c r="AD49" s="49"/>
      <c r="AE49" s="34"/>
      <c r="AF49" s="34"/>
      <c r="AG49" s="34"/>
    </row>
    <row r="50" ht="15.75" customHeight="1">
      <c r="A50" s="26"/>
      <c r="B50" s="49"/>
      <c r="C50" s="49"/>
      <c r="D50" s="18"/>
      <c r="E50" s="24"/>
      <c r="F50" s="24"/>
      <c r="G50" s="49"/>
      <c r="H50" s="49"/>
      <c r="I50" s="49"/>
      <c r="J50" s="49"/>
      <c r="K50" s="49"/>
      <c r="L50" s="18"/>
      <c r="M50" s="50"/>
      <c r="N50" s="24"/>
      <c r="O50" s="24"/>
      <c r="P50" s="51"/>
      <c r="Q50" s="52"/>
      <c r="R50" s="24"/>
      <c r="S50" s="24"/>
      <c r="T50" s="49"/>
      <c r="U50" s="49"/>
      <c r="V50" s="49"/>
      <c r="W50" s="49"/>
      <c r="X50" s="24"/>
      <c r="Y50" s="49"/>
      <c r="Z50" s="49"/>
      <c r="AA50" s="49"/>
      <c r="AB50" s="49"/>
      <c r="AC50" s="49"/>
      <c r="AD50" s="49"/>
      <c r="AE50" s="34"/>
      <c r="AF50" s="34"/>
      <c r="AG50" s="34"/>
    </row>
    <row r="51" ht="15.75" customHeight="1">
      <c r="A51" s="26"/>
      <c r="B51" s="49"/>
      <c r="C51" s="49"/>
      <c r="D51" s="18"/>
      <c r="E51" s="49"/>
      <c r="F51" s="49"/>
      <c r="G51" s="49"/>
      <c r="H51" s="49"/>
      <c r="I51" s="49"/>
      <c r="J51" s="49"/>
      <c r="K51" s="49"/>
      <c r="L51" s="18"/>
      <c r="M51" s="50"/>
      <c r="N51" s="24"/>
      <c r="O51" s="24"/>
      <c r="P51" s="51"/>
      <c r="Q51" s="52"/>
      <c r="R51" s="24"/>
      <c r="S51" s="24"/>
      <c r="T51" s="49"/>
      <c r="U51" s="49"/>
      <c r="V51" s="49"/>
      <c r="W51" s="49"/>
      <c r="X51" s="24"/>
      <c r="Y51" s="49"/>
      <c r="Z51" s="49"/>
      <c r="AA51" s="49"/>
      <c r="AB51" s="49"/>
      <c r="AC51" s="49"/>
      <c r="AD51" s="49"/>
      <c r="AE51" s="34"/>
      <c r="AF51" s="34"/>
      <c r="AG51" s="34"/>
    </row>
    <row r="52" ht="15.75" customHeight="1">
      <c r="A52" s="26"/>
      <c r="B52" s="49"/>
      <c r="C52" s="49"/>
      <c r="D52" s="18"/>
      <c r="E52" s="49"/>
      <c r="F52" s="49"/>
      <c r="G52" s="49"/>
      <c r="H52" s="49"/>
      <c r="I52" s="49"/>
      <c r="J52" s="49"/>
      <c r="K52" s="49"/>
      <c r="L52" s="18"/>
      <c r="M52" s="50"/>
      <c r="N52" s="24"/>
      <c r="O52" s="24"/>
      <c r="P52" s="51"/>
      <c r="Q52" s="52"/>
      <c r="R52" s="24"/>
      <c r="S52" s="24"/>
      <c r="T52" s="49"/>
      <c r="U52" s="49"/>
      <c r="V52" s="49"/>
      <c r="W52" s="49"/>
      <c r="X52" s="24"/>
      <c r="Y52" s="49"/>
      <c r="Z52" s="49"/>
      <c r="AA52" s="49"/>
      <c r="AB52" s="49"/>
      <c r="AC52" s="49"/>
      <c r="AD52" s="49"/>
      <c r="AE52" s="34"/>
      <c r="AF52" s="34"/>
      <c r="AG52" s="34"/>
    </row>
    <row r="53" ht="15.75" customHeight="1">
      <c r="A53" s="26"/>
      <c r="B53" s="49"/>
      <c r="C53" s="49"/>
      <c r="D53" s="18"/>
      <c r="E53" s="49"/>
      <c r="F53" s="49"/>
      <c r="G53" s="49"/>
      <c r="H53" s="49"/>
      <c r="I53" s="49"/>
      <c r="J53" s="49"/>
      <c r="K53" s="49"/>
      <c r="L53" s="24"/>
      <c r="M53" s="50"/>
      <c r="N53" s="24"/>
      <c r="O53" s="24"/>
      <c r="P53" s="51"/>
      <c r="Q53" s="52"/>
      <c r="R53" s="24"/>
      <c r="S53" s="24"/>
      <c r="T53" s="49"/>
      <c r="U53" s="49"/>
      <c r="V53" s="49"/>
      <c r="W53" s="49"/>
      <c r="X53" s="24"/>
      <c r="Y53" s="49"/>
      <c r="Z53" s="49"/>
      <c r="AA53" s="49"/>
      <c r="AB53" s="49"/>
      <c r="AC53" s="49"/>
      <c r="AD53" s="49"/>
      <c r="AE53" s="34"/>
      <c r="AF53" s="25"/>
      <c r="AG53" s="25"/>
    </row>
    <row r="54" ht="15.75" customHeight="1">
      <c r="A54" s="26"/>
      <c r="B54" s="49"/>
      <c r="C54" s="49"/>
      <c r="D54" s="18"/>
      <c r="E54" s="24"/>
      <c r="F54" s="24"/>
      <c r="G54" s="49"/>
      <c r="H54" s="49"/>
      <c r="I54" s="49"/>
      <c r="J54" s="49"/>
      <c r="K54" s="49"/>
      <c r="L54" s="24"/>
      <c r="M54" s="50"/>
      <c r="N54" s="24"/>
      <c r="O54" s="24"/>
      <c r="P54" s="51"/>
      <c r="Q54" s="52"/>
      <c r="R54" s="24"/>
      <c r="S54" s="24"/>
      <c r="T54" s="49"/>
      <c r="U54" s="49"/>
      <c r="V54" s="49"/>
      <c r="W54" s="49"/>
      <c r="X54" s="24"/>
      <c r="Y54" s="49"/>
      <c r="Z54" s="49"/>
      <c r="AA54" s="49"/>
      <c r="AB54" s="49"/>
      <c r="AC54" s="49"/>
      <c r="AD54" s="49"/>
      <c r="AE54" s="34"/>
      <c r="AF54" s="25"/>
      <c r="AG54" s="25"/>
    </row>
    <row r="55" ht="15.75" customHeight="1">
      <c r="A55" s="26"/>
      <c r="B55" s="49"/>
      <c r="C55" s="49"/>
      <c r="D55" s="18"/>
      <c r="E55" s="24"/>
      <c r="F55" s="24"/>
      <c r="G55" s="49"/>
      <c r="H55" s="49"/>
      <c r="I55" s="49"/>
      <c r="J55" s="49"/>
      <c r="K55" s="49"/>
      <c r="L55" s="24"/>
      <c r="M55" s="50"/>
      <c r="N55" s="24"/>
      <c r="O55" s="24"/>
      <c r="P55" s="51"/>
      <c r="Q55" s="52"/>
      <c r="R55" s="24"/>
      <c r="S55" s="24"/>
      <c r="T55" s="49"/>
      <c r="U55" s="49"/>
      <c r="V55" s="49"/>
      <c r="W55" s="49"/>
      <c r="X55" s="24"/>
      <c r="Y55" s="49"/>
      <c r="Z55" s="49"/>
      <c r="AA55" s="49"/>
      <c r="AB55" s="49"/>
      <c r="AC55" s="49"/>
      <c r="AD55" s="49"/>
      <c r="AE55" s="34"/>
      <c r="AF55" s="25"/>
      <c r="AG55" s="25"/>
    </row>
    <row r="56" ht="15.75" customHeight="1">
      <c r="A56" s="2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5"/>
      <c r="N56" s="18"/>
      <c r="O56" s="18"/>
      <c r="P56" s="18"/>
      <c r="Q56" s="18"/>
      <c r="R56" s="24"/>
      <c r="S56" s="24"/>
      <c r="T56" s="18"/>
      <c r="U56" s="18"/>
      <c r="V56" s="18"/>
      <c r="W56" s="18"/>
      <c r="X56" s="18"/>
      <c r="Y56" s="18"/>
      <c r="Z56" s="18"/>
      <c r="AA56" s="24"/>
      <c r="AB56" s="18"/>
      <c r="AC56" s="18"/>
      <c r="AD56" s="18"/>
      <c r="AE56" s="34"/>
      <c r="AF56" s="34"/>
      <c r="AG56" s="34"/>
    </row>
    <row r="57" ht="15.75" customHeight="1">
      <c r="A57" s="26"/>
      <c r="B57" s="18"/>
      <c r="C57" s="18"/>
      <c r="D57" s="18"/>
      <c r="E57" s="18"/>
      <c r="F57" s="18"/>
      <c r="G57" s="18"/>
      <c r="H57" s="18"/>
      <c r="I57" s="24"/>
      <c r="J57" s="24"/>
      <c r="K57" s="24"/>
      <c r="L57" s="18"/>
      <c r="M57" s="25"/>
      <c r="N57" s="24"/>
      <c r="O57" s="24"/>
      <c r="P57" s="18"/>
      <c r="Q57" s="18"/>
      <c r="R57" s="24"/>
      <c r="S57" s="24"/>
      <c r="T57" s="18"/>
      <c r="U57" s="18"/>
      <c r="V57" s="18"/>
      <c r="W57" s="18"/>
      <c r="X57" s="18"/>
      <c r="Y57" s="18"/>
      <c r="Z57" s="18"/>
      <c r="AA57" s="24"/>
      <c r="AB57" s="18"/>
      <c r="AC57" s="18"/>
      <c r="AD57" s="24"/>
      <c r="AE57" s="34"/>
      <c r="AF57" s="34"/>
      <c r="AG57" s="34"/>
    </row>
    <row r="58" ht="15.75" customHeight="1">
      <c r="A58" s="2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5"/>
      <c r="N58" s="18"/>
      <c r="O58" s="24"/>
      <c r="P58" s="18"/>
      <c r="Q58" s="18"/>
      <c r="R58" s="24"/>
      <c r="S58" s="24"/>
      <c r="T58" s="18"/>
      <c r="U58" s="18"/>
      <c r="V58" s="18"/>
      <c r="W58" s="18"/>
      <c r="X58" s="18"/>
      <c r="Y58" s="18"/>
      <c r="Z58" s="18"/>
      <c r="AA58" s="24"/>
      <c r="AB58" s="18"/>
      <c r="AC58" s="18"/>
      <c r="AD58" s="18"/>
      <c r="AE58" s="34"/>
      <c r="AF58" s="34"/>
      <c r="AG58" s="34"/>
    </row>
    <row r="59" ht="15.75" customHeight="1">
      <c r="A59" s="26"/>
      <c r="B59" s="18"/>
      <c r="C59" s="18"/>
      <c r="D59" s="18"/>
      <c r="E59" s="53"/>
      <c r="F59" s="53"/>
      <c r="G59" s="18"/>
      <c r="H59" s="18"/>
      <c r="I59" s="18"/>
      <c r="J59" s="18"/>
      <c r="K59" s="18"/>
      <c r="L59" s="18"/>
      <c r="M59" s="34"/>
      <c r="N59" s="24"/>
      <c r="O59" s="24"/>
      <c r="P59" s="18"/>
      <c r="Q59" s="18"/>
      <c r="R59" s="24"/>
      <c r="S59" s="24"/>
      <c r="T59" s="18"/>
      <c r="U59" s="18"/>
      <c r="V59" s="18"/>
      <c r="W59" s="18"/>
      <c r="X59" s="18"/>
      <c r="Y59" s="18"/>
      <c r="Z59" s="18"/>
      <c r="AA59" s="24"/>
      <c r="AB59" s="18"/>
      <c r="AC59" s="18"/>
      <c r="AD59" s="18"/>
      <c r="AE59" s="34"/>
      <c r="AF59" s="25"/>
      <c r="AG59" s="54"/>
    </row>
    <row r="60" ht="15.75" customHeight="1">
      <c r="A60" s="26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5"/>
      <c r="N60" s="18"/>
      <c r="O60" s="18"/>
      <c r="P60" s="18"/>
      <c r="Q60" s="18"/>
      <c r="R60" s="24"/>
      <c r="S60" s="24"/>
      <c r="T60" s="18"/>
      <c r="U60" s="18"/>
      <c r="V60" s="18"/>
      <c r="W60" s="18"/>
      <c r="X60" s="18"/>
      <c r="Y60" s="18"/>
      <c r="Z60" s="18"/>
      <c r="AA60" s="24"/>
      <c r="AB60" s="18"/>
      <c r="AC60" s="18"/>
      <c r="AD60" s="18"/>
      <c r="AE60" s="25"/>
      <c r="AF60" s="25"/>
      <c r="AG60" s="25"/>
    </row>
    <row r="61" ht="15.75" customHeight="1">
      <c r="A61" s="6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3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34"/>
      <c r="AF61" s="34"/>
      <c r="AG61" s="34"/>
    </row>
    <row r="62" ht="15.75" customHeight="1">
      <c r="A62" s="6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3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34"/>
      <c r="AF62" s="34"/>
      <c r="AG62" s="34"/>
    </row>
    <row r="63" ht="15.75" customHeight="1">
      <c r="A63" s="6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3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34"/>
      <c r="AF63" s="34"/>
      <c r="AG63" s="3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3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34"/>
      <c r="AF64" s="34"/>
      <c r="AG64" s="3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3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34"/>
      <c r="AF65" s="34"/>
      <c r="AG65" s="3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3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34"/>
      <c r="AF66" s="34"/>
      <c r="AG66" s="3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3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34"/>
      <c r="AF67" s="34"/>
      <c r="AG67" s="3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3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34"/>
      <c r="AF68" s="34"/>
      <c r="AG68" s="3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3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34"/>
      <c r="AF69" s="34"/>
      <c r="AG69" s="3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3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34"/>
      <c r="AF70" s="34"/>
      <c r="AG70" s="3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3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34"/>
      <c r="AF71" s="34"/>
      <c r="AG71" s="3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3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34"/>
      <c r="AF72" s="34"/>
      <c r="AG72" s="3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3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34"/>
      <c r="AF73" s="34"/>
      <c r="AG73" s="3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3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34"/>
      <c r="AF74" s="34"/>
      <c r="AG74" s="3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3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34"/>
      <c r="AF75" s="34"/>
      <c r="AG75" s="3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3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34"/>
      <c r="AF76" s="34"/>
      <c r="AG76" s="3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3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34"/>
      <c r="AF77" s="34"/>
      <c r="AG77" s="3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3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34"/>
      <c r="AF78" s="34"/>
      <c r="AG78" s="3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3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34"/>
      <c r="AF79" s="34"/>
      <c r="AG79" s="3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3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34"/>
      <c r="AF80" s="34"/>
      <c r="AG80" s="3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3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34"/>
      <c r="AF81" s="34"/>
      <c r="AG81" s="34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34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7"/>
      <c r="AF82" s="57"/>
      <c r="AG82" s="57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34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7"/>
      <c r="AF83" s="57"/>
      <c r="AG83" s="57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34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7"/>
      <c r="AF84" s="57"/>
      <c r="AG84" s="57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34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7"/>
      <c r="AF85" s="57"/>
      <c r="AG85" s="57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34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7"/>
      <c r="AF86" s="57"/>
      <c r="AG86" s="57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34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7"/>
      <c r="AF87" s="57"/>
      <c r="AG87" s="57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34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7"/>
      <c r="AF88" s="57"/>
      <c r="AG88" s="57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34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7"/>
      <c r="AF89" s="57"/>
      <c r="AG89" s="57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34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7"/>
      <c r="AF90" s="57"/>
      <c r="AG90" s="57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34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7"/>
      <c r="AF91" s="57"/>
      <c r="AG91" s="57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34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7"/>
      <c r="AF92" s="57"/>
      <c r="AG92" s="57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34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7"/>
      <c r="AF93" s="57"/>
      <c r="AG93" s="57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34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7"/>
      <c r="AF94" s="57"/>
      <c r="AG94" s="57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34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7"/>
      <c r="AF95" s="57"/>
      <c r="AG95" s="57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34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7"/>
      <c r="AF96" s="57"/>
      <c r="AG96" s="57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34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7"/>
      <c r="AF97" s="57"/>
      <c r="AG97" s="57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34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7"/>
      <c r="AF98" s="57"/>
      <c r="AG98" s="57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34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7"/>
      <c r="AF99" s="57"/>
      <c r="AG99" s="57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34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7"/>
      <c r="AF100" s="57"/>
      <c r="AG100" s="57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34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7"/>
      <c r="AF101" s="57"/>
      <c r="AG101" s="57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34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7"/>
      <c r="AF102" s="57"/>
      <c r="AG102" s="57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34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7"/>
      <c r="AF103" s="57"/>
      <c r="AG103" s="57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34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7"/>
      <c r="AF104" s="57"/>
      <c r="AG104" s="57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34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7"/>
      <c r="AF105" s="57"/>
      <c r="AG105" s="57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34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7"/>
      <c r="AF106" s="57"/>
      <c r="AG106" s="57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34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7"/>
      <c r="AF107" s="57"/>
      <c r="AG107" s="57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34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7"/>
      <c r="AF108" s="57"/>
      <c r="AG108" s="57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34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7"/>
      <c r="AF109" s="57"/>
      <c r="AG109" s="57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34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7"/>
      <c r="AF110" s="57"/>
      <c r="AG110" s="57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34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7"/>
      <c r="AF111" s="57"/>
      <c r="AG111" s="57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34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7"/>
      <c r="AF112" s="57"/>
      <c r="AG112" s="57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34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7"/>
      <c r="AF113" s="57"/>
      <c r="AG113" s="57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34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7"/>
      <c r="AF114" s="57"/>
      <c r="AG114" s="57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34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7"/>
      <c r="AF115" s="57"/>
      <c r="AG115" s="57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34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7"/>
      <c r="AF116" s="57"/>
      <c r="AG116" s="57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34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7"/>
      <c r="AF117" s="57"/>
      <c r="AG117" s="57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34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7"/>
      <c r="AF118" s="57"/>
      <c r="AG118" s="57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34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7"/>
      <c r="AF119" s="57"/>
      <c r="AG119" s="57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34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7"/>
      <c r="AF120" s="57"/>
      <c r="AG120" s="57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34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7"/>
      <c r="AF121" s="57"/>
      <c r="AG121" s="57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34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7"/>
      <c r="AF122" s="57"/>
      <c r="AG122" s="57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34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7"/>
      <c r="AF123" s="57"/>
      <c r="AG123" s="57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34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7"/>
      <c r="AF124" s="57"/>
      <c r="AG124" s="57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34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7"/>
      <c r="AF125" s="57"/>
      <c r="AG125" s="57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34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7"/>
      <c r="AF126" s="57"/>
      <c r="AG126" s="57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34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7"/>
      <c r="AF127" s="57"/>
      <c r="AG127" s="57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34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7"/>
      <c r="AF128" s="57"/>
      <c r="AG128" s="57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34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7"/>
      <c r="AF129" s="57"/>
      <c r="AG129" s="57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34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7"/>
      <c r="AF130" s="57"/>
      <c r="AG130" s="57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34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7"/>
      <c r="AF131" s="57"/>
      <c r="AG131" s="57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34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7"/>
      <c r="AF132" s="57"/>
      <c r="AG132" s="57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34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7"/>
      <c r="AF133" s="57"/>
      <c r="AG133" s="57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34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7"/>
      <c r="AF134" s="57"/>
      <c r="AG134" s="57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34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7"/>
      <c r="AF135" s="57"/>
      <c r="AG135" s="57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34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7"/>
      <c r="AF136" s="57"/>
      <c r="AG136" s="57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34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7"/>
      <c r="AF137" s="57"/>
      <c r="AG137" s="57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34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7"/>
      <c r="AF138" s="57"/>
      <c r="AG138" s="57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34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7"/>
      <c r="AF139" s="57"/>
      <c r="AG139" s="57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34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7"/>
      <c r="AF140" s="57"/>
      <c r="AG140" s="57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34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7"/>
      <c r="AF141" s="57"/>
      <c r="AG141" s="57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34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7"/>
      <c r="AF142" s="57"/>
      <c r="AG142" s="57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34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7"/>
      <c r="AF143" s="57"/>
      <c r="AG143" s="57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34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7"/>
      <c r="AF144" s="57"/>
      <c r="AG144" s="57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34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7"/>
      <c r="AF145" s="57"/>
      <c r="AG145" s="57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34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7"/>
      <c r="AF146" s="57"/>
      <c r="AG146" s="57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34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7"/>
      <c r="AF147" s="57"/>
      <c r="AG147" s="57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34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7"/>
      <c r="AF148" s="57"/>
      <c r="AG148" s="57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34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7"/>
      <c r="AF149" s="57"/>
      <c r="AG149" s="57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34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7"/>
      <c r="AF150" s="57"/>
      <c r="AG150" s="57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34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7"/>
      <c r="AF151" s="57"/>
      <c r="AG151" s="57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34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7"/>
      <c r="AF152" s="57"/>
      <c r="AG152" s="57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34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7"/>
      <c r="AF153" s="57"/>
      <c r="AG153" s="57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34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7"/>
      <c r="AF154" s="57"/>
      <c r="AG154" s="57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34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7"/>
      <c r="AF155" s="57"/>
      <c r="AG155" s="57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34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7"/>
      <c r="AF156" s="57"/>
      <c r="AG156" s="57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34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7"/>
      <c r="AF157" s="57"/>
      <c r="AG157" s="57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34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7"/>
      <c r="AF158" s="57"/>
      <c r="AG158" s="57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34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7"/>
      <c r="AF159" s="57"/>
      <c r="AG159" s="57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34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7"/>
      <c r="AF160" s="57"/>
      <c r="AG160" s="57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34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7"/>
      <c r="AF161" s="57"/>
      <c r="AG161" s="57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34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7"/>
      <c r="AF162" s="57"/>
      <c r="AG162" s="57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34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7"/>
      <c r="AF163" s="57"/>
      <c r="AG163" s="57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34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7"/>
      <c r="AF164" s="57"/>
      <c r="AG164" s="57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34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7"/>
      <c r="AF165" s="57"/>
      <c r="AG165" s="57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34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7"/>
      <c r="AF166" s="57"/>
      <c r="AG166" s="57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34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7"/>
      <c r="AF167" s="57"/>
      <c r="AG167" s="57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34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7"/>
      <c r="AF168" s="57"/>
      <c r="AG168" s="57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34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7"/>
      <c r="AF169" s="57"/>
      <c r="AG169" s="57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34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7"/>
      <c r="AF170" s="57"/>
      <c r="AG170" s="57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34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7"/>
      <c r="AF171" s="57"/>
      <c r="AG171" s="57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34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7"/>
      <c r="AF172" s="57"/>
      <c r="AG172" s="57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34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7"/>
      <c r="AF173" s="57"/>
      <c r="AG173" s="57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34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7"/>
      <c r="AF174" s="57"/>
      <c r="AG174" s="57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34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7"/>
      <c r="AF175" s="57"/>
      <c r="AG175" s="57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34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7"/>
      <c r="AF176" s="57"/>
      <c r="AG176" s="57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34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7"/>
      <c r="AF177" s="57"/>
      <c r="AG177" s="57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34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7"/>
      <c r="AF178" s="57"/>
      <c r="AG178" s="57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34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7"/>
      <c r="AF179" s="57"/>
      <c r="AG179" s="57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34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7"/>
      <c r="AF180" s="57"/>
      <c r="AG180" s="57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34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7"/>
      <c r="AF181" s="57"/>
      <c r="AG181" s="57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34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7"/>
      <c r="AF182" s="57"/>
      <c r="AG182" s="57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34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7"/>
      <c r="AF183" s="57"/>
      <c r="AG183" s="57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34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7"/>
      <c r="AF184" s="57"/>
      <c r="AG184" s="57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34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7"/>
      <c r="AF185" s="57"/>
      <c r="AG185" s="57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34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7"/>
      <c r="AF186" s="57"/>
      <c r="AG186" s="57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34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7"/>
      <c r="AF187" s="57"/>
      <c r="AG187" s="57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34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7"/>
      <c r="AF188" s="57"/>
      <c r="AG188" s="57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34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7"/>
      <c r="AF189" s="57"/>
      <c r="AG189" s="57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34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7"/>
      <c r="AF190" s="57"/>
      <c r="AG190" s="57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34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7"/>
      <c r="AF191" s="57"/>
      <c r="AG191" s="57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34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7"/>
      <c r="AF192" s="57"/>
      <c r="AG192" s="57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34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7"/>
      <c r="AF193" s="57"/>
      <c r="AG193" s="57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34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7"/>
      <c r="AF194" s="57"/>
      <c r="AG194" s="57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34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7"/>
      <c r="AF195" s="57"/>
      <c r="AG195" s="57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34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7"/>
      <c r="AF196" s="57"/>
      <c r="AG196" s="57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34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7"/>
      <c r="AF197" s="57"/>
      <c r="AG197" s="57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34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7"/>
      <c r="AF198" s="57"/>
      <c r="AG198" s="57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34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7"/>
      <c r="AF199" s="57"/>
      <c r="AG199" s="57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34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7"/>
      <c r="AF200" s="57"/>
      <c r="AG200" s="57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34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7"/>
      <c r="AF201" s="57"/>
      <c r="AG201" s="57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34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7"/>
      <c r="AF202" s="57"/>
      <c r="AG202" s="57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34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7"/>
      <c r="AF203" s="57"/>
      <c r="AG203" s="57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34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7"/>
      <c r="AF204" s="57"/>
      <c r="AG204" s="57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34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7"/>
      <c r="AF205" s="57"/>
      <c r="AG205" s="57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34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7"/>
      <c r="AF206" s="57"/>
      <c r="AG206" s="57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34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7"/>
      <c r="AF207" s="57"/>
      <c r="AG207" s="57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34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7"/>
      <c r="AF208" s="57"/>
      <c r="AG208" s="57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34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7"/>
      <c r="AF209" s="57"/>
      <c r="AG209" s="57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34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7"/>
      <c r="AF210" s="57"/>
      <c r="AG210" s="57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34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7"/>
      <c r="AF211" s="57"/>
      <c r="AG211" s="57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34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7"/>
      <c r="AF212" s="57"/>
      <c r="AG212" s="57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34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7"/>
      <c r="AF213" s="57"/>
      <c r="AG213" s="57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34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7"/>
      <c r="AF214" s="57"/>
      <c r="AG214" s="57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34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7"/>
      <c r="AF215" s="57"/>
      <c r="AG215" s="57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34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7"/>
      <c r="AF216" s="57"/>
      <c r="AG216" s="57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34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7"/>
      <c r="AF217" s="57"/>
      <c r="AG217" s="57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34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7"/>
      <c r="AF218" s="57"/>
      <c r="AG218" s="57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34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7"/>
      <c r="AF219" s="57"/>
      <c r="AG219" s="57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34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7"/>
      <c r="AF220" s="57"/>
      <c r="AG220" s="57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34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7"/>
      <c r="AF221" s="57"/>
      <c r="AG221" s="57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34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7"/>
      <c r="AF222" s="57"/>
      <c r="AG222" s="57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34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7"/>
      <c r="AF223" s="57"/>
      <c r="AG223" s="57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34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7"/>
      <c r="AF224" s="57"/>
      <c r="AG224" s="57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34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7"/>
      <c r="AF225" s="57"/>
      <c r="AG225" s="57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34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7"/>
      <c r="AF226" s="57"/>
      <c r="AG226" s="57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34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7"/>
      <c r="AF227" s="57"/>
      <c r="AG227" s="57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34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7"/>
      <c r="AF228" s="57"/>
      <c r="AG228" s="57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34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7"/>
      <c r="AF229" s="57"/>
      <c r="AG229" s="57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34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7"/>
      <c r="AF230" s="57"/>
      <c r="AG230" s="57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34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7"/>
      <c r="AF231" s="57"/>
      <c r="AG231" s="57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34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7"/>
      <c r="AF232" s="57"/>
      <c r="AG232" s="57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34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7"/>
      <c r="AF233" s="57"/>
      <c r="AG233" s="57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34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7"/>
      <c r="AF234" s="57"/>
      <c r="AG234" s="57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34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7"/>
      <c r="AF235" s="57"/>
      <c r="AG235" s="57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34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7"/>
      <c r="AF236" s="57"/>
      <c r="AG236" s="57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34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7"/>
      <c r="AF237" s="57"/>
      <c r="AG237" s="57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34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7"/>
      <c r="AF238" s="57"/>
      <c r="AG238" s="57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34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7"/>
      <c r="AF239" s="57"/>
      <c r="AG239" s="57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34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7"/>
      <c r="AF240" s="57"/>
      <c r="AG240" s="57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34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7"/>
      <c r="AF241" s="57"/>
      <c r="AG241" s="57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34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7"/>
      <c r="AF242" s="57"/>
      <c r="AG242" s="57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34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7"/>
      <c r="AF243" s="57"/>
      <c r="AG243" s="57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34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7"/>
      <c r="AF244" s="57"/>
      <c r="AG244" s="57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34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7"/>
      <c r="AF245" s="57"/>
      <c r="AG245" s="57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34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7"/>
      <c r="AF246" s="57"/>
      <c r="AG246" s="57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34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7"/>
      <c r="AF247" s="57"/>
      <c r="AG247" s="57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34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7"/>
      <c r="AF248" s="57"/>
      <c r="AG248" s="57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34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7"/>
      <c r="AF249" s="57"/>
      <c r="AG249" s="57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34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7"/>
      <c r="AF250" s="57"/>
      <c r="AG250" s="57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34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7"/>
      <c r="AF251" s="57"/>
      <c r="AG251" s="57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34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7"/>
      <c r="AF252" s="57"/>
      <c r="AG252" s="57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34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7"/>
      <c r="AF253" s="57"/>
      <c r="AG253" s="57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34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7"/>
      <c r="AF254" s="57"/>
      <c r="AG254" s="57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34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7"/>
      <c r="AF255" s="57"/>
      <c r="AG255" s="57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34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7"/>
      <c r="AF256" s="57"/>
      <c r="AG256" s="57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34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7"/>
      <c r="AF257" s="57"/>
      <c r="AG257" s="57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34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7"/>
      <c r="AF258" s="57"/>
      <c r="AG258" s="57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34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7"/>
      <c r="AF259" s="57"/>
      <c r="AG259" s="57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34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7"/>
      <c r="AF260" s="57"/>
      <c r="AG260" s="57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34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7"/>
      <c r="AF261" s="57"/>
      <c r="AG261" s="57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34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7"/>
      <c r="AF262" s="57"/>
      <c r="AG262" s="57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34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7"/>
      <c r="AF263" s="57"/>
      <c r="AG263" s="57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34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7"/>
      <c r="AF264" s="57"/>
      <c r="AG264" s="57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34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7"/>
      <c r="AF265" s="57"/>
      <c r="AG265" s="57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34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7"/>
      <c r="AF266" s="57"/>
      <c r="AG266" s="57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34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7"/>
      <c r="AF267" s="57"/>
      <c r="AG267" s="57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34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7"/>
      <c r="AF268" s="57"/>
      <c r="AG268" s="57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34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7"/>
      <c r="AF269" s="57"/>
      <c r="AG269" s="57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34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7"/>
      <c r="AF270" s="57"/>
      <c r="AG270" s="57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34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7"/>
      <c r="AF271" s="57"/>
      <c r="AG271" s="57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34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7"/>
      <c r="AF272" s="57"/>
      <c r="AG272" s="57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34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7"/>
      <c r="AF273" s="57"/>
      <c r="AG273" s="57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34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7"/>
      <c r="AF274" s="57"/>
      <c r="AG274" s="57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34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7"/>
      <c r="AF275" s="57"/>
      <c r="AG275" s="57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34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7"/>
      <c r="AF276" s="57"/>
      <c r="AG276" s="57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34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7"/>
      <c r="AF277" s="57"/>
      <c r="AG277" s="57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34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7"/>
      <c r="AF278" s="57"/>
      <c r="AG278" s="57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34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7"/>
      <c r="AF279" s="57"/>
      <c r="AG279" s="57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34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7"/>
      <c r="AF280" s="57"/>
      <c r="AG280" s="57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34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7"/>
      <c r="AF281" s="57"/>
      <c r="AG281" s="57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34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7"/>
      <c r="AF282" s="57"/>
      <c r="AG282" s="57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34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7"/>
      <c r="AF283" s="57"/>
      <c r="AG283" s="57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34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7"/>
      <c r="AF284" s="57"/>
      <c r="AG284" s="57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34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7"/>
      <c r="AF285" s="57"/>
      <c r="AG285" s="57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34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7"/>
      <c r="AF286" s="57"/>
      <c r="AG286" s="57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34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7"/>
      <c r="AF287" s="57"/>
      <c r="AG287" s="57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34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7"/>
      <c r="AF288" s="57"/>
      <c r="AG288" s="57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34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7"/>
      <c r="AF289" s="57"/>
      <c r="AG289" s="57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34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7"/>
      <c r="AF290" s="57"/>
      <c r="AG290" s="57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34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7"/>
      <c r="AF291" s="57"/>
      <c r="AG291" s="57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34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7"/>
      <c r="AF292" s="57"/>
      <c r="AG292" s="57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34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7"/>
      <c r="AF293" s="57"/>
      <c r="AG293" s="57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34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7"/>
      <c r="AF294" s="57"/>
      <c r="AG294" s="57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34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7"/>
      <c r="AF295" s="57"/>
      <c r="AG295" s="57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34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7"/>
      <c r="AF296" s="57"/>
      <c r="AG296" s="57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34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7"/>
      <c r="AF297" s="57"/>
      <c r="AG297" s="57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34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7"/>
      <c r="AF298" s="57"/>
      <c r="AG298" s="57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34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7"/>
      <c r="AF299" s="57"/>
      <c r="AG299" s="57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34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7"/>
      <c r="AF300" s="57"/>
      <c r="AG300" s="57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34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7"/>
      <c r="AF301" s="57"/>
      <c r="AG301" s="57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34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7"/>
      <c r="AF302" s="57"/>
      <c r="AG302" s="57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34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7"/>
      <c r="AF303" s="57"/>
      <c r="AG303" s="57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34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7"/>
      <c r="AF304" s="57"/>
      <c r="AG304" s="57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34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7"/>
      <c r="AF305" s="57"/>
      <c r="AG305" s="57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34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7"/>
      <c r="AF306" s="57"/>
      <c r="AG306" s="57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34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7"/>
      <c r="AF307" s="57"/>
      <c r="AG307" s="57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34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7"/>
      <c r="AF308" s="57"/>
      <c r="AG308" s="57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34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7"/>
      <c r="AF309" s="57"/>
      <c r="AG309" s="57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34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7"/>
      <c r="AF310" s="57"/>
      <c r="AG310" s="57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34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7"/>
      <c r="AF311" s="57"/>
      <c r="AG311" s="57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34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7"/>
      <c r="AF312" s="57"/>
      <c r="AG312" s="57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34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7"/>
      <c r="AF313" s="57"/>
      <c r="AG313" s="57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34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7"/>
      <c r="AF314" s="57"/>
      <c r="AG314" s="57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34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7"/>
      <c r="AF315" s="57"/>
      <c r="AG315" s="57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34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7"/>
      <c r="AF316" s="57"/>
      <c r="AG316" s="57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34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7"/>
      <c r="AF317" s="57"/>
      <c r="AG317" s="57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34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7"/>
      <c r="AF318" s="57"/>
      <c r="AG318" s="57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34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7"/>
      <c r="AF319" s="57"/>
      <c r="AG319" s="57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34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7"/>
      <c r="AF320" s="57"/>
      <c r="AG320" s="57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34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7"/>
      <c r="AF321" s="57"/>
      <c r="AG321" s="57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34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7"/>
      <c r="AF322" s="57"/>
      <c r="AG322" s="57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34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7"/>
      <c r="AF323" s="57"/>
      <c r="AG323" s="57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34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7"/>
      <c r="AF324" s="57"/>
      <c r="AG324" s="57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34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7"/>
      <c r="AF325" s="57"/>
      <c r="AG325" s="57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34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7"/>
      <c r="AF326" s="57"/>
      <c r="AG326" s="57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34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7"/>
      <c r="AF327" s="57"/>
      <c r="AG327" s="57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34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7"/>
      <c r="AF328" s="57"/>
      <c r="AG328" s="57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34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7"/>
      <c r="AF329" s="57"/>
      <c r="AG329" s="57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34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7"/>
      <c r="AF330" s="57"/>
      <c r="AG330" s="57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34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7"/>
      <c r="AF331" s="57"/>
      <c r="AG331" s="57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34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7"/>
      <c r="AF332" s="57"/>
      <c r="AG332" s="57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34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7"/>
      <c r="AF333" s="57"/>
      <c r="AG333" s="57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34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7"/>
      <c r="AF334" s="57"/>
      <c r="AG334" s="57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34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7"/>
      <c r="AF335" s="57"/>
      <c r="AG335" s="57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34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7"/>
      <c r="AF336" s="57"/>
      <c r="AG336" s="57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34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7"/>
      <c r="AF337" s="57"/>
      <c r="AG337" s="57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34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7"/>
      <c r="AF338" s="57"/>
      <c r="AG338" s="57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34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7"/>
      <c r="AF339" s="57"/>
      <c r="AG339" s="57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34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7"/>
      <c r="AF340" s="57"/>
      <c r="AG340" s="57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34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7"/>
      <c r="AF341" s="57"/>
      <c r="AG341" s="57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34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7"/>
      <c r="AF342" s="57"/>
      <c r="AG342" s="57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34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7"/>
      <c r="AF343" s="57"/>
      <c r="AG343" s="57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34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7"/>
      <c r="AF344" s="57"/>
      <c r="AG344" s="57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34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7"/>
      <c r="AF345" s="57"/>
      <c r="AG345" s="57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34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7"/>
      <c r="AF346" s="57"/>
      <c r="AG346" s="57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34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7"/>
      <c r="AF347" s="57"/>
      <c r="AG347" s="57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34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7"/>
      <c r="AF348" s="57"/>
      <c r="AG348" s="57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34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7"/>
      <c r="AF349" s="57"/>
      <c r="AG349" s="57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34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7"/>
      <c r="AF350" s="57"/>
      <c r="AG350" s="57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34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7"/>
      <c r="AF351" s="57"/>
      <c r="AG351" s="57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34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7"/>
      <c r="AF352" s="57"/>
      <c r="AG352" s="57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34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7"/>
      <c r="AF353" s="57"/>
      <c r="AG353" s="57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34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7"/>
      <c r="AF354" s="57"/>
      <c r="AG354" s="57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34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7"/>
      <c r="AF355" s="57"/>
      <c r="AG355" s="57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34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7"/>
      <c r="AF356" s="57"/>
      <c r="AG356" s="57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34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7"/>
      <c r="AF357" s="57"/>
      <c r="AG357" s="57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34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7"/>
      <c r="AF358" s="57"/>
      <c r="AG358" s="57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34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7"/>
      <c r="AF359" s="57"/>
      <c r="AG359" s="57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34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7"/>
      <c r="AF360" s="57"/>
      <c r="AG360" s="57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34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7"/>
      <c r="AF361" s="57"/>
      <c r="AG361" s="57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34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7"/>
      <c r="AF362" s="57"/>
      <c r="AG362" s="57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34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7"/>
      <c r="AF363" s="57"/>
      <c r="AG363" s="57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34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7"/>
      <c r="AF364" s="57"/>
      <c r="AG364" s="57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34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7"/>
      <c r="AF365" s="57"/>
      <c r="AG365" s="57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34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7"/>
      <c r="AF366" s="57"/>
      <c r="AG366" s="57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34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7"/>
      <c r="AF367" s="57"/>
      <c r="AG367" s="57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34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7"/>
      <c r="AF368" s="57"/>
      <c r="AG368" s="57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34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7"/>
      <c r="AF369" s="57"/>
      <c r="AG369" s="57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34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7"/>
      <c r="AF370" s="57"/>
      <c r="AG370" s="57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34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7"/>
      <c r="AF371" s="57"/>
      <c r="AG371" s="57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34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7"/>
      <c r="AF372" s="57"/>
      <c r="AG372" s="57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34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7"/>
      <c r="AF373" s="57"/>
      <c r="AG373" s="57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34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7"/>
      <c r="AF374" s="57"/>
      <c r="AG374" s="57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34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7"/>
      <c r="AF375" s="57"/>
      <c r="AG375" s="57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34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7"/>
      <c r="AF376" s="57"/>
      <c r="AG376" s="57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34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7"/>
      <c r="AF377" s="57"/>
      <c r="AG377" s="57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34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7"/>
      <c r="AF378" s="57"/>
      <c r="AG378" s="57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34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7"/>
      <c r="AF379" s="57"/>
      <c r="AG379" s="57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34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7"/>
      <c r="AF380" s="57"/>
      <c r="AG380" s="57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34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7"/>
      <c r="AF381" s="57"/>
      <c r="AG381" s="57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34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7"/>
      <c r="AF382" s="57"/>
      <c r="AG382" s="57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34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7"/>
      <c r="AF383" s="57"/>
      <c r="AG383" s="57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34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7"/>
      <c r="AF384" s="57"/>
      <c r="AG384" s="57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34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7"/>
      <c r="AF385" s="57"/>
      <c r="AG385" s="57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34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7"/>
      <c r="AF386" s="57"/>
      <c r="AG386" s="57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34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7"/>
      <c r="AF387" s="57"/>
      <c r="AG387" s="57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34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7"/>
      <c r="AF388" s="57"/>
      <c r="AG388" s="57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34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7"/>
      <c r="AF389" s="57"/>
      <c r="AG389" s="57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34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7"/>
      <c r="AF390" s="57"/>
      <c r="AG390" s="57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34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7"/>
      <c r="AF391" s="57"/>
      <c r="AG391" s="57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34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7"/>
      <c r="AF392" s="57"/>
      <c r="AG392" s="57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34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7"/>
      <c r="AF393" s="57"/>
      <c r="AG393" s="57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34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7"/>
      <c r="AF394" s="57"/>
      <c r="AG394" s="57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34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7"/>
      <c r="AF395" s="57"/>
      <c r="AG395" s="57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34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7"/>
      <c r="AF396" s="57"/>
      <c r="AG396" s="57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34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7"/>
      <c r="AF397" s="57"/>
      <c r="AG397" s="57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34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7"/>
      <c r="AF398" s="57"/>
      <c r="AG398" s="57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34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7"/>
      <c r="AF399" s="57"/>
      <c r="AG399" s="57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34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7"/>
      <c r="AF400" s="57"/>
      <c r="AG400" s="57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34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7"/>
      <c r="AF401" s="57"/>
      <c r="AG401" s="57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34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7"/>
      <c r="AF402" s="57"/>
      <c r="AG402" s="57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34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7"/>
      <c r="AF403" s="57"/>
      <c r="AG403" s="57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34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7"/>
      <c r="AF404" s="57"/>
      <c r="AG404" s="57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34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7"/>
      <c r="AF405" s="57"/>
      <c r="AG405" s="57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34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7"/>
      <c r="AF406" s="57"/>
      <c r="AG406" s="57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34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7"/>
      <c r="AF407" s="57"/>
      <c r="AG407" s="57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34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7"/>
      <c r="AF408" s="57"/>
      <c r="AG408" s="57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34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7"/>
      <c r="AF409" s="57"/>
      <c r="AG409" s="57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34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7"/>
      <c r="AF410" s="57"/>
      <c r="AG410" s="57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34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7"/>
      <c r="AF411" s="57"/>
      <c r="AG411" s="57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34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7"/>
      <c r="AF412" s="57"/>
      <c r="AG412" s="57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34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7"/>
      <c r="AF413" s="57"/>
      <c r="AG413" s="57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34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7"/>
      <c r="AF414" s="57"/>
      <c r="AG414" s="57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34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7"/>
      <c r="AF415" s="57"/>
      <c r="AG415" s="57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34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7"/>
      <c r="AF416" s="57"/>
      <c r="AG416" s="57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34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7"/>
      <c r="AF417" s="57"/>
      <c r="AG417" s="57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34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7"/>
      <c r="AF418" s="57"/>
      <c r="AG418" s="57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34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7"/>
      <c r="AF419" s="57"/>
      <c r="AG419" s="57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34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7"/>
      <c r="AF420" s="57"/>
      <c r="AG420" s="57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34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7"/>
      <c r="AF421" s="57"/>
      <c r="AG421" s="57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34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7"/>
      <c r="AF422" s="57"/>
      <c r="AG422" s="57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34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7"/>
      <c r="AF423" s="57"/>
      <c r="AG423" s="57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34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7"/>
      <c r="AF424" s="57"/>
      <c r="AG424" s="57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34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7"/>
      <c r="AF425" s="57"/>
      <c r="AG425" s="57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34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7"/>
      <c r="AF426" s="57"/>
      <c r="AG426" s="57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34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7"/>
      <c r="AF427" s="57"/>
      <c r="AG427" s="57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34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7"/>
      <c r="AF428" s="57"/>
      <c r="AG428" s="57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34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7"/>
      <c r="AF429" s="57"/>
      <c r="AG429" s="57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34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7"/>
      <c r="AF430" s="57"/>
      <c r="AG430" s="57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34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7"/>
      <c r="AF431" s="57"/>
      <c r="AG431" s="57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34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7"/>
      <c r="AF432" s="57"/>
      <c r="AG432" s="57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34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7"/>
      <c r="AF433" s="57"/>
      <c r="AG433" s="57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34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7"/>
      <c r="AF434" s="57"/>
      <c r="AG434" s="57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34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7"/>
      <c r="AF435" s="57"/>
      <c r="AG435" s="57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34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7"/>
      <c r="AF436" s="57"/>
      <c r="AG436" s="57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34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7"/>
      <c r="AF437" s="57"/>
      <c r="AG437" s="57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34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7"/>
      <c r="AF438" s="57"/>
      <c r="AG438" s="57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34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7"/>
      <c r="AF439" s="57"/>
      <c r="AG439" s="57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34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7"/>
      <c r="AF440" s="57"/>
      <c r="AG440" s="57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34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7"/>
      <c r="AF441" s="57"/>
      <c r="AG441" s="57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34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7"/>
      <c r="AF442" s="57"/>
      <c r="AG442" s="57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34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7"/>
      <c r="AF443" s="57"/>
      <c r="AG443" s="57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34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7"/>
      <c r="AF444" s="57"/>
      <c r="AG444" s="57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34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7"/>
      <c r="AF445" s="57"/>
      <c r="AG445" s="57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34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7"/>
      <c r="AF446" s="57"/>
      <c r="AG446" s="57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34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7"/>
      <c r="AF447" s="57"/>
      <c r="AG447" s="57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34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7"/>
      <c r="AF448" s="57"/>
      <c r="AG448" s="57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34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7"/>
      <c r="AF449" s="57"/>
      <c r="AG449" s="57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34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7"/>
      <c r="AF450" s="57"/>
      <c r="AG450" s="57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34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7"/>
      <c r="AF451" s="57"/>
      <c r="AG451" s="57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34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7"/>
      <c r="AF452" s="57"/>
      <c r="AG452" s="57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34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7"/>
      <c r="AF453" s="57"/>
      <c r="AG453" s="57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34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7"/>
      <c r="AF454" s="57"/>
      <c r="AG454" s="57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34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7"/>
      <c r="AF455" s="57"/>
      <c r="AG455" s="57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34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7"/>
      <c r="AF456" s="57"/>
      <c r="AG456" s="57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34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7"/>
      <c r="AF457" s="57"/>
      <c r="AG457" s="57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34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7"/>
      <c r="AF458" s="57"/>
      <c r="AG458" s="57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34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7"/>
      <c r="AF459" s="57"/>
      <c r="AG459" s="57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34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7"/>
      <c r="AF460" s="57"/>
      <c r="AG460" s="57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34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7"/>
      <c r="AF461" s="57"/>
      <c r="AG461" s="57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34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7"/>
      <c r="AF462" s="57"/>
      <c r="AG462" s="57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34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7"/>
      <c r="AF463" s="57"/>
      <c r="AG463" s="57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34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7"/>
      <c r="AF464" s="57"/>
      <c r="AG464" s="57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34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7"/>
      <c r="AF465" s="57"/>
      <c r="AG465" s="57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34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7"/>
      <c r="AF466" s="57"/>
      <c r="AG466" s="57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34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7"/>
      <c r="AF467" s="57"/>
      <c r="AG467" s="57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34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7"/>
      <c r="AF468" s="57"/>
      <c r="AG468" s="57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34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7"/>
      <c r="AF469" s="57"/>
      <c r="AG469" s="57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34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7"/>
      <c r="AF470" s="57"/>
      <c r="AG470" s="57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34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7"/>
      <c r="AF471" s="57"/>
      <c r="AG471" s="57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34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7"/>
      <c r="AF472" s="57"/>
      <c r="AG472" s="57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34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7"/>
      <c r="AF473" s="57"/>
      <c r="AG473" s="57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34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7"/>
      <c r="AF474" s="57"/>
      <c r="AG474" s="57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34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7"/>
      <c r="AF475" s="57"/>
      <c r="AG475" s="57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34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7"/>
      <c r="AF476" s="57"/>
      <c r="AG476" s="57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34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7"/>
      <c r="AF477" s="57"/>
      <c r="AG477" s="57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34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7"/>
      <c r="AF478" s="57"/>
      <c r="AG478" s="57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34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7"/>
      <c r="AF479" s="57"/>
      <c r="AG479" s="57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34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7"/>
      <c r="AF480" s="57"/>
      <c r="AG480" s="57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34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7"/>
      <c r="AF481" s="57"/>
      <c r="AG481" s="57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34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7"/>
      <c r="AF482" s="57"/>
      <c r="AG482" s="57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34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7"/>
      <c r="AF483" s="57"/>
      <c r="AG483" s="57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34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7"/>
      <c r="AF484" s="57"/>
      <c r="AG484" s="57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34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7"/>
      <c r="AF485" s="57"/>
      <c r="AG485" s="57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34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7"/>
      <c r="AF486" s="57"/>
      <c r="AG486" s="57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34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7"/>
      <c r="AF487" s="57"/>
      <c r="AG487" s="57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34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7"/>
      <c r="AF488" s="57"/>
      <c r="AG488" s="57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34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7"/>
      <c r="AF489" s="57"/>
      <c r="AG489" s="57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34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7"/>
      <c r="AF490" s="57"/>
      <c r="AG490" s="57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34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7"/>
      <c r="AF491" s="57"/>
      <c r="AG491" s="57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34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7"/>
      <c r="AF492" s="57"/>
      <c r="AG492" s="57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34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7"/>
      <c r="AF493" s="57"/>
      <c r="AG493" s="57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34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7"/>
      <c r="AF494" s="57"/>
      <c r="AG494" s="57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34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7"/>
      <c r="AF495" s="57"/>
      <c r="AG495" s="57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34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7"/>
      <c r="AF496" s="57"/>
      <c r="AG496" s="57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34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7"/>
      <c r="AF497" s="57"/>
      <c r="AG497" s="57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34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7"/>
      <c r="AF498" s="57"/>
      <c r="AG498" s="57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34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7"/>
      <c r="AF499" s="57"/>
      <c r="AG499" s="57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34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7"/>
      <c r="AF500" s="57"/>
      <c r="AG500" s="57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34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7"/>
      <c r="AF501" s="57"/>
      <c r="AG501" s="57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34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7"/>
      <c r="AF502" s="57"/>
      <c r="AG502" s="57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34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7"/>
      <c r="AF503" s="57"/>
      <c r="AG503" s="57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34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7"/>
      <c r="AF504" s="57"/>
      <c r="AG504" s="57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34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7"/>
      <c r="AF505" s="57"/>
      <c r="AG505" s="57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34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7"/>
      <c r="AF506" s="57"/>
      <c r="AG506" s="57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34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7"/>
      <c r="AF507" s="57"/>
      <c r="AG507" s="57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34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7"/>
      <c r="AF508" s="57"/>
      <c r="AG508" s="57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34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7"/>
      <c r="AF509" s="57"/>
      <c r="AG509" s="57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34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7"/>
      <c r="AF510" s="57"/>
      <c r="AG510" s="57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34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7"/>
      <c r="AF511" s="57"/>
      <c r="AG511" s="57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34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7"/>
      <c r="AF512" s="57"/>
      <c r="AG512" s="57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34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7"/>
      <c r="AF513" s="57"/>
      <c r="AG513" s="57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34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7"/>
      <c r="AF514" s="57"/>
      <c r="AG514" s="57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34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7"/>
      <c r="AF515" s="57"/>
      <c r="AG515" s="57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34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7"/>
      <c r="AF516" s="57"/>
      <c r="AG516" s="57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34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7"/>
      <c r="AF517" s="57"/>
      <c r="AG517" s="57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34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7"/>
      <c r="AF518" s="57"/>
      <c r="AG518" s="57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34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7"/>
      <c r="AF519" s="57"/>
      <c r="AG519" s="57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34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7"/>
      <c r="AF520" s="57"/>
      <c r="AG520" s="57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34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7"/>
      <c r="AF521" s="57"/>
      <c r="AG521" s="57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34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7"/>
      <c r="AF522" s="57"/>
      <c r="AG522" s="57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34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7"/>
      <c r="AF523" s="57"/>
      <c r="AG523" s="57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34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7"/>
      <c r="AF524" s="57"/>
      <c r="AG524" s="57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34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7"/>
      <c r="AF525" s="57"/>
      <c r="AG525" s="57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34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7"/>
      <c r="AF526" s="57"/>
      <c r="AG526" s="57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34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7"/>
      <c r="AF527" s="57"/>
      <c r="AG527" s="57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34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7"/>
      <c r="AF528" s="57"/>
      <c r="AG528" s="57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34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7"/>
      <c r="AF529" s="57"/>
      <c r="AG529" s="57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34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7"/>
      <c r="AF530" s="57"/>
      <c r="AG530" s="57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34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7"/>
      <c r="AF531" s="57"/>
      <c r="AG531" s="57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34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7"/>
      <c r="AF532" s="57"/>
      <c r="AG532" s="57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34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7"/>
      <c r="AF533" s="57"/>
      <c r="AG533" s="57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34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7"/>
      <c r="AF534" s="57"/>
      <c r="AG534" s="57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34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7"/>
      <c r="AF535" s="57"/>
      <c r="AG535" s="57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34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7"/>
      <c r="AF536" s="57"/>
      <c r="AG536" s="57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34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7"/>
      <c r="AF537" s="57"/>
      <c r="AG537" s="57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34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7"/>
      <c r="AF538" s="57"/>
      <c r="AG538" s="57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34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7"/>
      <c r="AF539" s="57"/>
      <c r="AG539" s="57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34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7"/>
      <c r="AF540" s="57"/>
      <c r="AG540" s="57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34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7"/>
      <c r="AF541" s="57"/>
      <c r="AG541" s="57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34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7"/>
      <c r="AF542" s="57"/>
      <c r="AG542" s="57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34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7"/>
      <c r="AF543" s="57"/>
      <c r="AG543" s="57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34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7"/>
      <c r="AF544" s="57"/>
      <c r="AG544" s="57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34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7"/>
      <c r="AF545" s="57"/>
      <c r="AG545" s="57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34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7"/>
      <c r="AF546" s="57"/>
      <c r="AG546" s="57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34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7"/>
      <c r="AF547" s="57"/>
      <c r="AG547" s="57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34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7"/>
      <c r="AF548" s="57"/>
      <c r="AG548" s="57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34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7"/>
      <c r="AF549" s="57"/>
      <c r="AG549" s="57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34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7"/>
      <c r="AF550" s="57"/>
      <c r="AG550" s="57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34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7"/>
      <c r="AF551" s="57"/>
      <c r="AG551" s="57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34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7"/>
      <c r="AF552" s="57"/>
      <c r="AG552" s="57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34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7"/>
      <c r="AF553" s="57"/>
      <c r="AG553" s="57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34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7"/>
      <c r="AF554" s="57"/>
      <c r="AG554" s="57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34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7"/>
      <c r="AF555" s="57"/>
      <c r="AG555" s="57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34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7"/>
      <c r="AF556" s="57"/>
      <c r="AG556" s="57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34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7"/>
      <c r="AF557" s="57"/>
      <c r="AG557" s="57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34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7"/>
      <c r="AF558" s="57"/>
      <c r="AG558" s="57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34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7"/>
      <c r="AF559" s="57"/>
      <c r="AG559" s="57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34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7"/>
      <c r="AF560" s="57"/>
      <c r="AG560" s="57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34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7"/>
      <c r="AF561" s="57"/>
      <c r="AG561" s="57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34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7"/>
      <c r="AF562" s="57"/>
      <c r="AG562" s="57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34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7"/>
      <c r="AF563" s="57"/>
      <c r="AG563" s="57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34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7"/>
      <c r="AF564" s="57"/>
      <c r="AG564" s="57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34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7"/>
      <c r="AF565" s="57"/>
      <c r="AG565" s="57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34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7"/>
      <c r="AF566" s="57"/>
      <c r="AG566" s="57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34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7"/>
      <c r="AF567" s="57"/>
      <c r="AG567" s="57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34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7"/>
      <c r="AF568" s="57"/>
      <c r="AG568" s="57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34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7"/>
      <c r="AF569" s="57"/>
      <c r="AG569" s="57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34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7"/>
      <c r="AF570" s="57"/>
      <c r="AG570" s="57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34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7"/>
      <c r="AF571" s="57"/>
      <c r="AG571" s="57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34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7"/>
      <c r="AF572" s="57"/>
      <c r="AG572" s="57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34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7"/>
      <c r="AF573" s="57"/>
      <c r="AG573" s="57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34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7"/>
      <c r="AF574" s="57"/>
      <c r="AG574" s="57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34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7"/>
      <c r="AF575" s="57"/>
      <c r="AG575" s="57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34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7"/>
      <c r="AF576" s="57"/>
      <c r="AG576" s="57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34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7"/>
      <c r="AF577" s="57"/>
      <c r="AG577" s="57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34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7"/>
      <c r="AF578" s="57"/>
      <c r="AG578" s="57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34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7"/>
      <c r="AF579" s="57"/>
      <c r="AG579" s="57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34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7"/>
      <c r="AF580" s="57"/>
      <c r="AG580" s="57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34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7"/>
      <c r="AF581" s="57"/>
      <c r="AG581" s="57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34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7"/>
      <c r="AF582" s="57"/>
      <c r="AG582" s="57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34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7"/>
      <c r="AF583" s="57"/>
      <c r="AG583" s="57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34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7"/>
      <c r="AF584" s="57"/>
      <c r="AG584" s="57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34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7"/>
      <c r="AF585" s="57"/>
      <c r="AG585" s="57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34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7"/>
      <c r="AF586" s="57"/>
      <c r="AG586" s="57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34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7"/>
      <c r="AF587" s="57"/>
      <c r="AG587" s="57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34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7"/>
      <c r="AF588" s="57"/>
      <c r="AG588" s="57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34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7"/>
      <c r="AF589" s="57"/>
      <c r="AG589" s="57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34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7"/>
      <c r="AF590" s="57"/>
      <c r="AG590" s="57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34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7"/>
      <c r="AF591" s="57"/>
      <c r="AG591" s="57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34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7"/>
      <c r="AF592" s="57"/>
      <c r="AG592" s="57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34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7"/>
      <c r="AF593" s="57"/>
      <c r="AG593" s="57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34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7"/>
      <c r="AF594" s="57"/>
      <c r="AG594" s="57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34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7"/>
      <c r="AF595" s="57"/>
      <c r="AG595" s="57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34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7"/>
      <c r="AF596" s="57"/>
      <c r="AG596" s="57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34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7"/>
      <c r="AF597" s="57"/>
      <c r="AG597" s="57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34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7"/>
      <c r="AF598" s="57"/>
      <c r="AG598" s="57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34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7"/>
      <c r="AF599" s="57"/>
      <c r="AG599" s="57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34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7"/>
      <c r="AF600" s="57"/>
      <c r="AG600" s="57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34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7"/>
      <c r="AF601" s="57"/>
      <c r="AG601" s="57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34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7"/>
      <c r="AF602" s="57"/>
      <c r="AG602" s="57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34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7"/>
      <c r="AF603" s="57"/>
      <c r="AG603" s="57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34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7"/>
      <c r="AF604" s="57"/>
      <c r="AG604" s="57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34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7"/>
      <c r="AF605" s="57"/>
      <c r="AG605" s="57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34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7"/>
      <c r="AF606" s="57"/>
      <c r="AG606" s="57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34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7"/>
      <c r="AF607" s="57"/>
      <c r="AG607" s="57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34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7"/>
      <c r="AF608" s="57"/>
      <c r="AG608" s="57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34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7"/>
      <c r="AF609" s="57"/>
      <c r="AG609" s="57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34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7"/>
      <c r="AF610" s="57"/>
      <c r="AG610" s="57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34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7"/>
      <c r="AF611" s="57"/>
      <c r="AG611" s="57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34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7"/>
      <c r="AF612" s="57"/>
      <c r="AG612" s="57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34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7"/>
      <c r="AF613" s="57"/>
      <c r="AG613" s="57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34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7"/>
      <c r="AF614" s="57"/>
      <c r="AG614" s="57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34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7"/>
      <c r="AF615" s="57"/>
      <c r="AG615" s="57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34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7"/>
      <c r="AF616" s="57"/>
      <c r="AG616" s="57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34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7"/>
      <c r="AF617" s="57"/>
      <c r="AG617" s="57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34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7"/>
      <c r="AF618" s="57"/>
      <c r="AG618" s="57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34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7"/>
      <c r="AF619" s="57"/>
      <c r="AG619" s="57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34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7"/>
      <c r="AF620" s="57"/>
      <c r="AG620" s="57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34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7"/>
      <c r="AF621" s="57"/>
      <c r="AG621" s="57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34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7"/>
      <c r="AF622" s="57"/>
      <c r="AG622" s="57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34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7"/>
      <c r="AF623" s="57"/>
      <c r="AG623" s="57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34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7"/>
      <c r="AF624" s="57"/>
      <c r="AG624" s="57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34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7"/>
      <c r="AF625" s="57"/>
      <c r="AG625" s="57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34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7"/>
      <c r="AF626" s="57"/>
      <c r="AG626" s="57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34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7"/>
      <c r="AF627" s="57"/>
      <c r="AG627" s="57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34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7"/>
      <c r="AF628" s="57"/>
      <c r="AG628" s="57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34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7"/>
      <c r="AF629" s="57"/>
      <c r="AG629" s="57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34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7"/>
      <c r="AF630" s="57"/>
      <c r="AG630" s="57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34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7"/>
      <c r="AF631" s="57"/>
      <c r="AG631" s="57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34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7"/>
      <c r="AF632" s="57"/>
      <c r="AG632" s="57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34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7"/>
      <c r="AF633" s="57"/>
      <c r="AG633" s="57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34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7"/>
      <c r="AF634" s="57"/>
      <c r="AG634" s="57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34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7"/>
      <c r="AF635" s="57"/>
      <c r="AG635" s="57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34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7"/>
      <c r="AF636" s="57"/>
      <c r="AG636" s="57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34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7"/>
      <c r="AF637" s="57"/>
      <c r="AG637" s="57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34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7"/>
      <c r="AF638" s="57"/>
      <c r="AG638" s="57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34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7"/>
      <c r="AF639" s="57"/>
      <c r="AG639" s="57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34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7"/>
      <c r="AF640" s="57"/>
      <c r="AG640" s="57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34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7"/>
      <c r="AF641" s="57"/>
      <c r="AG641" s="57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34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7"/>
      <c r="AF642" s="57"/>
      <c r="AG642" s="57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34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7"/>
      <c r="AF643" s="57"/>
      <c r="AG643" s="57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34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7"/>
      <c r="AF644" s="57"/>
      <c r="AG644" s="57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34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7"/>
      <c r="AF645" s="57"/>
      <c r="AG645" s="57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34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7"/>
      <c r="AF646" s="57"/>
      <c r="AG646" s="57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34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7"/>
      <c r="AF647" s="57"/>
      <c r="AG647" s="57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34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7"/>
      <c r="AF648" s="57"/>
      <c r="AG648" s="57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34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7"/>
      <c r="AF649" s="57"/>
      <c r="AG649" s="57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34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7"/>
      <c r="AF650" s="57"/>
      <c r="AG650" s="57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34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7"/>
      <c r="AF651" s="57"/>
      <c r="AG651" s="57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34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7"/>
      <c r="AF652" s="57"/>
      <c r="AG652" s="57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34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7"/>
      <c r="AF653" s="57"/>
      <c r="AG653" s="57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34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7"/>
      <c r="AF654" s="57"/>
      <c r="AG654" s="57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34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7"/>
      <c r="AF655" s="57"/>
      <c r="AG655" s="57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34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7"/>
      <c r="AF656" s="57"/>
      <c r="AG656" s="57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34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7"/>
      <c r="AF657" s="57"/>
      <c r="AG657" s="57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34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7"/>
      <c r="AF658" s="57"/>
      <c r="AG658" s="57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34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7"/>
      <c r="AF659" s="57"/>
      <c r="AG659" s="57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34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7"/>
      <c r="AF660" s="57"/>
      <c r="AG660" s="57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34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7"/>
      <c r="AF661" s="57"/>
      <c r="AG661" s="57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34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7"/>
      <c r="AF662" s="57"/>
      <c r="AG662" s="57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34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7"/>
      <c r="AF663" s="57"/>
      <c r="AG663" s="57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34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7"/>
      <c r="AF664" s="57"/>
      <c r="AG664" s="57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34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7"/>
      <c r="AF665" s="57"/>
      <c r="AG665" s="57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34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7"/>
      <c r="AF666" s="57"/>
      <c r="AG666" s="57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34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7"/>
      <c r="AF667" s="57"/>
      <c r="AG667" s="57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34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7"/>
      <c r="AF668" s="57"/>
      <c r="AG668" s="57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34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7"/>
      <c r="AF669" s="57"/>
      <c r="AG669" s="57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34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7"/>
      <c r="AF670" s="57"/>
      <c r="AG670" s="57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34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7"/>
      <c r="AF671" s="57"/>
      <c r="AG671" s="57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34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7"/>
      <c r="AF672" s="57"/>
      <c r="AG672" s="57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34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7"/>
      <c r="AF673" s="57"/>
      <c r="AG673" s="57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34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7"/>
      <c r="AF674" s="57"/>
      <c r="AG674" s="57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34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7"/>
      <c r="AF675" s="57"/>
      <c r="AG675" s="57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34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7"/>
      <c r="AF676" s="57"/>
      <c r="AG676" s="57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34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7"/>
      <c r="AF677" s="57"/>
      <c r="AG677" s="57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34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7"/>
      <c r="AF678" s="57"/>
      <c r="AG678" s="57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34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7"/>
      <c r="AF679" s="57"/>
      <c r="AG679" s="57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34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7"/>
      <c r="AF680" s="57"/>
      <c r="AG680" s="57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34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7"/>
      <c r="AF681" s="57"/>
      <c r="AG681" s="57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34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7"/>
      <c r="AF682" s="57"/>
      <c r="AG682" s="57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34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7"/>
      <c r="AF683" s="57"/>
      <c r="AG683" s="57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34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7"/>
      <c r="AF684" s="57"/>
      <c r="AG684" s="57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34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7"/>
      <c r="AF685" s="57"/>
      <c r="AG685" s="57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34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7"/>
      <c r="AF686" s="57"/>
      <c r="AG686" s="57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34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7"/>
      <c r="AF687" s="57"/>
      <c r="AG687" s="57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34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7"/>
      <c r="AF688" s="57"/>
      <c r="AG688" s="57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34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7"/>
      <c r="AF689" s="57"/>
      <c r="AG689" s="57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34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7"/>
      <c r="AF690" s="57"/>
      <c r="AG690" s="57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34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7"/>
      <c r="AF691" s="57"/>
      <c r="AG691" s="57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34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7"/>
      <c r="AF692" s="57"/>
      <c r="AG692" s="57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34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7"/>
      <c r="AF693" s="57"/>
      <c r="AG693" s="57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34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7"/>
      <c r="AF694" s="57"/>
      <c r="AG694" s="57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34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7"/>
      <c r="AF695" s="57"/>
      <c r="AG695" s="57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34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7"/>
      <c r="AF696" s="57"/>
      <c r="AG696" s="57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34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7"/>
      <c r="AF697" s="57"/>
      <c r="AG697" s="57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34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7"/>
      <c r="AF698" s="57"/>
      <c r="AG698" s="57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34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7"/>
      <c r="AF699" s="57"/>
      <c r="AG699" s="57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34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7"/>
      <c r="AF700" s="57"/>
      <c r="AG700" s="57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34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7"/>
      <c r="AF701" s="57"/>
      <c r="AG701" s="57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34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7"/>
      <c r="AF702" s="57"/>
      <c r="AG702" s="57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34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7"/>
      <c r="AF703" s="57"/>
      <c r="AG703" s="57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34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7"/>
      <c r="AF704" s="57"/>
      <c r="AG704" s="57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34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7"/>
      <c r="AF705" s="57"/>
      <c r="AG705" s="57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34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7"/>
      <c r="AF706" s="57"/>
      <c r="AG706" s="57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34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7"/>
      <c r="AF707" s="57"/>
      <c r="AG707" s="57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34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7"/>
      <c r="AF708" s="57"/>
      <c r="AG708" s="57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34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7"/>
      <c r="AF709" s="57"/>
      <c r="AG709" s="57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34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7"/>
      <c r="AF710" s="57"/>
      <c r="AG710" s="57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34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7"/>
      <c r="AF711" s="57"/>
      <c r="AG711" s="57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34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7"/>
      <c r="AF712" s="57"/>
      <c r="AG712" s="57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34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7"/>
      <c r="AF713" s="57"/>
      <c r="AG713" s="57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34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7"/>
      <c r="AF714" s="57"/>
      <c r="AG714" s="57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34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7"/>
      <c r="AF715" s="57"/>
      <c r="AG715" s="57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34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7"/>
      <c r="AF716" s="57"/>
      <c r="AG716" s="57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34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7"/>
      <c r="AF717" s="57"/>
      <c r="AG717" s="57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34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7"/>
      <c r="AF718" s="57"/>
      <c r="AG718" s="57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34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7"/>
      <c r="AF719" s="57"/>
      <c r="AG719" s="57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34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7"/>
      <c r="AF720" s="57"/>
      <c r="AG720" s="57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34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7"/>
      <c r="AF721" s="57"/>
      <c r="AG721" s="57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34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7"/>
      <c r="AF722" s="57"/>
      <c r="AG722" s="57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34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7"/>
      <c r="AF723" s="57"/>
      <c r="AG723" s="57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34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7"/>
      <c r="AF724" s="57"/>
      <c r="AG724" s="57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34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7"/>
      <c r="AF725" s="57"/>
      <c r="AG725" s="57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34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7"/>
      <c r="AF726" s="57"/>
      <c r="AG726" s="57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34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7"/>
      <c r="AF727" s="57"/>
      <c r="AG727" s="57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34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7"/>
      <c r="AF728" s="57"/>
      <c r="AG728" s="57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34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7"/>
      <c r="AF729" s="57"/>
      <c r="AG729" s="57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34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7"/>
      <c r="AF730" s="57"/>
      <c r="AG730" s="57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34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7"/>
      <c r="AF731" s="57"/>
      <c r="AG731" s="57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34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7"/>
      <c r="AF732" s="57"/>
      <c r="AG732" s="57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34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7"/>
      <c r="AF733" s="57"/>
      <c r="AG733" s="57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34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7"/>
      <c r="AF734" s="57"/>
      <c r="AG734" s="57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34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7"/>
      <c r="AF735" s="57"/>
      <c r="AG735" s="57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34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7"/>
      <c r="AF736" s="57"/>
      <c r="AG736" s="57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34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7"/>
      <c r="AF737" s="57"/>
      <c r="AG737" s="57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34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7"/>
      <c r="AF738" s="57"/>
      <c r="AG738" s="57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34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7"/>
      <c r="AF739" s="57"/>
      <c r="AG739" s="57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34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7"/>
      <c r="AF740" s="57"/>
      <c r="AG740" s="57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34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7"/>
      <c r="AF741" s="57"/>
      <c r="AG741" s="57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34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7"/>
      <c r="AF742" s="57"/>
      <c r="AG742" s="57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34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7"/>
      <c r="AF743" s="57"/>
      <c r="AG743" s="57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34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7"/>
      <c r="AF744" s="57"/>
      <c r="AG744" s="57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34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7"/>
      <c r="AF745" s="57"/>
      <c r="AG745" s="57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34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7"/>
      <c r="AF746" s="57"/>
      <c r="AG746" s="57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34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7"/>
      <c r="AF747" s="57"/>
      <c r="AG747" s="57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34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7"/>
      <c r="AF748" s="57"/>
      <c r="AG748" s="57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34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7"/>
      <c r="AF749" s="57"/>
      <c r="AG749" s="57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34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7"/>
      <c r="AF750" s="57"/>
      <c r="AG750" s="57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34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7"/>
      <c r="AF751" s="57"/>
      <c r="AG751" s="57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34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7"/>
      <c r="AF752" s="57"/>
      <c r="AG752" s="57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34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7"/>
      <c r="AF753" s="57"/>
      <c r="AG753" s="57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34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7"/>
      <c r="AF754" s="57"/>
      <c r="AG754" s="57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34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7"/>
      <c r="AF755" s="57"/>
      <c r="AG755" s="57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34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7"/>
      <c r="AF756" s="57"/>
      <c r="AG756" s="57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34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7"/>
      <c r="AF757" s="57"/>
      <c r="AG757" s="57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34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7"/>
      <c r="AF758" s="57"/>
      <c r="AG758" s="57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34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7"/>
      <c r="AF759" s="57"/>
      <c r="AG759" s="57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34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7"/>
      <c r="AF760" s="57"/>
      <c r="AG760" s="57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34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7"/>
      <c r="AF761" s="57"/>
      <c r="AG761" s="57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34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7"/>
      <c r="AF762" s="57"/>
      <c r="AG762" s="57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34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7"/>
      <c r="AF763" s="57"/>
      <c r="AG763" s="57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34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7"/>
      <c r="AF764" s="57"/>
      <c r="AG764" s="57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34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7"/>
      <c r="AF765" s="57"/>
      <c r="AG765" s="57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34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7"/>
      <c r="AF766" s="57"/>
      <c r="AG766" s="57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34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7"/>
      <c r="AF767" s="57"/>
      <c r="AG767" s="57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34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7"/>
      <c r="AF768" s="57"/>
      <c r="AG768" s="57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34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7"/>
      <c r="AF769" s="57"/>
      <c r="AG769" s="57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34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7"/>
      <c r="AF770" s="57"/>
      <c r="AG770" s="57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34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7"/>
      <c r="AF771" s="57"/>
      <c r="AG771" s="57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34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7"/>
      <c r="AF772" s="57"/>
      <c r="AG772" s="57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34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7"/>
      <c r="AF773" s="57"/>
      <c r="AG773" s="57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34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7"/>
      <c r="AF774" s="57"/>
      <c r="AG774" s="57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34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7"/>
      <c r="AF775" s="57"/>
      <c r="AG775" s="57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34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7"/>
      <c r="AF776" s="57"/>
      <c r="AG776" s="57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34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7"/>
      <c r="AF777" s="57"/>
      <c r="AG777" s="57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34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7"/>
      <c r="AF778" s="57"/>
      <c r="AG778" s="57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34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7"/>
      <c r="AF779" s="57"/>
      <c r="AG779" s="57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34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7"/>
      <c r="AF780" s="57"/>
      <c r="AG780" s="57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34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7"/>
      <c r="AF781" s="57"/>
      <c r="AG781" s="57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34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7"/>
      <c r="AF782" s="57"/>
      <c r="AG782" s="57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34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7"/>
      <c r="AF783" s="57"/>
      <c r="AG783" s="57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34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7"/>
      <c r="AF784" s="57"/>
      <c r="AG784" s="57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34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7"/>
      <c r="AF785" s="57"/>
      <c r="AG785" s="57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34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7"/>
      <c r="AF786" s="57"/>
      <c r="AG786" s="57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34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7"/>
      <c r="AF787" s="57"/>
      <c r="AG787" s="57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34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7"/>
      <c r="AF788" s="57"/>
      <c r="AG788" s="57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34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7"/>
      <c r="AF789" s="57"/>
      <c r="AG789" s="57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34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7"/>
      <c r="AF790" s="57"/>
      <c r="AG790" s="57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34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7"/>
      <c r="AF791" s="57"/>
      <c r="AG791" s="57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34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7"/>
      <c r="AF792" s="57"/>
      <c r="AG792" s="57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34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7"/>
      <c r="AF793" s="57"/>
      <c r="AG793" s="57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34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7"/>
      <c r="AF794" s="57"/>
      <c r="AG794" s="57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34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7"/>
      <c r="AF795" s="57"/>
      <c r="AG795" s="57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34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7"/>
      <c r="AF796" s="57"/>
      <c r="AG796" s="57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34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7"/>
      <c r="AF797" s="57"/>
      <c r="AG797" s="57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34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7"/>
      <c r="AF798" s="57"/>
      <c r="AG798" s="57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34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7"/>
      <c r="AF799" s="57"/>
      <c r="AG799" s="57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34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7"/>
      <c r="AF800" s="57"/>
      <c r="AG800" s="57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34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7"/>
      <c r="AF801" s="57"/>
      <c r="AG801" s="57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34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7"/>
      <c r="AF802" s="57"/>
      <c r="AG802" s="57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34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7"/>
      <c r="AF803" s="57"/>
      <c r="AG803" s="57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34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7"/>
      <c r="AF804" s="57"/>
      <c r="AG804" s="57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34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7"/>
      <c r="AF805" s="57"/>
      <c r="AG805" s="57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34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7"/>
      <c r="AF806" s="57"/>
      <c r="AG806" s="57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34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7"/>
      <c r="AF807" s="57"/>
      <c r="AG807" s="57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34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7"/>
      <c r="AF808" s="57"/>
      <c r="AG808" s="57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34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7"/>
      <c r="AF809" s="57"/>
      <c r="AG809" s="57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34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7"/>
      <c r="AF810" s="57"/>
      <c r="AG810" s="57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34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7"/>
      <c r="AF811" s="57"/>
      <c r="AG811" s="57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34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7"/>
      <c r="AF812" s="57"/>
      <c r="AG812" s="57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34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7"/>
      <c r="AF813" s="57"/>
      <c r="AG813" s="57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34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7"/>
      <c r="AF814" s="57"/>
      <c r="AG814" s="57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34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7"/>
      <c r="AF815" s="57"/>
      <c r="AG815" s="57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34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7"/>
      <c r="AF816" s="57"/>
      <c r="AG816" s="57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34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7"/>
      <c r="AF817" s="57"/>
      <c r="AG817" s="57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34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7"/>
      <c r="AF818" s="57"/>
      <c r="AG818" s="57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34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7"/>
      <c r="AF819" s="57"/>
      <c r="AG819" s="57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34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7"/>
      <c r="AF820" s="57"/>
      <c r="AG820" s="57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34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7"/>
      <c r="AF821" s="57"/>
      <c r="AG821" s="57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34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7"/>
      <c r="AF822" s="57"/>
      <c r="AG822" s="57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34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7"/>
      <c r="AF823" s="57"/>
      <c r="AG823" s="57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34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7"/>
      <c r="AF824" s="57"/>
      <c r="AG824" s="57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34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7"/>
      <c r="AF825" s="57"/>
      <c r="AG825" s="57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34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7"/>
      <c r="AF826" s="57"/>
      <c r="AG826" s="57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34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7"/>
      <c r="AF827" s="57"/>
      <c r="AG827" s="57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34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7"/>
      <c r="AF828" s="57"/>
      <c r="AG828" s="57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34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7"/>
      <c r="AF829" s="57"/>
      <c r="AG829" s="57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34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7"/>
      <c r="AF830" s="57"/>
      <c r="AG830" s="57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34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7"/>
      <c r="AF831" s="57"/>
      <c r="AG831" s="57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34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7"/>
      <c r="AF832" s="57"/>
      <c r="AG832" s="57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34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7"/>
      <c r="AF833" s="57"/>
      <c r="AG833" s="57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34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7"/>
      <c r="AF834" s="57"/>
      <c r="AG834" s="57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34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7"/>
      <c r="AF835" s="57"/>
      <c r="AG835" s="57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34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7"/>
      <c r="AF836" s="57"/>
      <c r="AG836" s="57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34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7"/>
      <c r="AF837" s="57"/>
      <c r="AG837" s="57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34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7"/>
      <c r="AF838" s="57"/>
      <c r="AG838" s="57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34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7"/>
      <c r="AF839" s="57"/>
      <c r="AG839" s="57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34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7"/>
      <c r="AF840" s="57"/>
      <c r="AG840" s="57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34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7"/>
      <c r="AF841" s="57"/>
      <c r="AG841" s="57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34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7"/>
      <c r="AF842" s="57"/>
      <c r="AG842" s="57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34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7"/>
      <c r="AF843" s="57"/>
      <c r="AG843" s="57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34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7"/>
      <c r="AF844" s="57"/>
      <c r="AG844" s="57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34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7"/>
      <c r="AF845" s="57"/>
      <c r="AG845" s="57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34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7"/>
      <c r="AF846" s="57"/>
      <c r="AG846" s="57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34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7"/>
      <c r="AF847" s="57"/>
      <c r="AG847" s="57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34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7"/>
      <c r="AF848" s="57"/>
      <c r="AG848" s="57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34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7"/>
      <c r="AF849" s="57"/>
      <c r="AG849" s="57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34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7"/>
      <c r="AF850" s="57"/>
      <c r="AG850" s="57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34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7"/>
      <c r="AF851" s="57"/>
      <c r="AG851" s="57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34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7"/>
      <c r="AF852" s="57"/>
      <c r="AG852" s="57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34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7"/>
      <c r="AF853" s="57"/>
      <c r="AG853" s="57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34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7"/>
      <c r="AF854" s="57"/>
      <c r="AG854" s="57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34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7"/>
      <c r="AF855" s="57"/>
      <c r="AG855" s="57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34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7"/>
      <c r="AF856" s="57"/>
      <c r="AG856" s="57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34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7"/>
      <c r="AF857" s="57"/>
      <c r="AG857" s="57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34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7"/>
      <c r="AF858" s="57"/>
      <c r="AG858" s="57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34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7"/>
      <c r="AF859" s="57"/>
      <c r="AG859" s="57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34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7"/>
      <c r="AF860" s="57"/>
      <c r="AG860" s="57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34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7"/>
      <c r="AF861" s="57"/>
      <c r="AG861" s="57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34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7"/>
      <c r="AF862" s="57"/>
      <c r="AG862" s="57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34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7"/>
      <c r="AF863" s="57"/>
      <c r="AG863" s="57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34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7"/>
      <c r="AF864" s="57"/>
      <c r="AG864" s="57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34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7"/>
      <c r="AF865" s="57"/>
      <c r="AG865" s="57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34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7"/>
      <c r="AF866" s="57"/>
      <c r="AG866" s="57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34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7"/>
      <c r="AF867" s="57"/>
      <c r="AG867" s="57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34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7"/>
      <c r="AF868" s="57"/>
      <c r="AG868" s="57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34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7"/>
      <c r="AF869" s="57"/>
      <c r="AG869" s="57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34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7"/>
      <c r="AF870" s="57"/>
      <c r="AG870" s="57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34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7"/>
      <c r="AF871" s="57"/>
      <c r="AG871" s="57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34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7"/>
      <c r="AF872" s="57"/>
      <c r="AG872" s="57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34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7"/>
      <c r="AF873" s="57"/>
      <c r="AG873" s="57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34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7"/>
      <c r="AF874" s="57"/>
      <c r="AG874" s="57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34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7"/>
      <c r="AF875" s="57"/>
      <c r="AG875" s="57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34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7"/>
      <c r="AF876" s="57"/>
      <c r="AG876" s="57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34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7"/>
      <c r="AF877" s="57"/>
      <c r="AG877" s="57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34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7"/>
      <c r="AF878" s="57"/>
      <c r="AG878" s="57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34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7"/>
      <c r="AF879" s="57"/>
      <c r="AG879" s="57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34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7"/>
      <c r="AF880" s="57"/>
      <c r="AG880" s="57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34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7"/>
      <c r="AF881" s="57"/>
      <c r="AG881" s="57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34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7"/>
      <c r="AF882" s="57"/>
      <c r="AG882" s="57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34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7"/>
      <c r="AF883" s="57"/>
      <c r="AG883" s="57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34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7"/>
      <c r="AF884" s="57"/>
      <c r="AG884" s="57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34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7"/>
      <c r="AF885" s="57"/>
      <c r="AG885" s="57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34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7"/>
      <c r="AF886" s="57"/>
      <c r="AG886" s="57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34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7"/>
      <c r="AF887" s="57"/>
      <c r="AG887" s="57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34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7"/>
      <c r="AF888" s="57"/>
      <c r="AG888" s="57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34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7"/>
      <c r="AF889" s="57"/>
      <c r="AG889" s="57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34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7"/>
      <c r="AF890" s="57"/>
      <c r="AG890" s="57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34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7"/>
      <c r="AF891" s="57"/>
      <c r="AG891" s="57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34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7"/>
      <c r="AF892" s="57"/>
      <c r="AG892" s="57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34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7"/>
      <c r="AF893" s="57"/>
      <c r="AG893" s="57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34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7"/>
      <c r="AF894" s="57"/>
      <c r="AG894" s="57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34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7"/>
      <c r="AF895" s="57"/>
      <c r="AG895" s="57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34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7"/>
      <c r="AF896" s="57"/>
      <c r="AG896" s="57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34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7"/>
      <c r="AF897" s="57"/>
      <c r="AG897" s="57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34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7"/>
      <c r="AF898" s="57"/>
      <c r="AG898" s="57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34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7"/>
      <c r="AF899" s="57"/>
      <c r="AG899" s="57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34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7"/>
      <c r="AF900" s="57"/>
      <c r="AG900" s="57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34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7"/>
      <c r="AF901" s="57"/>
      <c r="AG901" s="57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34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7"/>
      <c r="AF902" s="57"/>
      <c r="AG902" s="57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34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7"/>
      <c r="AF903" s="57"/>
      <c r="AG903" s="57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34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7"/>
      <c r="AF904" s="57"/>
      <c r="AG904" s="57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34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7"/>
      <c r="AF905" s="57"/>
      <c r="AG905" s="57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34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7"/>
      <c r="AF906" s="57"/>
      <c r="AG906" s="57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34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7"/>
      <c r="AF907" s="57"/>
      <c r="AG907" s="57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34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7"/>
      <c r="AF908" s="57"/>
      <c r="AG908" s="57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34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7"/>
      <c r="AF909" s="57"/>
      <c r="AG909" s="57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34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7"/>
      <c r="AF910" s="57"/>
      <c r="AG910" s="57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34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7"/>
      <c r="AF911" s="57"/>
      <c r="AG911" s="57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34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7"/>
      <c r="AF912" s="57"/>
      <c r="AG912" s="57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34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7"/>
      <c r="AF913" s="57"/>
      <c r="AG913" s="57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34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7"/>
      <c r="AF914" s="57"/>
      <c r="AG914" s="57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34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7"/>
      <c r="AF915" s="57"/>
      <c r="AG915" s="57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34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7"/>
      <c r="AF916" s="57"/>
      <c r="AG916" s="57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34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7"/>
      <c r="AF917" s="57"/>
      <c r="AG917" s="57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34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7"/>
      <c r="AF918" s="57"/>
      <c r="AG918" s="57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34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7"/>
      <c r="AF919" s="57"/>
      <c r="AG919" s="57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34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7"/>
      <c r="AF920" s="57"/>
      <c r="AG920" s="57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34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7"/>
      <c r="AF921" s="57"/>
      <c r="AG921" s="57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34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7"/>
      <c r="AF922" s="57"/>
      <c r="AG922" s="57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34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7"/>
      <c r="AF923" s="57"/>
      <c r="AG923" s="57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34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7"/>
      <c r="AF924" s="57"/>
      <c r="AG924" s="57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34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7"/>
      <c r="AF925" s="57"/>
      <c r="AG925" s="57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34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7"/>
      <c r="AF926" s="57"/>
      <c r="AG926" s="57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34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7"/>
      <c r="AF927" s="57"/>
      <c r="AG927" s="57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34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7"/>
      <c r="AF928" s="57"/>
      <c r="AG928" s="57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34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7"/>
      <c r="AF929" s="57"/>
      <c r="AG929" s="57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34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7"/>
      <c r="AF930" s="57"/>
      <c r="AG930" s="57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34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7"/>
      <c r="AF931" s="57"/>
      <c r="AG931" s="57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34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7"/>
      <c r="AF932" s="57"/>
      <c r="AG932" s="57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34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7"/>
      <c r="AF933" s="57"/>
      <c r="AG933" s="57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34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7"/>
      <c r="AF934" s="57"/>
      <c r="AG934" s="57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34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7"/>
      <c r="AF935" s="57"/>
      <c r="AG935" s="57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34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7"/>
      <c r="AF936" s="57"/>
      <c r="AG936" s="57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34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7"/>
      <c r="AF937" s="57"/>
      <c r="AG937" s="57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34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7"/>
      <c r="AF938" s="57"/>
      <c r="AG938" s="57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34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7"/>
      <c r="AF939" s="57"/>
      <c r="AG939" s="57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34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7"/>
      <c r="AF940" s="57"/>
      <c r="AG940" s="57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34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7"/>
      <c r="AF941" s="57"/>
      <c r="AG941" s="57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34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7"/>
      <c r="AF942" s="57"/>
      <c r="AG942" s="57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34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7"/>
      <c r="AF943" s="57"/>
      <c r="AG943" s="57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34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7"/>
      <c r="AF944" s="57"/>
      <c r="AG944" s="57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34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7"/>
      <c r="AF945" s="57"/>
      <c r="AG945" s="57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34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7"/>
      <c r="AF946" s="57"/>
      <c r="AG946" s="57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34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7"/>
      <c r="AF947" s="57"/>
      <c r="AG947" s="57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34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7"/>
      <c r="AF948" s="57"/>
      <c r="AG948" s="57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34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7"/>
      <c r="AF949" s="57"/>
      <c r="AG949" s="57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34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7"/>
      <c r="AF950" s="57"/>
      <c r="AG950" s="57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34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7"/>
      <c r="AF951" s="57"/>
      <c r="AG951" s="57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34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7"/>
      <c r="AF952" s="57"/>
      <c r="AG952" s="57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34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7"/>
      <c r="AF953" s="57"/>
      <c r="AG953" s="57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34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7"/>
      <c r="AF954" s="57"/>
      <c r="AG954" s="57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34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7"/>
      <c r="AF955" s="57"/>
      <c r="AG955" s="57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34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7"/>
      <c r="AF956" s="57"/>
      <c r="AG956" s="57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34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7"/>
      <c r="AF957" s="57"/>
      <c r="AG957" s="57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34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7"/>
      <c r="AF958" s="57"/>
      <c r="AG958" s="57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34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7"/>
      <c r="AF959" s="57"/>
      <c r="AG959" s="57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34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7"/>
      <c r="AF960" s="57"/>
      <c r="AG960" s="57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34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7"/>
      <c r="AF961" s="57"/>
      <c r="AG961" s="57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34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7"/>
      <c r="AF962" s="57"/>
      <c r="AG962" s="57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34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7"/>
      <c r="AF963" s="57"/>
      <c r="AG963" s="57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34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7"/>
      <c r="AF964" s="57"/>
      <c r="AG964" s="57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34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7"/>
      <c r="AF965" s="57"/>
      <c r="AG965" s="57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34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7"/>
      <c r="AF966" s="57"/>
      <c r="AG966" s="57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34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7"/>
      <c r="AF967" s="57"/>
      <c r="AG967" s="57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34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7"/>
      <c r="AF968" s="57"/>
      <c r="AG968" s="57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34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7"/>
      <c r="AF969" s="57"/>
      <c r="AG969" s="57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34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7"/>
      <c r="AF970" s="57"/>
      <c r="AG970" s="57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34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7"/>
      <c r="AF971" s="57"/>
      <c r="AG971" s="57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34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7"/>
      <c r="AF972" s="57"/>
      <c r="AG972" s="57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34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7"/>
      <c r="AF973" s="57"/>
      <c r="AG973" s="57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34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7"/>
      <c r="AF974" s="57"/>
      <c r="AG974" s="57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34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7"/>
      <c r="AF975" s="57"/>
      <c r="AG975" s="57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34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7"/>
      <c r="AF976" s="57"/>
      <c r="AG976" s="57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34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7"/>
      <c r="AF977" s="57"/>
      <c r="AG977" s="57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34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7"/>
      <c r="AF978" s="57"/>
      <c r="AG978" s="57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34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7"/>
      <c r="AF979" s="57"/>
      <c r="AG979" s="57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34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7"/>
      <c r="AF980" s="57"/>
      <c r="AG980" s="57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34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7"/>
      <c r="AF981" s="57"/>
      <c r="AG981" s="57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34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7"/>
      <c r="AF982" s="57"/>
      <c r="AG982" s="57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34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7"/>
      <c r="AF983" s="57"/>
      <c r="AG983" s="57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34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7"/>
      <c r="AF984" s="57"/>
      <c r="AG984" s="57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34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7"/>
      <c r="AF985" s="57"/>
      <c r="AG985" s="57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34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7"/>
      <c r="AF986" s="57"/>
      <c r="AG986" s="57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34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7"/>
      <c r="AF987" s="57"/>
      <c r="AG987" s="57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34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7"/>
      <c r="AF988" s="57"/>
      <c r="AG988" s="57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34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7"/>
      <c r="AF989" s="57"/>
      <c r="AG989" s="57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34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7"/>
      <c r="AF990" s="57"/>
      <c r="AG990" s="57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34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7"/>
      <c r="AF991" s="57"/>
      <c r="AG991" s="57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34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7"/>
      <c r="AF992" s="57"/>
      <c r="AG992" s="57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34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7"/>
      <c r="AF993" s="57"/>
      <c r="AG993" s="57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34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7"/>
      <c r="AF994" s="57"/>
      <c r="AG994" s="57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34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7"/>
      <c r="AF995" s="57"/>
      <c r="AG995" s="57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34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7"/>
      <c r="AF996" s="57"/>
      <c r="AG996" s="57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34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7"/>
      <c r="AF997" s="57"/>
      <c r="AG997" s="57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34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7"/>
      <c r="AF998" s="57"/>
      <c r="AG998" s="57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34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7"/>
      <c r="AF999" s="57"/>
      <c r="AG999" s="57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34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7"/>
      <c r="AF1000" s="57"/>
      <c r="AG1000" s="57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