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M\Courses\FIN 580\Black-Scholes Formulae\"/>
    </mc:Choice>
  </mc:AlternateContent>
  <bookViews>
    <workbookView xWindow="-20" yWindow="-20" windowWidth="13640" windowHeight="8640" firstSheet="1" activeTab="1"/>
  </bookViews>
  <sheets>
    <sheet name="XXXXXXX" sheetId="5" state="veryHidden" r:id="rId1"/>
    <sheet name="Inputs" sheetId="4" r:id="rId2"/>
    <sheet name="bsopm" sheetId="1" r:id="rId3"/>
  </sheets>
  <definedNames>
    <definedName name="__123Graph_A" hidden="1">bsopm!$C$46:$BJ$46</definedName>
    <definedName name="__123Graph_ACUMNORM" hidden="1">bsopm!$B$30:$BJ$30</definedName>
    <definedName name="__123Graph_ADENSITY" hidden="1">bsopm!$C$46:$BJ$46</definedName>
    <definedName name="__123Graph_X" hidden="1">bsopm!$C$45:$BJ$45</definedName>
    <definedName name="__123Graph_XCUMNORM" hidden="1">bsopm!$B$29:$BJ$29</definedName>
    <definedName name="__123Graph_XDENSITY" hidden="1">bsopm!$C$45:$BJ$45</definedName>
    <definedName name="B_0_">bsopm!$B$36</definedName>
    <definedName name="B_1_">bsopm!$B$37</definedName>
    <definedName name="B_2_">bsopm!$B$38</definedName>
    <definedName name="B_3_">bsopm!$B$39</definedName>
    <definedName name="B_4_">bsopm!$B$40</definedName>
    <definedName name="D_1_">bsopm!$B$22</definedName>
    <definedName name="D_2_">bsopm!$B$23</definedName>
    <definedName name="DELTA">bsopm!$IV$8192</definedName>
    <definedName name="E">bsopm!$B$18</definedName>
    <definedName name="F_X_">bsopm!$B$30</definedName>
    <definedName name="H_X_">bsopm!$B$33</definedName>
    <definedName name="NORMAL">bsopm!$A$27:$C$41</definedName>
    <definedName name="P">bsopm!$B$35</definedName>
    <definedName name="Q">bsopm!$B$32</definedName>
    <definedName name="R_">bsopm!$B$19</definedName>
    <definedName name="S_0_">bsopm!$B$17</definedName>
    <definedName name="SIGMA">bsopm!$B$21</definedName>
    <definedName name="TAU">bsopm!$B$20</definedName>
    <definedName name="X">bsopm!$B$29</definedName>
  </definedNames>
  <calcPr calcId="162913"/>
</workbook>
</file>

<file path=xl/calcChain.xml><?xml version="1.0" encoding="utf-8"?>
<calcChain xmlns="http://schemas.openxmlformats.org/spreadsheetml/2006/main">
  <c r="D13" i="4" l="1"/>
  <c r="B18" i="1"/>
  <c r="B19" i="1"/>
  <c r="B17" i="1" s="1"/>
  <c r="B21" i="1"/>
  <c r="B20" i="1"/>
  <c r="B23" i="1" l="1"/>
  <c r="C29" i="1" s="1"/>
  <c r="D22" i="1"/>
  <c r="B22" i="1"/>
  <c r="B29" i="1" s="1"/>
  <c r="B32" i="1" l="1"/>
  <c r="B30" i="1"/>
  <c r="B15" i="4" s="1"/>
  <c r="B16" i="4" s="1"/>
  <c r="B31" i="1"/>
  <c r="B33" i="1"/>
  <c r="C32" i="1"/>
  <c r="C33" i="1"/>
  <c r="C30" i="1"/>
  <c r="C31" i="1"/>
  <c r="B25" i="1" l="1"/>
  <c r="B13" i="4" s="1"/>
  <c r="D25" i="1" l="1"/>
  <c r="B14" i="4" s="1"/>
  <c r="E5" i="4"/>
</calcChain>
</file>

<file path=xl/sharedStrings.xml><?xml version="1.0" encoding="utf-8"?>
<sst xmlns="http://schemas.openxmlformats.org/spreadsheetml/2006/main" count="55" uniqueCount="49">
  <si>
    <t>BLACK-SCHOLES OPTION PRICES</t>
  </si>
  <si>
    <t xml:space="preserve"> </t>
  </si>
  <si>
    <t>This spreadsheet uses the Black-Scholes model</t>
  </si>
  <si>
    <t>C=S(0)N(d(1)) - Kexp[-rt]N(d(2))</t>
  </si>
  <si>
    <t>where:</t>
  </si>
  <si>
    <t>K is the call exercise price</t>
  </si>
  <si>
    <t>r is the riskless, continuously compounded, interest rate</t>
  </si>
  <si>
    <t>tau is time to expiration of the option (measured in the same units as r)</t>
  </si>
  <si>
    <t>sigma is the standard deviation of the rate of return on which the stock</t>
  </si>
  <si>
    <t xml:space="preserve">     is written</t>
  </si>
  <si>
    <t>S(0)</t>
  </si>
  <si>
    <t>K</t>
  </si>
  <si>
    <t>tau</t>
  </si>
  <si>
    <t>sigma</t>
  </si>
  <si>
    <t>d(1)</t>
  </si>
  <si>
    <t>h</t>
  </si>
  <si>
    <t>d(2)</t>
  </si>
  <si>
    <t>CALL PRICE</t>
  </si>
  <si>
    <t>PUT PRICE</t>
  </si>
  <si>
    <t>NORMAL DISTRIBUTION</t>
  </si>
  <si>
    <t>d(1),d(2)</t>
  </si>
  <si>
    <t>N(d(1)),N(d(2))</t>
  </si>
  <si>
    <t>q</t>
  </si>
  <si>
    <t>h(x)</t>
  </si>
  <si>
    <t>p</t>
  </si>
  <si>
    <t>b(0)</t>
  </si>
  <si>
    <t>b(1)</t>
  </si>
  <si>
    <t>b(2)</t>
  </si>
  <si>
    <t>b(3)</t>
  </si>
  <si>
    <t>b(4)</t>
  </si>
  <si>
    <t>Current Stock Price</t>
  </si>
  <si>
    <t>Exercise Price</t>
  </si>
  <si>
    <t>Inputs for Black Scholes Formula</t>
  </si>
  <si>
    <t>Time to Maturity (years)</t>
  </si>
  <si>
    <t>Volatility (% per year)</t>
  </si>
  <si>
    <t>years to expiration</t>
  </si>
  <si>
    <t>Call Value</t>
  </si>
  <si>
    <t>S(0) is the current price of the stock, net of dividends expected to be paid during the life of the option</t>
  </si>
  <si>
    <t>Put Value</t>
  </si>
  <si>
    <t>Continuous r</t>
  </si>
  <si>
    <t>Simple Risk-free rate (% per year)</t>
  </si>
  <si>
    <t>Call Delta</t>
  </si>
  <si>
    <t xml:space="preserve">Dollar Dividends </t>
  </si>
  <si>
    <t>Time to Discrete Dividends (in years)</t>
  </si>
  <si>
    <t>synthetic call</t>
    <phoneticPr fontId="0" type="noConversion"/>
  </si>
  <si>
    <t xml:space="preserve"> </t>
    <phoneticPr fontId="0" type="noConversion"/>
  </si>
  <si>
    <t>synthetic stock</t>
    <phoneticPr fontId="0" type="noConversion"/>
  </si>
  <si>
    <t>B=Xe~staff=26.06</t>
    <phoneticPr fontId="0" type="noConversion"/>
  </si>
  <si>
    <t>Put Delta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</si>
</sst>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$&quot;#,##0_);[Red]\(&quot;$&quot;#,##0\)"/>
    <numFmt numFmtId="177" formatCode="&quot;$&quot;#,##0.00_);[Red]\(&quot;$&quot;#,##0.00\)"/>
    <numFmt numFmtId="178" formatCode="&quot;$&quot;#,##0.0_);[Red]\(&quot;$&quot;#,##0.0\)"/>
  </numFmts>
  <fonts count="6" x14ac:knownFonts="1">
    <font>
      <sz val="10"/>
      <name val="Courier"/>
    </font>
    <font>
      <sz val="10"/>
      <color indexed="10"/>
      <name val="Courier"/>
      <family val="3"/>
    </font>
    <font>
      <b/>
      <sz val="18"/>
      <color indexed="10"/>
      <name val="Courier"/>
      <family val="3"/>
    </font>
    <font>
      <b/>
      <sz val="24"/>
      <color indexed="39"/>
      <name val="Courier"/>
      <family val="3"/>
    </font>
    <font>
      <b/>
      <sz val="24"/>
      <color indexed="10"/>
      <name val="Courier"/>
      <family val="3"/>
    </font>
    <font>
      <b/>
      <sz val="26"/>
      <color indexed="48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1" fillId="0" borderId="0" xfId="0" applyFont="1"/>
    <xf numFmtId="0" fontId="2" fillId="0" borderId="0" xfId="0" applyFont="1"/>
    <xf numFmtId="176" fontId="0" fillId="0" borderId="0" xfId="0" applyNumberFormat="1"/>
    <xf numFmtId="0" fontId="3" fillId="0" borderId="0" xfId="0" applyFont="1"/>
    <xf numFmtId="0" fontId="4" fillId="0" borderId="0" xfId="0" applyFont="1"/>
    <xf numFmtId="178" fontId="0" fillId="0" borderId="0" xfId="0" applyNumberFormat="1"/>
    <xf numFmtId="2" fontId="0" fillId="0" borderId="0" xfId="0" applyNumberFormat="1"/>
    <xf numFmtId="40" fontId="0" fillId="0" borderId="0" xfId="0" applyNumberFormat="1"/>
    <xf numFmtId="177" fontId="0" fillId="0" borderId="0" xfId="0" applyNumberFormat="1" applyProtection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15" zoomScaleSheetLayoutView="70"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5" zoomScaleNormal="85" workbookViewId="0">
      <selection activeCell="B9" sqref="B9"/>
    </sheetView>
  </sheetViews>
  <sheetFormatPr defaultRowHeight="12.5" x14ac:dyDescent="0.25"/>
  <cols>
    <col min="1" max="1" width="56.33203125" customWidth="1"/>
    <col min="2" max="3" width="27.58203125" customWidth="1"/>
    <col min="4" max="4" width="15.58203125" bestFit="1" customWidth="1"/>
  </cols>
  <sheetData>
    <row r="1" spans="1:7" ht="29" x14ac:dyDescent="0.5">
      <c r="A1" s="8" t="s">
        <v>32</v>
      </c>
    </row>
    <row r="2" spans="1:7" x14ac:dyDescent="0.25">
      <c r="A2" s="4"/>
    </row>
    <row r="3" spans="1:7" x14ac:dyDescent="0.25">
      <c r="A3" s="4"/>
    </row>
    <row r="4" spans="1:7" x14ac:dyDescent="0.25">
      <c r="A4" s="4"/>
      <c r="D4" t="s">
        <v>44</v>
      </c>
      <c r="E4" t="s">
        <v>46</v>
      </c>
      <c r="G4" t="s">
        <v>47</v>
      </c>
    </row>
    <row r="5" spans="1:7" ht="19.5" x14ac:dyDescent="0.35">
      <c r="A5" s="5" t="s">
        <v>30</v>
      </c>
      <c r="B5" s="9">
        <v>1</v>
      </c>
      <c r="C5" s="9"/>
      <c r="E5">
        <f>(B13+26.06)/0.811</f>
        <v>33.366034861145295</v>
      </c>
    </row>
    <row r="6" spans="1:7" ht="19.5" x14ac:dyDescent="0.35">
      <c r="A6" s="5" t="s">
        <v>31</v>
      </c>
      <c r="B6" s="6">
        <v>1</v>
      </c>
      <c r="C6" s="6"/>
    </row>
    <row r="7" spans="1:7" ht="19.5" x14ac:dyDescent="0.35">
      <c r="A7" s="5" t="s">
        <v>33</v>
      </c>
      <c r="B7">
        <v>5</v>
      </c>
    </row>
    <row r="8" spans="1:7" ht="19.5" x14ac:dyDescent="0.35">
      <c r="A8" s="5" t="s">
        <v>40</v>
      </c>
      <c r="B8">
        <v>5</v>
      </c>
    </row>
    <row r="9" spans="1:7" ht="19.5" x14ac:dyDescent="0.35">
      <c r="A9" s="5" t="s">
        <v>34</v>
      </c>
      <c r="B9">
        <v>337</v>
      </c>
    </row>
    <row r="10" spans="1:7" ht="23.25" customHeight="1" x14ac:dyDescent="0.35">
      <c r="A10" s="5" t="s">
        <v>42</v>
      </c>
      <c r="B10" s="10">
        <v>0</v>
      </c>
      <c r="C10" s="10"/>
    </row>
    <row r="11" spans="1:7" ht="18.75" customHeight="1" x14ac:dyDescent="0.35">
      <c r="A11" s="5" t="s">
        <v>43</v>
      </c>
      <c r="B11">
        <v>0</v>
      </c>
    </row>
    <row r="12" spans="1:7" ht="5.25" customHeight="1" x14ac:dyDescent="0.25"/>
    <row r="13" spans="1:7" ht="27.75" customHeight="1" x14ac:dyDescent="0.5">
      <c r="A13" s="7" t="s">
        <v>36</v>
      </c>
      <c r="B13" s="7">
        <f>bsopm!B25</f>
        <v>0.99985427238883384</v>
      </c>
      <c r="C13" s="7"/>
      <c r="D13">
        <f>0.811*B5-26.06</f>
        <v>-25.248999999999999</v>
      </c>
      <c r="E13" t="s">
        <v>1</v>
      </c>
    </row>
    <row r="14" spans="1:7" ht="24.75" customHeight="1" x14ac:dyDescent="0.5">
      <c r="A14" s="7" t="s">
        <v>38</v>
      </c>
      <c r="B14" s="7">
        <f>bsopm!D25</f>
        <v>0.78338043885729269</v>
      </c>
      <c r="C14" s="7"/>
      <c r="D14" t="s">
        <v>45</v>
      </c>
      <c r="E14" t="s">
        <v>1</v>
      </c>
    </row>
    <row r="15" spans="1:7" ht="30.5" x14ac:dyDescent="0.45">
      <c r="A15" s="13" t="s">
        <v>41</v>
      </c>
      <c r="B15" s="13">
        <f>F_X_</f>
        <v>0.99992769511488899</v>
      </c>
      <c r="C15" s="13"/>
    </row>
    <row r="16" spans="1:7" x14ac:dyDescent="0.25">
      <c r="A16" t="s">
        <v>48</v>
      </c>
      <c r="B16" s="10">
        <f>B15-1</f>
        <v>-7.2304885111007522E-5</v>
      </c>
      <c r="C16" s="10"/>
    </row>
    <row r="17" spans="1:3" x14ac:dyDescent="0.25">
      <c r="A17" t="s">
        <v>1</v>
      </c>
      <c r="B17" s="11" t="s">
        <v>1</v>
      </c>
      <c r="C17" s="11"/>
    </row>
  </sheetData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D40"/>
  <sheetViews>
    <sheetView showGridLines="0" workbookViewId="0">
      <selection activeCell="B19" sqref="B19"/>
    </sheetView>
  </sheetViews>
  <sheetFormatPr defaultColWidth="9.58203125" defaultRowHeight="12.5" x14ac:dyDescent="0.25"/>
  <cols>
    <col min="1" max="1" width="16.58203125" customWidth="1"/>
    <col min="2" max="2" width="11.08203125" customWidth="1"/>
    <col min="3" max="3" width="15.58203125" customWidth="1"/>
    <col min="4" max="5" width="12.58203125" customWidth="1"/>
    <col min="7" max="7" width="12.58203125" customWidth="1"/>
    <col min="8" max="8" width="11.58203125" customWidth="1"/>
  </cols>
  <sheetData>
    <row r="1" spans="1:2" x14ac:dyDescent="0.25">
      <c r="B1" s="1" t="s">
        <v>0</v>
      </c>
    </row>
    <row r="2" spans="1:2" x14ac:dyDescent="0.25">
      <c r="B2" s="1" t="s">
        <v>1</v>
      </c>
    </row>
    <row r="4" spans="1:2" x14ac:dyDescent="0.25">
      <c r="A4" s="1" t="s">
        <v>2</v>
      </c>
    </row>
    <row r="6" spans="1:2" x14ac:dyDescent="0.25">
      <c r="A6" s="1" t="s">
        <v>3</v>
      </c>
    </row>
    <row r="8" spans="1:2" x14ac:dyDescent="0.25">
      <c r="A8" s="1" t="s">
        <v>4</v>
      </c>
    </row>
    <row r="9" spans="1:2" x14ac:dyDescent="0.25">
      <c r="A9" s="1" t="s">
        <v>37</v>
      </c>
    </row>
    <row r="10" spans="1:2" x14ac:dyDescent="0.25">
      <c r="A10" s="1" t="s">
        <v>5</v>
      </c>
    </row>
    <row r="11" spans="1:2" x14ac:dyDescent="0.25">
      <c r="A11" s="1" t="s">
        <v>6</v>
      </c>
    </row>
    <row r="12" spans="1:2" x14ac:dyDescent="0.25">
      <c r="A12" s="1" t="s">
        <v>7</v>
      </c>
    </row>
    <row r="13" spans="1:2" x14ac:dyDescent="0.25">
      <c r="A13" s="1" t="s">
        <v>8</v>
      </c>
    </row>
    <row r="14" spans="1:2" x14ac:dyDescent="0.25">
      <c r="A14" s="1" t="s">
        <v>9</v>
      </c>
    </row>
    <row r="17" spans="1:4" x14ac:dyDescent="0.25">
      <c r="A17" s="1" t="s">
        <v>10</v>
      </c>
      <c r="B17" s="12">
        <f>Inputs!B5-Inputs!B10*EXP(-Inputs!B11*R_)</f>
        <v>1</v>
      </c>
    </row>
    <row r="18" spans="1:4" x14ac:dyDescent="0.25">
      <c r="A18" s="1" t="s">
        <v>11</v>
      </c>
      <c r="B18" s="12">
        <f>Inputs!B6</f>
        <v>1</v>
      </c>
    </row>
    <row r="19" spans="1:4" x14ac:dyDescent="0.25">
      <c r="A19" s="1" t="s">
        <v>39</v>
      </c>
      <c r="B19" s="2">
        <f>LN(1+Inputs!B8/100)</f>
        <v>4.8790164169432049E-2</v>
      </c>
    </row>
    <row r="20" spans="1:4" x14ac:dyDescent="0.25">
      <c r="A20" s="1" t="s">
        <v>12</v>
      </c>
      <c r="B20" s="2">
        <f>Inputs!B7</f>
        <v>5</v>
      </c>
      <c r="C20" s="1" t="s">
        <v>35</v>
      </c>
    </row>
    <row r="21" spans="1:4" x14ac:dyDescent="0.25">
      <c r="A21" s="1" t="s">
        <v>13</v>
      </c>
      <c r="B21" s="2">
        <f>Inputs!B9/100</f>
        <v>3.37</v>
      </c>
    </row>
    <row r="22" spans="1:4" x14ac:dyDescent="0.25">
      <c r="A22" s="1" t="s">
        <v>14</v>
      </c>
      <c r="B22" s="2">
        <f>(LN($B$17/$B$18)+($B$19+$B$21^2/2)*$B$20)/($B$21*SQRT($B$20))</f>
        <v>3.8001478725667379</v>
      </c>
      <c r="C22" s="1" t="s">
        <v>15</v>
      </c>
      <c r="D22" s="2">
        <f>LN($B$17/$B$18*EXP($B$19*$B$20))/($B$21*SQRT($B$20))+0.5*$B$21*SQRT($B$20)</f>
        <v>3.8001478725667379</v>
      </c>
    </row>
    <row r="23" spans="1:4" x14ac:dyDescent="0.25">
      <c r="A23" s="1" t="s">
        <v>16</v>
      </c>
      <c r="B23" s="2">
        <f>(LN($B$17/$B$18)+($B$19-$B$21^2/2)*$B$20)/($B$21*SQRT($B$20))</f>
        <v>-3.7354012116075537</v>
      </c>
    </row>
    <row r="25" spans="1:4" x14ac:dyDescent="0.25">
      <c r="A25" s="1" t="s">
        <v>17</v>
      </c>
      <c r="B25" s="2">
        <f>$B$17*$B$30-$B$18*EXP(-$B$19*$B$20)*C30</f>
        <v>0.99985427238883384</v>
      </c>
      <c r="C25" s="1" t="s">
        <v>18</v>
      </c>
      <c r="D25" s="2">
        <f>B25-$B$17+$B$18*EXP(-$B$19*$B$20)</f>
        <v>0.78338043885729269</v>
      </c>
    </row>
    <row r="27" spans="1:4" x14ac:dyDescent="0.25">
      <c r="A27" s="1" t="s">
        <v>19</v>
      </c>
    </row>
    <row r="28" spans="1:4" x14ac:dyDescent="0.25">
      <c r="B28" s="3" t="s">
        <v>14</v>
      </c>
      <c r="C28" s="3" t="s">
        <v>16</v>
      </c>
    </row>
    <row r="29" spans="1:4" x14ac:dyDescent="0.25">
      <c r="A29" s="1" t="s">
        <v>20</v>
      </c>
      <c r="B29" s="2">
        <f>$B$22</f>
        <v>3.8001478725667379</v>
      </c>
      <c r="C29" s="2">
        <f>$B$23</f>
        <v>-3.7354012116075537</v>
      </c>
    </row>
    <row r="30" spans="1:4" x14ac:dyDescent="0.25">
      <c r="A30" s="1" t="s">
        <v>21</v>
      </c>
      <c r="B30" s="2">
        <f>NORMSDIST(X)</f>
        <v>0.99992769511488899</v>
      </c>
      <c r="C30" s="2">
        <f>NORMSDIST(C29)</f>
        <v>9.3708071532621235E-5</v>
      </c>
    </row>
    <row r="31" spans="1:4" x14ac:dyDescent="0.25">
      <c r="B31">
        <f>NORMSDIST(B29)</f>
        <v>0.99992769511488899</v>
      </c>
      <c r="C31">
        <f>NORMSDIST(C29)</f>
        <v>9.3708071532621235E-5</v>
      </c>
    </row>
    <row r="32" spans="1:4" x14ac:dyDescent="0.25">
      <c r="A32" s="1" t="s">
        <v>22</v>
      </c>
      <c r="B32" s="2">
        <f>IF($B$29&gt;=0,1/(1+$B$35*$B$29),1/(1-$B$35*$B$29))</f>
        <v>0.53183753007373602</v>
      </c>
      <c r="C32" s="2">
        <f>IF(C29&gt;=0,1/(1+$B$35*C29),1/(1-$B$35*C29))</f>
        <v>0.53611385311547755</v>
      </c>
    </row>
    <row r="33" spans="1:3" x14ac:dyDescent="0.25">
      <c r="A33" s="1" t="s">
        <v>23</v>
      </c>
      <c r="B33" s="2">
        <f>(1/SQRT(2*PI()))*EXP(-($B$29^2)/2)</f>
        <v>2.9178291910692472E-4</v>
      </c>
      <c r="C33" s="2">
        <f>(1/SQRT(2*PI()))*EXP(-(C29^2)/2)</f>
        <v>3.7239715990859792E-4</v>
      </c>
    </row>
    <row r="35" spans="1:3" x14ac:dyDescent="0.25">
      <c r="A35" s="1" t="s">
        <v>24</v>
      </c>
      <c r="B35" s="2">
        <v>0.23164190000000001</v>
      </c>
    </row>
    <row r="36" spans="1:3" x14ac:dyDescent="0.25">
      <c r="A36" s="1" t="s">
        <v>25</v>
      </c>
      <c r="B36" s="2">
        <v>0.31938153000000002</v>
      </c>
    </row>
    <row r="37" spans="1:3" x14ac:dyDescent="0.25">
      <c r="A37" s="1" t="s">
        <v>26</v>
      </c>
      <c r="B37" s="2">
        <v>-0.356563782</v>
      </c>
    </row>
    <row r="38" spans="1:3" x14ac:dyDescent="0.25">
      <c r="A38" s="1" t="s">
        <v>27</v>
      </c>
      <c r="B38" s="2">
        <v>1.781477937</v>
      </c>
    </row>
    <row r="39" spans="1:3" x14ac:dyDescent="0.25">
      <c r="A39" s="1" t="s">
        <v>28</v>
      </c>
      <c r="B39" s="2">
        <v>-1.8212559779999999</v>
      </c>
    </row>
    <row r="40" spans="1:3" x14ac:dyDescent="0.25">
      <c r="A40" s="1" t="s">
        <v>29</v>
      </c>
      <c r="B40" s="2">
        <v>1.3302744289999999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19</vt:i4>
      </vt:variant>
    </vt:vector>
  </HeadingPairs>
  <TitlesOfParts>
    <vt:vector size="21" baseType="lpstr">
      <vt:lpstr>Inputs</vt:lpstr>
      <vt:lpstr>bsopm</vt:lpstr>
      <vt:lpstr>B_0_</vt:lpstr>
      <vt:lpstr>B_1_</vt:lpstr>
      <vt:lpstr>B_2_</vt:lpstr>
      <vt:lpstr>B_3_</vt:lpstr>
      <vt:lpstr>B_4_</vt:lpstr>
      <vt:lpstr>D_1_</vt:lpstr>
      <vt:lpstr>D_2_</vt:lpstr>
      <vt:lpstr>DELTA</vt:lpstr>
      <vt:lpstr>E</vt:lpstr>
      <vt:lpstr>F_X_</vt:lpstr>
      <vt:lpstr>H_X_</vt:lpstr>
      <vt:lpstr>NORMAL</vt:lpstr>
      <vt:lpstr>P</vt:lpstr>
      <vt:lpstr>Q</vt:lpstr>
      <vt:lpstr>R_</vt:lpstr>
      <vt:lpstr>S_0_</vt:lpstr>
      <vt:lpstr>SIGMA</vt:lpstr>
      <vt:lpstr>TAU</vt:lpstr>
      <vt:lpstr>X</vt:lpstr>
    </vt:vector>
  </TitlesOfParts>
  <Company>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Michigan</dc:creator>
  <cp:lastModifiedBy>Ximing Wang</cp:lastModifiedBy>
  <dcterms:created xsi:type="dcterms:W3CDTF">1998-03-26T22:52:20Z</dcterms:created>
  <dcterms:modified xsi:type="dcterms:W3CDTF">2016-10-11T17:16:52Z</dcterms:modified>
</cp:coreProperties>
</file>