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65RE" sheetId="1" state="visible" r:id="rId2"/>
    <sheet name="Task 1" sheetId="2" state="visible" r:id="rId3"/>
    <sheet name="Tasks 2,3,4" sheetId="3" state="visible" r:id="rId4"/>
    <sheet name="Task 5" sheetId="4" state="visible" r:id="rId5"/>
    <sheet name="Tasks 6,7" sheetId="5" state="visible" r:id="rId6"/>
    <sheet name="Tasks 8,9" sheetId="6" state="visible" r:id="rId7"/>
    <sheet name="Task 10" sheetId="7" state="visible" r:id="rId8"/>
  </sheets>
  <definedNames>
    <definedName function="false" hidden="false" name="_xlchart.v1.0" vbProcedure="false">365RE!$I$6:$I$272</definedName>
    <definedName function="false" hidden="false" name="_xlchart.v1.1" vbProcedure="false">365RE!$I$6:$I$272</definedName>
    <definedName function="false" hidden="false" name="_xlchart.v1.2" vbProcedure="false">365RE!$I$6:$I$272</definedName>
    <definedName function="false" hidden="false" localSheetId="0" name="_xlnm._FilterDatabase" vbProcedure="false">365RE!$A$5:$AM$926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<sst xmlns="http://schemas.openxmlformats.org/spreadsheetml/2006/main" count="2551" uniqueCount="586">
  <si>
    <t xml:space="preserve">365 DataScience RE California Database</t>
  </si>
  <si>
    <t xml:space="preserve">Practical example</t>
  </si>
  <si>
    <t xml:space="preserve">Product</t>
  </si>
  <si>
    <t xml:space="preserve">Customer</t>
  </si>
  <si>
    <t xml:space="preserve">ID</t>
  </si>
  <si>
    <t xml:space="preserve">Building</t>
  </si>
  <si>
    <t xml:space="preserve">Year of sale</t>
  </si>
  <si>
    <t xml:space="preserve">Month of sale</t>
  </si>
  <si>
    <t xml:space="preserve">Type of property</t>
  </si>
  <si>
    <t xml:space="preserve">Property #</t>
  </si>
  <si>
    <t xml:space="preserve">Area (ft.)</t>
  </si>
  <si>
    <t xml:space="preserve">Price</t>
  </si>
  <si>
    <t xml:space="preserve">Status</t>
  </si>
  <si>
    <t xml:space="preserve">Customer ID</t>
  </si>
  <si>
    <t xml:space="preserve">Entity</t>
  </si>
  <si>
    <t xml:space="preserve">Name</t>
  </si>
  <si>
    <t xml:space="preserve">Surname</t>
  </si>
  <si>
    <t xml:space="preserve">Age at time of purchase</t>
  </si>
  <si>
    <t xml:space="preserve">Interval</t>
  </si>
  <si>
    <t xml:space="preserve">Y</t>
  </si>
  <si>
    <t xml:space="preserve">M</t>
  </si>
  <si>
    <t xml:space="preserve">D</t>
  </si>
  <si>
    <t xml:space="preserve">Gender</t>
  </si>
  <si>
    <t xml:space="preserve">Country</t>
  </si>
  <si>
    <t xml:space="preserve">State</t>
  </si>
  <si>
    <t xml:space="preserve">Purpose</t>
  </si>
  <si>
    <t xml:space="preserve">Deal satisfaction</t>
  </si>
  <si>
    <t xml:space="preserve">Mortgage</t>
  </si>
  <si>
    <t xml:space="preserve">Source</t>
  </si>
  <si>
    <t xml:space="preserve">Apartment</t>
  </si>
  <si>
    <t xml:space="preserve">Sold</t>
  </si>
  <si>
    <t xml:space="preserve">C0028</t>
  </si>
  <si>
    <t xml:space="preserve">Individual</t>
  </si>
  <si>
    <t xml:space="preserve">Madalyn</t>
  </si>
  <si>
    <t xml:space="preserve">Mercer</t>
  </si>
  <si>
    <t xml:space="preserve">F</t>
  </si>
  <si>
    <t xml:space="preserve">USA</t>
  </si>
  <si>
    <t xml:space="preserve">California</t>
  </si>
  <si>
    <t xml:space="preserve">Home</t>
  </si>
  <si>
    <t xml:space="preserve">No</t>
  </si>
  <si>
    <t xml:space="preserve">Website</t>
  </si>
  <si>
    <t xml:space="preserve">C0027</t>
  </si>
  <si>
    <t xml:space="preserve">Lara</t>
  </si>
  <si>
    <t xml:space="preserve">Carrillo</t>
  </si>
  <si>
    <t xml:space="preserve">C0112</t>
  </si>
  <si>
    <t xml:space="preserve">Donavan</t>
  </si>
  <si>
    <t xml:space="preserve">Flowers</t>
  </si>
  <si>
    <t xml:space="preserve">Yes</t>
  </si>
  <si>
    <t xml:space="preserve">Client</t>
  </si>
  <si>
    <t xml:space="preserve">C0160</t>
  </si>
  <si>
    <t xml:space="preserve">Darien</t>
  </si>
  <si>
    <t xml:space="preserve">Dorsey</t>
  </si>
  <si>
    <t xml:space="preserve">Investment</t>
  </si>
  <si>
    <t xml:space="preserve">C0014</t>
  </si>
  <si>
    <t xml:space="preserve">Alessandra</t>
  </si>
  <si>
    <t xml:space="preserve">Perry</t>
  </si>
  <si>
    <t xml:space="preserve">Agency</t>
  </si>
  <si>
    <t xml:space="preserve">C0125</t>
  </si>
  <si>
    <t xml:space="preserve">Kaitlin</t>
  </si>
  <si>
    <t xml:space="preserve">Owen</t>
  </si>
  <si>
    <t xml:space="preserve">Virginia</t>
  </si>
  <si>
    <t xml:space="preserve">C0166</t>
  </si>
  <si>
    <t xml:space="preserve">Terry</t>
  </si>
  <si>
    <t xml:space="preserve">Forbes</t>
  </si>
  <si>
    <t xml:space="preserve">C0034</t>
  </si>
  <si>
    <t xml:space="preserve">Kole</t>
  </si>
  <si>
    <t xml:space="preserve">Shannon</t>
  </si>
  <si>
    <t xml:space="preserve">Arizona</t>
  </si>
  <si>
    <t xml:space="preserve">C0170</t>
  </si>
  <si>
    <t xml:space="preserve">Emmy</t>
  </si>
  <si>
    <t xml:space="preserve">Singh</t>
  </si>
  <si>
    <t xml:space="preserve">C0009</t>
  </si>
  <si>
    <t xml:space="preserve">Arabella</t>
  </si>
  <si>
    <t xml:space="preserve">Ferrell</t>
  </si>
  <si>
    <t xml:space="preserve">Oregon</t>
  </si>
  <si>
    <t xml:space="preserve">C0041</t>
  </si>
  <si>
    <t xml:space="preserve">Christian</t>
  </si>
  <si>
    <t xml:space="preserve">Costa</t>
  </si>
  <si>
    <t xml:space="preserve">C0057</t>
  </si>
  <si>
    <t xml:space="preserve">Michelle</t>
  </si>
  <si>
    <t xml:space="preserve">Cameron</t>
  </si>
  <si>
    <t xml:space="preserve">Nevada</t>
  </si>
  <si>
    <t xml:space="preserve">C0061</t>
  </si>
  <si>
    <t xml:space="preserve">Enrique</t>
  </si>
  <si>
    <t xml:space="preserve">Cardenas</t>
  </si>
  <si>
    <t xml:space="preserve">C0089</t>
  </si>
  <si>
    <t xml:space="preserve">Amanda</t>
  </si>
  <si>
    <t xml:space="preserve">Simon</t>
  </si>
  <si>
    <t xml:space="preserve">C0159</t>
  </si>
  <si>
    <t xml:space="preserve">Kamden</t>
  </si>
  <si>
    <t xml:space="preserve">Stewart</t>
  </si>
  <si>
    <t xml:space="preserve">C0171</t>
  </si>
  <si>
    <t xml:space="preserve">Skylar</t>
  </si>
  <si>
    <t xml:space="preserve">Buchanan</t>
  </si>
  <si>
    <t xml:space="preserve">C0042</t>
  </si>
  <si>
    <t xml:space="preserve">Michael</t>
  </si>
  <si>
    <t xml:space="preserve">Juarez</t>
  </si>
  <si>
    <t xml:space="preserve">Colorado</t>
  </si>
  <si>
    <t xml:space="preserve">C0093</t>
  </si>
  <si>
    <t xml:space="preserve">Antonio</t>
  </si>
  <si>
    <t xml:space="preserve">Porter</t>
  </si>
  <si>
    <t xml:space="preserve">C0051</t>
  </si>
  <si>
    <t xml:space="preserve">Conner</t>
  </si>
  <si>
    <t xml:space="preserve">Huff</t>
  </si>
  <si>
    <t xml:space="preserve">C0064</t>
  </si>
  <si>
    <t xml:space="preserve">Joaquin</t>
  </si>
  <si>
    <t xml:space="preserve">Mullins</t>
  </si>
  <si>
    <t xml:space="preserve">C0128</t>
  </si>
  <si>
    <t xml:space="preserve">Kyla</t>
  </si>
  <si>
    <t xml:space="preserve">Walker</t>
  </si>
  <si>
    <t xml:space="preserve">C0019</t>
  </si>
  <si>
    <t xml:space="preserve">Victor</t>
  </si>
  <si>
    <t xml:space="preserve">Jensen</t>
  </si>
  <si>
    <t xml:space="preserve">C0037</t>
  </si>
  <si>
    <t xml:space="preserve">Tyler</t>
  </si>
  <si>
    <t xml:space="preserve">Carr</t>
  </si>
  <si>
    <t xml:space="preserve">C0127</t>
  </si>
  <si>
    <t xml:space="preserve">Maia</t>
  </si>
  <si>
    <t xml:space="preserve">Chandler</t>
  </si>
  <si>
    <t xml:space="preserve">Utah</t>
  </si>
  <si>
    <t xml:space="preserve">C0018</t>
  </si>
  <si>
    <t xml:space="preserve">Rodrigo</t>
  </si>
  <si>
    <t xml:space="preserve">Ramirez</t>
  </si>
  <si>
    <t xml:space="preserve">C0040</t>
  </si>
  <si>
    <t xml:space="preserve">Gianni</t>
  </si>
  <si>
    <t xml:space="preserve">Fritz</t>
  </si>
  <si>
    <t xml:space="preserve">C0080</t>
  </si>
  <si>
    <t xml:space="preserve">Janelle</t>
  </si>
  <si>
    <t xml:space="preserve">Espinoza</t>
  </si>
  <si>
    <t xml:space="preserve">C0083</t>
  </si>
  <si>
    <t xml:space="preserve">Julio</t>
  </si>
  <si>
    <t xml:space="preserve">Leonard</t>
  </si>
  <si>
    <t xml:space="preserve">C0085</t>
  </si>
  <si>
    <t xml:space="preserve">Melanie</t>
  </si>
  <si>
    <t xml:space="preserve">Holland</t>
  </si>
  <si>
    <t xml:space="preserve">C0091</t>
  </si>
  <si>
    <t xml:space="preserve">Gordon</t>
  </si>
  <si>
    <t xml:space="preserve">Brown</t>
  </si>
  <si>
    <t xml:space="preserve">UK</t>
  </si>
  <si>
    <t xml:space="preserve">C0007</t>
  </si>
  <si>
    <t xml:space="preserve">Jaelyn</t>
  </si>
  <si>
    <t xml:space="preserve">Berger</t>
  </si>
  <si>
    <t xml:space="preserve">C0048</t>
  </si>
  <si>
    <t xml:space="preserve">Adriana</t>
  </si>
  <si>
    <t xml:space="preserve">Shaffer</t>
  </si>
  <si>
    <t xml:space="preserve">C0065</t>
  </si>
  <si>
    <t xml:space="preserve">Mara</t>
  </si>
  <si>
    <t xml:space="preserve">Franco</t>
  </si>
  <si>
    <t xml:space="preserve">C0096</t>
  </si>
  <si>
    <t xml:space="preserve">Kael</t>
  </si>
  <si>
    <t xml:space="preserve">Hurley</t>
  </si>
  <si>
    <t xml:space="preserve">C0164</t>
  </si>
  <si>
    <t xml:space="preserve">Belinda</t>
  </si>
  <si>
    <t xml:space="preserve">Hogan</t>
  </si>
  <si>
    <t xml:space="preserve">C0038</t>
  </si>
  <si>
    <t xml:space="preserve">Mohammad</t>
  </si>
  <si>
    <t xml:space="preserve">Irwin</t>
  </si>
  <si>
    <t xml:space="preserve">C0087</t>
  </si>
  <si>
    <t xml:space="preserve">Warren</t>
  </si>
  <si>
    <t xml:space="preserve">Pugh</t>
  </si>
  <si>
    <t xml:space="preserve">C0142</t>
  </si>
  <si>
    <t xml:space="preserve">Kassidy</t>
  </si>
  <si>
    <t xml:space="preserve">Vega</t>
  </si>
  <si>
    <t xml:space="preserve">C0015</t>
  </si>
  <si>
    <t xml:space="preserve">Lauryn</t>
  </si>
  <si>
    <t xml:space="preserve">Patrick</t>
  </si>
  <si>
    <t xml:space="preserve">Belgium</t>
  </si>
  <si>
    <t xml:space="preserve">C0122</t>
  </si>
  <si>
    <t xml:space="preserve">Brock</t>
  </si>
  <si>
    <t xml:space="preserve">Fischer</t>
  </si>
  <si>
    <t xml:space="preserve">Kansas</t>
  </si>
  <si>
    <t xml:space="preserve">C0017</t>
  </si>
  <si>
    <t xml:space="preserve">Memphis</t>
  </si>
  <si>
    <t xml:space="preserve">Mcconnell</t>
  </si>
  <si>
    <t xml:space="preserve">C0020</t>
  </si>
  <si>
    <t xml:space="preserve">Grant</t>
  </si>
  <si>
    <t xml:space="preserve">Weber</t>
  </si>
  <si>
    <t xml:space="preserve">x</t>
  </si>
  <si>
    <t xml:space="preserve">C0086</t>
  </si>
  <si>
    <t xml:space="preserve">Jace</t>
  </si>
  <si>
    <t xml:space="preserve">Riggs</t>
  </si>
  <si>
    <t xml:space="preserve">C0150</t>
  </si>
  <si>
    <t xml:space="preserve">Emmett</t>
  </si>
  <si>
    <t xml:space="preserve">Estes</t>
  </si>
  <si>
    <t xml:space="preserve">C0156</t>
  </si>
  <si>
    <t xml:space="preserve">Isis</t>
  </si>
  <si>
    <t xml:space="preserve">Rios</t>
  </si>
  <si>
    <t xml:space="preserve">C0169</t>
  </si>
  <si>
    <t xml:space="preserve">Mason</t>
  </si>
  <si>
    <t xml:space="preserve">Gilbert</t>
  </si>
  <si>
    <t xml:space="preserve">Office</t>
  </si>
  <si>
    <t xml:space="preserve">C0022</t>
  </si>
  <si>
    <t xml:space="preserve">Zain</t>
  </si>
  <si>
    <t xml:space="preserve">Horne</t>
  </si>
  <si>
    <t xml:space="preserve">C0072</t>
  </si>
  <si>
    <t xml:space="preserve">Dayton</t>
  </si>
  <si>
    <t xml:space="preserve">Hatfield</t>
  </si>
  <si>
    <t xml:space="preserve">C0136</t>
  </si>
  <si>
    <t xml:space="preserve">Annabel</t>
  </si>
  <si>
    <t xml:space="preserve">Robles</t>
  </si>
  <si>
    <t xml:space="preserve">C0149</t>
  </si>
  <si>
    <t xml:space="preserve">Kayden</t>
  </si>
  <si>
    <t xml:space="preserve">Olsen</t>
  </si>
  <si>
    <t xml:space="preserve">C0011</t>
  </si>
  <si>
    <t xml:space="preserve">Davion</t>
  </si>
  <si>
    <t xml:space="preserve">Stout</t>
  </si>
  <si>
    <t xml:space="preserve">C0073</t>
  </si>
  <si>
    <t xml:space="preserve">Kevin</t>
  </si>
  <si>
    <t xml:space="preserve">Mata</t>
  </si>
  <si>
    <t xml:space="preserve">C0110</t>
  </si>
  <si>
    <t xml:space="preserve">Kareem</t>
  </si>
  <si>
    <t xml:space="preserve">Liu</t>
  </si>
  <si>
    <t xml:space="preserve">C0111</t>
  </si>
  <si>
    <t xml:space="preserve">Grace</t>
  </si>
  <si>
    <t xml:space="preserve">Stein</t>
  </si>
  <si>
    <t xml:space="preserve">C0123</t>
  </si>
  <si>
    <t xml:space="preserve">Lydia</t>
  </si>
  <si>
    <t xml:space="preserve">Tate</t>
  </si>
  <si>
    <t xml:space="preserve">C0070</t>
  </si>
  <si>
    <t xml:space="preserve">Aleksandra</t>
  </si>
  <si>
    <t xml:space="preserve">Karenina</t>
  </si>
  <si>
    <t xml:space="preserve">Russia</t>
  </si>
  <si>
    <t xml:space="preserve">C0075</t>
  </si>
  <si>
    <t xml:space="preserve">Sincere</t>
  </si>
  <si>
    <t xml:space="preserve">Hansen</t>
  </si>
  <si>
    <t xml:space="preserve">C0076</t>
  </si>
  <si>
    <t xml:space="preserve">Luke</t>
  </si>
  <si>
    <t xml:space="preserve">Lynn</t>
  </si>
  <si>
    <t xml:space="preserve">C0105</t>
  </si>
  <si>
    <t xml:space="preserve">Myla</t>
  </si>
  <si>
    <t xml:space="preserve">Ewing</t>
  </si>
  <si>
    <t xml:space="preserve">C0135</t>
  </si>
  <si>
    <t xml:space="preserve">Morgan</t>
  </si>
  <si>
    <t xml:space="preserve">Glass</t>
  </si>
  <si>
    <t xml:space="preserve">C0153</t>
  </si>
  <si>
    <t xml:space="preserve">Camille</t>
  </si>
  <si>
    <t xml:space="preserve">Sharp</t>
  </si>
  <si>
    <t xml:space="preserve">C0047</t>
  </si>
  <si>
    <t xml:space="preserve">Alejandra</t>
  </si>
  <si>
    <t xml:space="preserve">Greer</t>
  </si>
  <si>
    <t xml:space="preserve">Denmark</t>
  </si>
  <si>
    <t xml:space="preserve">C0060</t>
  </si>
  <si>
    <t xml:space="preserve">Valentina</t>
  </si>
  <si>
    <t xml:space="preserve">Simpson</t>
  </si>
  <si>
    <t xml:space="preserve">C0066</t>
  </si>
  <si>
    <t xml:space="preserve">Helen</t>
  </si>
  <si>
    <t xml:space="preserve">Williamson</t>
  </si>
  <si>
    <t xml:space="preserve">C0068</t>
  </si>
  <si>
    <t xml:space="preserve">Nicolas</t>
  </si>
  <si>
    <t xml:space="preserve">Navarro</t>
  </si>
  <si>
    <t xml:space="preserve">C0090</t>
  </si>
  <si>
    <t xml:space="preserve">Case</t>
  </si>
  <si>
    <t xml:space="preserve">Sanchez</t>
  </si>
  <si>
    <t xml:space="preserve">C0095</t>
  </si>
  <si>
    <t xml:space="preserve">Robinson</t>
  </si>
  <si>
    <t xml:space="preserve">C0151</t>
  </si>
  <si>
    <t xml:space="preserve">Iris</t>
  </si>
  <si>
    <t xml:space="preserve">Larsen</t>
  </si>
  <si>
    <t xml:space="preserve">C0162</t>
  </si>
  <si>
    <t xml:space="preserve">Araceli</t>
  </si>
  <si>
    <t xml:space="preserve">Nelson</t>
  </si>
  <si>
    <t xml:space="preserve">Germany</t>
  </si>
  <si>
    <t xml:space="preserve">C0010</t>
  </si>
  <si>
    <t xml:space="preserve">Trystan</t>
  </si>
  <si>
    <t xml:space="preserve">Oconnor</t>
  </si>
  <si>
    <t xml:space="preserve">C0054</t>
  </si>
  <si>
    <t xml:space="preserve">Erik</t>
  </si>
  <si>
    <t xml:space="preserve">Mora</t>
  </si>
  <si>
    <t xml:space="preserve">C0056</t>
  </si>
  <si>
    <t xml:space="preserve">Emely</t>
  </si>
  <si>
    <t xml:space="preserve">Watts</t>
  </si>
  <si>
    <t xml:space="preserve">C0081</t>
  </si>
  <si>
    <t xml:space="preserve">Jordyn</t>
  </si>
  <si>
    <t xml:space="preserve">Park</t>
  </si>
  <si>
    <t xml:space="preserve">C0084</t>
  </si>
  <si>
    <t xml:space="preserve">Diego</t>
  </si>
  <si>
    <t xml:space="preserve">Mendez</t>
  </si>
  <si>
    <t xml:space="preserve">Mexico</t>
  </si>
  <si>
    <t xml:space="preserve">C0016</t>
  </si>
  <si>
    <t xml:space="preserve">Harley</t>
  </si>
  <si>
    <t xml:space="preserve">Lucero</t>
  </si>
  <si>
    <t xml:space="preserve">C0035</t>
  </si>
  <si>
    <t xml:space="preserve">Emilie</t>
  </si>
  <si>
    <t xml:space="preserve">Morrison</t>
  </si>
  <si>
    <t xml:space="preserve">C0062</t>
  </si>
  <si>
    <t xml:space="preserve">Jaylen</t>
  </si>
  <si>
    <t xml:space="preserve">Turner</t>
  </si>
  <si>
    <t xml:space="preserve">C0099</t>
  </si>
  <si>
    <t xml:space="preserve">Frank</t>
  </si>
  <si>
    <t xml:space="preserve">Meyer</t>
  </si>
  <si>
    <t xml:space="preserve">C0114</t>
  </si>
  <si>
    <t xml:space="preserve">Jakobe</t>
  </si>
  <si>
    <t xml:space="preserve">Bailey</t>
  </si>
  <si>
    <t xml:space="preserve">C0006</t>
  </si>
  <si>
    <t xml:space="preserve">Laci</t>
  </si>
  <si>
    <t xml:space="preserve">Guerra</t>
  </si>
  <si>
    <t xml:space="preserve">C0053</t>
  </si>
  <si>
    <t xml:space="preserve">Scarlet</t>
  </si>
  <si>
    <t xml:space="preserve">Hendricks</t>
  </si>
  <si>
    <t xml:space="preserve">C0069</t>
  </si>
  <si>
    <t xml:space="preserve">Alonso</t>
  </si>
  <si>
    <t xml:space="preserve">Terrell</t>
  </si>
  <si>
    <t xml:space="preserve">C0077</t>
  </si>
  <si>
    <t xml:space="preserve">Hazel</t>
  </si>
  <si>
    <t xml:space="preserve">Ayers</t>
  </si>
  <si>
    <t xml:space="preserve">C0168</t>
  </si>
  <si>
    <t xml:space="preserve">Brisa</t>
  </si>
  <si>
    <t xml:space="preserve">Mckee</t>
  </si>
  <si>
    <t xml:space="preserve">C0058</t>
  </si>
  <si>
    <t xml:space="preserve">Johanna</t>
  </si>
  <si>
    <t xml:space="preserve">Fisher</t>
  </si>
  <si>
    <t xml:space="preserve">C0107</t>
  </si>
  <si>
    <t xml:space="preserve">Curtis</t>
  </si>
  <si>
    <t xml:space="preserve">Howard</t>
  </si>
  <si>
    <t xml:space="preserve">C0131</t>
  </si>
  <si>
    <t xml:space="preserve">Kamila</t>
  </si>
  <si>
    <t xml:space="preserve">Collier</t>
  </si>
  <si>
    <t xml:space="preserve">C0144</t>
  </si>
  <si>
    <t xml:space="preserve">Joseph</t>
  </si>
  <si>
    <t xml:space="preserve">Reeves</t>
  </si>
  <si>
    <t xml:space="preserve">C0098</t>
  </si>
  <si>
    <t xml:space="preserve">Oswaldo</t>
  </si>
  <si>
    <t xml:space="preserve">Palmer</t>
  </si>
  <si>
    <t xml:space="preserve">C0130</t>
  </si>
  <si>
    <t xml:space="preserve">Ezra</t>
  </si>
  <si>
    <t xml:space="preserve">Lozano</t>
  </si>
  <si>
    <t xml:space="preserve">C0141</t>
  </si>
  <si>
    <t xml:space="preserve">Melany</t>
  </si>
  <si>
    <t xml:space="preserve">Glover</t>
  </si>
  <si>
    <t xml:space="preserve">C0067</t>
  </si>
  <si>
    <t xml:space="preserve">Jacqueline</t>
  </si>
  <si>
    <t xml:space="preserve">C0082</t>
  </si>
  <si>
    <t xml:space="preserve">Violet</t>
  </si>
  <si>
    <t xml:space="preserve">Nixon</t>
  </si>
  <si>
    <t xml:space="preserve">C0113</t>
  </si>
  <si>
    <t xml:space="preserve">Anya</t>
  </si>
  <si>
    <t xml:space="preserve">Stephenson</t>
  </si>
  <si>
    <t xml:space="preserve">C0132</t>
  </si>
  <si>
    <t xml:space="preserve">Kale</t>
  </si>
  <si>
    <t xml:space="preserve">Gay</t>
  </si>
  <si>
    <t xml:space="preserve">C0137</t>
  </si>
  <si>
    <t xml:space="preserve">Russell</t>
  </si>
  <si>
    <t xml:space="preserve">Gross</t>
  </si>
  <si>
    <t xml:space="preserve">C0155</t>
  </si>
  <si>
    <t xml:space="preserve">Laurel</t>
  </si>
  <si>
    <t xml:space="preserve">Benitez</t>
  </si>
  <si>
    <t xml:space="preserve">C0163</t>
  </si>
  <si>
    <t xml:space="preserve">Aniyah</t>
  </si>
  <si>
    <t xml:space="preserve">Ali</t>
  </si>
  <si>
    <t xml:space="preserve">C0039</t>
  </si>
  <si>
    <t xml:space="preserve">Derick</t>
  </si>
  <si>
    <t xml:space="preserve">Li</t>
  </si>
  <si>
    <t xml:space="preserve">C0071</t>
  </si>
  <si>
    <t xml:space="preserve">Cole</t>
  </si>
  <si>
    <t xml:space="preserve">Taylor</t>
  </si>
  <si>
    <t xml:space="preserve">C0101</t>
  </si>
  <si>
    <t xml:space="preserve">Ava</t>
  </si>
  <si>
    <t xml:space="preserve">Phelps</t>
  </si>
  <si>
    <t xml:space="preserve">C0146</t>
  </si>
  <si>
    <t xml:space="preserve">Nyla</t>
  </si>
  <si>
    <t xml:space="preserve">Blake</t>
  </si>
  <si>
    <t xml:space="preserve">C0052</t>
  </si>
  <si>
    <t xml:space="preserve">Tristian</t>
  </si>
  <si>
    <t xml:space="preserve">Fuller</t>
  </si>
  <si>
    <t xml:space="preserve">C0063</t>
  </si>
  <si>
    <t xml:space="preserve">Piotr</t>
  </si>
  <si>
    <t xml:space="preserve">Aleksandrov</t>
  </si>
  <si>
    <t xml:space="preserve">C0088</t>
  </si>
  <si>
    <t xml:space="preserve">Yurem</t>
  </si>
  <si>
    <t xml:space="preserve">Wright</t>
  </si>
  <si>
    <t xml:space="preserve">C0094</t>
  </si>
  <si>
    <t xml:space="preserve">Luis</t>
  </si>
  <si>
    <t xml:space="preserve">Crane</t>
  </si>
  <si>
    <t xml:space="preserve">C0165</t>
  </si>
  <si>
    <t xml:space="preserve">Anahi</t>
  </si>
  <si>
    <t xml:space="preserve">Curry</t>
  </si>
  <si>
    <t xml:space="preserve">C0044</t>
  </si>
  <si>
    <t xml:space="preserve">Ramiro</t>
  </si>
  <si>
    <t xml:space="preserve">Oneill</t>
  </si>
  <si>
    <t xml:space="preserve">C0157</t>
  </si>
  <si>
    <t xml:space="preserve">Erika</t>
  </si>
  <si>
    <t xml:space="preserve">Steward</t>
  </si>
  <si>
    <t xml:space="preserve">C0118</t>
  </si>
  <si>
    <t xml:space="preserve">Dangelo</t>
  </si>
  <si>
    <t xml:space="preserve">Shea</t>
  </si>
  <si>
    <t xml:space="preserve">C0119</t>
  </si>
  <si>
    <t xml:space="preserve">Miguel</t>
  </si>
  <si>
    <t xml:space="preserve">Walter</t>
  </si>
  <si>
    <t xml:space="preserve">C0033</t>
  </si>
  <si>
    <t xml:space="preserve">Alanna</t>
  </si>
  <si>
    <t xml:space="preserve">Hess</t>
  </si>
  <si>
    <t xml:space="preserve">C0100</t>
  </si>
  <si>
    <t xml:space="preserve">Bennett</t>
  </si>
  <si>
    <t xml:space="preserve">C0133</t>
  </si>
  <si>
    <t xml:space="preserve">Ivan</t>
  </si>
  <si>
    <t xml:space="preserve">Bright</t>
  </si>
  <si>
    <t xml:space="preserve">C0175</t>
  </si>
  <si>
    <t xml:space="preserve">Madeline</t>
  </si>
  <si>
    <t xml:space="preserve">C0008</t>
  </si>
  <si>
    <t xml:space="preserve">Arthur</t>
  </si>
  <si>
    <t xml:space="preserve">Bray</t>
  </si>
  <si>
    <t xml:space="preserve">C0023</t>
  </si>
  <si>
    <t xml:space="preserve">Chen</t>
  </si>
  <si>
    <t xml:space="preserve">C0108</t>
  </si>
  <si>
    <t xml:space="preserve">Van</t>
  </si>
  <si>
    <t xml:space="preserve">Charles</t>
  </si>
  <si>
    <t xml:space="preserve">C0109</t>
  </si>
  <si>
    <t xml:space="preserve">Rachel</t>
  </si>
  <si>
    <t xml:space="preserve">Cross</t>
  </si>
  <si>
    <t xml:space="preserve">C0145</t>
  </si>
  <si>
    <t xml:space="preserve">Augustus</t>
  </si>
  <si>
    <t xml:space="preserve">Hinton</t>
  </si>
  <si>
    <t xml:space="preserve">C0003</t>
  </si>
  <si>
    <t xml:space="preserve">Avah</t>
  </si>
  <si>
    <t xml:space="preserve">Huang</t>
  </si>
  <si>
    <t xml:space="preserve">C0004</t>
  </si>
  <si>
    <t xml:space="preserve">Nora</t>
  </si>
  <si>
    <t xml:space="preserve">Lynch</t>
  </si>
  <si>
    <t xml:space="preserve">C0024</t>
  </si>
  <si>
    <t xml:space="preserve">Irvin</t>
  </si>
  <si>
    <t xml:space="preserve">Ellis</t>
  </si>
  <si>
    <t xml:space="preserve">C0030</t>
  </si>
  <si>
    <t xml:space="preserve">Aiyana</t>
  </si>
  <si>
    <t xml:space="preserve">Christensen</t>
  </si>
  <si>
    <t xml:space="preserve">C0147</t>
  </si>
  <si>
    <t xml:space="preserve">Parker</t>
  </si>
  <si>
    <t xml:space="preserve">Poole</t>
  </si>
  <si>
    <t xml:space="preserve">C0002</t>
  </si>
  <si>
    <t xml:space="preserve">Jack</t>
  </si>
  <si>
    <t xml:space="preserve">Anderson</t>
  </si>
  <si>
    <t xml:space="preserve">C0031</t>
  </si>
  <si>
    <t xml:space="preserve">Cedric</t>
  </si>
  <si>
    <t xml:space="preserve">Goodwin</t>
  </si>
  <si>
    <t xml:space="preserve">C0059</t>
  </si>
  <si>
    <t xml:space="preserve">Elena</t>
  </si>
  <si>
    <t xml:space="preserve">Petrova</t>
  </si>
  <si>
    <t xml:space="preserve">C0140</t>
  </si>
  <si>
    <t xml:space="preserve">Aniya</t>
  </si>
  <si>
    <t xml:space="preserve">Miller</t>
  </si>
  <si>
    <t xml:space="preserve">C0043</t>
  </si>
  <si>
    <t xml:space="preserve">Kayley</t>
  </si>
  <si>
    <t xml:space="preserve">Nielsen</t>
  </si>
  <si>
    <t xml:space="preserve">C0078</t>
  </si>
  <si>
    <t xml:space="preserve">Zaiden</t>
  </si>
  <si>
    <t xml:space="preserve">Merritt</t>
  </si>
  <si>
    <t xml:space="preserve">Wyoming</t>
  </si>
  <si>
    <t xml:space="preserve">C0124</t>
  </si>
  <si>
    <t xml:space="preserve">Sonia</t>
  </si>
  <si>
    <t xml:space="preserve">Choi</t>
  </si>
  <si>
    <t xml:space="preserve">C0049</t>
  </si>
  <si>
    <t xml:space="preserve">Trey</t>
  </si>
  <si>
    <t xml:space="preserve">Strong</t>
  </si>
  <si>
    <t xml:space="preserve">C0079</t>
  </si>
  <si>
    <t xml:space="preserve">Xavier</t>
  </si>
  <si>
    <t xml:space="preserve">Faulkner</t>
  </si>
  <si>
    <t xml:space="preserve">Canada</t>
  </si>
  <si>
    <t xml:space="preserve">C0013</t>
  </si>
  <si>
    <t xml:space="preserve">Franklin</t>
  </si>
  <si>
    <t xml:space="preserve">Mack</t>
  </si>
  <si>
    <t xml:space="preserve">C0139</t>
  </si>
  <si>
    <t xml:space="preserve">Logan</t>
  </si>
  <si>
    <t xml:space="preserve">Simmons</t>
  </si>
  <si>
    <t xml:space="preserve">C0154</t>
  </si>
  <si>
    <t xml:space="preserve">Sidney</t>
  </si>
  <si>
    <t xml:space="preserve">Cline</t>
  </si>
  <si>
    <t xml:space="preserve">C0045</t>
  </si>
  <si>
    <t xml:space="preserve">Matilda</t>
  </si>
  <si>
    <t xml:space="preserve">Madden</t>
  </si>
  <si>
    <t xml:space="preserve">C0134</t>
  </si>
  <si>
    <t xml:space="preserve">Yesenia</t>
  </si>
  <si>
    <t xml:space="preserve">Marquez</t>
  </si>
  <si>
    <t xml:space="preserve">C0138</t>
  </si>
  <si>
    <t xml:space="preserve">Colin</t>
  </si>
  <si>
    <t xml:space="preserve">Campos</t>
  </si>
  <si>
    <t xml:space="preserve">C0158</t>
  </si>
  <si>
    <t xml:space="preserve">Gallagher</t>
  </si>
  <si>
    <t xml:space="preserve">C0036</t>
  </si>
  <si>
    <t xml:space="preserve">Jair</t>
  </si>
  <si>
    <t xml:space="preserve">Johns</t>
  </si>
  <si>
    <t xml:space="preserve">C0074</t>
  </si>
  <si>
    <t xml:space="preserve">Jaylynn</t>
  </si>
  <si>
    <t xml:space="preserve">Hickman</t>
  </si>
  <si>
    <t xml:space="preserve">C0120</t>
  </si>
  <si>
    <t xml:space="preserve">Hanson</t>
  </si>
  <si>
    <t xml:space="preserve">C0005</t>
  </si>
  <si>
    <t xml:space="preserve">Rodolfo</t>
  </si>
  <si>
    <t xml:space="preserve">Gibson</t>
  </si>
  <si>
    <t xml:space="preserve">C0032</t>
  </si>
  <si>
    <t xml:space="preserve">Olivia</t>
  </si>
  <si>
    <t xml:space="preserve">Oconnell</t>
  </si>
  <si>
    <t xml:space="preserve">C0126</t>
  </si>
  <si>
    <t xml:space="preserve">Crystal</t>
  </si>
  <si>
    <t xml:space="preserve">Wyatt</t>
  </si>
  <si>
    <t xml:space="preserve">C0106</t>
  </si>
  <si>
    <t xml:space="preserve">Ruben</t>
  </si>
  <si>
    <t xml:space="preserve">Melton</t>
  </si>
  <si>
    <t xml:space="preserve">C0115</t>
  </si>
  <si>
    <t xml:space="preserve">Issac</t>
  </si>
  <si>
    <t xml:space="preserve">Edwards</t>
  </si>
  <si>
    <t xml:space="preserve">C0129</t>
  </si>
  <si>
    <t xml:space="preserve">Jesus</t>
  </si>
  <si>
    <t xml:space="preserve">Obrien</t>
  </si>
  <si>
    <t xml:space="preserve">C0103</t>
  </si>
  <si>
    <t xml:space="preserve">Jamal</t>
  </si>
  <si>
    <t xml:space="preserve">Mueller</t>
  </si>
  <si>
    <t xml:space="preserve">C0021</t>
  </si>
  <si>
    <t xml:space="preserve">Kaylin</t>
  </si>
  <si>
    <t xml:space="preserve">Villarreal</t>
  </si>
  <si>
    <t xml:space="preserve">C0148</t>
  </si>
  <si>
    <t xml:space="preserve">Myah</t>
  </si>
  <si>
    <t xml:space="preserve">Roman</t>
  </si>
  <si>
    <t xml:space="preserve">C0172</t>
  </si>
  <si>
    <t xml:space="preserve">Henry</t>
  </si>
  <si>
    <t xml:space="preserve">Kennedy</t>
  </si>
  <si>
    <t xml:space="preserve">C0104</t>
  </si>
  <si>
    <t xml:space="preserve">Diana</t>
  </si>
  <si>
    <t xml:space="preserve">Hunt</t>
  </si>
  <si>
    <t xml:space="preserve">C0001</t>
  </si>
  <si>
    <t xml:space="preserve">Firm</t>
  </si>
  <si>
    <t xml:space="preserve">Kamd</t>
  </si>
  <si>
    <t xml:space="preserve">Co</t>
  </si>
  <si>
    <t xml:space="preserve">N/A</t>
  </si>
  <si>
    <t xml:space="preserve">C0012</t>
  </si>
  <si>
    <t xml:space="preserve">Bridger CAL</t>
  </si>
  <si>
    <t xml:space="preserve">C0025</t>
  </si>
  <si>
    <t xml:space="preserve">Abdiel</t>
  </si>
  <si>
    <t xml:space="preserve">C0029</t>
  </si>
  <si>
    <t xml:space="preserve">Kenyon</t>
  </si>
  <si>
    <t xml:space="preserve">C0055</t>
  </si>
  <si>
    <t xml:space="preserve">Kylax</t>
  </si>
  <si>
    <t xml:space="preserve">C0121</t>
  </si>
  <si>
    <t xml:space="preserve">Esther</t>
  </si>
  <si>
    <t xml:space="preserve">C0174</t>
  </si>
  <si>
    <t xml:space="preserve">Marleez</t>
  </si>
  <si>
    <t xml:space="preserve">Types of data and levels of measurement</t>
  </si>
  <si>
    <r>
      <rPr>
        <b val="true"/>
        <sz val="9"/>
        <color rgb="FF002060"/>
        <rFont val="Arial"/>
        <family val="2"/>
        <charset val="1"/>
      </rPr>
      <t xml:space="preserve">Task 1: </t>
    </r>
    <r>
      <rPr>
        <sz val="9"/>
        <rFont val="Arial"/>
        <family val="2"/>
        <charset val="1"/>
      </rPr>
      <t xml:space="preserve">What are the types of data and the levels of measurement of the following variables: Cust ID, Mortgage, Year of sale.</t>
    </r>
  </si>
  <si>
    <t xml:space="preserve">Solution:</t>
  </si>
  <si>
    <t xml:space="preserve">Variable</t>
  </si>
  <si>
    <t xml:space="preserve">Type of data</t>
  </si>
  <si>
    <t xml:space="preserve">Level of measurement</t>
  </si>
  <si>
    <t xml:space="preserve">Comment</t>
  </si>
  <si>
    <t xml:space="preserve">Cust ID</t>
  </si>
  <si>
    <t xml:space="preserve">Categorical</t>
  </si>
  <si>
    <t xml:space="preserve">Nominal</t>
  </si>
  <si>
    <t xml:space="preserve">This variable has the same properties as ID.</t>
  </si>
  <si>
    <t xml:space="preserve">This is a Binary variable. Like a Yes/No question or Gender.</t>
  </si>
  <si>
    <t xml:space="preserve">Numerical, discrete</t>
  </si>
  <si>
    <t xml:space="preserve"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</si>
  <si>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Histograms. Graphing numerical data</t>
  </si>
  <si>
    <r>
      <rPr>
        <b val="true"/>
        <sz val="9"/>
        <color rgb="FF002060"/>
        <rFont val="Arial"/>
        <family val="2"/>
        <charset val="1"/>
      </rPr>
      <t xml:space="preserve">Task 2: </t>
    </r>
    <r>
      <rPr>
        <sz val="9"/>
        <rFont val="Arial"/>
        <family val="2"/>
        <charset val="1"/>
      </rPr>
      <t xml:space="preserve">Create a frequency distribution graph (that is a histogram with the highest possible number of bins - 267). Use data on all properties, no matter if sold or not.</t>
    </r>
  </si>
  <si>
    <r>
      <rPr>
        <b val="true"/>
        <sz val="9"/>
        <color rgb="FF002060"/>
        <rFont val="Arial"/>
        <family val="2"/>
        <charset val="1"/>
      </rPr>
      <t xml:space="preserve">Task 3: </t>
    </r>
    <r>
      <rPr>
        <sz val="9"/>
        <rFont val="Arial"/>
        <family val="2"/>
        <charset val="1"/>
      </rPr>
      <t xml:space="preserve">Create a histogram which represents the Price variable. Choose interval width (bins) of length $100,000. If you don't know how to do that, refer to the Course notes on descriptive statistics provided with the first lecture in this section.</t>
    </r>
  </si>
  <si>
    <t xml:space="preserve">              Use the data on all properties, no matter if sold or not.</t>
  </si>
  <si>
    <r>
      <rPr>
        <b val="true"/>
        <sz val="9"/>
        <color rgb="FF002060"/>
        <rFont val="Arial"/>
        <family val="2"/>
        <charset val="1"/>
      </rPr>
      <t xml:space="preserve">Task 4: </t>
    </r>
    <r>
      <rPr>
        <sz val="9"/>
        <rFont val="Arial"/>
        <family val="2"/>
        <charset val="1"/>
      </rPr>
      <t xml:space="preserve">Interpret the results.</t>
    </r>
  </si>
  <si>
    <t xml:space="preserve">Task 4:</t>
  </si>
  <si>
    <t xml:space="preserve">The histograms point to similar insights - most of the properties' prices are concentrated in the interval ($217,564.07 to 317,564.07)</t>
  </si>
  <si>
    <t xml:space="preserve">Scatter plot. Plotting numerical data; establishing relationship between variables.</t>
  </si>
  <si>
    <r>
      <rPr>
        <b val="true"/>
        <sz val="9"/>
        <color rgb="FF002060"/>
        <rFont val="Arial"/>
        <family val="2"/>
        <charset val="1"/>
      </rPr>
      <t xml:space="preserve">Task 5: </t>
    </r>
    <r>
      <rPr>
        <sz val="9"/>
        <rFont val="Arial"/>
        <family val="2"/>
        <charset val="1"/>
      </rPr>
      <t xml:space="preserve">Create a scatter plot showing the relationship between Price and Area. Use the data on all properties, no matter if sold or not. Interpret the results.</t>
    </r>
  </si>
  <si>
    <t xml:space="preserve">Task 5:</t>
  </si>
  <si>
    <t xml:space="preserve">The scatter plot shows a very strong linear relationship between Price and Area. This was to be expected as often RE companies price their property per square foot.</t>
  </si>
  <si>
    <t xml:space="preserve">Notice how for cheaper properties (lower areas respectively), the points are closer so the variance is smaller. The bigger the property, the bigger the difference in the price.</t>
  </si>
  <si>
    <t xml:space="preserve">Frequency distribution table. Pareto diagram.</t>
  </si>
  <si>
    <r>
      <rPr>
        <b val="true"/>
        <sz val="9"/>
        <color rgb="FF002060"/>
        <rFont val="Arial"/>
        <family val="2"/>
        <charset val="1"/>
      </rPr>
      <t xml:space="preserve">Task 6: </t>
    </r>
    <r>
      <rPr>
        <sz val="9"/>
        <color rgb="FF000000"/>
        <rFont val="Arial"/>
        <family val="2"/>
        <charset val="1"/>
      </rPr>
      <t xml:space="preserve">Create a frequency distribution table, where you list all the countries from which the company has buyers. Count the absolute frequency, the relative frequency and the cumulative frequency. </t>
    </r>
  </si>
  <si>
    <r>
      <rPr>
        <b val="true"/>
        <sz val="9"/>
        <color rgb="FF002060"/>
        <rFont val="Arial"/>
        <family val="2"/>
        <charset val="1"/>
      </rPr>
      <t xml:space="preserve">Task 7: </t>
    </r>
    <r>
      <rPr>
        <sz val="9"/>
        <color rgb="FF000000"/>
        <rFont val="Arial"/>
        <family val="2"/>
        <charset val="1"/>
      </rPr>
      <t xml:space="preserve">Create a Pareto diagram representing the data.</t>
    </r>
  </si>
  <si>
    <t xml:space="preserve">Frequency distribution table</t>
  </si>
  <si>
    <t xml:space="preserve">Frequency</t>
  </si>
  <si>
    <t xml:space="preserve">Relative frequency</t>
  </si>
  <si>
    <t xml:space="preserve">Cumulative frequency</t>
  </si>
  <si>
    <t xml:space="preserve">Total</t>
  </si>
  <si>
    <t xml:space="preserve">N.B. While a Pareto diagram is useless in this situation, it is still a good practice for you skills.</t>
  </si>
  <si>
    <t xml:space="preserve">Measures of central tendency, asymmetry and variability</t>
  </si>
  <si>
    <r>
      <rPr>
        <b val="true"/>
        <sz val="9"/>
        <color rgb="FF002060"/>
        <rFont val="Arial"/>
        <family val="2"/>
        <charset val="1"/>
      </rPr>
      <t xml:space="preserve">Task 8: </t>
    </r>
    <r>
      <rPr>
        <sz val="9"/>
        <color rgb="FF000000"/>
        <rFont val="Arial"/>
        <family val="2"/>
        <charset val="1"/>
      </rPr>
      <t xml:space="preserve">Calculate the mean, median, mode, skewness, variance and standard deviation of Price for all properties, no matter if sold or not.</t>
    </r>
  </si>
  <si>
    <r>
      <rPr>
        <b val="true"/>
        <sz val="9"/>
        <color rgb="FF002060"/>
        <rFont val="Arial"/>
        <family val="2"/>
        <charset val="1"/>
      </rPr>
      <t xml:space="preserve">Task 9</t>
    </r>
    <r>
      <rPr>
        <sz val="9"/>
        <color rgb="FF000000"/>
        <rFont val="Arial"/>
        <family val="2"/>
        <charset val="1"/>
      </rPr>
      <t xml:space="preserve">: Interpret the measures.</t>
    </r>
  </si>
  <si>
    <t xml:space="preserve">Task 8:</t>
  </si>
  <si>
    <t xml:space="preserve">Mean</t>
  </si>
  <si>
    <t xml:space="preserve">Median</t>
  </si>
  <si>
    <t xml:space="preserve">Mode</t>
  </si>
  <si>
    <t xml:space="preserve">Skew</t>
  </si>
  <si>
    <t xml:space="preserve">Variance</t>
  </si>
  <si>
    <t xml:space="preserve">St. dev.</t>
  </si>
  <si>
    <t xml:space="preserve">Task 9:</t>
  </si>
  <si>
    <t xml:space="preserve">We will only comment on the skew, as it is a bit tougher. The skew is right (positive). This means that most properties are relatively cheap with a tiny portion that is more expensive.</t>
  </si>
  <si>
    <t xml:space="preserve">Measures of relationship between variables</t>
  </si>
  <si>
    <r>
      <rPr>
        <b val="true"/>
        <sz val="9"/>
        <color rgb="FF002060"/>
        <rFont val="Arial"/>
        <family val="2"/>
        <charset val="1"/>
      </rPr>
      <t xml:space="preserve">Task 10: </t>
    </r>
    <r>
      <rPr>
        <sz val="9"/>
        <color rgb="FF000000"/>
        <rFont val="Arial"/>
        <family val="2"/>
        <charset val="1"/>
      </rPr>
      <t xml:space="preserve">Calculate the covariance and correlation coefficient between Price and Area, no matter if the property is sold or not. Is the result in line with the scatter plot?</t>
    </r>
  </si>
  <si>
    <t xml:space="preserve">Covariance</t>
  </si>
  <si>
    <t xml:space="preserve">Correlation</t>
  </si>
  <si>
    <t xml:space="preserve">Yes, the result is in line with the scatter plot. The two variables are greatly correlated.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</si>
</sst>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_(\$* #,##0.00_);_(\$* \(#,##0.00\);_(\$* \-??_);_(@_)"/>
    <numFmt numFmtId="168" formatCode="0%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sz val="11"/>
      <name val="Times New Roman"/>
      <family val="1"/>
    </font>
    <font>
      <b val="true"/>
      <sz val="12"/>
      <color rgb="FF002060"/>
      <name val="Arial"/>
      <family val="2"/>
    </font>
    <font>
      <sz val="9"/>
      <color rgb="FF595959"/>
      <name val="Calibri"/>
      <family val="2"/>
    </font>
    <font>
      <b val="true"/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00206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medium">
        <color rgb="FF002060"/>
      </top>
      <bottom style="thick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3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3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2060"/>
                </a:solidFill>
                <a:latin typeface="Arial"/>
              </a:defRPr>
            </a:pPr>
            <a:r>
              <a:rPr b="1" sz="1200" spc="-1" strike="noStrike">
                <a:solidFill>
                  <a:srgbClr val="002060"/>
                </a:solidFill>
                <a:latin typeface="Arial"/>
              </a:rPr>
              <a:t>Task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2060"/>
              </a:solidFill>
            </c:spPr>
          </c:marker>
          <c:dLbls>
            <c:numFmt formatCode="_(\$* #,##0.00_);_(\$* \(#,##0.00\);_(\$* \-??_);_(@_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365RE!$H$6:$H$272</c:f>
              <c:numCache>
                <c:formatCode>General</c:formatCode>
                <c:ptCount val="267"/>
                <c:pt idx="0">
                  <c:v>743.0856</c:v>
                </c:pt>
                <c:pt idx="1">
                  <c:v>756.2128</c:v>
                </c:pt>
                <c:pt idx="2">
                  <c:v>587.2808</c:v>
                </c:pt>
                <c:pt idx="3">
                  <c:v>1604.7464</c:v>
                </c:pt>
                <c:pt idx="4">
                  <c:v>1375.4508</c:v>
                </c:pt>
                <c:pt idx="5">
                  <c:v>675.19</c:v>
                </c:pt>
                <c:pt idx="6">
                  <c:v>670.886</c:v>
                </c:pt>
                <c:pt idx="7">
                  <c:v>720.8124</c:v>
                </c:pt>
                <c:pt idx="8">
                  <c:v>782.252</c:v>
                </c:pt>
                <c:pt idx="9">
                  <c:v>794.5184</c:v>
                </c:pt>
                <c:pt idx="10">
                  <c:v>1160.3584</c:v>
                </c:pt>
                <c:pt idx="11">
                  <c:v>1942.5028</c:v>
                </c:pt>
                <c:pt idx="12">
                  <c:v>794.5184</c:v>
                </c:pt>
                <c:pt idx="13">
                  <c:v>1109.2484</c:v>
                </c:pt>
                <c:pt idx="14">
                  <c:v>1400.952</c:v>
                </c:pt>
                <c:pt idx="15">
                  <c:v>1479.7152</c:v>
                </c:pt>
                <c:pt idx="16">
                  <c:v>790.5372</c:v>
                </c:pt>
                <c:pt idx="17">
                  <c:v>723.9328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720.7048</c:v>
                </c:pt>
                <c:pt idx="21">
                  <c:v>649.6888</c:v>
                </c:pt>
                <c:pt idx="22">
                  <c:v>1307.4476</c:v>
                </c:pt>
                <c:pt idx="23">
                  <c:v>618.3772</c:v>
                </c:pt>
                <c:pt idx="24">
                  <c:v>625.8016</c:v>
                </c:pt>
                <c:pt idx="25">
                  <c:v>1203.2908</c:v>
                </c:pt>
                <c:pt idx="26">
                  <c:v>670.886</c:v>
                </c:pt>
                <c:pt idx="27">
                  <c:v>1434.0928</c:v>
                </c:pt>
                <c:pt idx="28">
                  <c:v>781.0684</c:v>
                </c:pt>
                <c:pt idx="29">
                  <c:v>1596.3536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697.8936</c:v>
                </c:pt>
                <c:pt idx="33">
                  <c:v>625.8016</c:v>
                </c:pt>
                <c:pt idx="34">
                  <c:v>957.5324</c:v>
                </c:pt>
                <c:pt idx="35">
                  <c:v>722.9644</c:v>
                </c:pt>
                <c:pt idx="36">
                  <c:v>923.208</c:v>
                </c:pt>
                <c:pt idx="37">
                  <c:v>670.2404</c:v>
                </c:pt>
                <c:pt idx="38">
                  <c:v>785.48</c:v>
                </c:pt>
                <c:pt idx="39">
                  <c:v>798.2844</c:v>
                </c:pt>
                <c:pt idx="40">
                  <c:v>1121.9452</c:v>
                </c:pt>
                <c:pt idx="41">
                  <c:v>782.252</c:v>
                </c:pt>
                <c:pt idx="42">
                  <c:v>923.208</c:v>
                </c:pt>
                <c:pt idx="43">
                  <c:v>1434.0928</c:v>
                </c:pt>
                <c:pt idx="44">
                  <c:v>1160.3584</c:v>
                </c:pt>
                <c:pt idx="45">
                  <c:v>798.2844</c:v>
                </c:pt>
                <c:pt idx="46">
                  <c:v>733.1864</c:v>
                </c:pt>
                <c:pt idx="47">
                  <c:v>798.2844</c:v>
                </c:pt>
                <c:pt idx="48">
                  <c:v>733.1864</c:v>
                </c:pt>
                <c:pt idx="49">
                  <c:v>717.0464</c:v>
                </c:pt>
                <c:pt idx="50">
                  <c:v>747.4972</c:v>
                </c:pt>
                <c:pt idx="51">
                  <c:v>1121.9452</c:v>
                </c:pt>
                <c:pt idx="52">
                  <c:v>1121.9452</c:v>
                </c:pt>
                <c:pt idx="53">
                  <c:v>827.8744</c:v>
                </c:pt>
                <c:pt idx="54">
                  <c:v>747.4972</c:v>
                </c:pt>
                <c:pt idx="55">
                  <c:v>1608.8352</c:v>
                </c:pt>
                <c:pt idx="56">
                  <c:v>1132.0596</c:v>
                </c:pt>
                <c:pt idx="57">
                  <c:v>1383.8436</c:v>
                </c:pt>
                <c:pt idx="58">
                  <c:v>927.8348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798.4996</c:v>
                </c:pt>
                <c:pt idx="62">
                  <c:v>1305.6184</c:v>
                </c:pt>
                <c:pt idx="63">
                  <c:v>1121.9452</c:v>
                </c:pt>
                <c:pt idx="64">
                  <c:v>785.48</c:v>
                </c:pt>
                <c:pt idx="65">
                  <c:v>927.0816</c:v>
                </c:pt>
                <c:pt idx="66">
                  <c:v>1109.2484</c:v>
                </c:pt>
                <c:pt idx="67">
                  <c:v>649.7964</c:v>
                </c:pt>
                <c:pt idx="68">
                  <c:v>785.48</c:v>
                </c:pt>
                <c:pt idx="69">
                  <c:v>1596.3536</c:v>
                </c:pt>
                <c:pt idx="70">
                  <c:v>1121.9452</c:v>
                </c:pt>
                <c:pt idx="71">
                  <c:v>743.4084</c:v>
                </c:pt>
                <c:pt idx="72">
                  <c:v>756.2128</c:v>
                </c:pt>
                <c:pt idx="73">
                  <c:v>649.7964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1434.0928</c:v>
                </c:pt>
                <c:pt idx="78">
                  <c:v>782.252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1109.2484</c:v>
                </c:pt>
                <c:pt idx="86">
                  <c:v>579.7488</c:v>
                </c:pt>
                <c:pt idx="87">
                  <c:v>1128.4012</c:v>
                </c:pt>
                <c:pt idx="88">
                  <c:v>701.6596</c:v>
                </c:pt>
                <c:pt idx="89">
                  <c:v>1336.93</c:v>
                </c:pt>
                <c:pt idx="90">
                  <c:v>794.5184</c:v>
                </c:pt>
                <c:pt idx="91">
                  <c:v>1171.5488</c:v>
                </c:pt>
                <c:pt idx="92">
                  <c:v>794.5184</c:v>
                </c:pt>
                <c:pt idx="93">
                  <c:v>798.2844</c:v>
                </c:pt>
                <c:pt idx="94">
                  <c:v>798.2844</c:v>
                </c:pt>
                <c:pt idx="95">
                  <c:v>649.7964</c:v>
                </c:pt>
                <c:pt idx="96">
                  <c:v>1137.4396</c:v>
                </c:pt>
                <c:pt idx="97">
                  <c:v>1604.7464</c:v>
                </c:pt>
                <c:pt idx="98">
                  <c:v>675.19</c:v>
                </c:pt>
                <c:pt idx="99">
                  <c:v>649.6888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</c:v>
                </c:pt>
                <c:pt idx="104">
                  <c:v>794.5184</c:v>
                </c:pt>
                <c:pt idx="105">
                  <c:v>781.0684</c:v>
                </c:pt>
                <c:pt idx="106">
                  <c:v>720.8124</c:v>
                </c:pt>
                <c:pt idx="107">
                  <c:v>927.8348</c:v>
                </c:pt>
                <c:pt idx="108">
                  <c:v>927.8348</c:v>
                </c:pt>
                <c:pt idx="109">
                  <c:v>785.48</c:v>
                </c:pt>
                <c:pt idx="110">
                  <c:v>618.162</c:v>
                </c:pt>
                <c:pt idx="111">
                  <c:v>1109.2484</c:v>
                </c:pt>
                <c:pt idx="112">
                  <c:v>720.7048</c:v>
                </c:pt>
                <c:pt idx="113">
                  <c:v>720.8124</c:v>
                </c:pt>
                <c:pt idx="114">
                  <c:v>927.0816</c:v>
                </c:pt>
                <c:pt idx="115">
                  <c:v>798.2844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</c:v>
                </c:pt>
                <c:pt idx="120">
                  <c:v>923.208</c:v>
                </c:pt>
                <c:pt idx="121">
                  <c:v>781.0684</c:v>
                </c:pt>
                <c:pt idx="122">
                  <c:v>782.252</c:v>
                </c:pt>
                <c:pt idx="123">
                  <c:v>733.1864</c:v>
                </c:pt>
                <c:pt idx="124">
                  <c:v>733.1864</c:v>
                </c:pt>
                <c:pt idx="125">
                  <c:v>794.5184</c:v>
                </c:pt>
                <c:pt idx="126">
                  <c:v>756.2128</c:v>
                </c:pt>
                <c:pt idx="127">
                  <c:v>736.6296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</c:v>
                </c:pt>
                <c:pt idx="131">
                  <c:v>798.2844</c:v>
                </c:pt>
                <c:pt idx="132">
                  <c:v>827.8744</c:v>
                </c:pt>
                <c:pt idx="133">
                  <c:v>1160.3584</c:v>
                </c:pt>
                <c:pt idx="134">
                  <c:v>827.8744</c:v>
                </c:pt>
                <c:pt idx="135">
                  <c:v>723.8252</c:v>
                </c:pt>
                <c:pt idx="136">
                  <c:v>798.2844</c:v>
                </c:pt>
                <c:pt idx="137">
                  <c:v>1238.5836</c:v>
                </c:pt>
                <c:pt idx="138">
                  <c:v>723.8252</c:v>
                </c:pt>
                <c:pt idx="139">
                  <c:v>977.8688</c:v>
                </c:pt>
                <c:pt idx="140">
                  <c:v>1093.0008</c:v>
                </c:pt>
                <c:pt idx="141">
                  <c:v>927.8348</c:v>
                </c:pt>
                <c:pt idx="142">
                  <c:v>701.6596</c:v>
                </c:pt>
                <c:pt idx="143">
                  <c:v>680.57</c:v>
                </c:pt>
                <c:pt idx="144">
                  <c:v>723.9328</c:v>
                </c:pt>
                <c:pt idx="145">
                  <c:v>649.7964</c:v>
                </c:pt>
                <c:pt idx="146">
                  <c:v>649.7964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</c:v>
                </c:pt>
                <c:pt idx="150">
                  <c:v>1132.0596</c:v>
                </c:pt>
                <c:pt idx="151">
                  <c:v>720.382</c:v>
                </c:pt>
                <c:pt idx="152">
                  <c:v>733.1864</c:v>
                </c:pt>
                <c:pt idx="153">
                  <c:v>782.252</c:v>
                </c:pt>
                <c:pt idx="154">
                  <c:v>798.2844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</c:v>
                </c:pt>
                <c:pt idx="158">
                  <c:v>794.5184</c:v>
                </c:pt>
                <c:pt idx="159">
                  <c:v>794.5184</c:v>
                </c:pt>
                <c:pt idx="160">
                  <c:v>782.252</c:v>
                </c:pt>
                <c:pt idx="161">
                  <c:v>785.48</c:v>
                </c:pt>
                <c:pt idx="162">
                  <c:v>923.208</c:v>
                </c:pt>
                <c:pt idx="163">
                  <c:v>923.208</c:v>
                </c:pt>
                <c:pt idx="164">
                  <c:v>1434.0928</c:v>
                </c:pt>
                <c:pt idx="165">
                  <c:v>782.252</c:v>
                </c:pt>
                <c:pt idx="166">
                  <c:v>781.0684</c:v>
                </c:pt>
                <c:pt idx="167">
                  <c:v>618.3772</c:v>
                </c:pt>
                <c:pt idx="168">
                  <c:v>923.208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697.8936</c:v>
                </c:pt>
                <c:pt idx="173">
                  <c:v>670.886</c:v>
                </c:pt>
                <c:pt idx="174">
                  <c:v>782.252</c:v>
                </c:pt>
                <c:pt idx="175">
                  <c:v>743.4084</c:v>
                </c:pt>
                <c:pt idx="176">
                  <c:v>923.208</c:v>
                </c:pt>
                <c:pt idx="177">
                  <c:v>923.208</c:v>
                </c:pt>
                <c:pt idx="178">
                  <c:v>1769.482</c:v>
                </c:pt>
                <c:pt idx="179">
                  <c:v>410.7092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827.8744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1604.7464</c:v>
                </c:pt>
                <c:pt idx="186">
                  <c:v>587.2808</c:v>
                </c:pt>
                <c:pt idx="187">
                  <c:v>756.2128</c:v>
                </c:pt>
                <c:pt idx="188">
                  <c:v>743.0856</c:v>
                </c:pt>
                <c:pt idx="189">
                  <c:v>827.8744</c:v>
                </c:pt>
                <c:pt idx="190">
                  <c:v>1160.3584</c:v>
                </c:pt>
                <c:pt idx="191">
                  <c:v>743.0856</c:v>
                </c:pt>
                <c:pt idx="192">
                  <c:v>1160.3584</c:v>
                </c:pt>
                <c:pt idx="193">
                  <c:v>625.8016</c:v>
                </c:pt>
                <c:pt idx="194">
                  <c:v>756.2128</c:v>
                </c:pt>
                <c:pt idx="195">
                  <c:v>625.8016</c:v>
                </c:pt>
                <c:pt idx="196">
                  <c:v>1238.5836</c:v>
                </c:pt>
                <c:pt idx="197">
                  <c:v>713.7108</c:v>
                </c:pt>
                <c:pt idx="198">
                  <c:v>763.2068</c:v>
                </c:pt>
                <c:pt idx="199">
                  <c:v>798.4996</c:v>
                </c:pt>
                <c:pt idx="200">
                  <c:v>618.3772</c:v>
                </c:pt>
                <c:pt idx="201">
                  <c:v>1479.7152</c:v>
                </c:pt>
                <c:pt idx="202">
                  <c:v>1603.9932</c:v>
                </c:pt>
                <c:pt idx="203">
                  <c:v>1615.2912</c:v>
                </c:pt>
                <c:pt idx="204">
                  <c:v>784.1888</c:v>
                </c:pt>
                <c:pt idx="205">
                  <c:v>720.382</c:v>
                </c:pt>
                <c:pt idx="206">
                  <c:v>1596.3536</c:v>
                </c:pt>
                <c:pt idx="207">
                  <c:v>1121.9452</c:v>
                </c:pt>
                <c:pt idx="208">
                  <c:v>1596.3536</c:v>
                </c:pt>
                <c:pt idx="209">
                  <c:v>1596.3536</c:v>
                </c:pt>
                <c:pt idx="210">
                  <c:v>1273.8764</c:v>
                </c:pt>
                <c:pt idx="211">
                  <c:v>966.5708</c:v>
                </c:pt>
                <c:pt idx="212">
                  <c:v>1357.1588</c:v>
                </c:pt>
                <c:pt idx="213">
                  <c:v>1343.386</c:v>
                </c:pt>
                <c:pt idx="214">
                  <c:v>758.6876</c:v>
                </c:pt>
                <c:pt idx="215">
                  <c:v>789.246</c:v>
                </c:pt>
                <c:pt idx="216">
                  <c:v>789.246</c:v>
                </c:pt>
                <c:pt idx="217">
                  <c:v>733.1864</c:v>
                </c:pt>
                <c:pt idx="218">
                  <c:v>1611.848</c:v>
                </c:pt>
                <c:pt idx="219">
                  <c:v>789.246</c:v>
                </c:pt>
                <c:pt idx="220">
                  <c:v>1611.848</c:v>
                </c:pt>
                <c:pt idx="221">
                  <c:v>789.246</c:v>
                </c:pt>
                <c:pt idx="222">
                  <c:v>794.5184</c:v>
                </c:pt>
                <c:pt idx="223">
                  <c:v>1611.848</c:v>
                </c:pt>
                <c:pt idx="224">
                  <c:v>789.246</c:v>
                </c:pt>
                <c:pt idx="225">
                  <c:v>794.5184</c:v>
                </c:pt>
                <c:pt idx="226">
                  <c:v>1611.848</c:v>
                </c:pt>
                <c:pt idx="227">
                  <c:v>789.246</c:v>
                </c:pt>
                <c:pt idx="228">
                  <c:v>794.5184</c:v>
                </c:pt>
                <c:pt idx="229">
                  <c:v>1111.7232</c:v>
                </c:pt>
                <c:pt idx="230">
                  <c:v>785.48</c:v>
                </c:pt>
                <c:pt idx="231">
                  <c:v>1058.246</c:v>
                </c:pt>
                <c:pt idx="232">
                  <c:v>791.7208</c:v>
                </c:pt>
                <c:pt idx="233">
                  <c:v>1068.5756</c:v>
                </c:pt>
                <c:pt idx="234">
                  <c:v>1325.3092</c:v>
                </c:pt>
                <c:pt idx="235">
                  <c:v>1273.8764</c:v>
                </c:pt>
                <c:pt idx="236">
                  <c:v>798.4996</c:v>
                </c:pt>
                <c:pt idx="237">
                  <c:v>798.4996</c:v>
                </c:pt>
                <c:pt idx="238">
                  <c:v>798.4996</c:v>
                </c:pt>
                <c:pt idx="239">
                  <c:v>1058.246</c:v>
                </c:pt>
                <c:pt idx="240">
                  <c:v>618.162</c:v>
                </c:pt>
                <c:pt idx="241">
                  <c:v>1273.8764</c:v>
                </c:pt>
                <c:pt idx="242">
                  <c:v>798.4996</c:v>
                </c:pt>
                <c:pt idx="243">
                  <c:v>798.4996</c:v>
                </c:pt>
                <c:pt idx="244">
                  <c:v>798.4996</c:v>
                </c:pt>
                <c:pt idx="245">
                  <c:v>1058.246</c:v>
                </c:pt>
                <c:pt idx="246">
                  <c:v>1273.5536</c:v>
                </c:pt>
                <c:pt idx="247">
                  <c:v>798.4996</c:v>
                </c:pt>
                <c:pt idx="248">
                  <c:v>798.4996</c:v>
                </c:pt>
                <c:pt idx="249">
                  <c:v>798.2844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</c:v>
                </c:pt>
                <c:pt idx="257">
                  <c:v>1057.9232</c:v>
                </c:pt>
                <c:pt idx="258">
                  <c:v>606.326</c:v>
                </c:pt>
                <c:pt idx="259">
                  <c:v>1273.5536</c:v>
                </c:pt>
                <c:pt idx="260">
                  <c:v>798.2844</c:v>
                </c:pt>
                <c:pt idx="261">
                  <c:v>598.5788</c:v>
                </c:pt>
                <c:pt idx="262">
                  <c:v>1238.5836</c:v>
                </c:pt>
                <c:pt idx="263">
                  <c:v>794.5184</c:v>
                </c:pt>
                <c:pt idx="264">
                  <c:v>1013.2692</c:v>
                </c:pt>
                <c:pt idx="265">
                  <c:v>1074.7088</c:v>
                </c:pt>
                <c:pt idx="266">
                  <c:v>789.246</c:v>
                </c:pt>
              </c:numCache>
            </c:numRef>
          </c:xVal>
          <c:yVal>
            <c:numRef>
              <c:f>365RE!$I$6:$I$272</c:f>
              <c:numCache>
                <c:formatCode>General</c:formatCode>
                <c:ptCount val="267"/>
                <c:pt idx="0">
                  <c:v>246172.676</c:v>
                </c:pt>
                <c:pt idx="1">
                  <c:v>246331.904</c:v>
                </c:pt>
                <c:pt idx="2">
                  <c:v>209280.9104</c:v>
                </c:pt>
                <c:pt idx="3">
                  <c:v>452667.0064</c:v>
                </c:pt>
                <c:pt idx="4">
                  <c:v>467083.3132</c:v>
                </c:pt>
                <c:pt idx="5">
                  <c:v>203491.85</c:v>
                </c:pt>
                <c:pt idx="6">
                  <c:v>212520.826</c:v>
                </c:pt>
                <c:pt idx="7">
                  <c:v>198591.8488</c:v>
                </c:pt>
                <c:pt idx="8">
                  <c:v>265467.68</c:v>
                </c:pt>
                <c:pt idx="9">
                  <c:v>235633.2592</c:v>
                </c:pt>
                <c:pt idx="10">
                  <c:v>317473.8608</c:v>
                </c:pt>
                <c:pt idx="11">
                  <c:v>503790.2308</c:v>
                </c:pt>
                <c:pt idx="12">
                  <c:v>217786.376</c:v>
                </c:pt>
                <c:pt idx="13">
                  <c:v>460001.256</c:v>
                </c:pt>
                <c:pt idx="14">
                  <c:v>460001.256</c:v>
                </c:pt>
                <c:pt idx="15">
                  <c:v>448134.2688</c:v>
                </c:pt>
                <c:pt idx="16">
                  <c:v>249591.9948</c:v>
                </c:pt>
                <c:pt idx="17">
                  <c:v>196142.192</c:v>
                </c:pt>
                <c:pt idx="18">
                  <c:v>258572.4776</c:v>
                </c:pt>
                <c:pt idx="19">
                  <c:v>310831.2116</c:v>
                </c:pt>
                <c:pt idx="20">
                  <c:v>207281.5912</c:v>
                </c:pt>
                <c:pt idx="21">
                  <c:v>168834.0424</c:v>
                </c:pt>
                <c:pt idx="22">
                  <c:v>396973.8324</c:v>
                </c:pt>
                <c:pt idx="23">
                  <c:v>188743.1072</c:v>
                </c:pt>
                <c:pt idx="24">
                  <c:v>179674.0752</c:v>
                </c:pt>
                <c:pt idx="25">
                  <c:v>306363.6436</c:v>
                </c:pt>
                <c:pt idx="26">
                  <c:v>200300.634</c:v>
                </c:pt>
                <c:pt idx="27">
                  <c:v>382041.128</c:v>
                </c:pt>
                <c:pt idx="28">
                  <c:v>245572.7936</c:v>
                </c:pt>
                <c:pt idx="29">
                  <c:v>407214.2896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226342.8032</c:v>
                </c:pt>
                <c:pt idx="33">
                  <c:v>191389.8688</c:v>
                </c:pt>
                <c:pt idx="34">
                  <c:v>297008.9652</c:v>
                </c:pt>
                <c:pt idx="35">
                  <c:v>250773.1452</c:v>
                </c:pt>
                <c:pt idx="36">
                  <c:v>312211.144</c:v>
                </c:pt>
                <c:pt idx="37">
                  <c:v>190119.504</c:v>
                </c:pt>
                <c:pt idx="38">
                  <c:v>225050.52</c:v>
                </c:pt>
                <c:pt idx="39">
                  <c:v>261742.742</c:v>
                </c:pt>
                <c:pt idx="40">
                  <c:v>344530.8888</c:v>
                </c:pt>
                <c:pt idx="41">
                  <c:v>215410.276</c:v>
                </c:pt>
                <c:pt idx="42">
                  <c:v>252185.992</c:v>
                </c:pt>
                <c:pt idx="43">
                  <c:v>480545.8096</c:v>
                </c:pt>
                <c:pt idx="44">
                  <c:v>300385.6176</c:v>
                </c:pt>
                <c:pt idx="45">
                  <c:v>240539.3476</c:v>
                </c:pt>
                <c:pt idx="46">
                  <c:v>222138.716</c:v>
                </c:pt>
                <c:pt idx="47">
                  <c:v>228410.054</c:v>
                </c:pt>
                <c:pt idx="48">
                  <c:v>197053.5144</c:v>
                </c:pt>
                <c:pt idx="49">
                  <c:v>193660.6208</c:v>
                </c:pt>
                <c:pt idx="50">
                  <c:v>237060.1488</c:v>
                </c:pt>
                <c:pt idx="51">
                  <c:v>372001.6968</c:v>
                </c:pt>
                <c:pt idx="52">
                  <c:v>290031.2588</c:v>
                </c:pt>
                <c:pt idx="53">
                  <c:v>238811.064</c:v>
                </c:pt>
                <c:pt idx="54">
                  <c:v>199054.1992</c:v>
                </c:pt>
                <c:pt idx="55">
                  <c:v>496266.4064</c:v>
                </c:pt>
                <c:pt idx="56">
                  <c:v>346906.8932</c:v>
                </c:pt>
                <c:pt idx="57">
                  <c:v>376964.6156</c:v>
                </c:pt>
                <c:pt idx="58">
                  <c:v>315733.1536</c:v>
                </c:pt>
                <c:pt idx="59">
                  <c:v>188273.7304</c:v>
                </c:pt>
                <c:pt idx="60">
                  <c:v>253831.0248</c:v>
                </c:pt>
                <c:pt idx="61">
                  <c:v>278575.8688</c:v>
                </c:pt>
                <c:pt idx="62">
                  <c:v>402081.796</c:v>
                </c:pt>
                <c:pt idx="63">
                  <c:v>310832.5876</c:v>
                </c:pt>
                <c:pt idx="64">
                  <c:v>257183.48</c:v>
                </c:pt>
                <c:pt idx="65">
                  <c:v>326885.336</c:v>
                </c:pt>
                <c:pt idx="66">
                  <c:v>344568.7428</c:v>
                </c:pt>
                <c:pt idx="67">
                  <c:v>214631.6804</c:v>
                </c:pt>
                <c:pt idx="68">
                  <c:v>237207.68</c:v>
                </c:pt>
                <c:pt idx="69">
                  <c:v>464549.1904</c:v>
                </c:pt>
                <c:pt idx="70">
                  <c:v>310577.0396</c:v>
                </c:pt>
                <c:pt idx="71">
                  <c:v>205098.2108</c:v>
                </c:pt>
                <c:pt idx="72">
                  <c:v>248525.1168</c:v>
                </c:pt>
                <c:pt idx="73">
                  <c:v>224463.866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</c:v>
                </c:pt>
                <c:pt idx="77">
                  <c:v>432679.912</c:v>
                </c:pt>
                <c:pt idx="78">
                  <c:v>196220.048</c:v>
                </c:pt>
                <c:pt idx="79">
                  <c:v>323915.8112</c:v>
                </c:pt>
                <c:pt idx="80">
                  <c:v>200719.0152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</c:v>
                </c:pt>
                <c:pt idx="84">
                  <c:v>241671.52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212265.668</c:v>
                </c:pt>
                <c:pt idx="89">
                  <c:v>388515.14</c:v>
                </c:pt>
                <c:pt idx="90">
                  <c:v>263790.8144</c:v>
                </c:pt>
                <c:pt idx="91">
                  <c:v>367976.4576</c:v>
                </c:pt>
                <c:pt idx="92">
                  <c:v>243052.5904</c:v>
                </c:pt>
                <c:pt idx="93">
                  <c:v>269075.3016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354553.2324</c:v>
                </c:pt>
                <c:pt idx="97">
                  <c:v>456919.456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358525.5924</c:v>
                </c:pt>
                <c:pt idx="103">
                  <c:v>223917.336</c:v>
                </c:pt>
                <c:pt idx="104">
                  <c:v>201518.8944</c:v>
                </c:pt>
                <c:pt idx="105">
                  <c:v>269278.572</c:v>
                </c:pt>
                <c:pt idx="106">
                  <c:v>204808.1604</c:v>
                </c:pt>
                <c:pt idx="107">
                  <c:v>306878.4576</c:v>
                </c:pt>
                <c:pt idx="108">
                  <c:v>275394.2484</c:v>
                </c:pt>
                <c:pt idx="109">
                  <c:v>192092.24</c:v>
                </c:pt>
                <c:pt idx="110">
                  <c:v>165430.282</c:v>
                </c:pt>
                <c:pt idx="111">
                  <c:v>310223.2908</c:v>
                </c:pt>
                <c:pt idx="112">
                  <c:v>231552.3256</c:v>
                </c:pt>
                <c:pt idx="113">
                  <c:v>215774.2844</c:v>
                </c:pt>
                <c:pt idx="114">
                  <c:v>289727.9904</c:v>
                </c:pt>
                <c:pt idx="115">
                  <c:v>195874.944</c:v>
                </c:pt>
                <c:pt idx="116">
                  <c:v>357538.1952</c:v>
                </c:pt>
                <c:pt idx="117">
                  <c:v>239248.7512</c:v>
                </c:pt>
                <c:pt idx="118">
                  <c:v>382277.1488</c:v>
                </c:pt>
                <c:pt idx="119">
                  <c:v>248422.664</c:v>
                </c:pt>
                <c:pt idx="120">
                  <c:v>242740.656</c:v>
                </c:pt>
                <c:pt idx="121">
                  <c:v>253025.7772</c:v>
                </c:pt>
                <c:pt idx="122">
                  <c:v>234172.388</c:v>
                </c:pt>
                <c:pt idx="123">
                  <c:v>200678.7512</c:v>
                </c:pt>
                <c:pt idx="124">
                  <c:v>226578.512</c:v>
                </c:pt>
                <c:pt idx="125">
                  <c:v>200148.8944</c:v>
                </c:pt>
                <c:pt idx="126">
                  <c:v>218585.9248</c:v>
                </c:pt>
                <c:pt idx="127">
                  <c:v>198841.6952</c:v>
                </c:pt>
                <c:pt idx="128">
                  <c:v>252927.84</c:v>
                </c:pt>
                <c:pt idx="129">
                  <c:v>225290.2204</c:v>
                </c:pt>
                <c:pt idx="130">
                  <c:v>234750.586</c:v>
                </c:pt>
                <c:pt idx="131">
                  <c:v>287466.4116</c:v>
                </c:pt>
                <c:pt idx="132">
                  <c:v>229464.7112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230216.2192</c:v>
                </c:pt>
                <c:pt idx="137">
                  <c:v>410932.6732</c:v>
                </c:pt>
                <c:pt idx="138">
                  <c:v>214341.3364</c:v>
                </c:pt>
                <c:pt idx="139">
                  <c:v>248274.3136</c:v>
                </c:pt>
                <c:pt idx="140">
                  <c:v>390494.2712</c:v>
                </c:pt>
                <c:pt idx="141">
                  <c:v>293876.2748</c:v>
                </c:pt>
                <c:pt idx="142">
                  <c:v>204286.6668</c:v>
                </c:pt>
                <c:pt idx="143">
                  <c:v>230154.53</c:v>
                </c:pt>
                <c:pt idx="144">
                  <c:v>228170.0256</c:v>
                </c:pt>
                <c:pt idx="145">
                  <c:v>205085.4048</c:v>
                </c:pt>
                <c:pt idx="146">
                  <c:v>177555.064</c:v>
                </c:pt>
                <c:pt idx="147">
                  <c:v>217748.48</c:v>
                </c:pt>
                <c:pt idx="148">
                  <c:v>247739.44</c:v>
                </c:pt>
                <c:pt idx="149">
                  <c:v>484458.0304</c:v>
                </c:pt>
                <c:pt idx="150">
                  <c:v>356506.37</c:v>
                </c:pt>
                <c:pt idx="151">
                  <c:v>197869.364</c:v>
                </c:pt>
                <c:pt idx="152">
                  <c:v>236608.9528</c:v>
                </c:pt>
                <c:pt idx="153">
                  <c:v>208930.812</c:v>
                </c:pt>
                <c:pt idx="154">
                  <c:v>263123.4208</c:v>
                </c:pt>
                <c:pt idx="155">
                  <c:v>286433.5728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</c:v>
                </c:pt>
                <c:pt idx="159">
                  <c:v>241620.4832</c:v>
                </c:pt>
                <c:pt idx="160">
                  <c:v>235762.34</c:v>
                </c:pt>
                <c:pt idx="161">
                  <c:v>236639.56</c:v>
                </c:pt>
                <c:pt idx="162">
                  <c:v>294807.648</c:v>
                </c:pt>
                <c:pt idx="163">
                  <c:v>293828.688</c:v>
                </c:pt>
                <c:pt idx="164">
                  <c:v>412856.5616</c:v>
                </c:pt>
                <c:pt idx="165">
                  <c:v>224076.836</c:v>
                </c:pt>
                <c:pt idx="166">
                  <c:v>258015.6144</c:v>
                </c:pt>
                <c:pt idx="167">
                  <c:v>153466.7124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219865.7608</c:v>
                </c:pt>
                <c:pt idx="173">
                  <c:v>204292.494</c:v>
                </c:pt>
                <c:pt idx="174">
                  <c:v>261579.892</c:v>
                </c:pt>
                <c:pt idx="175">
                  <c:v>222867.4208</c:v>
                </c:pt>
                <c:pt idx="176">
                  <c:v>291494.36</c:v>
                </c:pt>
                <c:pt idx="177">
                  <c:v>296483.144</c:v>
                </c:pt>
                <c:pt idx="178">
                  <c:v>532877.384</c:v>
                </c:pt>
                <c:pt idx="179">
                  <c:v>117564.0716</c:v>
                </c:pt>
                <c:pt idx="180">
                  <c:v>317196.4</c:v>
                </c:pt>
                <c:pt idx="181">
                  <c:v>264142.16</c:v>
                </c:pt>
                <c:pt idx="182">
                  <c:v>222947.2088</c:v>
                </c:pt>
                <c:pt idx="183">
                  <c:v>250312.5344</c:v>
                </c:pt>
                <c:pt idx="184">
                  <c:v>246050.404</c:v>
                </c:pt>
                <c:pt idx="185">
                  <c:v>529317.2832</c:v>
                </c:pt>
                <c:pt idx="186">
                  <c:v>169158.2944</c:v>
                </c:pt>
                <c:pt idx="187">
                  <c:v>206958.712</c:v>
                </c:pt>
                <c:pt idx="188">
                  <c:v>206445.4232</c:v>
                </c:pt>
                <c:pt idx="189">
                  <c:v>239341.5808</c:v>
                </c:pt>
                <c:pt idx="190">
                  <c:v>398903.4224</c:v>
                </c:pt>
                <c:pt idx="191">
                  <c:v>210745.1664</c:v>
                </c:pt>
                <c:pt idx="192">
                  <c:v>331154.8784</c:v>
                </c:pt>
                <c:pt idx="193">
                  <c:v>204434.6784</c:v>
                </c:pt>
                <c:pt idx="194">
                  <c:v>189194.3072</c:v>
                </c:pt>
                <c:pt idx="195">
                  <c:v>204027.0912</c:v>
                </c:pt>
                <c:pt idx="196">
                  <c:v>400865.916</c:v>
                </c:pt>
                <c:pt idx="197">
                  <c:v>217787.7104</c:v>
                </c:pt>
                <c:pt idx="198">
                  <c:v>219630.9012</c:v>
                </c:pt>
                <c:pt idx="199">
                  <c:v>244624.872</c:v>
                </c:pt>
                <c:pt idx="200">
                  <c:v>163162.8792</c:v>
                </c:pt>
                <c:pt idx="201">
                  <c:v>401302.8192</c:v>
                </c:pt>
                <c:pt idx="202">
                  <c:v>538271.7356</c:v>
                </c:pt>
                <c:pt idx="203">
                  <c:v>461464.992</c:v>
                </c:pt>
                <c:pt idx="204">
                  <c:v>275812.4928</c:v>
                </c:pt>
                <c:pt idx="205">
                  <c:v>216552.712</c:v>
                </c:pt>
                <c:pt idx="206">
                  <c:v>495570.4448</c:v>
                </c:pt>
                <c:pt idx="207">
                  <c:v>388656.8064</c:v>
                </c:pt>
                <c:pt idx="208">
                  <c:v>495024.0912</c:v>
                </c:pt>
                <c:pt idx="209">
                  <c:v>526947.1632</c:v>
                </c:pt>
                <c:pt idx="210">
                  <c:v>427236.0996</c:v>
                </c:pt>
                <c:pt idx="211">
                  <c:v>327044.3684</c:v>
                </c:pt>
                <c:pt idx="212">
                  <c:v>385447.6872</c:v>
                </c:pt>
                <c:pt idx="213">
                  <c:v>401894.818</c:v>
                </c:pt>
                <c:pt idx="214">
                  <c:v>264275.7824</c:v>
                </c:pt>
                <c:pt idx="215">
                  <c:v>231348.928</c:v>
                </c:pt>
                <c:pt idx="216">
                  <c:v>264238.95</c:v>
                </c:pt>
                <c:pt idx="217">
                  <c:v>217357.6328</c:v>
                </c:pt>
                <c:pt idx="218">
                  <c:v>482404.312</c:v>
                </c:pt>
                <c:pt idx="219">
                  <c:v>228937.896</c:v>
                </c:pt>
                <c:pt idx="220">
                  <c:v>498994.032</c:v>
                </c:pt>
                <c:pt idx="221">
                  <c:v>256376.276</c:v>
                </c:pt>
                <c:pt idx="222">
                  <c:v>255243.1088</c:v>
                </c:pt>
                <c:pt idx="223">
                  <c:v>506786.664</c:v>
                </c:pt>
                <c:pt idx="224">
                  <c:v>233172.49</c:v>
                </c:pt>
                <c:pt idx="225">
                  <c:v>233834.0048</c:v>
                </c:pt>
                <c:pt idx="226">
                  <c:v>523373.448</c:v>
                </c:pt>
                <c:pt idx="227">
                  <c:v>228872.912</c:v>
                </c:pt>
                <c:pt idx="228">
                  <c:v>208655.6704</c:v>
                </c:pt>
                <c:pt idx="229">
                  <c:v>322952.5584</c:v>
                </c:pt>
                <c:pt idx="230">
                  <c:v>216826</c:v>
                </c:pt>
                <c:pt idx="231">
                  <c:v>298730.404</c:v>
                </c:pt>
                <c:pt idx="232">
                  <c:v>230495.0064</c:v>
                </c:pt>
                <c:pt idx="233">
                  <c:v>346048.0408</c:v>
                </c:pt>
                <c:pt idx="234">
                  <c:v>377043.5956</c:v>
                </c:pt>
                <c:pt idx="235">
                  <c:v>413761.7064</c:v>
                </c:pt>
                <c:pt idx="236">
                  <c:v>212644.3948</c:v>
                </c:pt>
                <c:pt idx="237">
                  <c:v>250415.382</c:v>
                </c:pt>
                <c:pt idx="238">
                  <c:v>219252.892</c:v>
                </c:pt>
                <c:pt idx="239">
                  <c:v>264011.698</c:v>
                </c:pt>
                <c:pt idx="240">
                  <c:v>211406.868</c:v>
                </c:pt>
                <c:pt idx="241">
                  <c:v>396330.2908</c:v>
                </c:pt>
                <c:pt idx="242">
                  <c:v>227072.8784</c:v>
                </c:pt>
                <c:pt idx="243">
                  <c:v>276323.8656</c:v>
                </c:pt>
                <c:pt idx="244">
                  <c:v>230943.3796</c:v>
                </c:pt>
                <c:pt idx="245">
                  <c:v>315382.11</c:v>
                </c:pt>
                <c:pt idx="246">
                  <c:v>372016.5616</c:v>
                </c:pt>
                <c:pt idx="247">
                  <c:v>237680.8752</c:v>
                </c:pt>
                <c:pt idx="248">
                  <c:v>234032.884</c:v>
                </c:pt>
                <c:pt idx="249">
                  <c:v>273165.5768</c:v>
                </c:pt>
                <c:pt idx="250">
                  <c:v>271227.4944</c:v>
                </c:pt>
                <c:pt idx="251">
                  <c:v>349865.2224</c:v>
                </c:pt>
                <c:pt idx="252">
                  <c:v>199730.734</c:v>
                </c:pt>
                <c:pt idx="253">
                  <c:v>338482.4544</c:v>
                </c:pt>
                <c:pt idx="254">
                  <c:v>351304.5776</c:v>
                </c:pt>
                <c:pt idx="255">
                  <c:v>338472.1328</c:v>
                </c:pt>
                <c:pt idx="256">
                  <c:v>212916.3568</c:v>
                </c:pt>
                <c:pt idx="257">
                  <c:v>308660.8032</c:v>
                </c:pt>
                <c:pt idx="258">
                  <c:v>147343.694</c:v>
                </c:pt>
                <c:pt idx="259">
                  <c:v>448574.6704</c:v>
                </c:pt>
                <c:pt idx="260">
                  <c:v>255337.898</c:v>
                </c:pt>
                <c:pt idx="261">
                  <c:v>175773.5856</c:v>
                </c:pt>
                <c:pt idx="262">
                  <c:v>322610.7392</c:v>
                </c:pt>
                <c:pt idx="263">
                  <c:v>279191.256</c:v>
                </c:pt>
                <c:pt idx="264">
                  <c:v>287996.5296</c:v>
                </c:pt>
                <c:pt idx="265">
                  <c:v>365868.7776</c:v>
                </c:pt>
                <c:pt idx="266">
                  <c:v>199216.404</c:v>
                </c:pt>
              </c:numCache>
            </c:numRef>
          </c:yVal>
          <c:smooth val="0"/>
        </c:ser>
        <c:axId val="60881576"/>
        <c:axId val="19344819"/>
      </c:scatterChart>
      <c:valAx>
        <c:axId val="608815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44819"/>
        <c:crosses val="autoZero"/>
        <c:crossBetween val="midCat"/>
      </c:valAx>
      <c:valAx>
        <c:axId val="19344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.00_);_(\$* \(#,##0.00\);_(\$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815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2060"/>
                </a:solidFill>
                <a:latin typeface="Arial"/>
              </a:defRPr>
            </a:pPr>
            <a:r>
              <a:rPr b="1" sz="1200" spc="-1" strike="noStrike">
                <a:solidFill>
                  <a:srgbClr val="002060"/>
                </a:solidFill>
                <a:latin typeface="Arial"/>
              </a:rPr>
              <a:t>Task 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69088825"/>
        <c:axId val="65515501"/>
      </c:barChart>
      <c:lineChart>
        <c:grouping val="standard"/>
        <c:varyColors val="0"/>
        <c:ser>
          <c:idx val="1"/>
          <c:order val="1"/>
          <c:tx>
            <c:strRef>
              <c:f>"Cumulative"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numFmt formatCode="0%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6,7'!$E$13:$E$20</c:f>
              <c:numCache>
                <c:formatCode>General</c:formatCode>
                <c:ptCount val="8"/>
                <c:pt idx="0">
                  <c:v>0.907692307692308</c:v>
                </c:pt>
                <c:pt idx="1">
                  <c:v>0.943589743589744</c:v>
                </c:pt>
                <c:pt idx="2">
                  <c:v>0.964102564102564</c:v>
                </c:pt>
                <c:pt idx="3">
                  <c:v>0.974358974358974</c:v>
                </c:pt>
                <c:pt idx="4">
                  <c:v>0.984615384615385</c:v>
                </c:pt>
                <c:pt idx="5">
                  <c:v>0.98974358974359</c:v>
                </c:pt>
                <c:pt idx="6">
                  <c:v>0.994871794871795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081150"/>
        <c:axId val="87533161"/>
      </c:lineChart>
      <c:catAx>
        <c:axId val="690888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15501"/>
        <c:crosses val="autoZero"/>
        <c:auto val="1"/>
        <c:lblAlgn val="ctr"/>
        <c:lblOffset val="100"/>
      </c:catAx>
      <c:valAx>
        <c:axId val="655155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88825"/>
        <c:crosses val="autoZero"/>
      </c:valAx>
      <c:catAx>
        <c:axId val="3108115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33161"/>
        <c:crosses val="autoZero"/>
        <c:auto val="1"/>
        <c:lblAlgn val="ctr"/>
        <c:lblOffset val="100"/>
      </c:catAx>
      <c:valAx>
        <c:axId val="87533161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81150"/>
        <c:crosses val="max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601920</xdr:colOff>
      <xdr:row>10</xdr:row>
      <xdr:rowOff>7560</xdr:rowOff>
    </xdr:from>
    <xdr:to>
      <xdr:col>22</xdr:col>
      <xdr:colOff>296640</xdr:colOff>
      <xdr:row>28</xdr:row>
      <xdr:rowOff>144360</xdr:rowOff>
    </xdr:to>
    <xdr:sp>
      <xdr:nvSpPr>
        <xdr:cNvPr id="0" name="CustomShape 1"/>
        <xdr:cNvSpPr/>
      </xdr:nvSpPr>
      <xdr:spPr>
        <a:xfrm>
          <a:off x="9145080" y="1562040"/>
          <a:ext cx="9173880" cy="27428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45720</xdr:colOff>
      <xdr:row>9</xdr:row>
      <xdr:rowOff>137160</xdr:rowOff>
    </xdr:from>
    <xdr:to>
      <xdr:col>10</xdr:col>
      <xdr:colOff>350280</xdr:colOff>
      <xdr:row>28</xdr:row>
      <xdr:rowOff>129240</xdr:rowOff>
    </xdr:to>
    <xdr:sp>
      <xdr:nvSpPr>
        <xdr:cNvPr id="1" name="CustomShape 1"/>
        <xdr:cNvSpPr/>
      </xdr:nvSpPr>
      <xdr:spPr>
        <a:xfrm>
          <a:off x="223200" y="1546560"/>
          <a:ext cx="8670240" cy="27432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7</xdr:row>
      <xdr:rowOff>0</xdr:rowOff>
    </xdr:from>
    <xdr:to>
      <xdr:col>6</xdr:col>
      <xdr:colOff>555840</xdr:colOff>
      <xdr:row>25</xdr:row>
      <xdr:rowOff>136800</xdr:rowOff>
    </xdr:to>
    <xdr:graphicFrame>
      <xdr:nvGraphicFramePr>
        <xdr:cNvPr id="2" name="Chart 3"/>
        <xdr:cNvGraphicFramePr/>
      </xdr:nvGraphicFramePr>
      <xdr:xfrm>
        <a:off x="177480" y="1097280"/>
        <a:ext cx="576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388800</xdr:colOff>
      <xdr:row>7</xdr:row>
      <xdr:rowOff>15120</xdr:rowOff>
    </xdr:from>
    <xdr:to>
      <xdr:col>19</xdr:col>
      <xdr:colOff>205560</xdr:colOff>
      <xdr:row>24</xdr:row>
      <xdr:rowOff>83520</xdr:rowOff>
    </xdr:to>
    <xdr:graphicFrame>
      <xdr:nvGraphicFramePr>
        <xdr:cNvPr id="3" name="Chart 2"/>
        <xdr:cNvGraphicFramePr/>
      </xdr:nvGraphicFramePr>
      <xdr:xfrm>
        <a:off x="9514800" y="1119960"/>
        <a:ext cx="6926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73"/>
  <sheetViews>
    <sheetView showFormulas="false" showGridLines="false" showRowColHeaders="true" showZeros="true" rightToLeft="false" tabSelected="false" showOutlineSymbols="true" defaultGridColor="true" view="normal" topLeftCell="A1" colorId="64" zoomScale="102" zoomScaleNormal="102" zoomScalePageLayoutView="100" workbookViewId="0">
      <pane xSplit="0" ySplit="5" topLeftCell="A6" activePane="bottomLeft" state="frozen"/>
      <selection pane="topLeft" activeCell="A1" activeCellId="0" sqref="A1"/>
      <selection pane="bottomLeft" activeCell="AC13" activeCellId="0" sqref="AC13"/>
    </sheetView>
  </sheetViews>
  <sheetFormatPr defaultRowHeight="1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4.55"/>
    <col collapsed="false" customWidth="true" hidden="false" outlineLevel="0" max="3" min="3" style="1" width="7.34"/>
    <col collapsed="false" customWidth="true" hidden="false" outlineLevel="0" max="4" min="4" style="1" width="10.11"/>
    <col collapsed="false" customWidth="false" hidden="false" outlineLevel="0" max="5" min="5" style="2" width="11.44"/>
    <col collapsed="false" customWidth="true" hidden="false" outlineLevel="0" max="6" min="6" style="1" width="13.89"/>
    <col collapsed="false" customWidth="true" hidden="false" outlineLevel="0" max="7" min="7" style="1" width="10.22"/>
    <col collapsed="false" customWidth="true" hidden="false" outlineLevel="0" max="8" min="8" style="1" width="8.11"/>
    <col collapsed="false" customWidth="true" hidden="false" outlineLevel="0" max="9" min="9" style="1" width="10.78"/>
    <col collapsed="false" customWidth="true" hidden="false" outlineLevel="0" max="10" min="10" style="1" width="5.78"/>
    <col collapsed="false" customWidth="true" hidden="false" outlineLevel="0" max="11" min="11" style="1" width="2"/>
    <col collapsed="false" customWidth="true" hidden="false" outlineLevel="0" max="12" min="12" style="2" width="10.22"/>
    <col collapsed="false" customWidth="true" hidden="false" outlineLevel="0" max="13" min="13" style="3" width="7.34"/>
    <col collapsed="false" customWidth="true" hidden="false" outlineLevel="0" max="15" min="14" style="1" width="9.55"/>
    <col collapsed="false" customWidth="true" hidden="false" outlineLevel="0" max="16" min="16" style="2" width="19.44"/>
    <col collapsed="false" customWidth="true" hidden="false" outlineLevel="0" max="17" min="17" style="2" width="6.78"/>
    <col collapsed="false" customWidth="true" hidden="false" outlineLevel="0" max="18" min="18" style="2" width="4.34"/>
    <col collapsed="false" customWidth="true" hidden="true" outlineLevel="0" max="20" min="19" style="2" width="2.55"/>
    <col collapsed="false" customWidth="true" hidden="false" outlineLevel="0" max="21" min="21" style="4" width="6.78"/>
    <col collapsed="false" customWidth="true" hidden="false" outlineLevel="0" max="22" min="22" style="4" width="7.44"/>
    <col collapsed="false" customWidth="true" hidden="false" outlineLevel="0" max="23" min="23" style="4" width="8"/>
    <col collapsed="false" customWidth="true" hidden="false" outlineLevel="0" max="24" min="24" style="4" width="8.66"/>
    <col collapsed="false" customWidth="true" hidden="false" outlineLevel="0" max="25" min="25" style="4" width="13.89"/>
    <col collapsed="false" customWidth="true" hidden="false" outlineLevel="0" max="26" min="26" style="4" width="8.33"/>
    <col collapsed="false" customWidth="true" hidden="false" outlineLevel="0" max="27" min="27" style="4" width="6.44"/>
    <col collapsed="false" customWidth="true" hidden="false" outlineLevel="0" max="1025" min="28" style="1" width="15.11"/>
  </cols>
  <sheetData>
    <row r="1" customFormat="false" ht="15.6" hidden="false" customHeight="false" outlineLevel="0" collapsed="false">
      <c r="B1" s="5" t="s">
        <v>0</v>
      </c>
      <c r="M1" s="2"/>
      <c r="W1" s="2"/>
    </row>
    <row r="2" customFormat="false" ht="12" hidden="false" customHeight="false" outlineLevel="0" collapsed="false">
      <c r="B2" s="6" t="s">
        <v>1</v>
      </c>
      <c r="M2" s="2"/>
      <c r="W2" s="2"/>
    </row>
    <row r="3" customFormat="false" ht="12" hidden="false" customHeight="false" outlineLevel="0" collapsed="false">
      <c r="B3" s="6"/>
      <c r="M3" s="2"/>
      <c r="W3" s="2"/>
    </row>
    <row r="4" customFormat="false" ht="15" hidden="false" customHeight="true" outlineLevel="0" collapsed="false">
      <c r="B4" s="7" t="s">
        <v>2</v>
      </c>
      <c r="C4" s="7"/>
      <c r="D4" s="7"/>
      <c r="E4" s="7"/>
      <c r="F4" s="7"/>
      <c r="G4" s="7"/>
      <c r="H4" s="7"/>
      <c r="I4" s="7"/>
      <c r="J4" s="7"/>
      <c r="L4" s="7" t="s">
        <v>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3.8" hidden="false" customHeight="true" outlineLevel="0" collapsed="false"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/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  <c r="S5" s="8" t="s">
        <v>20</v>
      </c>
      <c r="T5" s="8" t="s">
        <v>21</v>
      </c>
      <c r="U5" s="8" t="s">
        <v>22</v>
      </c>
      <c r="V5" s="8" t="s">
        <v>23</v>
      </c>
      <c r="W5" s="8" t="s">
        <v>24</v>
      </c>
      <c r="X5" s="8" t="s">
        <v>25</v>
      </c>
      <c r="Y5" s="8" t="s">
        <v>26</v>
      </c>
      <c r="Z5" s="8" t="s">
        <v>27</v>
      </c>
      <c r="AA5" s="8" t="s">
        <v>28</v>
      </c>
    </row>
    <row r="6" customFormat="false" ht="14.25" hidden="false" customHeight="true" outlineLevel="0" collapsed="false">
      <c r="B6" s="9" t="n">
        <f aca="false">C6*1000+G6</f>
        <v>1030</v>
      </c>
      <c r="C6" s="10" t="n">
        <v>1</v>
      </c>
      <c r="D6" s="10" t="n">
        <v>2005</v>
      </c>
      <c r="E6" s="10" t="n">
        <v>11</v>
      </c>
      <c r="F6" s="11" t="s">
        <v>29</v>
      </c>
      <c r="G6" s="12" t="n">
        <v>30</v>
      </c>
      <c r="H6" s="13" t="n">
        <v>743.0856</v>
      </c>
      <c r="I6" s="14" t="n">
        <v>246172.676</v>
      </c>
      <c r="J6" s="14" t="s">
        <v>30</v>
      </c>
      <c r="K6" s="14"/>
      <c r="L6" s="11" t="s">
        <v>31</v>
      </c>
      <c r="M6" s="11" t="s">
        <v>32</v>
      </c>
      <c r="N6" s="1" t="s">
        <v>33</v>
      </c>
      <c r="O6" s="1" t="s">
        <v>34</v>
      </c>
      <c r="P6" s="10" t="n">
        <f aca="false">D6-R6</f>
        <v>19</v>
      </c>
      <c r="Q6" s="10" t="str">
        <f aca="false">IF(P6&lt;26,"18-25",IF(P6&lt;36,"26-35",IF(P6&lt;46,"36-45",IF(P6&lt;56,"46-55",IF(P6&lt;66,"56-65","65+")))))</f>
        <v>18-25</v>
      </c>
      <c r="R6" s="1" t="n">
        <v>1986</v>
      </c>
      <c r="S6" s="10" t="n">
        <v>6</v>
      </c>
      <c r="T6" s="10" t="n">
        <v>21</v>
      </c>
      <c r="U6" s="11" t="s">
        <v>35</v>
      </c>
      <c r="V6" s="11" t="s">
        <v>36</v>
      </c>
      <c r="W6" s="11" t="s">
        <v>37</v>
      </c>
      <c r="X6" s="11" t="s">
        <v>38</v>
      </c>
      <c r="Y6" s="10" t="n">
        <v>5</v>
      </c>
      <c r="Z6" s="11" t="s">
        <v>39</v>
      </c>
      <c r="AA6" s="11" t="s">
        <v>40</v>
      </c>
    </row>
    <row r="7" customFormat="false" ht="14.25" hidden="false" customHeight="true" outlineLevel="0" collapsed="false">
      <c r="B7" s="9" t="n">
        <f aca="false">C7*1000+G7</f>
        <v>1029</v>
      </c>
      <c r="C7" s="10" t="n">
        <v>1</v>
      </c>
      <c r="D7" s="10" t="n">
        <v>2005</v>
      </c>
      <c r="E7" s="10" t="n">
        <v>10</v>
      </c>
      <c r="F7" s="11" t="s">
        <v>29</v>
      </c>
      <c r="G7" s="12" t="n">
        <v>29</v>
      </c>
      <c r="H7" s="13" t="n">
        <v>756.2128</v>
      </c>
      <c r="I7" s="14" t="n">
        <v>246331.904</v>
      </c>
      <c r="J7" s="14" t="s">
        <v>30</v>
      </c>
      <c r="K7" s="14"/>
      <c r="L7" s="11" t="s">
        <v>41</v>
      </c>
      <c r="M7" s="11" t="s">
        <v>32</v>
      </c>
      <c r="N7" s="1" t="s">
        <v>42</v>
      </c>
      <c r="O7" s="1" t="s">
        <v>43</v>
      </c>
      <c r="P7" s="10" t="n">
        <f aca="false">IF((D7-R7)=0," ",D7-R7)</f>
        <v>22</v>
      </c>
      <c r="Q7" s="10" t="str">
        <f aca="false">IF(P7&lt;26,"18-25",IF(P7&lt;36,"26-35",IF(P7&lt;46,"36-45",IF(P7&lt;56,"46-55",IF(P7&lt;66,"56-65","65+")))))</f>
        <v>18-25</v>
      </c>
      <c r="R7" s="1" t="n">
        <v>1983</v>
      </c>
      <c r="S7" s="10" t="n">
        <v>2</v>
      </c>
      <c r="T7" s="10" t="n">
        <v>24</v>
      </c>
      <c r="U7" s="11" t="s">
        <v>35</v>
      </c>
      <c r="V7" s="11" t="s">
        <v>36</v>
      </c>
      <c r="W7" s="11" t="s">
        <v>37</v>
      </c>
      <c r="X7" s="11" t="s">
        <v>38</v>
      </c>
      <c r="Y7" s="10" t="n">
        <v>5</v>
      </c>
      <c r="Z7" s="11" t="s">
        <v>39</v>
      </c>
      <c r="AA7" s="11" t="s">
        <v>40</v>
      </c>
    </row>
    <row r="8" customFormat="false" ht="14.25" hidden="false" customHeight="true" outlineLevel="0" collapsed="false">
      <c r="B8" s="9" t="n">
        <f aca="false">C8*1000+G8</f>
        <v>2002</v>
      </c>
      <c r="C8" s="10" t="n">
        <v>2</v>
      </c>
      <c r="D8" s="10" t="n">
        <v>2007</v>
      </c>
      <c r="E8" s="10" t="n">
        <v>7</v>
      </c>
      <c r="F8" s="11" t="s">
        <v>29</v>
      </c>
      <c r="G8" s="12" t="n">
        <v>2</v>
      </c>
      <c r="H8" s="13" t="n">
        <v>587.2808</v>
      </c>
      <c r="I8" s="14" t="n">
        <v>209280.9104</v>
      </c>
      <c r="J8" s="14" t="s">
        <v>30</v>
      </c>
      <c r="K8" s="14"/>
      <c r="L8" s="11" t="s">
        <v>44</v>
      </c>
      <c r="M8" s="11" t="s">
        <v>32</v>
      </c>
      <c r="N8" s="15" t="s">
        <v>45</v>
      </c>
      <c r="O8" s="16" t="s">
        <v>46</v>
      </c>
      <c r="P8" s="10" t="n">
        <f aca="false">IF((D8-R8)=0," ",D8-R8)</f>
        <v>22</v>
      </c>
      <c r="Q8" s="10" t="str">
        <f aca="false">IF(P8&lt;26,"18-25",IF(P8&lt;36,"26-35",IF(P8&lt;46,"36-45",IF(P8&lt;56,"46-55",IF(P8&lt;66,"56-65","65+")))))</f>
        <v>18-25</v>
      </c>
      <c r="R8" s="1" t="n">
        <v>1985</v>
      </c>
      <c r="S8" s="10" t="n">
        <v>12</v>
      </c>
      <c r="T8" s="10" t="n">
        <v>27</v>
      </c>
      <c r="U8" s="11" t="s">
        <v>20</v>
      </c>
      <c r="V8" s="11" t="s">
        <v>36</v>
      </c>
      <c r="W8" s="11" t="s">
        <v>37</v>
      </c>
      <c r="X8" s="11" t="s">
        <v>38</v>
      </c>
      <c r="Y8" s="10" t="n">
        <v>1</v>
      </c>
      <c r="Z8" s="11" t="s">
        <v>47</v>
      </c>
      <c r="AA8" s="11" t="s">
        <v>48</v>
      </c>
    </row>
    <row r="9" customFormat="false" ht="14.25" hidden="false" customHeight="true" outlineLevel="0" collapsed="false">
      <c r="B9" s="9" t="n">
        <f aca="false">C9*1000+G9</f>
        <v>2031</v>
      </c>
      <c r="C9" s="10" t="n">
        <v>2</v>
      </c>
      <c r="D9" s="10" t="n">
        <v>2007</v>
      </c>
      <c r="E9" s="10" t="n">
        <v>12</v>
      </c>
      <c r="F9" s="11" t="s">
        <v>29</v>
      </c>
      <c r="G9" s="12" t="n">
        <v>31</v>
      </c>
      <c r="H9" s="13" t="n">
        <v>1604.7464</v>
      </c>
      <c r="I9" s="14" t="n">
        <v>452667.0064</v>
      </c>
      <c r="J9" s="14" t="s">
        <v>30</v>
      </c>
      <c r="K9" s="14"/>
      <c r="L9" s="11" t="s">
        <v>49</v>
      </c>
      <c r="M9" s="11" t="s">
        <v>32</v>
      </c>
      <c r="N9" s="15" t="s">
        <v>50</v>
      </c>
      <c r="O9" s="16" t="s">
        <v>51</v>
      </c>
      <c r="P9" s="10" t="n">
        <f aca="false">IF((D9-R9)=0," ",D9-R9)</f>
        <v>22</v>
      </c>
      <c r="Q9" s="10" t="str">
        <f aca="false">IF(P9&lt;26,"18-25",IF(P9&lt;36,"26-35",IF(P9&lt;46,"36-45",IF(P9&lt;56,"46-55",IF(P9&lt;66,"56-65","65+")))))</f>
        <v>18-25</v>
      </c>
      <c r="R9" s="1" t="n">
        <v>1985</v>
      </c>
      <c r="S9" s="10" t="n">
        <v>12</v>
      </c>
      <c r="T9" s="10" t="n">
        <v>27</v>
      </c>
      <c r="U9" s="11" t="s">
        <v>20</v>
      </c>
      <c r="V9" s="11" t="s">
        <v>36</v>
      </c>
      <c r="W9" s="11" t="s">
        <v>37</v>
      </c>
      <c r="X9" s="11" t="s">
        <v>52</v>
      </c>
      <c r="Y9" s="10" t="n">
        <v>3</v>
      </c>
      <c r="Z9" s="11" t="s">
        <v>47</v>
      </c>
      <c r="AA9" s="11" t="s">
        <v>40</v>
      </c>
    </row>
    <row r="10" customFormat="false" ht="14.25" hidden="false" customHeight="true" outlineLevel="0" collapsed="false">
      <c r="B10" s="9" t="n">
        <f aca="false">C10*1000+G10</f>
        <v>1049</v>
      </c>
      <c r="C10" s="10" t="n">
        <v>1</v>
      </c>
      <c r="D10" s="10" t="n">
        <v>2004</v>
      </c>
      <c r="E10" s="10" t="n">
        <v>11</v>
      </c>
      <c r="F10" s="11" t="s">
        <v>29</v>
      </c>
      <c r="G10" s="12" t="n">
        <v>49</v>
      </c>
      <c r="H10" s="13" t="n">
        <v>1375.4508</v>
      </c>
      <c r="I10" s="14" t="n">
        <v>467083.3132</v>
      </c>
      <c r="J10" s="14" t="s">
        <v>30</v>
      </c>
      <c r="K10" s="14"/>
      <c r="L10" s="11" t="s">
        <v>53</v>
      </c>
      <c r="M10" s="11" t="s">
        <v>32</v>
      </c>
      <c r="N10" s="15" t="s">
        <v>54</v>
      </c>
      <c r="O10" s="16" t="s">
        <v>55</v>
      </c>
      <c r="P10" s="10" t="n">
        <f aca="false">IF((D10-R10)=0," ",D10-R10)</f>
        <v>25</v>
      </c>
      <c r="Q10" s="10" t="str">
        <f aca="false">IF(P10&lt;26,"18-25",IF(P10&lt;36,"26-35",IF(P10&lt;46,"36-45",IF(P10&lt;56,"46-55",IF(P10&lt;66,"56-65","65+")))))</f>
        <v>18-25</v>
      </c>
      <c r="R10" s="1" t="n">
        <v>1979</v>
      </c>
      <c r="S10" s="10" t="n">
        <v>5</v>
      </c>
      <c r="T10" s="10" t="n">
        <v>15</v>
      </c>
      <c r="U10" s="11" t="s">
        <v>35</v>
      </c>
      <c r="V10" s="11" t="s">
        <v>36</v>
      </c>
      <c r="W10" s="11" t="s">
        <v>37</v>
      </c>
      <c r="X10" s="11" t="s">
        <v>38</v>
      </c>
      <c r="Y10" s="10" t="n">
        <v>4</v>
      </c>
      <c r="Z10" s="11" t="s">
        <v>39</v>
      </c>
      <c r="AA10" s="11" t="s">
        <v>56</v>
      </c>
    </row>
    <row r="11" customFormat="false" ht="14.25" hidden="false" customHeight="true" outlineLevel="0" collapsed="false">
      <c r="B11" s="9" t="n">
        <f aca="false">C11*1000+G11</f>
        <v>3011</v>
      </c>
      <c r="C11" s="10" t="n">
        <v>3</v>
      </c>
      <c r="D11" s="10" t="n">
        <v>2007</v>
      </c>
      <c r="E11" s="17" t="n">
        <v>9</v>
      </c>
      <c r="F11" s="11" t="s">
        <v>29</v>
      </c>
      <c r="G11" s="10" t="n">
        <v>11</v>
      </c>
      <c r="H11" s="13" t="n">
        <v>675.19</v>
      </c>
      <c r="I11" s="14" t="n">
        <v>203491.85</v>
      </c>
      <c r="J11" s="14" t="s">
        <v>30</v>
      </c>
      <c r="K11" s="14"/>
      <c r="L11" s="11" t="s">
        <v>57</v>
      </c>
      <c r="M11" s="11" t="s">
        <v>32</v>
      </c>
      <c r="N11" s="15" t="s">
        <v>58</v>
      </c>
      <c r="O11" s="16" t="s">
        <v>59</v>
      </c>
      <c r="P11" s="10" t="n">
        <f aca="false">IF((D11-R11)=0," ",D11-R11)</f>
        <v>26</v>
      </c>
      <c r="Q11" s="10" t="str">
        <f aca="false">IF(P11&lt;26,"18-25",IF(P11&lt;36,"26-35",IF(P11&lt;46,"36-45",IF(P11&lt;56,"46-55",IF(P11&lt;66,"56-65","65+")))))</f>
        <v>26-35</v>
      </c>
      <c r="R11" s="1" t="n">
        <v>1981</v>
      </c>
      <c r="S11" s="10" t="n">
        <v>12</v>
      </c>
      <c r="T11" s="10" t="n">
        <v>26</v>
      </c>
      <c r="U11" s="11" t="s">
        <v>35</v>
      </c>
      <c r="V11" s="11" t="s">
        <v>36</v>
      </c>
      <c r="W11" s="11" t="s">
        <v>60</v>
      </c>
      <c r="X11" s="11" t="s">
        <v>52</v>
      </c>
      <c r="Y11" s="10" t="n">
        <v>5</v>
      </c>
      <c r="Z11" s="11" t="s">
        <v>39</v>
      </c>
      <c r="AA11" s="11" t="s">
        <v>48</v>
      </c>
    </row>
    <row r="12" customFormat="false" ht="14.25" hidden="false" customHeight="true" outlineLevel="0" collapsed="false">
      <c r="B12" s="9" t="n">
        <f aca="false">C12*1000+G12</f>
        <v>3026</v>
      </c>
      <c r="C12" s="10" t="n">
        <v>3</v>
      </c>
      <c r="D12" s="10" t="n">
        <v>2007</v>
      </c>
      <c r="E12" s="17" t="n">
        <v>9</v>
      </c>
      <c r="F12" s="11" t="s">
        <v>29</v>
      </c>
      <c r="G12" s="10" t="n">
        <v>26</v>
      </c>
      <c r="H12" s="13" t="n">
        <v>670.886</v>
      </c>
      <c r="I12" s="14" t="n">
        <v>212520.826</v>
      </c>
      <c r="J12" s="14" t="s">
        <v>30</v>
      </c>
      <c r="K12" s="14"/>
      <c r="L12" s="11" t="s">
        <v>57</v>
      </c>
      <c r="M12" s="11" t="s">
        <v>32</v>
      </c>
      <c r="N12" s="15" t="s">
        <v>58</v>
      </c>
      <c r="O12" s="16" t="s">
        <v>59</v>
      </c>
      <c r="P12" s="10" t="n">
        <f aca="false">IF((D12-R12)=0," ",D12-R12)</f>
        <v>26</v>
      </c>
      <c r="Q12" s="10" t="str">
        <f aca="false">IF(P12&lt;26,"18-25",IF(P12&lt;36,"26-35",IF(P12&lt;46,"36-45",IF(P12&lt;56,"46-55",IF(P12&lt;66,"56-65","65+")))))</f>
        <v>26-35</v>
      </c>
      <c r="R12" s="1" t="n">
        <v>1981</v>
      </c>
      <c r="S12" s="10" t="n">
        <v>12</v>
      </c>
      <c r="T12" s="10" t="n">
        <v>26</v>
      </c>
      <c r="U12" s="11" t="s">
        <v>35</v>
      </c>
      <c r="V12" s="11" t="s">
        <v>36</v>
      </c>
      <c r="W12" s="11" t="s">
        <v>60</v>
      </c>
      <c r="X12" s="11" t="s">
        <v>52</v>
      </c>
      <c r="Y12" s="10" t="n">
        <v>5</v>
      </c>
      <c r="Z12" s="11" t="s">
        <v>39</v>
      </c>
      <c r="AA12" s="11" t="s">
        <v>56</v>
      </c>
    </row>
    <row r="13" customFormat="false" ht="14.25" hidden="false" customHeight="true" outlineLevel="0" collapsed="false">
      <c r="B13" s="9" t="n">
        <f aca="false">C13*1000+G13</f>
        <v>3023</v>
      </c>
      <c r="C13" s="10" t="n">
        <v>3</v>
      </c>
      <c r="D13" s="10" t="n">
        <v>2008</v>
      </c>
      <c r="E13" s="17" t="n">
        <v>1</v>
      </c>
      <c r="F13" s="11" t="s">
        <v>29</v>
      </c>
      <c r="G13" s="10" t="n">
        <v>23</v>
      </c>
      <c r="H13" s="13" t="n">
        <v>720.8124</v>
      </c>
      <c r="I13" s="14" t="n">
        <v>198591.8488</v>
      </c>
      <c r="J13" s="14" t="s">
        <v>30</v>
      </c>
      <c r="K13" s="14"/>
      <c r="L13" s="11" t="s">
        <v>61</v>
      </c>
      <c r="M13" s="11" t="s">
        <v>32</v>
      </c>
      <c r="N13" s="15" t="s">
        <v>62</v>
      </c>
      <c r="O13" s="16" t="s">
        <v>63</v>
      </c>
      <c r="P13" s="10" t="n">
        <f aca="false">IF((D13-R13)=0," ",D13-R13)</f>
        <v>26</v>
      </c>
      <c r="Q13" s="10" t="str">
        <f aca="false">IF(P13&lt;26,"18-25",IF(P13&lt;36,"26-35",IF(P13&lt;46,"36-45",IF(P13&lt;56,"46-55",IF(P13&lt;66,"56-65","65+")))))</f>
        <v>26-35</v>
      </c>
      <c r="R13" s="1" t="n">
        <v>1982</v>
      </c>
      <c r="S13" s="10" t="n">
        <v>5</v>
      </c>
      <c r="T13" s="10" t="n">
        <v>27</v>
      </c>
      <c r="U13" s="11" t="s">
        <v>20</v>
      </c>
      <c r="V13" s="11" t="s">
        <v>36</v>
      </c>
      <c r="W13" s="11" t="s">
        <v>37</v>
      </c>
      <c r="X13" s="11" t="s">
        <v>38</v>
      </c>
      <c r="Y13" s="10" t="n">
        <v>5</v>
      </c>
      <c r="Z13" s="11" t="s">
        <v>39</v>
      </c>
      <c r="AA13" s="11" t="s">
        <v>48</v>
      </c>
    </row>
    <row r="14" customFormat="false" ht="14.25" hidden="false" customHeight="true" outlineLevel="0" collapsed="false">
      <c r="B14" s="9" t="n">
        <f aca="false">C14*1000+G14</f>
        <v>1031</v>
      </c>
      <c r="C14" s="10" t="n">
        <v>1</v>
      </c>
      <c r="D14" s="10" t="n">
        <v>2006</v>
      </c>
      <c r="E14" s="10" t="n">
        <v>6</v>
      </c>
      <c r="F14" s="11" t="s">
        <v>29</v>
      </c>
      <c r="G14" s="12" t="n">
        <v>31</v>
      </c>
      <c r="H14" s="13" t="n">
        <v>782.252</v>
      </c>
      <c r="I14" s="14" t="n">
        <v>265467.68</v>
      </c>
      <c r="J14" s="14" t="s">
        <v>30</v>
      </c>
      <c r="K14" s="14"/>
      <c r="L14" s="11" t="s">
        <v>64</v>
      </c>
      <c r="M14" s="11" t="s">
        <v>32</v>
      </c>
      <c r="N14" s="15" t="s">
        <v>65</v>
      </c>
      <c r="O14" s="16" t="s">
        <v>66</v>
      </c>
      <c r="P14" s="10" t="n">
        <f aca="false">IF((D14-R14)=0," ",D14-R14)</f>
        <v>27</v>
      </c>
      <c r="Q14" s="10" t="str">
        <f aca="false">IF(P14&lt;26,"18-25",IF(P14&lt;36,"26-35",IF(P14&lt;46,"36-45",IF(P14&lt;56,"46-55",IF(P14&lt;66,"56-65","65+")))))</f>
        <v>26-35</v>
      </c>
      <c r="R14" s="1" t="n">
        <v>1979</v>
      </c>
      <c r="S14" s="10" t="n">
        <v>6</v>
      </c>
      <c r="T14" s="10" t="n">
        <v>27</v>
      </c>
      <c r="U14" s="11" t="s">
        <v>20</v>
      </c>
      <c r="V14" s="11" t="s">
        <v>36</v>
      </c>
      <c r="W14" s="11" t="s">
        <v>67</v>
      </c>
      <c r="X14" s="11" t="s">
        <v>38</v>
      </c>
      <c r="Y14" s="10" t="n">
        <v>2</v>
      </c>
      <c r="Z14" s="11" t="s">
        <v>47</v>
      </c>
      <c r="AA14" s="11" t="s">
        <v>40</v>
      </c>
    </row>
    <row r="15" customFormat="false" ht="14.25" hidden="false" customHeight="true" outlineLevel="0" collapsed="false">
      <c r="B15" s="9" t="n">
        <f aca="false">C15*1000+G15</f>
        <v>4023</v>
      </c>
      <c r="C15" s="10" t="n">
        <v>4</v>
      </c>
      <c r="D15" s="10" t="n">
        <v>2006</v>
      </c>
      <c r="E15" s="10" t="n">
        <v>3</v>
      </c>
      <c r="F15" s="11" t="s">
        <v>29</v>
      </c>
      <c r="G15" s="12" t="n">
        <v>23</v>
      </c>
      <c r="H15" s="13" t="n">
        <v>794.5184</v>
      </c>
      <c r="I15" s="14" t="n">
        <v>235633.2592</v>
      </c>
      <c r="J15" s="14" t="s">
        <v>30</v>
      </c>
      <c r="K15" s="14"/>
      <c r="L15" s="11" t="s">
        <v>68</v>
      </c>
      <c r="M15" s="11" t="s">
        <v>32</v>
      </c>
      <c r="N15" s="15" t="s">
        <v>69</v>
      </c>
      <c r="O15" s="16" t="s">
        <v>70</v>
      </c>
      <c r="P15" s="10" t="n">
        <f aca="false">IF((D15-R15)=0," ",D15-R15)</f>
        <v>27</v>
      </c>
      <c r="Q15" s="10" t="str">
        <f aca="false">IF(P15&lt;26,"18-25",IF(P15&lt;36,"26-35",IF(P15&lt;46,"36-45",IF(P15&lt;56,"46-55",IF(P15&lt;66,"56-65","65+")))))</f>
        <v>26-35</v>
      </c>
      <c r="R15" s="1" t="n">
        <v>1979</v>
      </c>
      <c r="S15" s="10" t="n">
        <v>12</v>
      </c>
      <c r="T15" s="10" t="n">
        <v>3</v>
      </c>
      <c r="U15" s="11" t="s">
        <v>35</v>
      </c>
      <c r="V15" s="11" t="s">
        <v>36</v>
      </c>
      <c r="W15" s="11" t="s">
        <v>60</v>
      </c>
      <c r="X15" s="11" t="s">
        <v>52</v>
      </c>
      <c r="Y15" s="10" t="n">
        <v>3</v>
      </c>
      <c r="Z15" s="11" t="s">
        <v>47</v>
      </c>
      <c r="AA15" s="11" t="s">
        <v>56</v>
      </c>
    </row>
    <row r="16" customFormat="false" ht="14.25" hidden="false" customHeight="true" outlineLevel="0" collapsed="false">
      <c r="B16" s="9" t="n">
        <f aca="false">C16*1000+G16</f>
        <v>1036</v>
      </c>
      <c r="C16" s="10" t="n">
        <v>1</v>
      </c>
      <c r="D16" s="10" t="n">
        <v>2004</v>
      </c>
      <c r="E16" s="10" t="n">
        <v>10</v>
      </c>
      <c r="F16" s="11" t="s">
        <v>29</v>
      </c>
      <c r="G16" s="12" t="n">
        <v>36</v>
      </c>
      <c r="H16" s="13" t="n">
        <v>1160.3584</v>
      </c>
      <c r="I16" s="14" t="n">
        <v>317473.8608</v>
      </c>
      <c r="J16" s="14" t="s">
        <v>30</v>
      </c>
      <c r="K16" s="14"/>
      <c r="L16" s="11" t="s">
        <v>71</v>
      </c>
      <c r="M16" s="11" t="s">
        <v>32</v>
      </c>
      <c r="N16" s="15" t="s">
        <v>72</v>
      </c>
      <c r="O16" s="16" t="s">
        <v>73</v>
      </c>
      <c r="P16" s="10" t="n">
        <f aca="false">IF((D16-R16)=0," ",D16-R16)</f>
        <v>28</v>
      </c>
      <c r="Q16" s="10" t="str">
        <f aca="false">IF(P16&lt;26,"18-25",IF(P16&lt;36,"26-35",IF(P16&lt;46,"36-45",IF(P16&lt;56,"46-55",IF(P16&lt;66,"56-65","65+")))))</f>
        <v>26-35</v>
      </c>
      <c r="R16" s="1" t="n">
        <v>1976</v>
      </c>
      <c r="S16" s="10" t="n">
        <v>8</v>
      </c>
      <c r="T16" s="10" t="n">
        <v>17</v>
      </c>
      <c r="U16" s="11" t="s">
        <v>35</v>
      </c>
      <c r="V16" s="11" t="s">
        <v>36</v>
      </c>
      <c r="W16" s="11" t="s">
        <v>74</v>
      </c>
      <c r="X16" s="11" t="s">
        <v>38</v>
      </c>
      <c r="Y16" s="10" t="n">
        <v>1</v>
      </c>
      <c r="Z16" s="11" t="s">
        <v>39</v>
      </c>
      <c r="AA16" s="11" t="s">
        <v>56</v>
      </c>
    </row>
    <row r="17" customFormat="false" ht="14.25" hidden="false" customHeight="true" outlineLevel="0" collapsed="false">
      <c r="B17" s="9" t="n">
        <f aca="false">C17*1000+G17</f>
        <v>1046</v>
      </c>
      <c r="C17" s="10" t="n">
        <v>1</v>
      </c>
      <c r="D17" s="10" t="n">
        <v>2006</v>
      </c>
      <c r="E17" s="10" t="n">
        <v>8</v>
      </c>
      <c r="F17" s="11" t="s">
        <v>29</v>
      </c>
      <c r="G17" s="12" t="n">
        <v>46</v>
      </c>
      <c r="H17" s="13" t="n">
        <v>1942.5028</v>
      </c>
      <c r="I17" s="14" t="n">
        <v>503790.2308</v>
      </c>
      <c r="J17" s="14" t="s">
        <v>30</v>
      </c>
      <c r="K17" s="14"/>
      <c r="L17" s="11" t="s">
        <v>75</v>
      </c>
      <c r="M17" s="11" t="s">
        <v>32</v>
      </c>
      <c r="N17" s="15" t="s">
        <v>76</v>
      </c>
      <c r="O17" s="16" t="s">
        <v>77</v>
      </c>
      <c r="P17" s="10" t="n">
        <f aca="false">IF((D17-R17)=0," ",D17-R17)</f>
        <v>26</v>
      </c>
      <c r="Q17" s="10" t="str">
        <f aca="false">IF(P17&lt;26,"18-25",IF(P17&lt;36,"26-35",IF(P17&lt;46,"36-45",IF(P17&lt;56,"46-55",IF(P17&lt;66,"56-65","65+")))))</f>
        <v>26-35</v>
      </c>
      <c r="R17" s="1" t="n">
        <v>1980</v>
      </c>
      <c r="S17" s="10" t="n">
        <v>9</v>
      </c>
      <c r="T17" s="10" t="n">
        <v>14</v>
      </c>
      <c r="U17" s="11" t="s">
        <v>20</v>
      </c>
      <c r="V17" s="11" t="s">
        <v>36</v>
      </c>
      <c r="W17" s="11" t="s">
        <v>37</v>
      </c>
      <c r="X17" s="11" t="s">
        <v>38</v>
      </c>
      <c r="Y17" s="10" t="n">
        <v>5</v>
      </c>
      <c r="Z17" s="11" t="s">
        <v>39</v>
      </c>
      <c r="AA17" s="11" t="s">
        <v>40</v>
      </c>
    </row>
    <row r="18" customFormat="false" ht="14.25" hidden="false" customHeight="true" outlineLevel="0" collapsed="false">
      <c r="B18" s="9" t="n">
        <f aca="false">C18*1000+G18</f>
        <v>4035</v>
      </c>
      <c r="C18" s="10" t="n">
        <v>4</v>
      </c>
      <c r="D18" s="10" t="n">
        <v>2007</v>
      </c>
      <c r="E18" s="10" t="n">
        <v>10</v>
      </c>
      <c r="F18" s="11" t="s">
        <v>29</v>
      </c>
      <c r="G18" s="12" t="n">
        <v>35</v>
      </c>
      <c r="H18" s="13" t="n">
        <v>794.5184</v>
      </c>
      <c r="I18" s="14" t="n">
        <v>217786.376</v>
      </c>
      <c r="J18" s="14" t="s">
        <v>30</v>
      </c>
      <c r="K18" s="14"/>
      <c r="L18" s="11" t="s">
        <v>78</v>
      </c>
      <c r="M18" s="11" t="s">
        <v>32</v>
      </c>
      <c r="N18" s="15" t="s">
        <v>79</v>
      </c>
      <c r="O18" s="16" t="s">
        <v>80</v>
      </c>
      <c r="P18" s="10" t="n">
        <f aca="false">IF((D18-R18)=0," ",D18-R18)</f>
        <v>29</v>
      </c>
      <c r="Q18" s="10" t="str">
        <f aca="false">IF(P18&lt;26,"18-25",IF(P18&lt;36,"26-35",IF(P18&lt;46,"36-45",IF(P18&lt;56,"46-55",IF(P18&lt;66,"56-65","65+")))))</f>
        <v>26-35</v>
      </c>
      <c r="R18" s="1" t="n">
        <v>1978</v>
      </c>
      <c r="S18" s="10" t="n">
        <v>6</v>
      </c>
      <c r="T18" s="10" t="n">
        <v>4</v>
      </c>
      <c r="U18" s="11" t="s">
        <v>35</v>
      </c>
      <c r="V18" s="11" t="s">
        <v>36</v>
      </c>
      <c r="W18" s="11" t="s">
        <v>81</v>
      </c>
      <c r="X18" s="11" t="s">
        <v>38</v>
      </c>
      <c r="Y18" s="10" t="n">
        <v>3</v>
      </c>
      <c r="Z18" s="11" t="s">
        <v>47</v>
      </c>
      <c r="AA18" s="11" t="s">
        <v>40</v>
      </c>
    </row>
    <row r="19" customFormat="false" ht="14.25" hidden="false" customHeight="true" outlineLevel="0" collapsed="false">
      <c r="B19" s="9" t="n">
        <f aca="false">C19*1000+G19</f>
        <v>2036</v>
      </c>
      <c r="C19" s="10" t="n">
        <v>2</v>
      </c>
      <c r="D19" s="10" t="n">
        <v>2006</v>
      </c>
      <c r="E19" s="10" t="n">
        <v>11</v>
      </c>
      <c r="F19" s="11" t="s">
        <v>29</v>
      </c>
      <c r="G19" s="12" t="n">
        <v>36</v>
      </c>
      <c r="H19" s="13" t="n">
        <v>1109.2484</v>
      </c>
      <c r="I19" s="14" t="n">
        <v>460001.256</v>
      </c>
      <c r="J19" s="14" t="s">
        <v>30</v>
      </c>
      <c r="K19" s="14"/>
      <c r="L19" s="11" t="s">
        <v>82</v>
      </c>
      <c r="M19" s="11" t="s">
        <v>32</v>
      </c>
      <c r="N19" s="15" t="s">
        <v>83</v>
      </c>
      <c r="O19" s="16" t="s">
        <v>84</v>
      </c>
      <c r="P19" s="10" t="n">
        <f aca="false">IF((D19-R19)=0," ",D19-R19)</f>
        <v>29</v>
      </c>
      <c r="Q19" s="10" t="str">
        <f aca="false">IF(P19&lt;26,"18-25",IF(P19&lt;36,"26-35",IF(P19&lt;46,"36-45",IF(P19&lt;56,"46-55",IF(P19&lt;66,"56-65","65+")))))</f>
        <v>26-35</v>
      </c>
      <c r="R19" s="1" t="n">
        <v>1977</v>
      </c>
      <c r="S19" s="10" t="n">
        <v>6</v>
      </c>
      <c r="T19" s="10" t="n">
        <v>10</v>
      </c>
      <c r="U19" s="11" t="s">
        <v>20</v>
      </c>
      <c r="V19" s="11" t="s">
        <v>36</v>
      </c>
      <c r="W19" s="11" t="s">
        <v>37</v>
      </c>
      <c r="X19" s="11" t="s">
        <v>38</v>
      </c>
      <c r="Y19" s="10" t="n">
        <v>2</v>
      </c>
      <c r="Z19" s="11" t="s">
        <v>39</v>
      </c>
      <c r="AA19" s="11" t="s">
        <v>40</v>
      </c>
    </row>
    <row r="20" customFormat="false" ht="14.25" hidden="false" customHeight="true" outlineLevel="0" collapsed="false">
      <c r="B20" s="9" t="n">
        <f aca="false">C20*1000+G20</f>
        <v>2056</v>
      </c>
      <c r="C20" s="10" t="n">
        <v>2</v>
      </c>
      <c r="D20" s="10" t="n">
        <v>2007</v>
      </c>
      <c r="E20" s="10" t="n">
        <v>4</v>
      </c>
      <c r="F20" s="11" t="s">
        <v>29</v>
      </c>
      <c r="G20" s="12" t="n">
        <v>56</v>
      </c>
      <c r="H20" s="13" t="n">
        <v>1400.952</v>
      </c>
      <c r="I20" s="14" t="n">
        <v>460001.256</v>
      </c>
      <c r="J20" s="14" t="s">
        <v>30</v>
      </c>
      <c r="K20" s="14"/>
      <c r="L20" s="11" t="s">
        <v>85</v>
      </c>
      <c r="M20" s="11" t="s">
        <v>32</v>
      </c>
      <c r="N20" s="15" t="s">
        <v>86</v>
      </c>
      <c r="O20" s="16" t="s">
        <v>87</v>
      </c>
      <c r="P20" s="10" t="n">
        <f aca="false">IF((D20-R20)=0," ",D20-R20)</f>
        <v>29</v>
      </c>
      <c r="Q20" s="10" t="str">
        <f aca="false">IF(P20&lt;26,"18-25",IF(P20&lt;36,"26-35",IF(P20&lt;46,"36-45",IF(P20&lt;56,"46-55",IF(P20&lt;66,"56-65","65+")))))</f>
        <v>26-35</v>
      </c>
      <c r="R20" s="1" t="n">
        <v>1978</v>
      </c>
      <c r="S20" s="10" t="n">
        <v>12</v>
      </c>
      <c r="T20" s="10" t="n">
        <v>3</v>
      </c>
      <c r="U20" s="11" t="s">
        <v>35</v>
      </c>
      <c r="V20" s="11" t="s">
        <v>36</v>
      </c>
      <c r="W20" s="11" t="s">
        <v>37</v>
      </c>
      <c r="X20" s="11" t="s">
        <v>38</v>
      </c>
      <c r="Y20" s="10" t="n">
        <v>5</v>
      </c>
      <c r="Z20" s="11" t="s">
        <v>39</v>
      </c>
      <c r="AA20" s="11" t="s">
        <v>56</v>
      </c>
    </row>
    <row r="21" customFormat="false" ht="14.25" hidden="false" customHeight="true" outlineLevel="0" collapsed="false">
      <c r="B21" s="9" t="n">
        <f aca="false">C21*1000+G21</f>
        <v>1047</v>
      </c>
      <c r="C21" s="10" t="n">
        <v>1</v>
      </c>
      <c r="D21" s="10" t="n">
        <v>2007</v>
      </c>
      <c r="E21" s="10" t="n">
        <v>12</v>
      </c>
      <c r="F21" s="11" t="s">
        <v>29</v>
      </c>
      <c r="G21" s="12" t="n">
        <v>47</v>
      </c>
      <c r="H21" s="13" t="n">
        <v>1479.7152</v>
      </c>
      <c r="I21" s="14" t="n">
        <v>448134.2688</v>
      </c>
      <c r="J21" s="14" t="s">
        <v>30</v>
      </c>
      <c r="K21" s="14"/>
      <c r="L21" s="11" t="s">
        <v>88</v>
      </c>
      <c r="M21" s="11" t="s">
        <v>32</v>
      </c>
      <c r="N21" s="15" t="s">
        <v>89</v>
      </c>
      <c r="O21" s="16" t="s">
        <v>90</v>
      </c>
      <c r="P21" s="10" t="n">
        <f aca="false">IF((D21-R21)=0," ",D21-R21)</f>
        <v>29</v>
      </c>
      <c r="Q21" s="10" t="str">
        <f aca="false">IF(P21&lt;26,"18-25",IF(P21&lt;36,"26-35",IF(P21&lt;46,"36-45",IF(P21&lt;56,"46-55",IF(P21&lt;66,"56-65","65+")))))</f>
        <v>26-35</v>
      </c>
      <c r="R21" s="1" t="n">
        <v>1978</v>
      </c>
      <c r="S21" s="10" t="n">
        <v>9</v>
      </c>
      <c r="T21" s="10" t="n">
        <v>14</v>
      </c>
      <c r="U21" s="11" t="s">
        <v>20</v>
      </c>
      <c r="V21" s="11" t="s">
        <v>36</v>
      </c>
      <c r="W21" s="11" t="s">
        <v>37</v>
      </c>
      <c r="X21" s="11" t="s">
        <v>38</v>
      </c>
      <c r="Y21" s="10" t="n">
        <v>5</v>
      </c>
      <c r="Z21" s="11" t="s">
        <v>39</v>
      </c>
      <c r="AA21" s="11" t="s">
        <v>40</v>
      </c>
    </row>
    <row r="22" customFormat="false" ht="14.25" hidden="false" customHeight="true" outlineLevel="0" collapsed="false">
      <c r="B22" s="9" t="n">
        <f aca="false">C22*1000+G22</f>
        <v>5051</v>
      </c>
      <c r="C22" s="10" t="n">
        <v>5</v>
      </c>
      <c r="D22" s="10" t="n">
        <v>2006</v>
      </c>
      <c r="E22" s="10" t="n">
        <v>3</v>
      </c>
      <c r="F22" s="11" t="s">
        <v>29</v>
      </c>
      <c r="G22" s="12" t="n">
        <v>51</v>
      </c>
      <c r="H22" s="13" t="n">
        <v>790.5372</v>
      </c>
      <c r="I22" s="14" t="n">
        <v>249591.9948</v>
      </c>
      <c r="J22" s="14" t="s">
        <v>30</v>
      </c>
      <c r="K22" s="14"/>
      <c r="L22" s="11" t="s">
        <v>91</v>
      </c>
      <c r="M22" s="11" t="s">
        <v>32</v>
      </c>
      <c r="N22" s="15" t="s">
        <v>92</v>
      </c>
      <c r="O22" s="16" t="s">
        <v>93</v>
      </c>
      <c r="P22" s="10" t="n">
        <f aca="false">IF((D22-R22)=0," ",D22-R22)</f>
        <v>29</v>
      </c>
      <c r="Q22" s="10" t="str">
        <f aca="false">IF(P22&lt;26,"18-25",IF(P22&lt;36,"26-35",IF(P22&lt;46,"36-45",IF(P22&lt;56,"46-55",IF(P22&lt;66,"56-65","65+")))))</f>
        <v>26-35</v>
      </c>
      <c r="R22" s="1" t="n">
        <v>1977</v>
      </c>
      <c r="S22" s="10" t="n">
        <v>12</v>
      </c>
      <c r="T22" s="10" t="n">
        <v>25</v>
      </c>
      <c r="U22" s="11" t="s">
        <v>20</v>
      </c>
      <c r="V22" s="11" t="s">
        <v>36</v>
      </c>
      <c r="W22" s="11" t="s">
        <v>81</v>
      </c>
      <c r="X22" s="11" t="s">
        <v>38</v>
      </c>
      <c r="Y22" s="10" t="n">
        <v>4</v>
      </c>
      <c r="Z22" s="11" t="s">
        <v>47</v>
      </c>
      <c r="AA22" s="11" t="s">
        <v>40</v>
      </c>
    </row>
    <row r="23" customFormat="false" ht="14.25" hidden="false" customHeight="true" outlineLevel="0" collapsed="false">
      <c r="B23" s="9" t="n">
        <f aca="false">C23*1000+G23</f>
        <v>2007</v>
      </c>
      <c r="C23" s="10" t="n">
        <v>2</v>
      </c>
      <c r="D23" s="10" t="n">
        <v>2006</v>
      </c>
      <c r="E23" s="10" t="n">
        <v>8</v>
      </c>
      <c r="F23" s="11" t="s">
        <v>29</v>
      </c>
      <c r="G23" s="12" t="n">
        <v>7</v>
      </c>
      <c r="H23" s="13" t="n">
        <v>723.9328</v>
      </c>
      <c r="I23" s="14" t="n">
        <v>196142.192</v>
      </c>
      <c r="J23" s="14" t="s">
        <v>30</v>
      </c>
      <c r="K23" s="14"/>
      <c r="L23" s="11" t="s">
        <v>94</v>
      </c>
      <c r="M23" s="11" t="s">
        <v>32</v>
      </c>
      <c r="N23" s="15" t="s">
        <v>95</v>
      </c>
      <c r="O23" s="16" t="s">
        <v>96</v>
      </c>
      <c r="P23" s="10" t="n">
        <f aca="false">IF((D23-R23)=0," ",D23-R23)</f>
        <v>30</v>
      </c>
      <c r="Q23" s="10" t="str">
        <f aca="false">IF(P23&lt;26,"18-25",IF(P23&lt;36,"26-35",IF(P23&lt;46,"36-45",IF(P23&lt;56,"46-55",IF(P23&lt;66,"56-65","65+")))))</f>
        <v>26-35</v>
      </c>
      <c r="R23" s="1" t="n">
        <v>1976</v>
      </c>
      <c r="S23" s="10" t="n">
        <v>12</v>
      </c>
      <c r="T23" s="10" t="n">
        <v>25</v>
      </c>
      <c r="U23" s="11" t="s">
        <v>20</v>
      </c>
      <c r="V23" s="11" t="s">
        <v>36</v>
      </c>
      <c r="W23" s="11" t="s">
        <v>97</v>
      </c>
      <c r="X23" s="11" t="s">
        <v>38</v>
      </c>
      <c r="Y23" s="10" t="n">
        <v>4</v>
      </c>
      <c r="Z23" s="11" t="s">
        <v>47</v>
      </c>
      <c r="AA23" s="11" t="s">
        <v>56</v>
      </c>
    </row>
    <row r="24" customFormat="false" ht="14.25" hidden="false" customHeight="true" outlineLevel="0" collapsed="false">
      <c r="B24" s="9" t="n">
        <f aca="false">C24*1000+G24</f>
        <v>3020</v>
      </c>
      <c r="C24" s="10" t="n">
        <v>3</v>
      </c>
      <c r="D24" s="10" t="n">
        <v>2007</v>
      </c>
      <c r="E24" s="17" t="n">
        <v>4</v>
      </c>
      <c r="F24" s="11" t="s">
        <v>29</v>
      </c>
      <c r="G24" s="10" t="n">
        <v>20</v>
      </c>
      <c r="H24" s="13" t="n">
        <v>781.0684</v>
      </c>
      <c r="I24" s="14" t="n">
        <v>258572.4776</v>
      </c>
      <c r="J24" s="14" t="s">
        <v>30</v>
      </c>
      <c r="K24" s="14"/>
      <c r="L24" s="11" t="s">
        <v>98</v>
      </c>
      <c r="M24" s="11" t="s">
        <v>32</v>
      </c>
      <c r="N24" s="15" t="s">
        <v>99</v>
      </c>
      <c r="O24" s="16" t="s">
        <v>100</v>
      </c>
      <c r="P24" s="10" t="n">
        <f aca="false">IF((D24-R24)=0," ",D24-R24)</f>
        <v>30</v>
      </c>
      <c r="Q24" s="10" t="str">
        <f aca="false">IF(P24&lt;26,"18-25",IF(P24&lt;36,"26-35",IF(P24&lt;46,"36-45",IF(P24&lt;56,"46-55",IF(P24&lt;66,"56-65","65+")))))</f>
        <v>26-35</v>
      </c>
      <c r="R24" s="1" t="n">
        <v>1977</v>
      </c>
      <c r="S24" s="10" t="n">
        <v>1</v>
      </c>
      <c r="T24" s="10" t="n">
        <v>8</v>
      </c>
      <c r="U24" s="11" t="s">
        <v>20</v>
      </c>
      <c r="V24" s="11" t="s">
        <v>36</v>
      </c>
      <c r="W24" s="11" t="s">
        <v>67</v>
      </c>
      <c r="X24" s="11" t="s">
        <v>38</v>
      </c>
      <c r="Y24" s="10" t="n">
        <v>5</v>
      </c>
      <c r="Z24" s="11" t="s">
        <v>39</v>
      </c>
      <c r="AA24" s="11" t="s">
        <v>48</v>
      </c>
    </row>
    <row r="25" customFormat="false" ht="14.25" hidden="false" customHeight="true" outlineLevel="0" collapsed="false">
      <c r="B25" s="9" t="n">
        <f aca="false">C25*1000+G25</f>
        <v>3029</v>
      </c>
      <c r="C25" s="10" t="n">
        <v>3</v>
      </c>
      <c r="D25" s="10" t="n">
        <v>2007</v>
      </c>
      <c r="E25" s="17" t="n">
        <v>4</v>
      </c>
      <c r="F25" s="11" t="s">
        <v>29</v>
      </c>
      <c r="G25" s="10" t="n">
        <v>29</v>
      </c>
      <c r="H25" s="13" t="n">
        <v>1127.7556</v>
      </c>
      <c r="I25" s="14" t="n">
        <v>310831.2116</v>
      </c>
      <c r="J25" s="14" t="s">
        <v>30</v>
      </c>
      <c r="K25" s="14"/>
      <c r="L25" s="11" t="s">
        <v>98</v>
      </c>
      <c r="M25" s="11" t="s">
        <v>32</v>
      </c>
      <c r="N25" s="15" t="s">
        <v>99</v>
      </c>
      <c r="O25" s="16" t="s">
        <v>100</v>
      </c>
      <c r="P25" s="10" t="n">
        <f aca="false">IF((D25-R25)=0," ",D25-R25)</f>
        <v>30</v>
      </c>
      <c r="Q25" s="10" t="str">
        <f aca="false">IF(P25&lt;26,"18-25",IF(P25&lt;36,"26-35",IF(P25&lt;46,"36-45",IF(P25&lt;56,"46-55",IF(P25&lt;66,"56-65","65+")))))</f>
        <v>26-35</v>
      </c>
      <c r="R25" s="1" t="n">
        <v>1977</v>
      </c>
      <c r="S25" s="10" t="n">
        <v>1</v>
      </c>
      <c r="T25" s="10" t="n">
        <v>8</v>
      </c>
      <c r="U25" s="11" t="s">
        <v>20</v>
      </c>
      <c r="V25" s="11" t="s">
        <v>36</v>
      </c>
      <c r="W25" s="11" t="s">
        <v>67</v>
      </c>
      <c r="X25" s="11" t="s">
        <v>38</v>
      </c>
      <c r="Y25" s="10" t="n">
        <v>3</v>
      </c>
      <c r="Z25" s="11" t="s">
        <v>39</v>
      </c>
      <c r="AA25" s="11" t="s">
        <v>48</v>
      </c>
    </row>
    <row r="26" customFormat="false" ht="14.25" hidden="false" customHeight="true" outlineLevel="0" collapsed="false">
      <c r="B26" s="9" t="n">
        <f aca="false">C26*1000+G26</f>
        <v>3015</v>
      </c>
      <c r="C26" s="10" t="n">
        <v>3</v>
      </c>
      <c r="D26" s="10" t="n">
        <v>2006</v>
      </c>
      <c r="E26" s="17" t="n">
        <v>10</v>
      </c>
      <c r="F26" s="11" t="s">
        <v>29</v>
      </c>
      <c r="G26" s="10" t="n">
        <v>15</v>
      </c>
      <c r="H26" s="13" t="n">
        <v>720.7048</v>
      </c>
      <c r="I26" s="14" t="n">
        <v>207281.5912</v>
      </c>
      <c r="J26" s="14" t="s">
        <v>30</v>
      </c>
      <c r="K26" s="14"/>
      <c r="L26" s="11" t="s">
        <v>101</v>
      </c>
      <c r="M26" s="11" t="s">
        <v>32</v>
      </c>
      <c r="N26" s="15" t="s">
        <v>102</v>
      </c>
      <c r="O26" s="16" t="s">
        <v>103</v>
      </c>
      <c r="P26" s="10" t="n">
        <f aca="false">IF((D26-R26)=0," ",D26-R26)</f>
        <v>31</v>
      </c>
      <c r="Q26" s="10" t="str">
        <f aca="false">IF(P26&lt;26,"18-25",IF(P26&lt;36,"26-35",IF(P26&lt;46,"36-45",IF(P26&lt;56,"46-55",IF(P26&lt;66,"56-65","65+")))))</f>
        <v>26-35</v>
      </c>
      <c r="R26" s="1" t="n">
        <v>1975</v>
      </c>
      <c r="S26" s="10" t="n">
        <v>3</v>
      </c>
      <c r="T26" s="10" t="n">
        <v>22</v>
      </c>
      <c r="U26" s="11" t="s">
        <v>20</v>
      </c>
      <c r="V26" s="11" t="s">
        <v>36</v>
      </c>
      <c r="W26" s="11" t="s">
        <v>81</v>
      </c>
      <c r="X26" s="11" t="s">
        <v>38</v>
      </c>
      <c r="Y26" s="10" t="n">
        <v>5</v>
      </c>
      <c r="Z26" s="11" t="s">
        <v>39</v>
      </c>
      <c r="AA26" s="11" t="s">
        <v>40</v>
      </c>
    </row>
    <row r="27" customFormat="false" ht="14.25" hidden="false" customHeight="true" outlineLevel="0" collapsed="false">
      <c r="B27" s="9" t="n">
        <f aca="false">C27*1000+G27</f>
        <v>2004</v>
      </c>
      <c r="C27" s="10" t="n">
        <v>2</v>
      </c>
      <c r="D27" s="10" t="n">
        <v>2006</v>
      </c>
      <c r="E27" s="10" t="n">
        <v>12</v>
      </c>
      <c r="F27" s="11" t="s">
        <v>29</v>
      </c>
      <c r="G27" s="12" t="n">
        <v>4</v>
      </c>
      <c r="H27" s="13" t="n">
        <v>649.6888</v>
      </c>
      <c r="I27" s="14" t="n">
        <v>168834.0424</v>
      </c>
      <c r="J27" s="14" t="s">
        <v>30</v>
      </c>
      <c r="K27" s="14"/>
      <c r="L27" s="11" t="s">
        <v>104</v>
      </c>
      <c r="M27" s="11" t="s">
        <v>32</v>
      </c>
      <c r="N27" s="15" t="s">
        <v>105</v>
      </c>
      <c r="O27" s="16" t="s">
        <v>106</v>
      </c>
      <c r="P27" s="10" t="n">
        <f aca="false">IF((D27-R27)=0," ",D27-R27)</f>
        <v>31</v>
      </c>
      <c r="Q27" s="10" t="str">
        <f aca="false">IF(P27&lt;26,"18-25",IF(P27&lt;36,"26-35",IF(P27&lt;46,"36-45",IF(P27&lt;56,"46-55",IF(P27&lt;66,"56-65","65+")))))</f>
        <v>26-35</v>
      </c>
      <c r="R27" s="1" t="n">
        <v>1975</v>
      </c>
      <c r="S27" s="10" t="n">
        <v>10</v>
      </c>
      <c r="T27" s="10" t="n">
        <v>5</v>
      </c>
      <c r="U27" s="11" t="s">
        <v>20</v>
      </c>
      <c r="V27" s="11" t="s">
        <v>36</v>
      </c>
      <c r="W27" s="11" t="s">
        <v>37</v>
      </c>
      <c r="X27" s="11" t="s">
        <v>52</v>
      </c>
      <c r="Y27" s="10" t="n">
        <v>5</v>
      </c>
      <c r="Z27" s="11" t="s">
        <v>39</v>
      </c>
      <c r="AA27" s="11" t="s">
        <v>56</v>
      </c>
    </row>
    <row r="28" customFormat="false" ht="14.25" hidden="false" customHeight="true" outlineLevel="0" collapsed="false">
      <c r="B28" s="9" t="n">
        <f aca="false">C28*1000+G28</f>
        <v>2006</v>
      </c>
      <c r="C28" s="10" t="n">
        <v>2</v>
      </c>
      <c r="D28" s="10" t="n">
        <v>2006</v>
      </c>
      <c r="E28" s="10" t="n">
        <v>12</v>
      </c>
      <c r="F28" s="11" t="s">
        <v>29</v>
      </c>
      <c r="G28" s="12" t="n">
        <v>6</v>
      </c>
      <c r="H28" s="13" t="n">
        <v>1307.4476</v>
      </c>
      <c r="I28" s="14" t="n">
        <v>396973.8324</v>
      </c>
      <c r="J28" s="14" t="s">
        <v>30</v>
      </c>
      <c r="K28" s="14"/>
      <c r="L28" s="11" t="s">
        <v>104</v>
      </c>
      <c r="M28" s="11" t="s">
        <v>32</v>
      </c>
      <c r="N28" s="15" t="s">
        <v>105</v>
      </c>
      <c r="O28" s="16" t="s">
        <v>106</v>
      </c>
      <c r="P28" s="10" t="n">
        <f aca="false">IF((D28-R28)=0," ",D28-R28)</f>
        <v>31</v>
      </c>
      <c r="Q28" s="10" t="str">
        <f aca="false">IF(P28&lt;26,"18-25",IF(P28&lt;36,"26-35",IF(P28&lt;46,"36-45",IF(P28&lt;56,"46-55",IF(P28&lt;66,"56-65","65+")))))</f>
        <v>26-35</v>
      </c>
      <c r="R28" s="1" t="n">
        <v>1975</v>
      </c>
      <c r="S28" s="10" t="n">
        <v>10</v>
      </c>
      <c r="T28" s="10" t="n">
        <v>5</v>
      </c>
      <c r="U28" s="11" t="s">
        <v>20</v>
      </c>
      <c r="V28" s="11" t="s">
        <v>36</v>
      </c>
      <c r="W28" s="11" t="s">
        <v>37</v>
      </c>
      <c r="X28" s="11" t="s">
        <v>52</v>
      </c>
      <c r="Y28" s="10" t="n">
        <v>5</v>
      </c>
      <c r="Z28" s="11" t="s">
        <v>39</v>
      </c>
      <c r="AA28" s="11" t="s">
        <v>56</v>
      </c>
    </row>
    <row r="29" customFormat="false" ht="14.25" hidden="false" customHeight="true" outlineLevel="0" collapsed="false">
      <c r="B29" s="9" t="n">
        <f aca="false">C29*1000+G29</f>
        <v>5013</v>
      </c>
      <c r="C29" s="10" t="n">
        <v>5</v>
      </c>
      <c r="D29" s="10" t="n">
        <v>2007</v>
      </c>
      <c r="E29" s="10" t="n">
        <v>9</v>
      </c>
      <c r="F29" s="11" t="s">
        <v>29</v>
      </c>
      <c r="G29" s="12" t="n">
        <v>13</v>
      </c>
      <c r="H29" s="13" t="n">
        <v>618.3772</v>
      </c>
      <c r="I29" s="14" t="n">
        <v>188743.1072</v>
      </c>
      <c r="J29" s="14" t="s">
        <v>30</v>
      </c>
      <c r="K29" s="14"/>
      <c r="L29" s="11" t="s">
        <v>107</v>
      </c>
      <c r="M29" s="11" t="s">
        <v>32</v>
      </c>
      <c r="N29" s="15" t="s">
        <v>108</v>
      </c>
      <c r="O29" s="16" t="s">
        <v>109</v>
      </c>
      <c r="P29" s="10" t="n">
        <f aca="false">IF((D29-R29)=0," ",D29-R29)</f>
        <v>31</v>
      </c>
      <c r="Q29" s="10" t="str">
        <f aca="false">IF(P29&lt;26,"18-25",IF(P29&lt;36,"26-35",IF(P29&lt;46,"36-45",IF(P29&lt;56,"46-55",IF(P29&lt;66,"56-65","65+")))))</f>
        <v>26-35</v>
      </c>
      <c r="R29" s="1" t="n">
        <v>1976</v>
      </c>
      <c r="S29" s="10" t="n">
        <v>2</v>
      </c>
      <c r="T29" s="10" t="n">
        <v>26</v>
      </c>
      <c r="U29" s="11" t="s">
        <v>35</v>
      </c>
      <c r="V29" s="11" t="s">
        <v>36</v>
      </c>
      <c r="W29" s="11" t="s">
        <v>97</v>
      </c>
      <c r="X29" s="11" t="s">
        <v>38</v>
      </c>
      <c r="Y29" s="10" t="n">
        <v>4</v>
      </c>
      <c r="Z29" s="11" t="s">
        <v>47</v>
      </c>
      <c r="AA29" s="11" t="s">
        <v>56</v>
      </c>
    </row>
    <row r="30" customFormat="false" ht="14.25" hidden="false" customHeight="true" outlineLevel="0" collapsed="false">
      <c r="B30" s="9" t="n">
        <f aca="false">C30*1000+G30</f>
        <v>1026</v>
      </c>
      <c r="C30" s="10" t="n">
        <v>1</v>
      </c>
      <c r="D30" s="10" t="n">
        <v>2005</v>
      </c>
      <c r="E30" s="10" t="n">
        <v>3</v>
      </c>
      <c r="F30" s="11" t="s">
        <v>29</v>
      </c>
      <c r="G30" s="12" t="n">
        <v>26</v>
      </c>
      <c r="H30" s="13" t="n">
        <v>625.8016</v>
      </c>
      <c r="I30" s="14" t="n">
        <v>179674.0752</v>
      </c>
      <c r="J30" s="14" t="s">
        <v>30</v>
      </c>
      <c r="K30" s="14"/>
      <c r="L30" s="11" t="s">
        <v>110</v>
      </c>
      <c r="M30" s="11" t="s">
        <v>32</v>
      </c>
      <c r="N30" s="15" t="s">
        <v>111</v>
      </c>
      <c r="O30" s="16" t="s">
        <v>112</v>
      </c>
      <c r="P30" s="10" t="n">
        <f aca="false">IF((D30-R30)=0," ",D30-R30)</f>
        <v>32</v>
      </c>
      <c r="Q30" s="10" t="str">
        <f aca="false">IF(P30&lt;26,"18-25",IF(P30&lt;36,"26-35",IF(P30&lt;46,"36-45",IF(P30&lt;56,"46-55",IF(P30&lt;66,"56-65","65+")))))</f>
        <v>26-35</v>
      </c>
      <c r="R30" s="1" t="n">
        <v>1973</v>
      </c>
      <c r="S30" s="10" t="n">
        <v>9</v>
      </c>
      <c r="T30" s="10" t="n">
        <v>1</v>
      </c>
      <c r="U30" s="11" t="s">
        <v>20</v>
      </c>
      <c r="V30" s="11" t="s">
        <v>36</v>
      </c>
      <c r="W30" s="11" t="s">
        <v>37</v>
      </c>
      <c r="X30" s="11" t="s">
        <v>38</v>
      </c>
      <c r="Y30" s="10" t="n">
        <v>4</v>
      </c>
      <c r="Z30" s="11" t="s">
        <v>39</v>
      </c>
      <c r="AA30" s="11" t="s">
        <v>40</v>
      </c>
    </row>
    <row r="31" customFormat="false" ht="14.25" hidden="false" customHeight="true" outlineLevel="0" collapsed="false">
      <c r="B31" s="9" t="n">
        <f aca="false">C31*1000+G31</f>
        <v>2054</v>
      </c>
      <c r="C31" s="10" t="n">
        <v>2</v>
      </c>
      <c r="D31" s="10" t="n">
        <v>2006</v>
      </c>
      <c r="E31" s="10" t="n">
        <v>6</v>
      </c>
      <c r="F31" s="11" t="s">
        <v>29</v>
      </c>
      <c r="G31" s="12" t="n">
        <v>54</v>
      </c>
      <c r="H31" s="13" t="n">
        <v>1203.2908</v>
      </c>
      <c r="I31" s="14" t="n">
        <v>306363.6436</v>
      </c>
      <c r="J31" s="14" t="s">
        <v>30</v>
      </c>
      <c r="K31" s="14"/>
      <c r="L31" s="11" t="s">
        <v>113</v>
      </c>
      <c r="M31" s="11" t="s">
        <v>32</v>
      </c>
      <c r="N31" s="15" t="s">
        <v>114</v>
      </c>
      <c r="O31" s="16" t="s">
        <v>115</v>
      </c>
      <c r="P31" s="10" t="n">
        <f aca="false">IF((D31-R31)=0," ",D31-R31)</f>
        <v>32</v>
      </c>
      <c r="Q31" s="10" t="str">
        <f aca="false">IF(P31&lt;26,"18-25",IF(P31&lt;36,"26-35",IF(P31&lt;46,"36-45",IF(P31&lt;56,"46-55",IF(P31&lt;66,"56-65","65+")))))</f>
        <v>26-35</v>
      </c>
      <c r="R31" s="1" t="n">
        <v>1974</v>
      </c>
      <c r="S31" s="10" t="n">
        <v>3</v>
      </c>
      <c r="T31" s="10" t="n">
        <v>27</v>
      </c>
      <c r="U31" s="11" t="s">
        <v>20</v>
      </c>
      <c r="V31" s="11" t="s">
        <v>36</v>
      </c>
      <c r="W31" s="11" t="s">
        <v>37</v>
      </c>
      <c r="X31" s="11" t="s">
        <v>38</v>
      </c>
      <c r="Y31" s="10" t="n">
        <v>5</v>
      </c>
      <c r="Z31" s="11" t="s">
        <v>47</v>
      </c>
      <c r="AA31" s="11" t="s">
        <v>48</v>
      </c>
    </row>
    <row r="32" customFormat="false" ht="14.25" hidden="false" customHeight="true" outlineLevel="0" collapsed="false">
      <c r="B32" s="9" t="n">
        <f aca="false">C32*1000+G32</f>
        <v>3033</v>
      </c>
      <c r="C32" s="10" t="n">
        <v>3</v>
      </c>
      <c r="D32" s="10" t="n">
        <v>2007</v>
      </c>
      <c r="E32" s="17" t="n">
        <v>9</v>
      </c>
      <c r="F32" s="11" t="s">
        <v>29</v>
      </c>
      <c r="G32" s="10" t="n">
        <v>33</v>
      </c>
      <c r="H32" s="13" t="n">
        <v>670.886</v>
      </c>
      <c r="I32" s="14" t="n">
        <v>200300.634</v>
      </c>
      <c r="J32" s="14" t="s">
        <v>30</v>
      </c>
      <c r="K32" s="14"/>
      <c r="L32" s="11" t="s">
        <v>116</v>
      </c>
      <c r="M32" s="11" t="s">
        <v>32</v>
      </c>
      <c r="N32" s="15" t="s">
        <v>117</v>
      </c>
      <c r="O32" s="16" t="s">
        <v>118</v>
      </c>
      <c r="P32" s="10" t="n">
        <f aca="false">IF((D32-R32)=0," ",D32-R32)</f>
        <v>32</v>
      </c>
      <c r="Q32" s="10" t="str">
        <f aca="false">IF(P32&lt;26,"18-25",IF(P32&lt;36,"26-35",IF(P32&lt;46,"36-45",IF(P32&lt;56,"46-55",IF(P32&lt;66,"56-65","65+")))))</f>
        <v>26-35</v>
      </c>
      <c r="R32" s="1" t="n">
        <v>1975</v>
      </c>
      <c r="S32" s="10" t="n">
        <v>8</v>
      </c>
      <c r="T32" s="10" t="n">
        <v>12</v>
      </c>
      <c r="U32" s="11" t="s">
        <v>35</v>
      </c>
      <c r="V32" s="11" t="s">
        <v>36</v>
      </c>
      <c r="W32" s="11" t="s">
        <v>119</v>
      </c>
      <c r="X32" s="11" t="s">
        <v>38</v>
      </c>
      <c r="Y32" s="10" t="n">
        <v>1</v>
      </c>
      <c r="Z32" s="11" t="s">
        <v>47</v>
      </c>
      <c r="AA32" s="11" t="s">
        <v>40</v>
      </c>
    </row>
    <row r="33" customFormat="false" ht="14.25" hidden="false" customHeight="true" outlineLevel="0" collapsed="false">
      <c r="B33" s="9" t="n">
        <f aca="false">C33*1000+G33</f>
        <v>1025</v>
      </c>
      <c r="C33" s="10" t="n">
        <v>1</v>
      </c>
      <c r="D33" s="10" t="n">
        <v>2005</v>
      </c>
      <c r="E33" s="10" t="n">
        <v>3</v>
      </c>
      <c r="F33" s="11" t="s">
        <v>29</v>
      </c>
      <c r="G33" s="12" t="n">
        <v>25</v>
      </c>
      <c r="H33" s="13" t="n">
        <v>1434.0928</v>
      </c>
      <c r="I33" s="14" t="n">
        <v>382041.128</v>
      </c>
      <c r="J33" s="14" t="s">
        <v>30</v>
      </c>
      <c r="K33" s="14"/>
      <c r="L33" s="11" t="s">
        <v>120</v>
      </c>
      <c r="M33" s="11" t="s">
        <v>32</v>
      </c>
      <c r="N33" s="1" t="s">
        <v>121</v>
      </c>
      <c r="O33" s="1" t="s">
        <v>122</v>
      </c>
      <c r="P33" s="10" t="n">
        <f aca="false">IF((D33-R33)=0," ",D33-R33)</f>
        <v>33</v>
      </c>
      <c r="Q33" s="10" t="str">
        <f aca="false">IF(P33&lt;26,"18-25",IF(P33&lt;36,"26-35",IF(P33&lt;46,"36-45",IF(P33&lt;56,"46-55",IF(P33&lt;66,"56-65","65+")))))</f>
        <v>26-35</v>
      </c>
      <c r="R33" s="1" t="n">
        <v>1972</v>
      </c>
      <c r="S33" s="10" t="n">
        <v>3</v>
      </c>
      <c r="T33" s="10" t="n">
        <v>26</v>
      </c>
      <c r="U33" s="11" t="s">
        <v>20</v>
      </c>
      <c r="V33" s="11" t="s">
        <v>36</v>
      </c>
      <c r="W33" s="11" t="s">
        <v>37</v>
      </c>
      <c r="X33" s="11" t="s">
        <v>38</v>
      </c>
      <c r="Y33" s="10" t="n">
        <v>1</v>
      </c>
      <c r="Z33" s="11" t="s">
        <v>39</v>
      </c>
      <c r="AA33" s="11" t="s">
        <v>56</v>
      </c>
    </row>
    <row r="34" customFormat="false" ht="14.25" hidden="false" customHeight="true" outlineLevel="0" collapsed="false">
      <c r="B34" s="9" t="n">
        <f aca="false">C34*1000+G34</f>
        <v>3027</v>
      </c>
      <c r="C34" s="10" t="n">
        <v>3</v>
      </c>
      <c r="D34" s="10" t="n">
        <v>2006</v>
      </c>
      <c r="E34" s="17" t="n">
        <v>8</v>
      </c>
      <c r="F34" s="11" t="s">
        <v>29</v>
      </c>
      <c r="G34" s="10" t="n">
        <v>27</v>
      </c>
      <c r="H34" s="13" t="n">
        <v>781.0684</v>
      </c>
      <c r="I34" s="14" t="n">
        <v>245572.7936</v>
      </c>
      <c r="J34" s="14" t="s">
        <v>30</v>
      </c>
      <c r="K34" s="14"/>
      <c r="L34" s="11" t="s">
        <v>123</v>
      </c>
      <c r="M34" s="11" t="s">
        <v>32</v>
      </c>
      <c r="N34" s="15" t="s">
        <v>124</v>
      </c>
      <c r="O34" s="16" t="s">
        <v>125</v>
      </c>
      <c r="P34" s="10" t="n">
        <f aca="false">IF((D34-R34)=0," ",D34-R34)</f>
        <v>33</v>
      </c>
      <c r="Q34" s="10" t="str">
        <f aca="false">IF(P34&lt;26,"18-25",IF(P34&lt;36,"26-35",IF(P34&lt;46,"36-45",IF(P34&lt;56,"46-55",IF(P34&lt;66,"56-65","65+")))))</f>
        <v>26-35</v>
      </c>
      <c r="R34" s="1" t="n">
        <v>1973</v>
      </c>
      <c r="S34" s="10" t="n">
        <v>9</v>
      </c>
      <c r="T34" s="10" t="n">
        <v>15</v>
      </c>
      <c r="U34" s="11" t="s">
        <v>20</v>
      </c>
      <c r="V34" s="11" t="s">
        <v>36</v>
      </c>
      <c r="W34" s="11" t="s">
        <v>37</v>
      </c>
      <c r="X34" s="11" t="s">
        <v>38</v>
      </c>
      <c r="Y34" s="10" t="n">
        <v>3</v>
      </c>
      <c r="Z34" s="11" t="s">
        <v>39</v>
      </c>
      <c r="AA34" s="11" t="s">
        <v>40</v>
      </c>
    </row>
    <row r="35" customFormat="false" ht="14.25" hidden="false" customHeight="true" outlineLevel="0" collapsed="false">
      <c r="B35" s="9" t="n">
        <f aca="false">C35*1000+G35</f>
        <v>3031</v>
      </c>
      <c r="C35" s="10" t="n">
        <v>3</v>
      </c>
      <c r="D35" s="10" t="n">
        <v>2007</v>
      </c>
      <c r="E35" s="17" t="n">
        <v>3</v>
      </c>
      <c r="F35" s="11" t="s">
        <v>29</v>
      </c>
      <c r="G35" s="10" t="n">
        <v>31</v>
      </c>
      <c r="H35" s="13" t="n">
        <v>1596.3536</v>
      </c>
      <c r="I35" s="14" t="n">
        <v>407214.2896</v>
      </c>
      <c r="J35" s="14" t="s">
        <v>30</v>
      </c>
      <c r="K35" s="14"/>
      <c r="L35" s="11" t="s">
        <v>126</v>
      </c>
      <c r="M35" s="11" t="s">
        <v>32</v>
      </c>
      <c r="N35" s="15" t="s">
        <v>127</v>
      </c>
      <c r="O35" s="16" t="s">
        <v>128</v>
      </c>
      <c r="P35" s="10" t="n">
        <f aca="false">IF((D35-R35)=0," ",D35-R35)</f>
        <v>33</v>
      </c>
      <c r="Q35" s="10" t="str">
        <f aca="false">IF(P35&lt;26,"18-25",IF(P35&lt;36,"26-35",IF(P35&lt;46,"36-45",IF(P35&lt;56,"46-55",IF(P35&lt;66,"56-65","65+")))))</f>
        <v>26-35</v>
      </c>
      <c r="R35" s="1" t="n">
        <v>1974</v>
      </c>
      <c r="S35" s="10" t="n">
        <v>12</v>
      </c>
      <c r="T35" s="10" t="n">
        <v>25</v>
      </c>
      <c r="U35" s="11" t="s">
        <v>35</v>
      </c>
      <c r="V35" s="11" t="s">
        <v>36</v>
      </c>
      <c r="W35" s="11" t="s">
        <v>37</v>
      </c>
      <c r="X35" s="11" t="s">
        <v>52</v>
      </c>
      <c r="Y35" s="10" t="n">
        <v>4</v>
      </c>
      <c r="Z35" s="11" t="s">
        <v>39</v>
      </c>
      <c r="AA35" s="11" t="s">
        <v>48</v>
      </c>
    </row>
    <row r="36" customFormat="false" ht="14.25" hidden="false" customHeight="true" outlineLevel="0" collapsed="false">
      <c r="B36" s="9" t="n">
        <f aca="false">C36*1000+G36</f>
        <v>2043</v>
      </c>
      <c r="C36" s="10" t="n">
        <v>2</v>
      </c>
      <c r="D36" s="10" t="n">
        <v>2007</v>
      </c>
      <c r="E36" s="10" t="n">
        <v>4</v>
      </c>
      <c r="F36" s="11" t="s">
        <v>29</v>
      </c>
      <c r="G36" s="12" t="n">
        <v>43</v>
      </c>
      <c r="H36" s="13" t="n">
        <v>1110.3244</v>
      </c>
      <c r="I36" s="14" t="n">
        <v>355073.4032</v>
      </c>
      <c r="J36" s="14" t="s">
        <v>30</v>
      </c>
      <c r="K36" s="14"/>
      <c r="L36" s="11" t="s">
        <v>129</v>
      </c>
      <c r="M36" s="11" t="s">
        <v>32</v>
      </c>
      <c r="N36" s="15" t="s">
        <v>130</v>
      </c>
      <c r="O36" s="16" t="s">
        <v>131</v>
      </c>
      <c r="P36" s="10" t="n">
        <f aca="false">IF((D36-R36)=0," ",D36-R36)</f>
        <v>33</v>
      </c>
      <c r="Q36" s="10" t="str">
        <f aca="false">IF(P36&lt;26,"18-25",IF(P36&lt;36,"26-35",IF(P36&lt;46,"36-45",IF(P36&lt;56,"46-55",IF(P36&lt;66,"56-65","65+")))))</f>
        <v>26-35</v>
      </c>
      <c r="R36" s="1" t="n">
        <v>1974</v>
      </c>
      <c r="S36" s="10" t="n">
        <v>7</v>
      </c>
      <c r="T36" s="10" t="n">
        <v>18</v>
      </c>
      <c r="U36" s="11" t="s">
        <v>20</v>
      </c>
      <c r="V36" s="11" t="s">
        <v>36</v>
      </c>
      <c r="W36" s="11" t="s">
        <v>81</v>
      </c>
      <c r="X36" s="11" t="s">
        <v>38</v>
      </c>
      <c r="Y36" s="10" t="n">
        <v>2</v>
      </c>
      <c r="Z36" s="11" t="s">
        <v>47</v>
      </c>
      <c r="AA36" s="11" t="s">
        <v>40</v>
      </c>
    </row>
    <row r="37" customFormat="false" ht="14.25" hidden="false" customHeight="true" outlineLevel="0" collapsed="false">
      <c r="B37" s="9" t="n">
        <f aca="false">C37*1000+G37</f>
        <v>3034</v>
      </c>
      <c r="C37" s="10" t="n">
        <v>3</v>
      </c>
      <c r="D37" s="10" t="n">
        <v>2007</v>
      </c>
      <c r="E37" s="17" t="n">
        <v>4</v>
      </c>
      <c r="F37" s="11" t="s">
        <v>29</v>
      </c>
      <c r="G37" s="10" t="n">
        <v>34</v>
      </c>
      <c r="H37" s="13" t="n">
        <v>781.0684</v>
      </c>
      <c r="I37" s="14" t="n">
        <v>256821.6404</v>
      </c>
      <c r="J37" s="14" t="s">
        <v>30</v>
      </c>
      <c r="K37" s="14"/>
      <c r="L37" s="11" t="s">
        <v>132</v>
      </c>
      <c r="M37" s="11" t="s">
        <v>32</v>
      </c>
      <c r="N37" s="15" t="s">
        <v>133</v>
      </c>
      <c r="O37" s="16" t="s">
        <v>134</v>
      </c>
      <c r="P37" s="10" t="n">
        <f aca="false">IF((D37-R37)=0," ",D37-R37)</f>
        <v>33</v>
      </c>
      <c r="Q37" s="10" t="str">
        <f aca="false">IF(P37&lt;26,"18-25",IF(P37&lt;36,"26-35",IF(P37&lt;46,"36-45",IF(P37&lt;56,"46-55",IF(P37&lt;66,"56-65","65+")))))</f>
        <v>26-35</v>
      </c>
      <c r="R37" s="1" t="n">
        <v>1974</v>
      </c>
      <c r="S37" s="10" t="n">
        <v>12</v>
      </c>
      <c r="T37" s="10" t="n">
        <v>25</v>
      </c>
      <c r="U37" s="11" t="s">
        <v>35</v>
      </c>
      <c r="V37" s="11" t="s">
        <v>36</v>
      </c>
      <c r="W37" s="11" t="s">
        <v>37</v>
      </c>
      <c r="X37" s="11" t="s">
        <v>52</v>
      </c>
      <c r="Y37" s="10" t="n">
        <v>3</v>
      </c>
      <c r="Z37" s="11" t="s">
        <v>39</v>
      </c>
      <c r="AA37" s="11" t="s">
        <v>48</v>
      </c>
    </row>
    <row r="38" customFormat="false" ht="14.25" hidden="false" customHeight="true" outlineLevel="0" collapsed="false">
      <c r="B38" s="9" t="n">
        <f aca="false">C38*1000+G38</f>
        <v>3016</v>
      </c>
      <c r="C38" s="10" t="n">
        <v>3</v>
      </c>
      <c r="D38" s="10" t="n">
        <v>2007</v>
      </c>
      <c r="E38" s="17" t="n">
        <v>4</v>
      </c>
      <c r="F38" s="11" t="s">
        <v>29</v>
      </c>
      <c r="G38" s="10" t="n">
        <v>16</v>
      </c>
      <c r="H38" s="13" t="n">
        <v>697.8936</v>
      </c>
      <c r="I38" s="14" t="n">
        <v>226342.8032</v>
      </c>
      <c r="J38" s="14" t="s">
        <v>30</v>
      </c>
      <c r="K38" s="14"/>
      <c r="L38" s="11" t="s">
        <v>135</v>
      </c>
      <c r="M38" s="11" t="s">
        <v>32</v>
      </c>
      <c r="N38" s="1" t="s">
        <v>136</v>
      </c>
      <c r="O38" s="1" t="s">
        <v>137</v>
      </c>
      <c r="P38" s="10" t="n">
        <f aca="false">IF((D38-R38)=0," ",D38-R38)</f>
        <v>33</v>
      </c>
      <c r="Q38" s="10" t="str">
        <f aca="false">IF(P38&lt;26,"18-25",IF(P38&lt;36,"26-35",IF(P38&lt;46,"36-45",IF(P38&lt;56,"46-55",IF(P38&lt;66,"56-65","65+")))))</f>
        <v>26-35</v>
      </c>
      <c r="R38" s="1" t="n">
        <v>1974</v>
      </c>
      <c r="S38" s="10" t="n">
        <v>2</v>
      </c>
      <c r="T38" s="10" t="n">
        <v>10</v>
      </c>
      <c r="U38" s="11" t="s">
        <v>20</v>
      </c>
      <c r="V38" s="11" t="s">
        <v>138</v>
      </c>
      <c r="W38" s="11"/>
      <c r="X38" s="11" t="s">
        <v>52</v>
      </c>
      <c r="Y38" s="10" t="n">
        <v>4</v>
      </c>
      <c r="Z38" s="11" t="s">
        <v>39</v>
      </c>
      <c r="AA38" s="11" t="s">
        <v>56</v>
      </c>
    </row>
    <row r="39" customFormat="false" ht="14.25" hidden="false" customHeight="true" outlineLevel="0" collapsed="false">
      <c r="B39" s="9" t="n">
        <f aca="false">C39*1000+G39</f>
        <v>1018</v>
      </c>
      <c r="C39" s="10" t="n">
        <v>1</v>
      </c>
      <c r="D39" s="10" t="n">
        <v>2004</v>
      </c>
      <c r="E39" s="10" t="n">
        <v>10</v>
      </c>
      <c r="F39" s="11" t="s">
        <v>29</v>
      </c>
      <c r="G39" s="12" t="n">
        <v>18</v>
      </c>
      <c r="H39" s="13" t="n">
        <v>625.8016</v>
      </c>
      <c r="I39" s="14" t="n">
        <v>191389.8688</v>
      </c>
      <c r="J39" s="14" t="s">
        <v>30</v>
      </c>
      <c r="K39" s="14"/>
      <c r="L39" s="11" t="s">
        <v>139</v>
      </c>
      <c r="M39" s="11" t="s">
        <v>32</v>
      </c>
      <c r="N39" s="15" t="s">
        <v>140</v>
      </c>
      <c r="O39" s="16" t="s">
        <v>141</v>
      </c>
      <c r="P39" s="10" t="n">
        <f aca="false">IF((D39-R39)=0," ",D39-R39)</f>
        <v>34</v>
      </c>
      <c r="Q39" s="10" t="str">
        <f aca="false">IF(P39&lt;26,"18-25",IF(P39&lt;36,"26-35",IF(P39&lt;46,"36-45",IF(P39&lt;56,"46-55",IF(P39&lt;66,"56-65","65+")))))</f>
        <v>26-35</v>
      </c>
      <c r="R39" s="1" t="n">
        <v>1970</v>
      </c>
      <c r="S39" s="10" t="n">
        <v>5</v>
      </c>
      <c r="T39" s="10" t="n">
        <v>5</v>
      </c>
      <c r="U39" s="11" t="s">
        <v>35</v>
      </c>
      <c r="V39" s="11" t="s">
        <v>36</v>
      </c>
      <c r="W39" s="11" t="s">
        <v>37</v>
      </c>
      <c r="X39" s="11" t="s">
        <v>38</v>
      </c>
      <c r="Y39" s="10" t="n">
        <v>3</v>
      </c>
      <c r="Z39" s="11" t="s">
        <v>39</v>
      </c>
      <c r="AA39" s="11" t="s">
        <v>40</v>
      </c>
    </row>
    <row r="40" customFormat="false" ht="14.25" hidden="false" customHeight="true" outlineLevel="0" collapsed="false">
      <c r="B40" s="9" t="n">
        <f aca="false">C40*1000+G40</f>
        <v>2050</v>
      </c>
      <c r="C40" s="10" t="n">
        <v>2</v>
      </c>
      <c r="D40" s="10" t="n">
        <v>2006</v>
      </c>
      <c r="E40" s="10" t="n">
        <v>9</v>
      </c>
      <c r="F40" s="11" t="s">
        <v>29</v>
      </c>
      <c r="G40" s="12" t="n">
        <v>50</v>
      </c>
      <c r="H40" s="13" t="n">
        <v>957.5324</v>
      </c>
      <c r="I40" s="14" t="n">
        <v>297008.9652</v>
      </c>
      <c r="J40" s="14" t="s">
        <v>30</v>
      </c>
      <c r="K40" s="14"/>
      <c r="L40" s="11" t="s">
        <v>142</v>
      </c>
      <c r="M40" s="11" t="s">
        <v>32</v>
      </c>
      <c r="N40" s="15" t="s">
        <v>143</v>
      </c>
      <c r="O40" s="16" t="s">
        <v>144</v>
      </c>
      <c r="P40" s="10" t="n">
        <f aca="false">IF((D40-R40)=0," ",D40-R40)</f>
        <v>34</v>
      </c>
      <c r="Q40" s="10" t="str">
        <f aca="false">IF(P40&lt;26,"18-25",IF(P40&lt;36,"26-35",IF(P40&lt;46,"36-45",IF(P40&lt;56,"46-55",IF(P40&lt;66,"56-65","65+")))))</f>
        <v>26-35</v>
      </c>
      <c r="R40" s="1" t="n">
        <v>1972</v>
      </c>
      <c r="S40" s="10" t="n">
        <v>7</v>
      </c>
      <c r="T40" s="10" t="n">
        <v>11</v>
      </c>
      <c r="U40" s="11" t="s">
        <v>35</v>
      </c>
      <c r="V40" s="11" t="s">
        <v>36</v>
      </c>
      <c r="W40" s="11" t="s">
        <v>37</v>
      </c>
      <c r="X40" s="11" t="s">
        <v>52</v>
      </c>
      <c r="Y40" s="10" t="n">
        <v>2</v>
      </c>
      <c r="Z40" s="11" t="s">
        <v>39</v>
      </c>
      <c r="AA40" s="11" t="s">
        <v>56</v>
      </c>
    </row>
    <row r="41" customFormat="false" ht="14.25" hidden="false" customHeight="true" outlineLevel="0" collapsed="false">
      <c r="B41" s="9" t="n">
        <f aca="false">C41*1000+G41</f>
        <v>2044</v>
      </c>
      <c r="C41" s="10" t="n">
        <v>2</v>
      </c>
      <c r="D41" s="10" t="n">
        <v>2007</v>
      </c>
      <c r="E41" s="10" t="n">
        <v>1</v>
      </c>
      <c r="F41" s="11" t="s">
        <v>29</v>
      </c>
      <c r="G41" s="12" t="n">
        <v>44</v>
      </c>
      <c r="H41" s="13" t="n">
        <v>722.9644</v>
      </c>
      <c r="I41" s="14" t="n">
        <v>250773.1452</v>
      </c>
      <c r="J41" s="14" t="s">
        <v>30</v>
      </c>
      <c r="K41" s="14"/>
      <c r="L41" s="11" t="s">
        <v>145</v>
      </c>
      <c r="M41" s="11" t="s">
        <v>32</v>
      </c>
      <c r="N41" s="15" t="s">
        <v>146</v>
      </c>
      <c r="O41" s="16" t="s">
        <v>147</v>
      </c>
      <c r="P41" s="10" t="n">
        <f aca="false">IF((D41-R41)=0," ",D41-R41)</f>
        <v>34</v>
      </c>
      <c r="Q41" s="10" t="str">
        <f aca="false">IF(P41&lt;26,"18-25",IF(P41&lt;36,"26-35",IF(P41&lt;46,"36-45",IF(P41&lt;56,"46-55",IF(P41&lt;66,"56-65","65+")))))</f>
        <v>26-35</v>
      </c>
      <c r="R41" s="1" t="n">
        <v>1973</v>
      </c>
      <c r="S41" s="10" t="n">
        <v>6</v>
      </c>
      <c r="T41" s="10" t="n">
        <v>7</v>
      </c>
      <c r="U41" s="11" t="s">
        <v>35</v>
      </c>
      <c r="V41" s="11" t="s">
        <v>36</v>
      </c>
      <c r="W41" s="11" t="s">
        <v>37</v>
      </c>
      <c r="X41" s="11" t="s">
        <v>38</v>
      </c>
      <c r="Y41" s="10" t="n">
        <v>5</v>
      </c>
      <c r="Z41" s="11" t="s">
        <v>47</v>
      </c>
      <c r="AA41" s="11" t="s">
        <v>56</v>
      </c>
    </row>
    <row r="42" customFormat="false" ht="14.25" hidden="false" customHeight="true" outlineLevel="0" collapsed="false">
      <c r="B42" s="9" t="n">
        <f aca="false">C42*1000+G42</f>
        <v>3039</v>
      </c>
      <c r="C42" s="10" t="n">
        <v>3</v>
      </c>
      <c r="D42" s="10" t="n">
        <v>2007</v>
      </c>
      <c r="E42" s="17" t="n">
        <v>5</v>
      </c>
      <c r="F42" s="11" t="s">
        <v>29</v>
      </c>
      <c r="G42" s="10" t="n">
        <v>39</v>
      </c>
      <c r="H42" s="13" t="n">
        <v>923.208</v>
      </c>
      <c r="I42" s="14" t="n">
        <v>312211.144</v>
      </c>
      <c r="J42" s="14" t="s">
        <v>30</v>
      </c>
      <c r="K42" s="14"/>
      <c r="L42" s="11" t="s">
        <v>148</v>
      </c>
      <c r="M42" s="11" t="s">
        <v>32</v>
      </c>
      <c r="N42" s="15" t="s">
        <v>149</v>
      </c>
      <c r="O42" s="16" t="s">
        <v>150</v>
      </c>
      <c r="P42" s="10" t="n">
        <f aca="false">IF((D42-R42)=0," ",D42-R42)</f>
        <v>34</v>
      </c>
      <c r="Q42" s="10" t="str">
        <f aca="false">IF(P42&lt;26,"18-25",IF(P42&lt;36,"26-35",IF(P42&lt;46,"36-45",IF(P42&lt;56,"46-55",IF(P42&lt;66,"56-65","65+")))))</f>
        <v>26-35</v>
      </c>
      <c r="R42" s="1" t="n">
        <v>1973</v>
      </c>
      <c r="S42" s="10" t="n">
        <v>12</v>
      </c>
      <c r="T42" s="10" t="n">
        <v>15</v>
      </c>
      <c r="U42" s="11" t="s">
        <v>20</v>
      </c>
      <c r="V42" s="11" t="s">
        <v>36</v>
      </c>
      <c r="W42" s="11" t="s">
        <v>97</v>
      </c>
      <c r="X42" s="11" t="s">
        <v>38</v>
      </c>
      <c r="Y42" s="10" t="n">
        <v>3</v>
      </c>
      <c r="Z42" s="11" t="s">
        <v>39</v>
      </c>
      <c r="AA42" s="11" t="s">
        <v>40</v>
      </c>
    </row>
    <row r="43" customFormat="false" ht="14.25" hidden="false" customHeight="true" outlineLevel="0" collapsed="false">
      <c r="B43" s="9" t="n">
        <f aca="false">C43*1000+G43</f>
        <v>3053</v>
      </c>
      <c r="C43" s="10" t="n">
        <v>3</v>
      </c>
      <c r="D43" s="10" t="n">
        <v>2007</v>
      </c>
      <c r="E43" s="17" t="n">
        <v>12</v>
      </c>
      <c r="F43" s="11" t="s">
        <v>29</v>
      </c>
      <c r="G43" s="10" t="n">
        <v>53</v>
      </c>
      <c r="H43" s="13" t="n">
        <v>670.2404</v>
      </c>
      <c r="I43" s="14" t="n">
        <v>190119.504</v>
      </c>
      <c r="J43" s="14" t="s">
        <v>30</v>
      </c>
      <c r="K43" s="14"/>
      <c r="L43" s="11" t="s">
        <v>151</v>
      </c>
      <c r="M43" s="11" t="s">
        <v>32</v>
      </c>
      <c r="N43" s="15" t="s">
        <v>152</v>
      </c>
      <c r="O43" s="16" t="s">
        <v>153</v>
      </c>
      <c r="P43" s="10" t="n">
        <f aca="false">IF((D43-R43)=0," ",D43-R43)</f>
        <v>34</v>
      </c>
      <c r="Q43" s="10" t="str">
        <f aca="false">IF(P43&lt;26,"18-25",IF(P43&lt;36,"26-35",IF(P43&lt;46,"36-45",IF(P43&lt;56,"46-55",IF(P43&lt;66,"56-65","65+")))))</f>
        <v>26-35</v>
      </c>
      <c r="R43" s="1" t="n">
        <v>1973</v>
      </c>
      <c r="S43" s="10" t="n">
        <v>8</v>
      </c>
      <c r="T43" s="10" t="n">
        <v>18</v>
      </c>
      <c r="U43" s="11" t="s">
        <v>35</v>
      </c>
      <c r="V43" s="11" t="s">
        <v>36</v>
      </c>
      <c r="W43" s="11" t="s">
        <v>37</v>
      </c>
      <c r="X43" s="11" t="s">
        <v>38</v>
      </c>
      <c r="Y43" s="10" t="n">
        <v>1</v>
      </c>
      <c r="Z43" s="11" t="s">
        <v>47</v>
      </c>
      <c r="AA43" s="11" t="s">
        <v>56</v>
      </c>
    </row>
    <row r="44" customFormat="false" ht="14.25" hidden="false" customHeight="true" outlineLevel="0" collapsed="false">
      <c r="B44" s="9" t="n">
        <f aca="false">C44*1000+G44</f>
        <v>2041</v>
      </c>
      <c r="C44" s="10" t="n">
        <v>2</v>
      </c>
      <c r="D44" s="10" t="n">
        <v>2006</v>
      </c>
      <c r="E44" s="10" t="n">
        <v>7</v>
      </c>
      <c r="F44" s="11" t="s">
        <v>29</v>
      </c>
      <c r="G44" s="12" t="n">
        <v>41</v>
      </c>
      <c r="H44" s="13" t="n">
        <v>785.48</v>
      </c>
      <c r="I44" s="14" t="n">
        <v>225050.52</v>
      </c>
      <c r="J44" s="14" t="s">
        <v>30</v>
      </c>
      <c r="K44" s="14"/>
      <c r="L44" s="11" t="s">
        <v>154</v>
      </c>
      <c r="M44" s="11" t="s">
        <v>32</v>
      </c>
      <c r="N44" s="15" t="s">
        <v>155</v>
      </c>
      <c r="O44" s="16" t="s">
        <v>156</v>
      </c>
      <c r="P44" s="10" t="n">
        <f aca="false">IF((D44-R44)=0," ",D44-R44)</f>
        <v>35</v>
      </c>
      <c r="Q44" s="10" t="str">
        <f aca="false">IF(P44&lt;26,"18-25",IF(P44&lt;36,"26-35",IF(P44&lt;46,"36-45",IF(P44&lt;56,"46-55",IF(P44&lt;66,"56-65","65+")))))</f>
        <v>26-35</v>
      </c>
      <c r="R44" s="1" t="n">
        <v>1971</v>
      </c>
      <c r="S44" s="10" t="n">
        <v>12</v>
      </c>
      <c r="T44" s="10" t="n">
        <v>2</v>
      </c>
      <c r="U44" s="11" t="s">
        <v>20</v>
      </c>
      <c r="V44" s="11" t="s">
        <v>36</v>
      </c>
      <c r="W44" s="11" t="s">
        <v>37</v>
      </c>
      <c r="X44" s="11" t="s">
        <v>38</v>
      </c>
      <c r="Y44" s="10" t="n">
        <v>1</v>
      </c>
      <c r="Z44" s="11" t="s">
        <v>39</v>
      </c>
      <c r="AA44" s="11" t="s">
        <v>40</v>
      </c>
    </row>
    <row r="45" customFormat="false" ht="14.25" hidden="false" customHeight="true" outlineLevel="0" collapsed="false">
      <c r="B45" s="9" t="n">
        <f aca="false">C45*1000+G45</f>
        <v>5035</v>
      </c>
      <c r="C45" s="10" t="n">
        <v>5</v>
      </c>
      <c r="D45" s="10" t="n">
        <v>2008</v>
      </c>
      <c r="E45" s="10" t="n">
        <v>5</v>
      </c>
      <c r="F45" s="11" t="s">
        <v>29</v>
      </c>
      <c r="G45" s="12" t="n">
        <v>35</v>
      </c>
      <c r="H45" s="13" t="n">
        <v>798.2844</v>
      </c>
      <c r="I45" s="14" t="n">
        <v>261742.742</v>
      </c>
      <c r="J45" s="14" t="s">
        <v>30</v>
      </c>
      <c r="K45" s="14"/>
      <c r="L45" s="11" t="s">
        <v>157</v>
      </c>
      <c r="M45" s="11" t="s">
        <v>32</v>
      </c>
      <c r="N45" s="15" t="s">
        <v>158</v>
      </c>
      <c r="O45" s="16" t="s">
        <v>159</v>
      </c>
      <c r="P45" s="10" t="n">
        <f aca="false">IF((D45-R45)=0," ",D45-R45)</f>
        <v>35</v>
      </c>
      <c r="Q45" s="10" t="str">
        <f aca="false">IF(P45&lt;26,"18-25",IF(P45&lt;36,"26-35",IF(P45&lt;46,"36-45",IF(P45&lt;56,"46-55",IF(P45&lt;66,"56-65","65+")))))</f>
        <v>26-35</v>
      </c>
      <c r="R45" s="1" t="n">
        <v>1973</v>
      </c>
      <c r="S45" s="10" t="n">
        <v>7</v>
      </c>
      <c r="T45" s="10" t="n">
        <v>17</v>
      </c>
      <c r="U45" s="11" t="s">
        <v>20</v>
      </c>
      <c r="V45" s="11" t="s">
        <v>36</v>
      </c>
      <c r="W45" s="11" t="s">
        <v>67</v>
      </c>
      <c r="X45" s="11" t="s">
        <v>52</v>
      </c>
      <c r="Y45" s="10" t="n">
        <v>5</v>
      </c>
      <c r="Z45" s="11" t="s">
        <v>39</v>
      </c>
      <c r="AA45" s="11" t="s">
        <v>40</v>
      </c>
    </row>
    <row r="46" customFormat="false" ht="14.25" hidden="false" customHeight="true" outlineLevel="0" collapsed="false">
      <c r="B46" s="9" t="n">
        <f aca="false">C46*1000+G46</f>
        <v>4005</v>
      </c>
      <c r="C46" s="10" t="n">
        <v>4</v>
      </c>
      <c r="D46" s="10" t="n">
        <v>2007</v>
      </c>
      <c r="E46" s="10" t="n">
        <v>11</v>
      </c>
      <c r="F46" s="11" t="s">
        <v>29</v>
      </c>
      <c r="G46" s="12" t="n">
        <v>5</v>
      </c>
      <c r="H46" s="13" t="n">
        <v>1121.9452</v>
      </c>
      <c r="I46" s="14" t="n">
        <v>344530.8888</v>
      </c>
      <c r="J46" s="14" t="s">
        <v>30</v>
      </c>
      <c r="K46" s="14"/>
      <c r="L46" s="11" t="s">
        <v>160</v>
      </c>
      <c r="M46" s="11" t="s">
        <v>32</v>
      </c>
      <c r="N46" s="15" t="s">
        <v>161</v>
      </c>
      <c r="O46" s="16" t="s">
        <v>162</v>
      </c>
      <c r="P46" s="10" t="n">
        <f aca="false">IF((D46-R46)=0," ",D46-R46)</f>
        <v>35</v>
      </c>
      <c r="Q46" s="10" t="str">
        <f aca="false">IF(P46&lt;26,"18-25",IF(P46&lt;36,"26-35",IF(P46&lt;46,"36-45",IF(P46&lt;56,"46-55",IF(P46&lt;66,"56-65","65+")))))</f>
        <v>26-35</v>
      </c>
      <c r="R46" s="1" t="n">
        <v>1972</v>
      </c>
      <c r="S46" s="10" t="n">
        <v>5</v>
      </c>
      <c r="T46" s="10" t="n">
        <v>7</v>
      </c>
      <c r="U46" s="11" t="s">
        <v>35</v>
      </c>
      <c r="V46" s="11" t="s">
        <v>36</v>
      </c>
      <c r="W46" s="11" t="s">
        <v>37</v>
      </c>
      <c r="X46" s="11" t="s">
        <v>38</v>
      </c>
      <c r="Y46" s="10" t="n">
        <v>5</v>
      </c>
      <c r="Z46" s="11" t="s">
        <v>39</v>
      </c>
      <c r="AA46" s="11" t="s">
        <v>40</v>
      </c>
    </row>
    <row r="47" customFormat="false" ht="14.25" hidden="false" customHeight="true" outlineLevel="0" collapsed="false">
      <c r="B47" s="9" t="n">
        <f aca="false">C47*1000+G47</f>
        <v>1032</v>
      </c>
      <c r="C47" s="10" t="n">
        <v>1</v>
      </c>
      <c r="D47" s="10" t="n">
        <v>2005</v>
      </c>
      <c r="E47" s="10" t="n">
        <v>1</v>
      </c>
      <c r="F47" s="11" t="s">
        <v>29</v>
      </c>
      <c r="G47" s="12" t="n">
        <v>32</v>
      </c>
      <c r="H47" s="13" t="n">
        <v>782.252</v>
      </c>
      <c r="I47" s="14" t="n">
        <v>215410.276</v>
      </c>
      <c r="J47" s="14" t="s">
        <v>30</v>
      </c>
      <c r="K47" s="14"/>
      <c r="L47" s="11" t="s">
        <v>163</v>
      </c>
      <c r="M47" s="11" t="s">
        <v>32</v>
      </c>
      <c r="N47" s="15" t="s">
        <v>164</v>
      </c>
      <c r="O47" s="16" t="s">
        <v>165</v>
      </c>
      <c r="P47" s="10" t="n">
        <f aca="false">IF((D47-R47)=0," ",D47-R47)</f>
        <v>36</v>
      </c>
      <c r="Q47" s="10" t="str">
        <f aca="false">IF(P47&lt;26,"18-25",IF(P47&lt;36,"26-35",IF(P47&lt;46,"36-45",IF(P47&lt;56,"46-55",IF(P47&lt;66,"56-65","65+")))))</f>
        <v>36-45</v>
      </c>
      <c r="R47" s="1" t="n">
        <v>1969</v>
      </c>
      <c r="S47" s="10" t="n">
        <v>10</v>
      </c>
      <c r="T47" s="10" t="n">
        <v>30</v>
      </c>
      <c r="U47" s="11" t="s">
        <v>35</v>
      </c>
      <c r="V47" s="11" t="s">
        <v>166</v>
      </c>
      <c r="W47" s="11"/>
      <c r="X47" s="11" t="s">
        <v>38</v>
      </c>
      <c r="Y47" s="10" t="n">
        <v>2</v>
      </c>
      <c r="Z47" s="11" t="s">
        <v>39</v>
      </c>
      <c r="AA47" s="11" t="s">
        <v>56</v>
      </c>
    </row>
    <row r="48" customFormat="false" ht="14.25" hidden="false" customHeight="true" outlineLevel="0" collapsed="false">
      <c r="B48" s="9" t="n">
        <f aca="false">C48*1000+G48</f>
        <v>3046</v>
      </c>
      <c r="C48" s="10" t="n">
        <v>3</v>
      </c>
      <c r="D48" s="10" t="n">
        <v>2007</v>
      </c>
      <c r="E48" s="17" t="n">
        <v>8</v>
      </c>
      <c r="F48" s="11" t="s">
        <v>29</v>
      </c>
      <c r="G48" s="10" t="n">
        <v>46</v>
      </c>
      <c r="H48" s="13" t="n">
        <v>923.208</v>
      </c>
      <c r="I48" s="14" t="n">
        <v>252185.992</v>
      </c>
      <c r="J48" s="14" t="s">
        <v>30</v>
      </c>
      <c r="K48" s="14"/>
      <c r="L48" s="11" t="s">
        <v>167</v>
      </c>
      <c r="M48" s="11" t="s">
        <v>32</v>
      </c>
      <c r="N48" s="15" t="s">
        <v>168</v>
      </c>
      <c r="O48" s="16" t="s">
        <v>169</v>
      </c>
      <c r="P48" s="10" t="n">
        <f aca="false">IF((D48-R48)=0," ",D48-R48)</f>
        <v>36</v>
      </c>
      <c r="Q48" s="10" t="str">
        <f aca="false">IF(P48&lt;26,"18-25",IF(P48&lt;36,"26-35",IF(P48&lt;46,"36-45",IF(P48&lt;56,"46-55",IF(P48&lt;66,"56-65","65+")))))</f>
        <v>36-45</v>
      </c>
      <c r="R48" s="1" t="n">
        <v>1971</v>
      </c>
      <c r="S48" s="10" t="n">
        <v>5</v>
      </c>
      <c r="T48" s="10" t="n">
        <v>29</v>
      </c>
      <c r="U48" s="11" t="s">
        <v>20</v>
      </c>
      <c r="V48" s="11" t="s">
        <v>36</v>
      </c>
      <c r="W48" s="11" t="s">
        <v>170</v>
      </c>
      <c r="X48" s="11" t="s">
        <v>38</v>
      </c>
      <c r="Y48" s="10" t="n">
        <v>3</v>
      </c>
      <c r="Z48" s="11" t="s">
        <v>39</v>
      </c>
      <c r="AA48" s="11" t="s">
        <v>40</v>
      </c>
    </row>
    <row r="49" customFormat="false" ht="14.25" hidden="false" customHeight="true" outlineLevel="0" collapsed="false">
      <c r="B49" s="9" t="n">
        <f aca="false">C49*1000+G49</f>
        <v>1041</v>
      </c>
      <c r="C49" s="10" t="n">
        <v>1</v>
      </c>
      <c r="D49" s="10" t="n">
        <v>2005</v>
      </c>
      <c r="E49" s="10" t="n">
        <v>3</v>
      </c>
      <c r="F49" s="11" t="s">
        <v>29</v>
      </c>
      <c r="G49" s="12" t="n">
        <v>41</v>
      </c>
      <c r="H49" s="13" t="n">
        <v>1434.0928</v>
      </c>
      <c r="I49" s="14" t="n">
        <v>480545.8096</v>
      </c>
      <c r="J49" s="14" t="s">
        <v>30</v>
      </c>
      <c r="K49" s="14"/>
      <c r="L49" s="11" t="s">
        <v>171</v>
      </c>
      <c r="M49" s="11" t="s">
        <v>32</v>
      </c>
      <c r="N49" s="15" t="s">
        <v>172</v>
      </c>
      <c r="O49" s="16" t="s">
        <v>173</v>
      </c>
      <c r="P49" s="10" t="n">
        <f aca="false">IF((D49-R49)=0," ",D49-R49)</f>
        <v>37</v>
      </c>
      <c r="Q49" s="10" t="str">
        <f aca="false">IF(P49&lt;26,"18-25",IF(P49&lt;36,"26-35",IF(P49&lt;46,"36-45",IF(P49&lt;56,"46-55",IF(P49&lt;66,"56-65","65+")))))</f>
        <v>36-45</v>
      </c>
      <c r="R49" s="1" t="n">
        <v>1968</v>
      </c>
      <c r="S49" s="10" t="n">
        <v>8</v>
      </c>
      <c r="T49" s="10" t="n">
        <v>25</v>
      </c>
      <c r="U49" s="11" t="s">
        <v>20</v>
      </c>
      <c r="V49" s="11" t="s">
        <v>36</v>
      </c>
      <c r="W49" s="11" t="s">
        <v>37</v>
      </c>
      <c r="X49" s="11" t="s">
        <v>38</v>
      </c>
      <c r="Y49" s="10" t="n">
        <v>2</v>
      </c>
      <c r="Z49" s="11" t="s">
        <v>47</v>
      </c>
      <c r="AA49" s="11" t="s">
        <v>40</v>
      </c>
    </row>
    <row r="50" customFormat="false" ht="14.25" hidden="false" customHeight="true" outlineLevel="0" collapsed="false">
      <c r="B50" s="9" t="n">
        <f aca="false">C50*1000+G50</f>
        <v>1012</v>
      </c>
      <c r="C50" s="10" t="n">
        <v>1</v>
      </c>
      <c r="D50" s="10" t="n">
        <v>2005</v>
      </c>
      <c r="E50" s="10" t="n">
        <v>3</v>
      </c>
      <c r="F50" s="11" t="s">
        <v>29</v>
      </c>
      <c r="G50" s="12" t="n">
        <v>12</v>
      </c>
      <c r="H50" s="13" t="n">
        <v>1160.3584</v>
      </c>
      <c r="I50" s="14" t="n">
        <v>300385.6176</v>
      </c>
      <c r="J50" s="14" t="s">
        <v>30</v>
      </c>
      <c r="K50" s="14"/>
      <c r="L50" s="11" t="s">
        <v>174</v>
      </c>
      <c r="M50" s="11" t="s">
        <v>32</v>
      </c>
      <c r="N50" s="15" t="s">
        <v>175</v>
      </c>
      <c r="O50" s="16" t="s">
        <v>176</v>
      </c>
      <c r="P50" s="10" t="n">
        <f aca="false">IF((D50-R50)=0," ",D50-R50)</f>
        <v>37</v>
      </c>
      <c r="Q50" s="10" t="str">
        <f aca="false">IF(P50&lt;26,"18-25",IF(P50&lt;36,"26-35",IF(P50&lt;46,"36-45",IF(P50&lt;56,"46-55",IF(P50&lt;66,"56-65","65+")))))</f>
        <v>36-45</v>
      </c>
      <c r="R50" s="1" t="n">
        <v>1968</v>
      </c>
      <c r="S50" s="10" t="n">
        <v>9</v>
      </c>
      <c r="T50" s="10" t="n">
        <v>8</v>
      </c>
      <c r="U50" s="11" t="s">
        <v>20</v>
      </c>
      <c r="V50" s="11" t="s">
        <v>36</v>
      </c>
      <c r="W50" s="11" t="s">
        <v>37</v>
      </c>
      <c r="X50" s="11" t="s">
        <v>38</v>
      </c>
      <c r="Y50" s="10" t="n">
        <v>5</v>
      </c>
      <c r="Z50" s="11" t="s">
        <v>47</v>
      </c>
      <c r="AA50" s="11" t="s">
        <v>40</v>
      </c>
    </row>
    <row r="51" customFormat="false" ht="14.25" hidden="false" customHeight="true" outlineLevel="0" collapsed="false">
      <c r="A51" s="1" t="s">
        <v>177</v>
      </c>
      <c r="B51" s="9" t="n">
        <f aca="false">C51*1000+G51</f>
        <v>5033</v>
      </c>
      <c r="C51" s="10" t="n">
        <v>5</v>
      </c>
      <c r="D51" s="10" t="n">
        <v>2008</v>
      </c>
      <c r="E51" s="10" t="n">
        <v>5</v>
      </c>
      <c r="F51" s="11" t="s">
        <v>29</v>
      </c>
      <c r="G51" s="12" t="n">
        <v>33</v>
      </c>
      <c r="H51" s="13" t="n">
        <v>798.2844</v>
      </c>
      <c r="I51" s="14" t="n">
        <v>240539.3476</v>
      </c>
      <c r="J51" s="14" t="s">
        <v>30</v>
      </c>
      <c r="K51" s="14"/>
      <c r="L51" s="11" t="s">
        <v>178</v>
      </c>
      <c r="M51" s="11" t="s">
        <v>32</v>
      </c>
      <c r="N51" s="15" t="s">
        <v>179</v>
      </c>
      <c r="O51" s="16" t="s">
        <v>180</v>
      </c>
      <c r="P51" s="10" t="n">
        <f aca="false">IF((D51-R51)=0," ",D51-R51)</f>
        <v>37</v>
      </c>
      <c r="Q51" s="10" t="str">
        <f aca="false">IF(P51&lt;26,"18-25",IF(P51&lt;36,"26-35",IF(P51&lt;46,"36-45",IF(P51&lt;56,"46-55",IF(P51&lt;66,"56-65","65+")))))</f>
        <v>36-45</v>
      </c>
      <c r="R51" s="1" t="n">
        <v>1971</v>
      </c>
      <c r="S51" s="10" t="n">
        <v>8</v>
      </c>
      <c r="T51" s="10" t="n">
        <v>20</v>
      </c>
      <c r="U51" s="11" t="s">
        <v>35</v>
      </c>
      <c r="V51" s="11" t="s">
        <v>36</v>
      </c>
      <c r="W51" s="11" t="s">
        <v>37</v>
      </c>
      <c r="X51" s="11" t="s">
        <v>38</v>
      </c>
      <c r="Y51" s="10" t="n">
        <v>1</v>
      </c>
      <c r="Z51" s="11" t="s">
        <v>39</v>
      </c>
      <c r="AA51" s="11" t="s">
        <v>40</v>
      </c>
    </row>
    <row r="52" customFormat="false" ht="14.25" hidden="false" customHeight="true" outlineLevel="0" collapsed="false">
      <c r="B52" s="9" t="n">
        <f aca="false">C52*1000+G52</f>
        <v>4006</v>
      </c>
      <c r="C52" s="10" t="n">
        <v>4</v>
      </c>
      <c r="D52" s="10" t="n">
        <v>2006</v>
      </c>
      <c r="E52" s="10" t="n">
        <v>7</v>
      </c>
      <c r="F52" s="11" t="s">
        <v>29</v>
      </c>
      <c r="G52" s="12" t="n">
        <v>6</v>
      </c>
      <c r="H52" s="13" t="n">
        <v>733.1864</v>
      </c>
      <c r="I52" s="14" t="n">
        <v>222138.716</v>
      </c>
      <c r="J52" s="14" t="s">
        <v>30</v>
      </c>
      <c r="K52" s="14"/>
      <c r="L52" s="11" t="s">
        <v>181</v>
      </c>
      <c r="M52" s="11" t="s">
        <v>32</v>
      </c>
      <c r="N52" s="15" t="s">
        <v>182</v>
      </c>
      <c r="O52" s="16" t="s">
        <v>183</v>
      </c>
      <c r="P52" s="10" t="n">
        <f aca="false">IF((D52-R52)=0," ",D52-R52)</f>
        <v>37</v>
      </c>
      <c r="Q52" s="10" t="str">
        <f aca="false">IF(P52&lt;26,"18-25",IF(P52&lt;36,"26-35",IF(P52&lt;46,"36-45",IF(P52&lt;56,"46-55",IF(P52&lt;66,"56-65","65+")))))</f>
        <v>36-45</v>
      </c>
      <c r="R52" s="1" t="n">
        <v>1969</v>
      </c>
      <c r="S52" s="10" t="n">
        <v>6</v>
      </c>
      <c r="T52" s="10" t="n">
        <v>5</v>
      </c>
      <c r="U52" s="11" t="s">
        <v>20</v>
      </c>
      <c r="V52" s="11" t="s">
        <v>36</v>
      </c>
      <c r="W52" s="11" t="s">
        <v>37</v>
      </c>
      <c r="X52" s="11" t="s">
        <v>38</v>
      </c>
      <c r="Y52" s="10" t="n">
        <v>3</v>
      </c>
      <c r="Z52" s="11" t="s">
        <v>39</v>
      </c>
      <c r="AA52" s="11" t="s">
        <v>40</v>
      </c>
    </row>
    <row r="53" customFormat="false" ht="14.25" hidden="false" customHeight="true" outlineLevel="0" collapsed="false">
      <c r="B53" s="9" t="n">
        <f aca="false">C53*1000+G53</f>
        <v>5040</v>
      </c>
      <c r="C53" s="10" t="n">
        <v>5</v>
      </c>
      <c r="D53" s="10" t="n">
        <v>2007</v>
      </c>
      <c r="E53" s="10" t="n">
        <v>12</v>
      </c>
      <c r="F53" s="11" t="s">
        <v>29</v>
      </c>
      <c r="G53" s="12" t="n">
        <v>40</v>
      </c>
      <c r="H53" s="13" t="n">
        <v>798.2844</v>
      </c>
      <c r="I53" s="14" t="n">
        <v>228410.054</v>
      </c>
      <c r="J53" s="14" t="s">
        <v>30</v>
      </c>
      <c r="K53" s="14"/>
      <c r="L53" s="11" t="s">
        <v>184</v>
      </c>
      <c r="M53" s="11" t="s">
        <v>32</v>
      </c>
      <c r="N53" s="15" t="s">
        <v>185</v>
      </c>
      <c r="O53" s="16" t="s">
        <v>186</v>
      </c>
      <c r="P53" s="10" t="n">
        <f aca="false">IF((D53-R53)=0," ",D53-R53)</f>
        <v>37</v>
      </c>
      <c r="Q53" s="10" t="str">
        <f aca="false">IF(P53&lt;26,"18-25",IF(P53&lt;36,"26-35",IF(P53&lt;46,"36-45",IF(P53&lt;56,"46-55",IF(P53&lt;66,"56-65","65+")))))</f>
        <v>36-45</v>
      </c>
      <c r="R53" s="1" t="n">
        <v>1970</v>
      </c>
      <c r="S53" s="10" t="n">
        <v>4</v>
      </c>
      <c r="T53" s="10" t="n">
        <v>1</v>
      </c>
      <c r="U53" s="11" t="s">
        <v>20</v>
      </c>
      <c r="V53" s="11" t="s">
        <v>36</v>
      </c>
      <c r="W53" s="11" t="s">
        <v>37</v>
      </c>
      <c r="X53" s="11" t="s">
        <v>52</v>
      </c>
      <c r="Y53" s="10" t="n">
        <v>4</v>
      </c>
      <c r="Z53" s="11" t="s">
        <v>39</v>
      </c>
      <c r="AA53" s="11" t="s">
        <v>40</v>
      </c>
    </row>
    <row r="54" customFormat="false" ht="14.25" hidden="false" customHeight="true" outlineLevel="0" collapsed="false">
      <c r="B54" s="9" t="n">
        <f aca="false">C54*1000+G54</f>
        <v>4013</v>
      </c>
      <c r="C54" s="10" t="n">
        <v>4</v>
      </c>
      <c r="D54" s="10" t="n">
        <v>2007</v>
      </c>
      <c r="E54" s="10" t="n">
        <v>1</v>
      </c>
      <c r="F54" s="11" t="s">
        <v>29</v>
      </c>
      <c r="G54" s="12" t="n">
        <v>13</v>
      </c>
      <c r="H54" s="13" t="n">
        <v>733.1864</v>
      </c>
      <c r="I54" s="14" t="n">
        <v>197053.5144</v>
      </c>
      <c r="J54" s="14" t="s">
        <v>30</v>
      </c>
      <c r="K54" s="14"/>
      <c r="L54" s="11" t="s">
        <v>187</v>
      </c>
      <c r="M54" s="11" t="s">
        <v>32</v>
      </c>
      <c r="N54" s="15" t="s">
        <v>188</v>
      </c>
      <c r="O54" s="16" t="s">
        <v>189</v>
      </c>
      <c r="P54" s="10" t="n">
        <f aca="false">IF((D54-R54)=0," ",D54-R54)</f>
        <v>37</v>
      </c>
      <c r="Q54" s="10" t="str">
        <f aca="false">IF(P54&lt;26,"18-25",IF(P54&lt;36,"26-35",IF(P54&lt;46,"36-45",IF(P54&lt;56,"46-55",IF(P54&lt;66,"56-65","65+")))))</f>
        <v>36-45</v>
      </c>
      <c r="R54" s="1" t="n">
        <v>1970</v>
      </c>
      <c r="S54" s="10" t="n">
        <v>7</v>
      </c>
      <c r="T54" s="10" t="n">
        <v>31</v>
      </c>
      <c r="U54" s="11" t="s">
        <v>20</v>
      </c>
      <c r="V54" s="11" t="s">
        <v>36</v>
      </c>
      <c r="W54" s="11" t="s">
        <v>97</v>
      </c>
      <c r="X54" s="11" t="s">
        <v>38</v>
      </c>
      <c r="Y54" s="10" t="n">
        <v>2</v>
      </c>
      <c r="Z54" s="11" t="s">
        <v>39</v>
      </c>
      <c r="AA54" s="11" t="s">
        <v>56</v>
      </c>
    </row>
    <row r="55" customFormat="false" ht="14.25" hidden="false" customHeight="true" outlineLevel="0" collapsed="false">
      <c r="B55" s="9" t="n">
        <f aca="false">C55*1000+G55</f>
        <v>1003</v>
      </c>
      <c r="C55" s="10" t="n">
        <v>1</v>
      </c>
      <c r="D55" s="10" t="n">
        <v>2005</v>
      </c>
      <c r="E55" s="10" t="n">
        <v>6</v>
      </c>
      <c r="F55" s="11" t="s">
        <v>190</v>
      </c>
      <c r="G55" s="12" t="n">
        <v>3</v>
      </c>
      <c r="H55" s="13" t="n">
        <v>717.0464</v>
      </c>
      <c r="I55" s="14" t="n">
        <v>193660.6208</v>
      </c>
      <c r="J55" s="14" t="s">
        <v>30</v>
      </c>
      <c r="K55" s="14"/>
      <c r="L55" s="11" t="s">
        <v>191</v>
      </c>
      <c r="M55" s="11" t="s">
        <v>32</v>
      </c>
      <c r="N55" s="15" t="s">
        <v>192</v>
      </c>
      <c r="O55" s="16" t="s">
        <v>193</v>
      </c>
      <c r="P55" s="10" t="n">
        <f aca="false">IF((D55-R55)=0," ",D55-R55)</f>
        <v>38</v>
      </c>
      <c r="Q55" s="10" t="str">
        <f aca="false">IF(P55&lt;26,"18-25",IF(P55&lt;36,"26-35",IF(P55&lt;46,"36-45",IF(P55&lt;56,"46-55",IF(P55&lt;66,"56-65","65+")))))</f>
        <v>36-45</v>
      </c>
      <c r="R55" s="1" t="n">
        <v>1967</v>
      </c>
      <c r="S55" s="10" t="n">
        <v>4</v>
      </c>
      <c r="T55" s="10" t="n">
        <v>13</v>
      </c>
      <c r="U55" s="11" t="s">
        <v>20</v>
      </c>
      <c r="V55" s="11" t="s">
        <v>36</v>
      </c>
      <c r="W55" s="11" t="s">
        <v>67</v>
      </c>
      <c r="X55" s="11" t="s">
        <v>38</v>
      </c>
      <c r="Y55" s="10" t="n">
        <v>1</v>
      </c>
      <c r="Z55" s="11" t="s">
        <v>47</v>
      </c>
      <c r="AA55" s="11" t="s">
        <v>40</v>
      </c>
    </row>
    <row r="56" customFormat="false" ht="14.25" hidden="false" customHeight="true" outlineLevel="0" collapsed="false">
      <c r="B56" s="9" t="n">
        <f aca="false">C56*1000+G56</f>
        <v>2009</v>
      </c>
      <c r="C56" s="10" t="n">
        <v>2</v>
      </c>
      <c r="D56" s="10" t="n">
        <v>2007</v>
      </c>
      <c r="E56" s="10" t="n">
        <v>3</v>
      </c>
      <c r="F56" s="11" t="s">
        <v>29</v>
      </c>
      <c r="G56" s="12" t="n">
        <v>9</v>
      </c>
      <c r="H56" s="13" t="n">
        <v>747.4972</v>
      </c>
      <c r="I56" s="14" t="n">
        <v>237060.1488</v>
      </c>
      <c r="J56" s="14" t="s">
        <v>30</v>
      </c>
      <c r="K56" s="14"/>
      <c r="L56" s="11" t="s">
        <v>194</v>
      </c>
      <c r="M56" s="11" t="s">
        <v>32</v>
      </c>
      <c r="N56" s="15" t="s">
        <v>195</v>
      </c>
      <c r="O56" s="16" t="s">
        <v>196</v>
      </c>
      <c r="P56" s="10" t="n">
        <f aca="false">IF((D56-R56)=0," ",D56-R56)</f>
        <v>38</v>
      </c>
      <c r="Q56" s="10" t="str">
        <f aca="false">IF(P56&lt;26,"18-25",IF(P56&lt;36,"26-35",IF(P56&lt;46,"36-45",IF(P56&lt;56,"46-55",IF(P56&lt;66,"56-65","65+")))))</f>
        <v>36-45</v>
      </c>
      <c r="R56" s="1" t="n">
        <v>1969</v>
      </c>
      <c r="S56" s="10" t="n">
        <v>4</v>
      </c>
      <c r="T56" s="10" t="n">
        <v>19</v>
      </c>
      <c r="U56" s="11" t="s">
        <v>20</v>
      </c>
      <c r="V56" s="11" t="s">
        <v>36</v>
      </c>
      <c r="W56" s="11" t="s">
        <v>97</v>
      </c>
      <c r="X56" s="11" t="s">
        <v>52</v>
      </c>
      <c r="Y56" s="10" t="n">
        <v>4</v>
      </c>
      <c r="Z56" s="11" t="s">
        <v>47</v>
      </c>
      <c r="AA56" s="11" t="s">
        <v>56</v>
      </c>
    </row>
    <row r="57" customFormat="false" ht="14.25" hidden="false" customHeight="true" outlineLevel="0" collapsed="false">
      <c r="B57" s="9" t="n">
        <f aca="false">C57*1000+G57</f>
        <v>4024</v>
      </c>
      <c r="C57" s="10" t="n">
        <v>4</v>
      </c>
      <c r="D57" s="10" t="n">
        <v>2007</v>
      </c>
      <c r="E57" s="10" t="n">
        <v>11</v>
      </c>
      <c r="F57" s="11" t="s">
        <v>29</v>
      </c>
      <c r="G57" s="12" t="n">
        <v>24</v>
      </c>
      <c r="H57" s="13" t="n">
        <v>1121.9452</v>
      </c>
      <c r="I57" s="14" t="n">
        <v>372001.6968</v>
      </c>
      <c r="J57" s="14" t="s">
        <v>30</v>
      </c>
      <c r="K57" s="14"/>
      <c r="L57" s="11" t="s">
        <v>197</v>
      </c>
      <c r="M57" s="11" t="s">
        <v>32</v>
      </c>
      <c r="N57" s="15" t="s">
        <v>198</v>
      </c>
      <c r="O57" s="16" t="s">
        <v>199</v>
      </c>
      <c r="P57" s="10" t="n">
        <f aca="false">IF((D57-R57)=0," ",D57-R57)</f>
        <v>38</v>
      </c>
      <c r="Q57" s="10" t="str">
        <f aca="false">IF(P57&lt;26,"18-25",IF(P57&lt;36,"26-35",IF(P57&lt;46,"36-45",IF(P57&lt;56,"46-55",IF(P57&lt;66,"56-65","65+")))))</f>
        <v>36-45</v>
      </c>
      <c r="R57" s="1" t="n">
        <v>1969</v>
      </c>
      <c r="S57" s="10" t="n">
        <v>10</v>
      </c>
      <c r="T57" s="10" t="n">
        <v>14</v>
      </c>
      <c r="U57" s="11" t="s">
        <v>35</v>
      </c>
      <c r="V57" s="11" t="s">
        <v>36</v>
      </c>
      <c r="W57" s="11" t="s">
        <v>37</v>
      </c>
      <c r="X57" s="11" t="s">
        <v>38</v>
      </c>
      <c r="Y57" s="10" t="n">
        <v>5</v>
      </c>
      <c r="Z57" s="11" t="s">
        <v>47</v>
      </c>
      <c r="AA57" s="11" t="s">
        <v>40</v>
      </c>
    </row>
    <row r="58" customFormat="false" ht="14.25" hidden="false" customHeight="true" outlineLevel="0" collapsed="false">
      <c r="B58" s="9" t="n">
        <f aca="false">C58*1000+G58</f>
        <v>4012</v>
      </c>
      <c r="C58" s="10" t="n">
        <v>4</v>
      </c>
      <c r="D58" s="10" t="n">
        <v>2007</v>
      </c>
      <c r="E58" s="10" t="n">
        <v>11</v>
      </c>
      <c r="F58" s="11" t="s">
        <v>29</v>
      </c>
      <c r="G58" s="12" t="n">
        <v>12</v>
      </c>
      <c r="H58" s="13" t="n">
        <v>1121.9452</v>
      </c>
      <c r="I58" s="14" t="n">
        <v>290031.2588</v>
      </c>
      <c r="J58" s="14" t="s">
        <v>30</v>
      </c>
      <c r="K58" s="14"/>
      <c r="L58" s="11" t="s">
        <v>200</v>
      </c>
      <c r="M58" s="11" t="s">
        <v>32</v>
      </c>
      <c r="N58" s="15" t="s">
        <v>201</v>
      </c>
      <c r="O58" s="16" t="s">
        <v>202</v>
      </c>
      <c r="P58" s="10" t="n">
        <f aca="false">IF((D58-R58)=0," ",D58-R58)</f>
        <v>38</v>
      </c>
      <c r="Q58" s="10" t="str">
        <f aca="false">IF(P58&lt;26,"18-25",IF(P58&lt;36,"26-35",IF(P58&lt;46,"36-45",IF(P58&lt;56,"46-55",IF(P58&lt;66,"56-65","65+")))))</f>
        <v>36-45</v>
      </c>
      <c r="R58" s="1" t="n">
        <v>1969</v>
      </c>
      <c r="S58" s="10" t="n">
        <v>10</v>
      </c>
      <c r="T58" s="10" t="n">
        <v>17</v>
      </c>
      <c r="U58" s="11" t="s">
        <v>35</v>
      </c>
      <c r="V58" s="11" t="s">
        <v>36</v>
      </c>
      <c r="W58" s="11" t="s">
        <v>37</v>
      </c>
      <c r="X58" s="11" t="s">
        <v>38</v>
      </c>
      <c r="Y58" s="10" t="n">
        <v>5</v>
      </c>
      <c r="Z58" s="11" t="s">
        <v>39</v>
      </c>
      <c r="AA58" s="11" t="s">
        <v>40</v>
      </c>
    </row>
    <row r="59" customFormat="false" ht="14.25" hidden="false" customHeight="true" outlineLevel="0" collapsed="false">
      <c r="B59" s="9" t="n">
        <f aca="false">C59*1000+G59</f>
        <v>1035</v>
      </c>
      <c r="C59" s="10" t="n">
        <v>1</v>
      </c>
      <c r="D59" s="10" t="n">
        <v>2004</v>
      </c>
      <c r="E59" s="10" t="n">
        <v>10</v>
      </c>
      <c r="F59" s="11" t="s">
        <v>29</v>
      </c>
      <c r="G59" s="12" t="n">
        <v>35</v>
      </c>
      <c r="H59" s="13" t="n">
        <v>827.8744</v>
      </c>
      <c r="I59" s="14" t="n">
        <v>238811.064</v>
      </c>
      <c r="J59" s="14" t="s">
        <v>30</v>
      </c>
      <c r="K59" s="14"/>
      <c r="L59" s="11" t="s">
        <v>203</v>
      </c>
      <c r="M59" s="11" t="s">
        <v>32</v>
      </c>
      <c r="N59" s="15" t="s">
        <v>204</v>
      </c>
      <c r="O59" s="16" t="s">
        <v>205</v>
      </c>
      <c r="P59" s="10" t="n">
        <f aca="false">IF((D59-R59)=0," ",D59-R59)</f>
        <v>39</v>
      </c>
      <c r="Q59" s="10" t="str">
        <f aca="false">IF(P59&lt;26,"18-25",IF(P59&lt;36,"26-35",IF(P59&lt;46,"36-45",IF(P59&lt;56,"46-55",IF(P59&lt;66,"56-65","65+")))))</f>
        <v>36-45</v>
      </c>
      <c r="R59" s="1" t="n">
        <v>1965</v>
      </c>
      <c r="S59" s="10" t="n">
        <v>7</v>
      </c>
      <c r="T59" s="10" t="n">
        <v>20</v>
      </c>
      <c r="U59" s="11" t="s">
        <v>20</v>
      </c>
      <c r="V59" s="11" t="s">
        <v>36</v>
      </c>
      <c r="W59" s="11" t="s">
        <v>81</v>
      </c>
      <c r="X59" s="11" t="s">
        <v>38</v>
      </c>
      <c r="Y59" s="10" t="n">
        <v>1</v>
      </c>
      <c r="Z59" s="11" t="s">
        <v>47</v>
      </c>
      <c r="AA59" s="11" t="s">
        <v>56</v>
      </c>
    </row>
    <row r="60" customFormat="false" ht="14.25" hidden="false" customHeight="true" outlineLevel="0" collapsed="false">
      <c r="B60" s="9" t="n">
        <f aca="false">C60*1000+G60</f>
        <v>2017</v>
      </c>
      <c r="C60" s="10" t="n">
        <v>2</v>
      </c>
      <c r="D60" s="10" t="n">
        <v>2007</v>
      </c>
      <c r="E60" s="10" t="n">
        <v>3</v>
      </c>
      <c r="F60" s="11" t="s">
        <v>29</v>
      </c>
      <c r="G60" s="12" t="n">
        <v>17</v>
      </c>
      <c r="H60" s="13" t="n">
        <v>747.4972</v>
      </c>
      <c r="I60" s="14" t="n">
        <v>199054.1992</v>
      </c>
      <c r="J60" s="14" t="s">
        <v>30</v>
      </c>
      <c r="K60" s="14"/>
      <c r="L60" s="11" t="s">
        <v>206</v>
      </c>
      <c r="M60" s="11" t="s">
        <v>32</v>
      </c>
      <c r="N60" s="15" t="s">
        <v>207</v>
      </c>
      <c r="O60" s="16" t="s">
        <v>208</v>
      </c>
      <c r="P60" s="10" t="n">
        <f aca="false">IF((D60-R60)=0," ",D60-R60)</f>
        <v>39</v>
      </c>
      <c r="Q60" s="10" t="str">
        <f aca="false">IF(P60&lt;26,"18-25",IF(P60&lt;36,"26-35",IF(P60&lt;46,"36-45",IF(P60&lt;56,"46-55",IF(P60&lt;66,"56-65","65+")))))</f>
        <v>36-45</v>
      </c>
      <c r="R60" s="1" t="n">
        <v>1968</v>
      </c>
      <c r="S60" s="10" t="n">
        <v>10</v>
      </c>
      <c r="T60" s="10" t="n">
        <v>12</v>
      </c>
      <c r="U60" s="11" t="s">
        <v>20</v>
      </c>
      <c r="V60" s="11" t="s">
        <v>36</v>
      </c>
      <c r="W60" s="11" t="s">
        <v>97</v>
      </c>
      <c r="X60" s="11" t="s">
        <v>52</v>
      </c>
      <c r="Y60" s="10" t="n">
        <v>2</v>
      </c>
      <c r="Z60" s="11" t="s">
        <v>39</v>
      </c>
      <c r="AA60" s="11" t="s">
        <v>56</v>
      </c>
    </row>
    <row r="61" customFormat="false" ht="14.25" hidden="false" customHeight="true" outlineLevel="0" collapsed="false">
      <c r="B61" s="9" t="n">
        <f aca="false">C61*1000+G61</f>
        <v>4051</v>
      </c>
      <c r="C61" s="10" t="n">
        <v>4</v>
      </c>
      <c r="D61" s="10" t="n">
        <v>2007</v>
      </c>
      <c r="E61" s="10" t="n">
        <v>3</v>
      </c>
      <c r="F61" s="11" t="s">
        <v>29</v>
      </c>
      <c r="G61" s="12" t="n">
        <v>51</v>
      </c>
      <c r="H61" s="13" t="n">
        <v>1608.8352</v>
      </c>
      <c r="I61" s="14" t="n">
        <v>496266.4064</v>
      </c>
      <c r="J61" s="14" t="s">
        <v>30</v>
      </c>
      <c r="K61" s="14"/>
      <c r="L61" s="11" t="s">
        <v>209</v>
      </c>
      <c r="M61" s="11" t="s">
        <v>32</v>
      </c>
      <c r="N61" s="15" t="s">
        <v>210</v>
      </c>
      <c r="O61" s="16" t="s">
        <v>211</v>
      </c>
      <c r="P61" s="10" t="n">
        <f aca="false">IF((D61-R61)=0," ",D61-R61)</f>
        <v>39</v>
      </c>
      <c r="Q61" s="10" t="str">
        <f aca="false">IF(P61&lt;26,"18-25",IF(P61&lt;36,"26-35",IF(P61&lt;46,"36-45",IF(P61&lt;56,"46-55",IF(P61&lt;66,"56-65","65+")))))</f>
        <v>36-45</v>
      </c>
      <c r="R61" s="1" t="n">
        <v>1968</v>
      </c>
      <c r="S61" s="10" t="n">
        <v>5</v>
      </c>
      <c r="T61" s="10" t="n">
        <v>11</v>
      </c>
      <c r="U61" s="11" t="s">
        <v>35</v>
      </c>
      <c r="V61" s="11" t="s">
        <v>36</v>
      </c>
      <c r="W61" s="11" t="s">
        <v>37</v>
      </c>
      <c r="X61" s="11" t="s">
        <v>38</v>
      </c>
      <c r="Y61" s="10" t="n">
        <v>4</v>
      </c>
      <c r="Z61" s="11" t="s">
        <v>47</v>
      </c>
      <c r="AA61" s="1" t="s">
        <v>40</v>
      </c>
    </row>
    <row r="62" customFormat="false" ht="14.25" hidden="false" customHeight="true" outlineLevel="0" collapsed="false">
      <c r="B62" s="9" t="n">
        <f aca="false">C62*1000+G62</f>
        <v>3014</v>
      </c>
      <c r="C62" s="10" t="n">
        <v>3</v>
      </c>
      <c r="D62" s="10" t="n">
        <v>2007</v>
      </c>
      <c r="E62" s="17" t="n">
        <v>7</v>
      </c>
      <c r="F62" s="11" t="s">
        <v>29</v>
      </c>
      <c r="G62" s="10" t="n">
        <v>14</v>
      </c>
      <c r="H62" s="13" t="n">
        <v>1132.0596</v>
      </c>
      <c r="I62" s="14" t="n">
        <v>346906.8932</v>
      </c>
      <c r="J62" s="14" t="s">
        <v>30</v>
      </c>
      <c r="K62" s="14"/>
      <c r="L62" s="11" t="s">
        <v>212</v>
      </c>
      <c r="M62" s="11" t="s">
        <v>32</v>
      </c>
      <c r="N62" s="15" t="s">
        <v>213</v>
      </c>
      <c r="O62" s="16" t="s">
        <v>214</v>
      </c>
      <c r="P62" s="10" t="n">
        <f aca="false">IF((D62-R62)=0," ",D62-R62)</f>
        <v>39</v>
      </c>
      <c r="Q62" s="10" t="str">
        <f aca="false">IF(P62&lt;26,"18-25",IF(P62&lt;36,"26-35",IF(P62&lt;46,"36-45",IF(P62&lt;56,"46-55",IF(P62&lt;66,"56-65","65+")))))</f>
        <v>36-45</v>
      </c>
      <c r="R62" s="1" t="n">
        <v>1968</v>
      </c>
      <c r="S62" s="10" t="n">
        <v>12</v>
      </c>
      <c r="T62" s="10" t="n">
        <v>20</v>
      </c>
      <c r="U62" s="11" t="s">
        <v>35</v>
      </c>
      <c r="V62" s="11" t="s">
        <v>36</v>
      </c>
      <c r="W62" s="11" t="s">
        <v>37</v>
      </c>
      <c r="X62" s="11" t="s">
        <v>38</v>
      </c>
      <c r="Y62" s="10" t="n">
        <v>3</v>
      </c>
      <c r="Z62" s="11" t="s">
        <v>47</v>
      </c>
      <c r="AA62" s="11" t="s">
        <v>40</v>
      </c>
    </row>
    <row r="63" customFormat="false" ht="14.25" hidden="false" customHeight="true" outlineLevel="0" collapsed="false">
      <c r="B63" s="9" t="n">
        <f aca="false">C63*1000+G63</f>
        <v>2051</v>
      </c>
      <c r="C63" s="10" t="n">
        <v>2</v>
      </c>
      <c r="D63" s="10" t="n">
        <v>2007</v>
      </c>
      <c r="E63" s="10" t="n">
        <v>9</v>
      </c>
      <c r="F63" s="11" t="s">
        <v>29</v>
      </c>
      <c r="G63" s="12" t="n">
        <v>51</v>
      </c>
      <c r="H63" s="13" t="n">
        <v>1383.8436</v>
      </c>
      <c r="I63" s="14" t="n">
        <v>376964.6156</v>
      </c>
      <c r="J63" s="14" t="s">
        <v>30</v>
      </c>
      <c r="K63" s="14"/>
      <c r="L63" s="11" t="s">
        <v>215</v>
      </c>
      <c r="M63" s="11" t="s">
        <v>32</v>
      </c>
      <c r="N63" s="15" t="s">
        <v>216</v>
      </c>
      <c r="O63" s="16" t="s">
        <v>217</v>
      </c>
      <c r="P63" s="10" t="n">
        <f aca="false">IF((D63-R63)=0," ",D63-R63)</f>
        <v>39</v>
      </c>
      <c r="Q63" s="10" t="str">
        <f aca="false">IF(P63&lt;26,"18-25",IF(P63&lt;36,"26-35",IF(P63&lt;46,"36-45",IF(P63&lt;56,"46-55",IF(P63&lt;66,"56-65","65+")))))</f>
        <v>36-45</v>
      </c>
      <c r="R63" s="1" t="n">
        <v>1968</v>
      </c>
      <c r="S63" s="10" t="n">
        <v>8</v>
      </c>
      <c r="T63" s="10" t="n">
        <v>14</v>
      </c>
      <c r="U63" s="11" t="s">
        <v>35</v>
      </c>
      <c r="V63" s="11" t="s">
        <v>36</v>
      </c>
      <c r="W63" s="11" t="s">
        <v>37</v>
      </c>
      <c r="X63" s="11" t="s">
        <v>38</v>
      </c>
      <c r="Y63" s="10" t="n">
        <v>3</v>
      </c>
      <c r="Z63" s="11" t="s">
        <v>47</v>
      </c>
      <c r="AA63" s="11" t="s">
        <v>40</v>
      </c>
    </row>
    <row r="64" customFormat="false" ht="14.25" hidden="false" customHeight="true" outlineLevel="0" collapsed="false">
      <c r="B64" s="9" t="n">
        <f aca="false">C64*1000+G64</f>
        <v>2025</v>
      </c>
      <c r="C64" s="10" t="n">
        <v>2</v>
      </c>
      <c r="D64" s="10" t="n">
        <v>2007</v>
      </c>
      <c r="E64" s="10" t="n">
        <v>2</v>
      </c>
      <c r="F64" s="11" t="s">
        <v>29</v>
      </c>
      <c r="G64" s="12" t="n">
        <v>25</v>
      </c>
      <c r="H64" s="13" t="n">
        <v>927.8348</v>
      </c>
      <c r="I64" s="14" t="n">
        <v>315733.1536</v>
      </c>
      <c r="J64" s="14" t="s">
        <v>30</v>
      </c>
      <c r="K64" s="14"/>
      <c r="L64" s="11" t="s">
        <v>218</v>
      </c>
      <c r="M64" s="11" t="s">
        <v>32</v>
      </c>
      <c r="N64" s="1" t="s">
        <v>219</v>
      </c>
      <c r="O64" s="1" t="s">
        <v>220</v>
      </c>
      <c r="P64" s="10" t="n">
        <f aca="false">IF((D64-R64)=0," ",D64-R64)</f>
        <v>40</v>
      </c>
      <c r="Q64" s="10" t="str">
        <f aca="false">IF(P64&lt;26,"18-25",IF(P64&lt;36,"26-35",IF(P64&lt;46,"36-45",IF(P64&lt;56,"46-55",IF(P64&lt;66,"56-65","65+")))))</f>
        <v>36-45</v>
      </c>
      <c r="R64" s="1" t="n">
        <v>1967</v>
      </c>
      <c r="S64" s="10" t="n">
        <v>6</v>
      </c>
      <c r="T64" s="10" t="n">
        <v>13</v>
      </c>
      <c r="U64" s="11" t="s">
        <v>35</v>
      </c>
      <c r="V64" s="11" t="s">
        <v>221</v>
      </c>
      <c r="W64" s="11"/>
      <c r="X64" s="11" t="s">
        <v>38</v>
      </c>
      <c r="Y64" s="10" t="n">
        <v>1</v>
      </c>
      <c r="Z64" s="11" t="s">
        <v>39</v>
      </c>
      <c r="AA64" s="11" t="s">
        <v>56</v>
      </c>
    </row>
    <row r="65" customFormat="false" ht="14.25" hidden="false" customHeight="true" outlineLevel="0" collapsed="false">
      <c r="B65" s="9" t="n">
        <f aca="false">C65*1000+G65</f>
        <v>3047</v>
      </c>
      <c r="C65" s="10" t="n">
        <v>3</v>
      </c>
      <c r="D65" s="10" t="n">
        <v>2007</v>
      </c>
      <c r="E65" s="17" t="n">
        <v>3</v>
      </c>
      <c r="F65" s="11" t="s">
        <v>29</v>
      </c>
      <c r="G65" s="10" t="n">
        <v>47</v>
      </c>
      <c r="H65" s="13" t="n">
        <v>669.1644</v>
      </c>
      <c r="I65" s="14" t="n">
        <v>188273.7304</v>
      </c>
      <c r="J65" s="14" t="s">
        <v>30</v>
      </c>
      <c r="K65" s="14"/>
      <c r="L65" s="11" t="s">
        <v>222</v>
      </c>
      <c r="M65" s="11" t="s">
        <v>32</v>
      </c>
      <c r="N65" s="15" t="s">
        <v>223</v>
      </c>
      <c r="O65" s="16" t="s">
        <v>224</v>
      </c>
      <c r="P65" s="10" t="n">
        <f aca="false">IF((D65-R65)=0," ",D65-R65)</f>
        <v>40</v>
      </c>
      <c r="Q65" s="10" t="str">
        <f aca="false">IF(P65&lt;26,"18-25",IF(P65&lt;36,"26-35",IF(P65&lt;46,"36-45",IF(P65&lt;56,"46-55",IF(P65&lt;66,"56-65","65+")))))</f>
        <v>36-45</v>
      </c>
      <c r="R65" s="1" t="n">
        <v>1967</v>
      </c>
      <c r="S65" s="10" t="n">
        <v>1</v>
      </c>
      <c r="T65" s="10" t="n">
        <v>19</v>
      </c>
      <c r="U65" s="11" t="s">
        <v>35</v>
      </c>
      <c r="V65" s="11" t="s">
        <v>36</v>
      </c>
      <c r="W65" s="11" t="s">
        <v>37</v>
      </c>
      <c r="X65" s="11" t="s">
        <v>52</v>
      </c>
      <c r="Y65" s="10" t="n">
        <v>2</v>
      </c>
      <c r="Z65" s="11" t="s">
        <v>47</v>
      </c>
      <c r="AA65" s="11" t="s">
        <v>56</v>
      </c>
    </row>
    <row r="66" customFormat="false" ht="14.25" hidden="false" customHeight="true" outlineLevel="0" collapsed="false">
      <c r="B66" s="9" t="n">
        <f aca="false">C66*1000+G66</f>
        <v>2046</v>
      </c>
      <c r="C66" s="10" t="n">
        <v>2</v>
      </c>
      <c r="D66" s="10" t="n">
        <v>2007</v>
      </c>
      <c r="E66" s="10" t="n">
        <v>3</v>
      </c>
      <c r="F66" s="11" t="s">
        <v>29</v>
      </c>
      <c r="G66" s="12" t="n">
        <v>46</v>
      </c>
      <c r="H66" s="13" t="n">
        <v>928.1576</v>
      </c>
      <c r="I66" s="14" t="n">
        <v>253831.0248</v>
      </c>
      <c r="J66" s="14" t="s">
        <v>30</v>
      </c>
      <c r="K66" s="14"/>
      <c r="L66" s="11" t="s">
        <v>225</v>
      </c>
      <c r="M66" s="11" t="s">
        <v>32</v>
      </c>
      <c r="N66" s="15" t="s">
        <v>226</v>
      </c>
      <c r="O66" s="16" t="s">
        <v>227</v>
      </c>
      <c r="P66" s="10" t="n">
        <f aca="false">IF((D66-R66)=0," ",D66-R66)</f>
        <v>40</v>
      </c>
      <c r="Q66" s="10" t="str">
        <f aca="false">IF(P66&lt;26,"18-25",IF(P66&lt;36,"26-35",IF(P66&lt;46,"36-45",IF(P66&lt;56,"46-55",IF(P66&lt;66,"56-65","65+")))))</f>
        <v>36-45</v>
      </c>
      <c r="R66" s="1" t="n">
        <v>1967</v>
      </c>
      <c r="S66" s="10" t="n">
        <v>2</v>
      </c>
      <c r="T66" s="10" t="n">
        <v>7</v>
      </c>
      <c r="U66" s="11" t="s">
        <v>20</v>
      </c>
      <c r="V66" s="11" t="s">
        <v>36</v>
      </c>
      <c r="W66" s="11" t="s">
        <v>37</v>
      </c>
      <c r="X66" s="11" t="s">
        <v>38</v>
      </c>
      <c r="Y66" s="10" t="n">
        <v>2</v>
      </c>
      <c r="Z66" s="11" t="s">
        <v>47</v>
      </c>
      <c r="AA66" s="11" t="s">
        <v>56</v>
      </c>
    </row>
    <row r="67" customFormat="false" ht="14.25" hidden="false" customHeight="true" outlineLevel="0" collapsed="false">
      <c r="B67" s="9" t="n">
        <f aca="false">C67*1000+G67</f>
        <v>5016</v>
      </c>
      <c r="C67" s="10" t="n">
        <v>5</v>
      </c>
      <c r="D67" s="10" t="n">
        <v>2007</v>
      </c>
      <c r="E67" s="10" t="n">
        <v>6</v>
      </c>
      <c r="F67" s="11" t="s">
        <v>29</v>
      </c>
      <c r="G67" s="12" t="n">
        <v>16</v>
      </c>
      <c r="H67" s="13" t="n">
        <v>798.4996</v>
      </c>
      <c r="I67" s="14" t="n">
        <v>278575.8688</v>
      </c>
      <c r="J67" s="14" t="s">
        <v>30</v>
      </c>
      <c r="K67" s="14"/>
      <c r="L67" s="11" t="s">
        <v>228</v>
      </c>
      <c r="M67" s="11" t="s">
        <v>32</v>
      </c>
      <c r="N67" s="15" t="s">
        <v>229</v>
      </c>
      <c r="O67" s="16" t="s">
        <v>230</v>
      </c>
      <c r="P67" s="10" t="n">
        <f aca="false">IF((D67-R67)=0," ",D67-R67)</f>
        <v>40</v>
      </c>
      <c r="Q67" s="10" t="str">
        <f aca="false">IF(P67&lt;26,"18-25",IF(P67&lt;36,"26-35",IF(P67&lt;46,"36-45",IF(P67&lt;56,"46-55",IF(P67&lt;66,"56-65","65+")))))</f>
        <v>36-45</v>
      </c>
      <c r="R67" s="1" t="n">
        <v>1967</v>
      </c>
      <c r="S67" s="10" t="n">
        <v>2</v>
      </c>
      <c r="T67" s="10" t="n">
        <v>3</v>
      </c>
      <c r="U67" s="11" t="s">
        <v>35</v>
      </c>
      <c r="V67" s="11" t="s">
        <v>36</v>
      </c>
      <c r="W67" s="11" t="s">
        <v>74</v>
      </c>
      <c r="X67" s="11" t="s">
        <v>52</v>
      </c>
      <c r="Y67" s="10" t="n">
        <v>2</v>
      </c>
      <c r="Z67" s="11" t="s">
        <v>39</v>
      </c>
      <c r="AA67" s="11" t="s">
        <v>48</v>
      </c>
    </row>
    <row r="68" customFormat="false" ht="14.25" hidden="false" customHeight="true" outlineLevel="0" collapsed="false">
      <c r="B68" s="9" t="n">
        <f aca="false">C68*1000+G68</f>
        <v>4041</v>
      </c>
      <c r="C68" s="10" t="n">
        <v>4</v>
      </c>
      <c r="D68" s="10" t="n">
        <v>2007</v>
      </c>
      <c r="E68" s="10" t="n">
        <v>10</v>
      </c>
      <c r="F68" s="11" t="s">
        <v>29</v>
      </c>
      <c r="G68" s="12" t="n">
        <v>41</v>
      </c>
      <c r="H68" s="13" t="n">
        <v>1305.6184</v>
      </c>
      <c r="I68" s="14" t="n">
        <v>402081.796</v>
      </c>
      <c r="J68" s="14" t="s">
        <v>30</v>
      </c>
      <c r="K68" s="14"/>
      <c r="L68" s="11" t="s">
        <v>231</v>
      </c>
      <c r="M68" s="11" t="s">
        <v>32</v>
      </c>
      <c r="N68" s="15" t="s">
        <v>232</v>
      </c>
      <c r="O68" s="16" t="s">
        <v>233</v>
      </c>
      <c r="P68" s="10" t="n">
        <f aca="false">IF((D68-R68)=0," ",D68-R68)</f>
        <v>40</v>
      </c>
      <c r="Q68" s="10" t="str">
        <f aca="false">IF(P68&lt;26,"18-25",IF(P68&lt;36,"26-35",IF(P68&lt;46,"36-45",IF(P68&lt;56,"46-55",IF(P68&lt;66,"56-65","65+")))))</f>
        <v>36-45</v>
      </c>
      <c r="R68" s="1" t="n">
        <v>1967</v>
      </c>
      <c r="S68" s="10" t="n">
        <v>5</v>
      </c>
      <c r="T68" s="10" t="n">
        <v>12</v>
      </c>
      <c r="U68" s="11" t="s">
        <v>20</v>
      </c>
      <c r="V68" s="11" t="s">
        <v>36</v>
      </c>
      <c r="W68" s="11" t="s">
        <v>119</v>
      </c>
      <c r="X68" s="11" t="s">
        <v>38</v>
      </c>
      <c r="Y68" s="10" t="n">
        <v>5</v>
      </c>
      <c r="Z68" s="11" t="s">
        <v>39</v>
      </c>
      <c r="AA68" s="11" t="s">
        <v>56</v>
      </c>
    </row>
    <row r="69" customFormat="false" ht="14.25" hidden="false" customHeight="true" outlineLevel="0" collapsed="false">
      <c r="B69" s="9" t="n">
        <f aca="false">C69*1000+G69</f>
        <v>4018</v>
      </c>
      <c r="C69" s="10" t="n">
        <v>4</v>
      </c>
      <c r="D69" s="10" t="n">
        <v>2007</v>
      </c>
      <c r="E69" s="10" t="n">
        <v>11</v>
      </c>
      <c r="F69" s="11" t="s">
        <v>29</v>
      </c>
      <c r="G69" s="12" t="n">
        <v>18</v>
      </c>
      <c r="H69" s="13" t="n">
        <v>1121.9452</v>
      </c>
      <c r="I69" s="14" t="n">
        <v>310832.5876</v>
      </c>
      <c r="J69" s="14" t="s">
        <v>30</v>
      </c>
      <c r="K69" s="14"/>
      <c r="L69" s="11" t="s">
        <v>234</v>
      </c>
      <c r="M69" s="11" t="s">
        <v>32</v>
      </c>
      <c r="N69" s="15" t="s">
        <v>235</v>
      </c>
      <c r="O69" s="16" t="s">
        <v>236</v>
      </c>
      <c r="P69" s="10" t="n">
        <f aca="false">IF((D69-R69)=0," ",D69-R69)</f>
        <v>40</v>
      </c>
      <c r="Q69" s="10" t="str">
        <f aca="false">IF(P69&lt;26,"18-25",IF(P69&lt;36,"26-35",IF(P69&lt;46,"36-45",IF(P69&lt;56,"46-55",IF(P69&lt;66,"56-65","65+")))))</f>
        <v>36-45</v>
      </c>
      <c r="R69" s="1" t="n">
        <v>1967</v>
      </c>
      <c r="S69" s="10" t="n">
        <v>10</v>
      </c>
      <c r="T69" s="10" t="n">
        <v>17</v>
      </c>
      <c r="U69" s="11" t="s">
        <v>35</v>
      </c>
      <c r="V69" s="11" t="s">
        <v>36</v>
      </c>
      <c r="W69" s="11" t="s">
        <v>37</v>
      </c>
      <c r="X69" s="11" t="s">
        <v>38</v>
      </c>
      <c r="Y69" s="10" t="n">
        <v>5</v>
      </c>
      <c r="Z69" s="11" t="s">
        <v>39</v>
      </c>
      <c r="AA69" s="11" t="s">
        <v>40</v>
      </c>
    </row>
    <row r="70" customFormat="false" ht="14.25" hidden="false" customHeight="true" outlineLevel="0" collapsed="false">
      <c r="B70" s="9" t="n">
        <f aca="false">C70*1000+G70</f>
        <v>2005</v>
      </c>
      <c r="C70" s="10" t="n">
        <v>2</v>
      </c>
      <c r="D70" s="10" t="n">
        <v>2006</v>
      </c>
      <c r="E70" s="10" t="n">
        <v>9</v>
      </c>
      <c r="F70" s="11" t="s">
        <v>29</v>
      </c>
      <c r="G70" s="12" t="n">
        <v>5</v>
      </c>
      <c r="H70" s="13" t="n">
        <v>785.48</v>
      </c>
      <c r="I70" s="14" t="n">
        <v>257183.48</v>
      </c>
      <c r="J70" s="14" t="s">
        <v>30</v>
      </c>
      <c r="K70" s="14"/>
      <c r="L70" s="11" t="s">
        <v>237</v>
      </c>
      <c r="M70" s="11" t="s">
        <v>32</v>
      </c>
      <c r="N70" s="15" t="s">
        <v>238</v>
      </c>
      <c r="O70" s="16" t="s">
        <v>239</v>
      </c>
      <c r="P70" s="10" t="n">
        <f aca="false">IF((D70-R70)=0," ",D70-R70)</f>
        <v>41</v>
      </c>
      <c r="Q70" s="10" t="str">
        <f aca="false">IF(P70&lt;26,"18-25",IF(P70&lt;36,"26-35",IF(P70&lt;46,"36-45",IF(P70&lt;56,"46-55",IF(P70&lt;66,"56-65","65+")))))</f>
        <v>36-45</v>
      </c>
      <c r="R70" s="1" t="n">
        <v>1965</v>
      </c>
      <c r="S70" s="10" t="n">
        <v>1</v>
      </c>
      <c r="T70" s="10" t="n">
        <v>11</v>
      </c>
      <c r="U70" s="11" t="s">
        <v>35</v>
      </c>
      <c r="V70" s="11" t="s">
        <v>240</v>
      </c>
      <c r="W70" s="11"/>
      <c r="X70" s="11" t="s">
        <v>52</v>
      </c>
      <c r="Y70" s="10" t="n">
        <v>1</v>
      </c>
      <c r="Z70" s="11" t="s">
        <v>39</v>
      </c>
      <c r="AA70" s="11" t="s">
        <v>56</v>
      </c>
    </row>
    <row r="71" customFormat="false" ht="14.25" hidden="false" customHeight="true" outlineLevel="0" collapsed="false">
      <c r="B71" s="9" t="n">
        <f aca="false">C71*1000+G71</f>
        <v>2010</v>
      </c>
      <c r="C71" s="10" t="n">
        <v>2</v>
      </c>
      <c r="D71" s="10" t="n">
        <v>2006</v>
      </c>
      <c r="E71" s="10" t="n">
        <v>11</v>
      </c>
      <c r="F71" s="11" t="s">
        <v>29</v>
      </c>
      <c r="G71" s="12" t="n">
        <v>10</v>
      </c>
      <c r="H71" s="13" t="n">
        <v>927.0816</v>
      </c>
      <c r="I71" s="14" t="n">
        <v>326885.336</v>
      </c>
      <c r="J71" s="14" t="s">
        <v>30</v>
      </c>
      <c r="K71" s="14"/>
      <c r="L71" s="11" t="s">
        <v>241</v>
      </c>
      <c r="M71" s="11" t="s">
        <v>32</v>
      </c>
      <c r="N71" s="15" t="s">
        <v>242</v>
      </c>
      <c r="O71" s="16" t="s">
        <v>243</v>
      </c>
      <c r="P71" s="10" t="n">
        <f aca="false">IF((D71-R71)=0," ",D71-R71)</f>
        <v>41</v>
      </c>
      <c r="Q71" s="10" t="str">
        <f aca="false">IF(P71&lt;26,"18-25",IF(P71&lt;36,"26-35",IF(P71&lt;46,"36-45",IF(P71&lt;56,"46-55",IF(P71&lt;66,"56-65","65+")))))</f>
        <v>36-45</v>
      </c>
      <c r="R71" s="1" t="n">
        <v>1965</v>
      </c>
      <c r="S71" s="10" t="n">
        <v>1</v>
      </c>
      <c r="T71" s="10" t="n">
        <v>24</v>
      </c>
      <c r="U71" s="11" t="s">
        <v>35</v>
      </c>
      <c r="V71" s="11" t="s">
        <v>36</v>
      </c>
      <c r="W71" s="11" t="s">
        <v>37</v>
      </c>
      <c r="X71" s="11" t="s">
        <v>38</v>
      </c>
      <c r="Y71" s="10" t="n">
        <v>4</v>
      </c>
      <c r="Z71" s="11" t="s">
        <v>47</v>
      </c>
      <c r="AA71" s="11" t="s">
        <v>56</v>
      </c>
    </row>
    <row r="72" customFormat="false" ht="14.25" hidden="false" customHeight="true" outlineLevel="0" collapsed="false">
      <c r="B72" s="9" t="n">
        <f aca="false">C72*1000+G72</f>
        <v>2022</v>
      </c>
      <c r="C72" s="10" t="n">
        <v>2</v>
      </c>
      <c r="D72" s="10" t="n">
        <v>2007</v>
      </c>
      <c r="E72" s="10" t="n">
        <v>1</v>
      </c>
      <c r="F72" s="11" t="s">
        <v>29</v>
      </c>
      <c r="G72" s="12" t="n">
        <v>22</v>
      </c>
      <c r="H72" s="13" t="n">
        <v>1109.2484</v>
      </c>
      <c r="I72" s="14" t="n">
        <v>344568.7428</v>
      </c>
      <c r="J72" s="14" t="s">
        <v>30</v>
      </c>
      <c r="K72" s="14"/>
      <c r="L72" s="11" t="s">
        <v>244</v>
      </c>
      <c r="M72" s="11" t="s">
        <v>32</v>
      </c>
      <c r="N72" s="15" t="s">
        <v>245</v>
      </c>
      <c r="O72" s="16" t="s">
        <v>246</v>
      </c>
      <c r="P72" s="10" t="n">
        <f aca="false">IF((D72-R72)=0," ",D72-R72)</f>
        <v>41</v>
      </c>
      <c r="Q72" s="10" t="str">
        <f aca="false">IF(P72&lt;26,"18-25",IF(P72&lt;36,"26-35",IF(P72&lt;46,"36-45",IF(P72&lt;56,"46-55",IF(P72&lt;66,"56-65","65+")))))</f>
        <v>36-45</v>
      </c>
      <c r="R72" s="1" t="n">
        <v>1966</v>
      </c>
      <c r="S72" s="10" t="n">
        <v>2</v>
      </c>
      <c r="T72" s="10" t="n">
        <v>26</v>
      </c>
      <c r="U72" s="11" t="s">
        <v>35</v>
      </c>
      <c r="V72" s="11" t="s">
        <v>36</v>
      </c>
      <c r="W72" s="11" t="s">
        <v>97</v>
      </c>
      <c r="X72" s="11" t="s">
        <v>38</v>
      </c>
      <c r="Y72" s="10" t="n">
        <v>5</v>
      </c>
      <c r="Z72" s="11" t="s">
        <v>47</v>
      </c>
      <c r="AA72" s="11" t="s">
        <v>56</v>
      </c>
    </row>
    <row r="73" customFormat="false" ht="14.25" hidden="false" customHeight="true" outlineLevel="0" collapsed="false">
      <c r="B73" s="9" t="n">
        <f aca="false">C73*1000+G73</f>
        <v>2047</v>
      </c>
      <c r="C73" s="10" t="n">
        <v>2</v>
      </c>
      <c r="D73" s="10" t="n">
        <v>2007</v>
      </c>
      <c r="E73" s="10" t="n">
        <v>2</v>
      </c>
      <c r="F73" s="11" t="s">
        <v>29</v>
      </c>
      <c r="G73" s="12" t="n">
        <v>47</v>
      </c>
      <c r="H73" s="13" t="n">
        <v>649.7964</v>
      </c>
      <c r="I73" s="14" t="n">
        <v>214631.6804</v>
      </c>
      <c r="J73" s="14" t="s">
        <v>30</v>
      </c>
      <c r="K73" s="14"/>
      <c r="L73" s="11" t="s">
        <v>247</v>
      </c>
      <c r="M73" s="11" t="s">
        <v>32</v>
      </c>
      <c r="N73" s="15" t="s">
        <v>248</v>
      </c>
      <c r="O73" s="16" t="s">
        <v>249</v>
      </c>
      <c r="P73" s="10" t="n">
        <f aca="false">IF((D73-R73)=0," ",D73-R73)</f>
        <v>41</v>
      </c>
      <c r="Q73" s="10" t="str">
        <f aca="false">IF(P73&lt;26,"18-25",IF(P73&lt;36,"26-35",IF(P73&lt;46,"36-45",IF(P73&lt;56,"46-55",IF(P73&lt;66,"56-65","65+")))))</f>
        <v>36-45</v>
      </c>
      <c r="R73" s="1" t="n">
        <v>1966</v>
      </c>
      <c r="S73" s="10" t="n">
        <v>6</v>
      </c>
      <c r="T73" s="10" t="n">
        <v>17</v>
      </c>
      <c r="U73" s="11" t="s">
        <v>20</v>
      </c>
      <c r="V73" s="11" t="s">
        <v>36</v>
      </c>
      <c r="W73" s="11" t="s">
        <v>74</v>
      </c>
      <c r="X73" s="11" t="s">
        <v>52</v>
      </c>
      <c r="Y73" s="10" t="n">
        <v>3</v>
      </c>
      <c r="Z73" s="11" t="s">
        <v>39</v>
      </c>
      <c r="AA73" s="11" t="s">
        <v>56</v>
      </c>
    </row>
    <row r="74" customFormat="false" ht="14.25" hidden="false" customHeight="true" outlineLevel="0" collapsed="false">
      <c r="B74" s="9" t="n">
        <f aca="false">C74*1000+G74</f>
        <v>2012</v>
      </c>
      <c r="C74" s="10" t="n">
        <v>2</v>
      </c>
      <c r="D74" s="10" t="n">
        <v>2007</v>
      </c>
      <c r="E74" s="10" t="n">
        <v>4</v>
      </c>
      <c r="F74" s="11" t="s">
        <v>29</v>
      </c>
      <c r="G74" s="12" t="n">
        <v>12</v>
      </c>
      <c r="H74" s="13" t="n">
        <v>785.48</v>
      </c>
      <c r="I74" s="14" t="n">
        <v>237207.68</v>
      </c>
      <c r="J74" s="14" t="s">
        <v>30</v>
      </c>
      <c r="K74" s="14"/>
      <c r="L74" s="11" t="s">
        <v>250</v>
      </c>
      <c r="M74" s="11" t="s">
        <v>32</v>
      </c>
      <c r="N74" s="15" t="s">
        <v>251</v>
      </c>
      <c r="O74" s="16" t="s">
        <v>252</v>
      </c>
      <c r="P74" s="10" t="n">
        <f aca="false">IF((D74-R74)=0," ",D74-R74)</f>
        <v>41</v>
      </c>
      <c r="Q74" s="10" t="str">
        <f aca="false">IF(P74&lt;26,"18-25",IF(P74&lt;36,"26-35",IF(P74&lt;46,"36-45",IF(P74&lt;56,"46-55",IF(P74&lt;66,"56-65","65+")))))</f>
        <v>36-45</v>
      </c>
      <c r="R74" s="1" t="n">
        <v>1966</v>
      </c>
      <c r="S74" s="10" t="n">
        <v>5</v>
      </c>
      <c r="T74" s="10" t="n">
        <v>26</v>
      </c>
      <c r="U74" s="11" t="s">
        <v>35</v>
      </c>
      <c r="V74" s="11" t="s">
        <v>36</v>
      </c>
      <c r="W74" s="11" t="s">
        <v>37</v>
      </c>
      <c r="X74" s="11" t="s">
        <v>38</v>
      </c>
      <c r="Y74" s="10" t="n">
        <v>5</v>
      </c>
      <c r="Z74" s="11" t="s">
        <v>39</v>
      </c>
      <c r="AA74" s="11" t="s">
        <v>40</v>
      </c>
    </row>
    <row r="75" customFormat="false" ht="14.25" hidden="false" customHeight="true" outlineLevel="0" collapsed="false">
      <c r="B75" s="9" t="n">
        <f aca="false">C75*1000+G75</f>
        <v>3038</v>
      </c>
      <c r="C75" s="10" t="n">
        <v>3</v>
      </c>
      <c r="D75" s="10" t="n">
        <v>2007</v>
      </c>
      <c r="E75" s="17" t="n">
        <v>5</v>
      </c>
      <c r="F75" s="11" t="s">
        <v>29</v>
      </c>
      <c r="G75" s="10" t="n">
        <v>38</v>
      </c>
      <c r="H75" s="13" t="n">
        <v>1596.3536</v>
      </c>
      <c r="I75" s="14" t="n">
        <v>464549.1904</v>
      </c>
      <c r="J75" s="14" t="s">
        <v>30</v>
      </c>
      <c r="K75" s="14"/>
      <c r="L75" s="11" t="s">
        <v>253</v>
      </c>
      <c r="M75" s="11" t="s">
        <v>32</v>
      </c>
      <c r="N75" s="15" t="s">
        <v>121</v>
      </c>
      <c r="O75" s="16" t="s">
        <v>254</v>
      </c>
      <c r="P75" s="10" t="n">
        <f aca="false">IF((D75-R75)=0," ",D75-R75)</f>
        <v>41</v>
      </c>
      <c r="Q75" s="10" t="str">
        <f aca="false">IF(P75&lt;26,"18-25",IF(P75&lt;36,"26-35",IF(P75&lt;46,"36-45",IF(P75&lt;56,"46-55",IF(P75&lt;66,"56-65","65+")))))</f>
        <v>36-45</v>
      </c>
      <c r="R75" s="1" t="n">
        <v>1966</v>
      </c>
      <c r="S75" s="10" t="n">
        <v>8</v>
      </c>
      <c r="T75" s="10" t="n">
        <v>11</v>
      </c>
      <c r="U75" s="11" t="s">
        <v>20</v>
      </c>
      <c r="V75" s="11" t="s">
        <v>36</v>
      </c>
      <c r="W75" s="11" t="s">
        <v>37</v>
      </c>
      <c r="X75" s="11" t="s">
        <v>38</v>
      </c>
      <c r="Y75" s="10" t="n">
        <v>4</v>
      </c>
      <c r="Z75" s="11" t="s">
        <v>39</v>
      </c>
      <c r="AA75" s="11" t="s">
        <v>40</v>
      </c>
    </row>
    <row r="76" customFormat="false" ht="14.25" hidden="false" customHeight="true" outlineLevel="0" collapsed="false">
      <c r="B76" s="9" t="n">
        <f aca="false">C76*1000+G76</f>
        <v>4030</v>
      </c>
      <c r="C76" s="10" t="n">
        <v>4</v>
      </c>
      <c r="D76" s="10" t="n">
        <v>2007</v>
      </c>
      <c r="E76" s="10" t="n">
        <v>11</v>
      </c>
      <c r="F76" s="11" t="s">
        <v>29</v>
      </c>
      <c r="G76" s="12" t="n">
        <v>30</v>
      </c>
      <c r="H76" s="13" t="n">
        <v>1121.9452</v>
      </c>
      <c r="I76" s="14" t="n">
        <v>310577.0396</v>
      </c>
      <c r="J76" s="14" t="s">
        <v>30</v>
      </c>
      <c r="K76" s="14"/>
      <c r="L76" s="11" t="s">
        <v>255</v>
      </c>
      <c r="M76" s="11" t="s">
        <v>32</v>
      </c>
      <c r="N76" s="15" t="s">
        <v>256</v>
      </c>
      <c r="O76" s="16" t="s">
        <v>257</v>
      </c>
      <c r="P76" s="10" t="n">
        <f aca="false">IF((D76-R76)=0," ",D76-R76)</f>
        <v>41</v>
      </c>
      <c r="Q76" s="10" t="str">
        <f aca="false">IF(P76&lt;26,"18-25",IF(P76&lt;36,"26-35",IF(P76&lt;46,"36-45",IF(P76&lt;56,"46-55",IF(P76&lt;66,"56-65","65+")))))</f>
        <v>36-45</v>
      </c>
      <c r="R76" s="1" t="n">
        <v>1966</v>
      </c>
      <c r="S76" s="10" t="n">
        <v>9</v>
      </c>
      <c r="T76" s="10" t="n">
        <v>14</v>
      </c>
      <c r="U76" s="11" t="s">
        <v>20</v>
      </c>
      <c r="V76" s="11" t="s">
        <v>36</v>
      </c>
      <c r="W76" s="11" t="s">
        <v>37</v>
      </c>
      <c r="X76" s="11" t="s">
        <v>38</v>
      </c>
      <c r="Y76" s="10" t="n">
        <v>4</v>
      </c>
      <c r="Z76" s="11" t="s">
        <v>47</v>
      </c>
      <c r="AA76" s="11" t="s">
        <v>56</v>
      </c>
    </row>
    <row r="77" customFormat="false" ht="14.25" hidden="false" customHeight="true" outlineLevel="0" collapsed="false">
      <c r="B77" s="9" t="n">
        <f aca="false">C77*1000+G77</f>
        <v>3017</v>
      </c>
      <c r="C77" s="10" t="n">
        <v>3</v>
      </c>
      <c r="D77" s="10" t="n">
        <v>2007</v>
      </c>
      <c r="E77" s="17" t="n">
        <v>12</v>
      </c>
      <c r="F77" s="11" t="s">
        <v>29</v>
      </c>
      <c r="G77" s="10" t="n">
        <v>17</v>
      </c>
      <c r="H77" s="13" t="n">
        <v>743.4084</v>
      </c>
      <c r="I77" s="14" t="n">
        <v>205098.2108</v>
      </c>
      <c r="J77" s="14" t="s">
        <v>30</v>
      </c>
      <c r="K77" s="14"/>
      <c r="L77" s="11" t="s">
        <v>258</v>
      </c>
      <c r="M77" s="11" t="s">
        <v>32</v>
      </c>
      <c r="N77" s="15" t="s">
        <v>259</v>
      </c>
      <c r="O77" s="16" t="s">
        <v>260</v>
      </c>
      <c r="P77" s="10" t="n">
        <f aca="false">IF((D77-R77)=0," ",D77-R77)</f>
        <v>41</v>
      </c>
      <c r="Q77" s="10" t="str">
        <f aca="false">IF(P77&lt;26,"18-25",IF(P77&lt;36,"26-35",IF(P77&lt;46,"36-45",IF(P77&lt;56,"46-55",IF(P77&lt;66,"56-65","65+")))))</f>
        <v>36-45</v>
      </c>
      <c r="R77" s="1" t="n">
        <v>1966</v>
      </c>
      <c r="S77" s="10" t="n">
        <v>9</v>
      </c>
      <c r="T77" s="10" t="n">
        <v>14</v>
      </c>
      <c r="U77" s="11" t="s">
        <v>20</v>
      </c>
      <c r="V77" s="11" t="s">
        <v>261</v>
      </c>
      <c r="W77" s="11"/>
      <c r="X77" s="11" t="s">
        <v>52</v>
      </c>
      <c r="Y77" s="10" t="n">
        <v>5</v>
      </c>
      <c r="Z77" s="11" t="s">
        <v>39</v>
      </c>
      <c r="AA77" s="11" t="s">
        <v>56</v>
      </c>
    </row>
    <row r="78" customFormat="false" ht="14.25" hidden="false" customHeight="true" outlineLevel="0" collapsed="false">
      <c r="B78" s="9" t="n">
        <f aca="false">C78*1000+G78</f>
        <v>1045</v>
      </c>
      <c r="C78" s="10" t="n">
        <v>1</v>
      </c>
      <c r="D78" s="10" t="n">
        <v>2004</v>
      </c>
      <c r="E78" s="10" t="n">
        <v>10</v>
      </c>
      <c r="F78" s="11" t="s">
        <v>29</v>
      </c>
      <c r="G78" s="12" t="n">
        <v>45</v>
      </c>
      <c r="H78" s="13" t="n">
        <v>756.2128</v>
      </c>
      <c r="I78" s="14" t="n">
        <v>248525.1168</v>
      </c>
      <c r="J78" s="14" t="s">
        <v>30</v>
      </c>
      <c r="K78" s="14"/>
      <c r="L78" s="11" t="s">
        <v>262</v>
      </c>
      <c r="M78" s="11" t="s">
        <v>32</v>
      </c>
      <c r="N78" s="15" t="s">
        <v>263</v>
      </c>
      <c r="O78" s="16" t="s">
        <v>264</v>
      </c>
      <c r="P78" s="10" t="n">
        <f aca="false">IF((D78-R78)=0," ",D78-R78)</f>
        <v>42</v>
      </c>
      <c r="Q78" s="10" t="str">
        <f aca="false">IF(P78&lt;26,"18-25",IF(P78&lt;36,"26-35",IF(P78&lt;46,"36-45",IF(P78&lt;56,"46-55",IF(P78&lt;66,"56-65","65+")))))</f>
        <v>36-45</v>
      </c>
      <c r="R78" s="1" t="n">
        <v>1962</v>
      </c>
      <c r="S78" s="10" t="n">
        <v>11</v>
      </c>
      <c r="T78" s="10" t="n">
        <v>26</v>
      </c>
      <c r="U78" s="11" t="s">
        <v>20</v>
      </c>
      <c r="V78" s="11" t="s">
        <v>36</v>
      </c>
      <c r="W78" s="11" t="s">
        <v>37</v>
      </c>
      <c r="X78" s="11" t="s">
        <v>38</v>
      </c>
      <c r="Y78" s="10" t="n">
        <v>1</v>
      </c>
      <c r="Z78" s="11" t="s">
        <v>39</v>
      </c>
      <c r="AA78" s="11" t="s">
        <v>40</v>
      </c>
    </row>
    <row r="79" customFormat="false" ht="14.25" hidden="false" customHeight="true" outlineLevel="0" collapsed="false">
      <c r="B79" s="9" t="n">
        <f aca="false">C79*1000+G79</f>
        <v>2040</v>
      </c>
      <c r="C79" s="10" t="n">
        <v>2</v>
      </c>
      <c r="D79" s="10" t="n">
        <v>2006</v>
      </c>
      <c r="E79" s="10" t="n">
        <v>10</v>
      </c>
      <c r="F79" s="11" t="s">
        <v>29</v>
      </c>
      <c r="G79" s="12" t="n">
        <v>40</v>
      </c>
      <c r="H79" s="13" t="n">
        <v>649.7964</v>
      </c>
      <c r="I79" s="14" t="n">
        <v>224463.866</v>
      </c>
      <c r="J79" s="14" t="s">
        <v>30</v>
      </c>
      <c r="K79" s="14"/>
      <c r="L79" s="11" t="s">
        <v>265</v>
      </c>
      <c r="M79" s="11" t="s">
        <v>32</v>
      </c>
      <c r="N79" s="15" t="s">
        <v>266</v>
      </c>
      <c r="O79" s="16" t="s">
        <v>267</v>
      </c>
      <c r="P79" s="10" t="n">
        <f aca="false">IF((D79-R79)=0," ",D79-R79)</f>
        <v>42</v>
      </c>
      <c r="Q79" s="10" t="str">
        <f aca="false">IF(P79&lt;26,"18-25",IF(P79&lt;36,"26-35",IF(P79&lt;46,"36-45",IF(P79&lt;56,"46-55",IF(P79&lt;66,"56-65","65+")))))</f>
        <v>36-45</v>
      </c>
      <c r="R79" s="1" t="n">
        <v>1964</v>
      </c>
      <c r="S79" s="10" t="n">
        <v>12</v>
      </c>
      <c r="T79" s="10" t="n">
        <v>7</v>
      </c>
      <c r="U79" s="11" t="s">
        <v>20</v>
      </c>
      <c r="V79" s="11" t="s">
        <v>36</v>
      </c>
      <c r="W79" s="11" t="s">
        <v>74</v>
      </c>
      <c r="X79" s="11" t="s">
        <v>52</v>
      </c>
      <c r="Y79" s="10" t="n">
        <v>5</v>
      </c>
      <c r="Z79" s="11" t="s">
        <v>39</v>
      </c>
      <c r="AA79" s="11" t="s">
        <v>56</v>
      </c>
    </row>
    <row r="80" customFormat="false" ht="14.25" hidden="false" customHeight="true" outlineLevel="0" collapsed="false">
      <c r="B80" s="9" t="n">
        <f aca="false">C80*1000+G80</f>
        <v>2042</v>
      </c>
      <c r="C80" s="10" t="n">
        <v>2</v>
      </c>
      <c r="D80" s="10" t="n">
        <v>2006</v>
      </c>
      <c r="E80" s="10" t="n">
        <v>11</v>
      </c>
      <c r="F80" s="11" t="s">
        <v>29</v>
      </c>
      <c r="G80" s="12" t="n">
        <v>42</v>
      </c>
      <c r="H80" s="13" t="n">
        <v>785.48</v>
      </c>
      <c r="I80" s="14" t="n">
        <v>220606.28</v>
      </c>
      <c r="J80" s="14" t="s">
        <v>30</v>
      </c>
      <c r="K80" s="14"/>
      <c r="L80" s="11" t="s">
        <v>268</v>
      </c>
      <c r="M80" s="11" t="s">
        <v>32</v>
      </c>
      <c r="N80" s="15" t="s">
        <v>269</v>
      </c>
      <c r="O80" s="16" t="s">
        <v>270</v>
      </c>
      <c r="P80" s="10" t="n">
        <f aca="false">IF((D80-R80)=0," ",D80-R80)</f>
        <v>42</v>
      </c>
      <c r="Q80" s="10" t="str">
        <f aca="false">IF(P80&lt;26,"18-25",IF(P80&lt;36,"26-35",IF(P80&lt;46,"36-45",IF(P80&lt;56,"46-55",IF(P80&lt;66,"56-65","65+")))))</f>
        <v>36-45</v>
      </c>
      <c r="R80" s="1" t="n">
        <v>1964</v>
      </c>
      <c r="S80" s="10" t="n">
        <v>11</v>
      </c>
      <c r="T80" s="10" t="n">
        <v>30</v>
      </c>
      <c r="U80" s="11" t="s">
        <v>35</v>
      </c>
      <c r="V80" s="11" t="s">
        <v>36</v>
      </c>
      <c r="W80" s="11" t="s">
        <v>37</v>
      </c>
      <c r="X80" s="11" t="s">
        <v>38</v>
      </c>
      <c r="Y80" s="10" t="n">
        <v>4</v>
      </c>
      <c r="Z80" s="11" t="s">
        <v>39</v>
      </c>
      <c r="AA80" s="11" t="s">
        <v>40</v>
      </c>
    </row>
    <row r="81" customFormat="false" ht="14.25" hidden="false" customHeight="true" outlineLevel="0" collapsed="false">
      <c r="B81" s="9" t="n">
        <f aca="false">C81*1000+G81</f>
        <v>2048</v>
      </c>
      <c r="C81" s="10" t="n">
        <v>2</v>
      </c>
      <c r="D81" s="10" t="n">
        <v>2007</v>
      </c>
      <c r="E81" s="10" t="n">
        <v>3</v>
      </c>
      <c r="F81" s="11" t="s">
        <v>29</v>
      </c>
      <c r="G81" s="12" t="n">
        <v>48</v>
      </c>
      <c r="H81" s="13" t="n">
        <v>785.48</v>
      </c>
      <c r="I81" s="14" t="n">
        <v>220865</v>
      </c>
      <c r="J81" s="14" t="s">
        <v>30</v>
      </c>
      <c r="K81" s="14"/>
      <c r="L81" s="11" t="s">
        <v>271</v>
      </c>
      <c r="M81" s="11" t="s">
        <v>32</v>
      </c>
      <c r="N81" s="15" t="s">
        <v>272</v>
      </c>
      <c r="O81" s="16" t="s">
        <v>273</v>
      </c>
      <c r="P81" s="10" t="n">
        <f aca="false">IF((D81-R81)=0," ",D81-R81)</f>
        <v>42</v>
      </c>
      <c r="Q81" s="10" t="str">
        <f aca="false">IF(P81&lt;26,"18-25",IF(P81&lt;36,"26-35",IF(P81&lt;46,"36-45",IF(P81&lt;56,"46-55",IF(P81&lt;66,"56-65","65+")))))</f>
        <v>36-45</v>
      </c>
      <c r="R81" s="1" t="n">
        <v>1965</v>
      </c>
      <c r="S81" s="10" t="n">
        <v>4</v>
      </c>
      <c r="T81" s="10" t="n">
        <v>4</v>
      </c>
      <c r="U81" s="11" t="s">
        <v>20</v>
      </c>
      <c r="V81" s="11" t="s">
        <v>36</v>
      </c>
      <c r="W81" s="11" t="s">
        <v>81</v>
      </c>
      <c r="X81" s="11" t="s">
        <v>52</v>
      </c>
      <c r="Y81" s="10" t="n">
        <v>3</v>
      </c>
      <c r="Z81" s="11" t="s">
        <v>47</v>
      </c>
      <c r="AA81" s="11" t="s">
        <v>40</v>
      </c>
    </row>
    <row r="82" customFormat="false" ht="14.25" hidden="false" customHeight="true" outlineLevel="0" collapsed="false">
      <c r="B82" s="9" t="n">
        <f aca="false">C82*1000+G82</f>
        <v>3049</v>
      </c>
      <c r="C82" s="10" t="n">
        <v>3</v>
      </c>
      <c r="D82" s="10" t="n">
        <v>2007</v>
      </c>
      <c r="E82" s="17" t="n">
        <v>4</v>
      </c>
      <c r="F82" s="11" t="s">
        <v>29</v>
      </c>
      <c r="G82" s="10" t="n">
        <v>49</v>
      </c>
      <c r="H82" s="13" t="n">
        <v>1283.4528</v>
      </c>
      <c r="I82" s="14" t="n">
        <v>338181.1808</v>
      </c>
      <c r="J82" s="14" t="s">
        <v>30</v>
      </c>
      <c r="K82" s="14"/>
      <c r="L82" s="11" t="s">
        <v>274</v>
      </c>
      <c r="M82" s="11" t="s">
        <v>32</v>
      </c>
      <c r="N82" s="1" t="s">
        <v>275</v>
      </c>
      <c r="O82" s="1" t="s">
        <v>276</v>
      </c>
      <c r="P82" s="10" t="n">
        <f aca="false">IF((D82-R82)=0," ",D82-R82)</f>
        <v>42</v>
      </c>
      <c r="Q82" s="10" t="str">
        <f aca="false">IF(P82&lt;26,"18-25",IF(P82&lt;36,"26-35",IF(P82&lt;46,"36-45",IF(P82&lt;56,"46-55",IF(P82&lt;66,"56-65","65+")))))</f>
        <v>36-45</v>
      </c>
      <c r="R82" s="1" t="n">
        <v>1965</v>
      </c>
      <c r="S82" s="10" t="n">
        <v>5</v>
      </c>
      <c r="T82" s="10" t="n">
        <v>12</v>
      </c>
      <c r="U82" s="11" t="s">
        <v>20</v>
      </c>
      <c r="V82" s="11" t="s">
        <v>277</v>
      </c>
      <c r="W82" s="11"/>
      <c r="X82" s="11" t="s">
        <v>38</v>
      </c>
      <c r="Y82" s="10" t="n">
        <v>3</v>
      </c>
      <c r="Z82" s="11" t="s">
        <v>39</v>
      </c>
      <c r="AA82" s="11" t="s">
        <v>56</v>
      </c>
    </row>
    <row r="83" customFormat="false" ht="14.25" hidden="false" customHeight="true" outlineLevel="0" collapsed="false">
      <c r="B83" s="9" t="n">
        <f aca="false">C83*1000+G83</f>
        <v>1017</v>
      </c>
      <c r="C83" s="10" t="n">
        <v>1</v>
      </c>
      <c r="D83" s="10" t="n">
        <v>2005</v>
      </c>
      <c r="E83" s="10" t="n">
        <v>2</v>
      </c>
      <c r="F83" s="11" t="s">
        <v>29</v>
      </c>
      <c r="G83" s="12" t="n">
        <v>17</v>
      </c>
      <c r="H83" s="13" t="n">
        <v>1434.0928</v>
      </c>
      <c r="I83" s="14" t="n">
        <v>432679.912</v>
      </c>
      <c r="J83" s="14" t="s">
        <v>30</v>
      </c>
      <c r="K83" s="14"/>
      <c r="L83" s="11" t="s">
        <v>278</v>
      </c>
      <c r="M83" s="11" t="s">
        <v>32</v>
      </c>
      <c r="N83" s="15" t="s">
        <v>279</v>
      </c>
      <c r="O83" s="16" t="s">
        <v>280</v>
      </c>
      <c r="P83" s="10" t="n">
        <f aca="false">D83-R83</f>
        <v>43</v>
      </c>
      <c r="Q83" s="10" t="str">
        <f aca="false">IF(P83&lt;26,"18-25",IF(P83&lt;36,"26-35",IF(P83&lt;46,"36-45",IF(P83&lt;56,"46-55",IF(P83&lt;66,"56-65","65+")))))</f>
        <v>36-45</v>
      </c>
      <c r="R83" s="1" t="n">
        <v>1962</v>
      </c>
      <c r="S83" s="10" t="n">
        <v>8</v>
      </c>
      <c r="T83" s="10" t="n">
        <v>10</v>
      </c>
      <c r="U83" s="11" t="s">
        <v>20</v>
      </c>
      <c r="V83" s="11" t="s">
        <v>36</v>
      </c>
      <c r="W83" s="11" t="s">
        <v>37</v>
      </c>
      <c r="X83" s="11" t="s">
        <v>38</v>
      </c>
      <c r="Y83" s="10" t="n">
        <v>1</v>
      </c>
      <c r="Z83" s="11" t="s">
        <v>47</v>
      </c>
      <c r="AA83" s="11" t="s">
        <v>40</v>
      </c>
    </row>
    <row r="84" customFormat="false" ht="14.25" hidden="false" customHeight="true" outlineLevel="0" collapsed="false">
      <c r="B84" s="9" t="n">
        <f aca="false">C84*1000+G84</f>
        <v>1039</v>
      </c>
      <c r="C84" s="10" t="n">
        <v>1</v>
      </c>
      <c r="D84" s="10" t="n">
        <v>2006</v>
      </c>
      <c r="E84" s="10" t="n">
        <v>6</v>
      </c>
      <c r="F84" s="11" t="s">
        <v>29</v>
      </c>
      <c r="G84" s="12" t="n">
        <v>39</v>
      </c>
      <c r="H84" s="13" t="n">
        <v>782.252</v>
      </c>
      <c r="I84" s="14" t="n">
        <v>196220.048</v>
      </c>
      <c r="J84" s="14" t="s">
        <v>30</v>
      </c>
      <c r="K84" s="14"/>
      <c r="L84" s="11" t="s">
        <v>281</v>
      </c>
      <c r="M84" s="11" t="s">
        <v>32</v>
      </c>
      <c r="N84" s="15" t="s">
        <v>282</v>
      </c>
      <c r="O84" s="16" t="s">
        <v>283</v>
      </c>
      <c r="P84" s="10" t="n">
        <f aca="false">D84-R84</f>
        <v>49</v>
      </c>
      <c r="Q84" s="10" t="str">
        <f aca="false">IF(P84&lt;26,"18-25",IF(P84&lt;36,"26-35",IF(P84&lt;46,"36-45",IF(P84&lt;56,"46-55",IF(P84&lt;66,"56-65","65+")))))</f>
        <v>46-55</v>
      </c>
      <c r="R84" s="1" t="n">
        <v>1957</v>
      </c>
      <c r="S84" s="10" t="n">
        <v>10</v>
      </c>
      <c r="T84" s="10" t="n">
        <v>29</v>
      </c>
      <c r="U84" s="11" t="s">
        <v>35</v>
      </c>
      <c r="V84" s="11" t="s">
        <v>36</v>
      </c>
      <c r="W84" s="11" t="s">
        <v>37</v>
      </c>
      <c r="X84" s="11" t="s">
        <v>38</v>
      </c>
      <c r="Y84" s="10" t="n">
        <v>3</v>
      </c>
      <c r="Z84" s="11" t="s">
        <v>47</v>
      </c>
      <c r="AA84" s="11" t="s">
        <v>40</v>
      </c>
    </row>
    <row r="85" customFormat="false" ht="14.25" hidden="false" customHeight="true" outlineLevel="0" collapsed="false">
      <c r="B85" s="9" t="n">
        <f aca="false">C85*1000+G85</f>
        <v>2049</v>
      </c>
      <c r="C85" s="10" t="n">
        <v>2</v>
      </c>
      <c r="D85" s="10" t="n">
        <v>2006</v>
      </c>
      <c r="E85" s="10" t="n">
        <v>11</v>
      </c>
      <c r="F85" s="11" t="s">
        <v>29</v>
      </c>
      <c r="G85" s="12" t="n">
        <v>49</v>
      </c>
      <c r="H85" s="13" t="n">
        <v>1288.6176</v>
      </c>
      <c r="I85" s="14" t="n">
        <v>323915.8112</v>
      </c>
      <c r="J85" s="14" t="s">
        <v>30</v>
      </c>
      <c r="K85" s="14"/>
      <c r="L85" s="11" t="s">
        <v>284</v>
      </c>
      <c r="M85" s="11" t="s">
        <v>32</v>
      </c>
      <c r="N85" s="15" t="s">
        <v>285</v>
      </c>
      <c r="O85" s="16" t="s">
        <v>286</v>
      </c>
      <c r="P85" s="10" t="n">
        <f aca="false">IF((D85-R85)=0," ",D85-R85)</f>
        <v>43</v>
      </c>
      <c r="Q85" s="10" t="str">
        <f aca="false">IF(P85&lt;26,"18-25",IF(P85&lt;36,"26-35",IF(P85&lt;46,"36-45",IF(P85&lt;56,"46-55",IF(P85&lt;66,"56-65","65+")))))</f>
        <v>36-45</v>
      </c>
      <c r="R85" s="1" t="n">
        <v>1963</v>
      </c>
      <c r="S85" s="10" t="n">
        <v>7</v>
      </c>
      <c r="T85" s="10" t="n">
        <v>15</v>
      </c>
      <c r="U85" s="11" t="s">
        <v>35</v>
      </c>
      <c r="V85" s="11" t="s">
        <v>36</v>
      </c>
      <c r="W85" s="11" t="s">
        <v>37</v>
      </c>
      <c r="X85" s="11" t="s">
        <v>38</v>
      </c>
      <c r="Y85" s="10" t="n">
        <v>4</v>
      </c>
      <c r="Z85" s="11" t="s">
        <v>39</v>
      </c>
      <c r="AA85" s="11" t="s">
        <v>56</v>
      </c>
    </row>
    <row r="86" customFormat="false" ht="14.25" hidden="false" customHeight="true" outlineLevel="0" collapsed="false">
      <c r="B86" s="9" t="n">
        <f aca="false">C86*1000+G86</f>
        <v>3054</v>
      </c>
      <c r="C86" s="10" t="n">
        <v>3</v>
      </c>
      <c r="D86" s="10" t="n">
        <v>2007</v>
      </c>
      <c r="E86" s="17" t="n">
        <v>5</v>
      </c>
      <c r="F86" s="11" t="s">
        <v>29</v>
      </c>
      <c r="G86" s="10" t="n">
        <v>54</v>
      </c>
      <c r="H86" s="13" t="n">
        <v>781.0684</v>
      </c>
      <c r="I86" s="14" t="n">
        <v>200719.0152</v>
      </c>
      <c r="J86" s="14" t="s">
        <v>30</v>
      </c>
      <c r="K86" s="14"/>
      <c r="L86" s="11" t="s">
        <v>287</v>
      </c>
      <c r="M86" s="11" t="s">
        <v>32</v>
      </c>
      <c r="N86" s="15" t="s">
        <v>288</v>
      </c>
      <c r="O86" s="16" t="s">
        <v>289</v>
      </c>
      <c r="P86" s="10" t="n">
        <f aca="false">IF((D86-R86)=0," ",D86-R86)</f>
        <v>43</v>
      </c>
      <c r="Q86" s="10" t="str">
        <f aca="false">IF(P86&lt;26,"18-25",IF(P86&lt;36,"26-35",IF(P86&lt;46,"36-45",IF(P86&lt;56,"46-55",IF(P86&lt;66,"56-65","65+")))))</f>
        <v>36-45</v>
      </c>
      <c r="R86" s="1" t="n">
        <v>1964</v>
      </c>
      <c r="S86" s="10" t="n">
        <v>3</v>
      </c>
      <c r="T86" s="10" t="n">
        <v>16</v>
      </c>
      <c r="U86" s="11" t="s">
        <v>20</v>
      </c>
      <c r="V86" s="11" t="s">
        <v>36</v>
      </c>
      <c r="W86" s="11" t="s">
        <v>37</v>
      </c>
      <c r="X86" s="11" t="s">
        <v>38</v>
      </c>
      <c r="Y86" s="10" t="n">
        <v>2</v>
      </c>
      <c r="Z86" s="11" t="s">
        <v>39</v>
      </c>
      <c r="AA86" s="11" t="s">
        <v>56</v>
      </c>
    </row>
    <row r="87" customFormat="false" ht="14.25" hidden="false" customHeight="true" outlineLevel="0" collapsed="false">
      <c r="B87" s="9" t="n">
        <f aca="false">C87*1000+G87</f>
        <v>3055</v>
      </c>
      <c r="C87" s="10" t="n">
        <v>3</v>
      </c>
      <c r="D87" s="10" t="n">
        <v>2007</v>
      </c>
      <c r="E87" s="17" t="n">
        <v>5</v>
      </c>
      <c r="F87" s="11" t="s">
        <v>29</v>
      </c>
      <c r="G87" s="10" t="n">
        <v>55</v>
      </c>
      <c r="H87" s="13" t="n">
        <v>1222.336</v>
      </c>
      <c r="I87" s="14" t="n">
        <v>380809.52</v>
      </c>
      <c r="J87" s="14" t="s">
        <v>30</v>
      </c>
      <c r="K87" s="14"/>
      <c r="L87" s="11" t="s">
        <v>287</v>
      </c>
      <c r="M87" s="11" t="s">
        <v>32</v>
      </c>
      <c r="N87" s="15" t="s">
        <v>288</v>
      </c>
      <c r="O87" s="16" t="s">
        <v>289</v>
      </c>
      <c r="P87" s="10" t="n">
        <f aca="false">IF((D87-R87)=0," ",D87-R87)</f>
        <v>43</v>
      </c>
      <c r="Q87" s="10" t="str">
        <f aca="false">IF(P87&lt;26,"18-25",IF(P87&lt;36,"26-35",IF(P87&lt;46,"36-45",IF(P87&lt;56,"46-55",IF(P87&lt;66,"56-65","65+")))))</f>
        <v>36-45</v>
      </c>
      <c r="R87" s="1" t="n">
        <v>1964</v>
      </c>
      <c r="S87" s="10" t="n">
        <v>3</v>
      </c>
      <c r="T87" s="10" t="n">
        <v>16</v>
      </c>
      <c r="U87" s="11" t="s">
        <v>20</v>
      </c>
      <c r="V87" s="11" t="s">
        <v>36</v>
      </c>
      <c r="W87" s="11" t="s">
        <v>37</v>
      </c>
      <c r="X87" s="11" t="s">
        <v>38</v>
      </c>
      <c r="Y87" s="10" t="n">
        <v>3</v>
      </c>
      <c r="Z87" s="11" t="s">
        <v>47</v>
      </c>
      <c r="AA87" s="11" t="s">
        <v>56</v>
      </c>
    </row>
    <row r="88" customFormat="false" ht="14.25" hidden="false" customHeight="true" outlineLevel="0" collapsed="false">
      <c r="B88" s="9" t="n">
        <f aca="false">C88*1000+G88</f>
        <v>3042</v>
      </c>
      <c r="C88" s="10" t="n">
        <v>3</v>
      </c>
      <c r="D88" s="10" t="n">
        <v>2007</v>
      </c>
      <c r="E88" s="17" t="n">
        <v>7</v>
      </c>
      <c r="F88" s="11" t="s">
        <v>29</v>
      </c>
      <c r="G88" s="10" t="n">
        <v>42</v>
      </c>
      <c r="H88" s="13" t="n">
        <v>781.0684</v>
      </c>
      <c r="I88" s="14" t="n">
        <v>213942.5624</v>
      </c>
      <c r="J88" s="14" t="s">
        <v>30</v>
      </c>
      <c r="K88" s="14"/>
      <c r="L88" s="11" t="s">
        <v>290</v>
      </c>
      <c r="M88" s="11" t="s">
        <v>32</v>
      </c>
      <c r="N88" s="15" t="s">
        <v>291</v>
      </c>
      <c r="O88" s="16" t="s">
        <v>292</v>
      </c>
      <c r="P88" s="10" t="n">
        <f aca="false">IF((D88-R88)=0," ",D88-R88)</f>
        <v>43</v>
      </c>
      <c r="Q88" s="10" t="str">
        <f aca="false">IF(P88&lt;26,"18-25",IF(P88&lt;36,"26-35",IF(P88&lt;46,"36-45",IF(P88&lt;56,"46-55",IF(P88&lt;66,"56-65","65+")))))</f>
        <v>36-45</v>
      </c>
      <c r="R88" s="1" t="n">
        <v>1964</v>
      </c>
      <c r="S88" s="10" t="n">
        <v>10</v>
      </c>
      <c r="T88" s="10" t="n">
        <v>6</v>
      </c>
      <c r="U88" s="11" t="s">
        <v>20</v>
      </c>
      <c r="V88" s="11" t="s">
        <v>138</v>
      </c>
      <c r="W88" s="11"/>
      <c r="X88" s="11" t="s">
        <v>52</v>
      </c>
      <c r="Y88" s="10" t="n">
        <v>4</v>
      </c>
      <c r="Z88" s="11" t="s">
        <v>39</v>
      </c>
      <c r="AA88" s="11" t="s">
        <v>56</v>
      </c>
    </row>
    <row r="89" customFormat="false" ht="14.25" hidden="false" customHeight="true" outlineLevel="0" collapsed="false">
      <c r="B89" s="9" t="n">
        <f aca="false">C89*1000+G89</f>
        <v>1038</v>
      </c>
      <c r="C89" s="10" t="n">
        <v>1</v>
      </c>
      <c r="D89" s="10" t="n">
        <v>2004</v>
      </c>
      <c r="E89" s="10" t="n">
        <v>8</v>
      </c>
      <c r="F89" s="11" t="s">
        <v>29</v>
      </c>
      <c r="G89" s="12" t="n">
        <v>38</v>
      </c>
      <c r="H89" s="13" t="n">
        <v>743.0856</v>
      </c>
      <c r="I89" s="14" t="n">
        <v>207581.4272</v>
      </c>
      <c r="J89" s="14" t="s">
        <v>30</v>
      </c>
      <c r="K89" s="14"/>
      <c r="L89" s="11" t="s">
        <v>293</v>
      </c>
      <c r="M89" s="11" t="s">
        <v>32</v>
      </c>
      <c r="N89" s="15" t="s">
        <v>294</v>
      </c>
      <c r="O89" s="16" t="s">
        <v>295</v>
      </c>
      <c r="P89" s="10" t="n">
        <f aca="false">IF((D89-R89)=0," ",D89-R89)</f>
        <v>48</v>
      </c>
      <c r="Q89" s="10" t="str">
        <f aca="false">IF(P89&lt;26,"18-25",IF(P89&lt;36,"26-35",IF(P89&lt;46,"36-45",IF(P89&lt;56,"46-55",IF(P89&lt;66,"56-65","65+")))))</f>
        <v>46-55</v>
      </c>
      <c r="R89" s="1" t="n">
        <v>1956</v>
      </c>
      <c r="S89" s="10" t="n">
        <v>6</v>
      </c>
      <c r="T89" s="10" t="n">
        <v>17</v>
      </c>
      <c r="U89" s="11" t="s">
        <v>35</v>
      </c>
      <c r="V89" s="11" t="s">
        <v>36</v>
      </c>
      <c r="W89" s="11" t="s">
        <v>37</v>
      </c>
      <c r="X89" s="11" t="s">
        <v>38</v>
      </c>
      <c r="Y89" s="10" t="n">
        <v>2</v>
      </c>
      <c r="Z89" s="11" t="s">
        <v>47</v>
      </c>
      <c r="AA89" s="11" t="s">
        <v>40</v>
      </c>
    </row>
    <row r="90" customFormat="false" ht="14.25" hidden="false" customHeight="true" outlineLevel="0" collapsed="false">
      <c r="B90" s="9" t="n">
        <f aca="false">C90*1000+G90</f>
        <v>2020</v>
      </c>
      <c r="C90" s="10" t="n">
        <v>2</v>
      </c>
      <c r="D90" s="10" t="n">
        <v>2006</v>
      </c>
      <c r="E90" s="10" t="n">
        <v>10</v>
      </c>
      <c r="F90" s="11" t="s">
        <v>29</v>
      </c>
      <c r="G90" s="12" t="n">
        <v>20</v>
      </c>
      <c r="H90" s="13" t="n">
        <v>785.48</v>
      </c>
      <c r="I90" s="14" t="n">
        <v>241671.52</v>
      </c>
      <c r="J90" s="14" t="s">
        <v>30</v>
      </c>
      <c r="K90" s="14"/>
      <c r="L90" s="11" t="s">
        <v>296</v>
      </c>
      <c r="M90" s="11" t="s">
        <v>32</v>
      </c>
      <c r="N90" s="15" t="s">
        <v>297</v>
      </c>
      <c r="O90" s="16" t="s">
        <v>298</v>
      </c>
      <c r="P90" s="10" t="n">
        <f aca="false">IF((D90-R90)=0," ",D90-R90)</f>
        <v>44</v>
      </c>
      <c r="Q90" s="10" t="str">
        <f aca="false">IF(P90&lt;26,"18-25",IF(P90&lt;36,"26-35",IF(P90&lt;46,"36-45",IF(P90&lt;56,"46-55",IF(P90&lt;66,"56-65","65+")))))</f>
        <v>36-45</v>
      </c>
      <c r="R90" s="1" t="n">
        <v>1962</v>
      </c>
      <c r="S90" s="10" t="n">
        <v>1</v>
      </c>
      <c r="T90" s="10" t="n">
        <v>20</v>
      </c>
      <c r="U90" s="11" t="s">
        <v>35</v>
      </c>
      <c r="V90" s="11" t="s">
        <v>36</v>
      </c>
      <c r="W90" s="11" t="s">
        <v>37</v>
      </c>
      <c r="X90" s="11" t="s">
        <v>38</v>
      </c>
      <c r="Y90" s="10" t="n">
        <v>5</v>
      </c>
      <c r="Z90" s="11" t="s">
        <v>47</v>
      </c>
      <c r="AA90" s="11" t="s">
        <v>40</v>
      </c>
    </row>
    <row r="91" customFormat="false" ht="14.25" hidden="false" customHeight="true" outlineLevel="0" collapsed="false">
      <c r="B91" s="9" t="n">
        <f aca="false">C91*1000+G91</f>
        <v>2014</v>
      </c>
      <c r="C91" s="10" t="n">
        <v>2</v>
      </c>
      <c r="D91" s="10" t="n">
        <v>2007</v>
      </c>
      <c r="E91" s="10" t="n">
        <v>2</v>
      </c>
      <c r="F91" s="11" t="s">
        <v>29</v>
      </c>
      <c r="G91" s="12" t="n">
        <v>14</v>
      </c>
      <c r="H91" s="13" t="n">
        <v>1109.2484</v>
      </c>
      <c r="I91" s="14" t="n">
        <v>336695.2524</v>
      </c>
      <c r="J91" s="14" t="s">
        <v>30</v>
      </c>
      <c r="K91" s="14"/>
      <c r="L91" s="11" t="s">
        <v>299</v>
      </c>
      <c r="M91" s="11" t="s">
        <v>32</v>
      </c>
      <c r="N91" s="15" t="s">
        <v>300</v>
      </c>
      <c r="O91" s="16" t="s">
        <v>301</v>
      </c>
      <c r="P91" s="10" t="n">
        <f aca="false">IF((D91-R91)=0," ",D91-R91)</f>
        <v>44</v>
      </c>
      <c r="Q91" s="10" t="str">
        <f aca="false">IF(P91&lt;26,"18-25",IF(P91&lt;36,"26-35",IF(P91&lt;46,"36-45",IF(P91&lt;56,"46-55",IF(P91&lt;66,"56-65","65+")))))</f>
        <v>36-45</v>
      </c>
      <c r="R91" s="1" t="n">
        <v>1963</v>
      </c>
      <c r="S91" s="10" t="n">
        <v>11</v>
      </c>
      <c r="T91" s="10" t="n">
        <v>5</v>
      </c>
      <c r="U91" s="11" t="s">
        <v>20</v>
      </c>
      <c r="V91" s="11" t="s">
        <v>36</v>
      </c>
      <c r="W91" s="11" t="s">
        <v>37</v>
      </c>
      <c r="X91" s="11" t="s">
        <v>52</v>
      </c>
      <c r="Y91" s="10" t="n">
        <v>4</v>
      </c>
      <c r="Z91" s="11" t="s">
        <v>39</v>
      </c>
      <c r="AA91" s="11" t="s">
        <v>40</v>
      </c>
    </row>
    <row r="92" customFormat="false" ht="14.25" hidden="false" customHeight="true" outlineLevel="0" collapsed="false">
      <c r="B92" s="9" t="n">
        <f aca="false">C92*1000+G92</f>
        <v>3001</v>
      </c>
      <c r="C92" s="10" t="n">
        <v>3</v>
      </c>
      <c r="D92" s="12" t="n">
        <v>2007</v>
      </c>
      <c r="E92" s="17" t="n">
        <v>8</v>
      </c>
      <c r="F92" s="11" t="s">
        <v>29</v>
      </c>
      <c r="G92" s="10" t="n">
        <v>1</v>
      </c>
      <c r="H92" s="13" t="n">
        <v>579.7488</v>
      </c>
      <c r="I92" s="14" t="n">
        <v>171262.6544</v>
      </c>
      <c r="J92" s="14" t="s">
        <v>30</v>
      </c>
      <c r="K92" s="14"/>
      <c r="L92" s="11" t="s">
        <v>299</v>
      </c>
      <c r="M92" s="11" t="s">
        <v>32</v>
      </c>
      <c r="N92" s="15" t="s">
        <v>300</v>
      </c>
      <c r="O92" s="16" t="s">
        <v>301</v>
      </c>
      <c r="P92" s="10" t="n">
        <f aca="false">IF((D92-R92)=0," ",D92-R92)</f>
        <v>44</v>
      </c>
      <c r="Q92" s="10" t="str">
        <f aca="false">IF(P92&lt;26,"18-25",IF(P92&lt;36,"26-35",IF(P92&lt;46,"36-45",IF(P92&lt;56,"46-55",IF(P92&lt;66,"56-65","65+")))))</f>
        <v>36-45</v>
      </c>
      <c r="R92" s="1" t="n">
        <v>1963</v>
      </c>
      <c r="S92" s="10" t="n">
        <v>11</v>
      </c>
      <c r="T92" s="10" t="n">
        <v>5</v>
      </c>
      <c r="U92" s="11" t="s">
        <v>20</v>
      </c>
      <c r="V92" s="11" t="s">
        <v>36</v>
      </c>
      <c r="W92" s="11" t="s">
        <v>37</v>
      </c>
      <c r="X92" s="11" t="s">
        <v>52</v>
      </c>
      <c r="Y92" s="10" t="n">
        <v>5</v>
      </c>
      <c r="Z92" s="11" t="s">
        <v>39</v>
      </c>
      <c r="AA92" s="11" t="s">
        <v>40</v>
      </c>
    </row>
    <row r="93" customFormat="false" ht="14.25" hidden="false" customHeight="true" outlineLevel="0" collapsed="false">
      <c r="B93" s="9" t="n">
        <f aca="false">C93*1000+G93</f>
        <v>3043</v>
      </c>
      <c r="C93" s="10" t="n">
        <v>3</v>
      </c>
      <c r="D93" s="10" t="n">
        <v>2007</v>
      </c>
      <c r="E93" s="17" t="n">
        <v>11</v>
      </c>
      <c r="F93" s="11" t="s">
        <v>29</v>
      </c>
      <c r="G93" s="10" t="n">
        <v>43</v>
      </c>
      <c r="H93" s="13" t="n">
        <v>1128.4012</v>
      </c>
      <c r="I93" s="14" t="n">
        <v>299159.1384</v>
      </c>
      <c r="J93" s="14" t="s">
        <v>30</v>
      </c>
      <c r="K93" s="14"/>
      <c r="L93" s="11" t="s">
        <v>299</v>
      </c>
      <c r="M93" s="11" t="s">
        <v>32</v>
      </c>
      <c r="N93" s="15" t="s">
        <v>300</v>
      </c>
      <c r="O93" s="16" t="s">
        <v>301</v>
      </c>
      <c r="P93" s="10" t="n">
        <f aca="false">IF((D93-R93)=0," ",D93-R93)</f>
        <v>44</v>
      </c>
      <c r="Q93" s="10" t="str">
        <f aca="false">IF(P93&lt;26,"18-25",IF(P93&lt;36,"26-35",IF(P93&lt;46,"36-45",IF(P93&lt;56,"46-55",IF(P93&lt;66,"56-65","65+")))))</f>
        <v>36-45</v>
      </c>
      <c r="R93" s="1" t="n">
        <v>1963</v>
      </c>
      <c r="S93" s="10" t="n">
        <v>11</v>
      </c>
      <c r="T93" s="10" t="n">
        <v>5</v>
      </c>
      <c r="U93" s="11" t="s">
        <v>20</v>
      </c>
      <c r="V93" s="11" t="s">
        <v>36</v>
      </c>
      <c r="W93" s="11" t="s">
        <v>37</v>
      </c>
      <c r="X93" s="11" t="s">
        <v>38</v>
      </c>
      <c r="Y93" s="10" t="n">
        <v>5</v>
      </c>
      <c r="Z93" s="11" t="s">
        <v>39</v>
      </c>
      <c r="AA93" s="11" t="s">
        <v>40</v>
      </c>
    </row>
    <row r="94" customFormat="false" ht="14.25" hidden="false" customHeight="true" outlineLevel="0" collapsed="false">
      <c r="B94" s="9" t="n">
        <f aca="false">C94*1000+G94</f>
        <v>2016</v>
      </c>
      <c r="C94" s="10" t="n">
        <v>2</v>
      </c>
      <c r="D94" s="10" t="n">
        <v>2007</v>
      </c>
      <c r="E94" s="10" t="n">
        <v>3</v>
      </c>
      <c r="F94" s="11" t="s">
        <v>29</v>
      </c>
      <c r="G94" s="12" t="n">
        <v>16</v>
      </c>
      <c r="H94" s="13" t="n">
        <v>701.6596</v>
      </c>
      <c r="I94" s="14" t="n">
        <v>212265.668</v>
      </c>
      <c r="J94" s="14" t="s">
        <v>30</v>
      </c>
      <c r="K94" s="14"/>
      <c r="L94" s="11" t="s">
        <v>302</v>
      </c>
      <c r="M94" s="11" t="s">
        <v>32</v>
      </c>
      <c r="N94" s="15" t="s">
        <v>303</v>
      </c>
      <c r="O94" s="16" t="s">
        <v>304</v>
      </c>
      <c r="P94" s="10" t="n">
        <f aca="false">IF((D94-R94)=0," ",D94-R94)</f>
        <v>44</v>
      </c>
      <c r="Q94" s="10" t="str">
        <f aca="false">IF(P94&lt;26,"18-25",IF(P94&lt;36,"26-35",IF(P94&lt;46,"36-45",IF(P94&lt;56,"46-55",IF(P94&lt;66,"56-65","65+")))))</f>
        <v>36-45</v>
      </c>
      <c r="R94" s="1" t="n">
        <v>1963</v>
      </c>
      <c r="S94" s="10" t="n">
        <v>2</v>
      </c>
      <c r="T94" s="10" t="n">
        <v>1</v>
      </c>
      <c r="U94" s="11" t="s">
        <v>20</v>
      </c>
      <c r="V94" s="11" t="s">
        <v>36</v>
      </c>
      <c r="W94" s="11" t="s">
        <v>97</v>
      </c>
      <c r="X94" s="11" t="s">
        <v>38</v>
      </c>
      <c r="Y94" s="10" t="n">
        <v>2</v>
      </c>
      <c r="Z94" s="11" t="s">
        <v>39</v>
      </c>
      <c r="AA94" s="11" t="s">
        <v>40</v>
      </c>
    </row>
    <row r="95" customFormat="false" ht="14.25" hidden="false" customHeight="true" outlineLevel="0" collapsed="false">
      <c r="B95" s="9" t="n">
        <f aca="false">C95*1000+G95</f>
        <v>4049</v>
      </c>
      <c r="C95" s="10" t="n">
        <v>4</v>
      </c>
      <c r="D95" s="10" t="n">
        <v>2008</v>
      </c>
      <c r="E95" s="10" t="n">
        <v>1</v>
      </c>
      <c r="F95" s="11" t="s">
        <v>29</v>
      </c>
      <c r="G95" s="12" t="n">
        <v>49</v>
      </c>
      <c r="H95" s="13" t="n">
        <v>1336.93</v>
      </c>
      <c r="I95" s="14" t="n">
        <v>388515.14</v>
      </c>
      <c r="J95" s="14" t="s">
        <v>30</v>
      </c>
      <c r="K95" s="14"/>
      <c r="L95" s="11" t="s">
        <v>305</v>
      </c>
      <c r="M95" s="11" t="s">
        <v>32</v>
      </c>
      <c r="N95" s="15" t="s">
        <v>306</v>
      </c>
      <c r="O95" s="16" t="s">
        <v>307</v>
      </c>
      <c r="P95" s="10" t="n">
        <f aca="false">IF((D95-R95)=0," ",D95-R95)</f>
        <v>44</v>
      </c>
      <c r="Q95" s="10" t="str">
        <f aca="false">IF(P95&lt;26,"18-25",IF(P95&lt;36,"26-35",IF(P95&lt;46,"36-45",IF(P95&lt;56,"46-55",IF(P95&lt;66,"56-65","65+")))))</f>
        <v>36-45</v>
      </c>
      <c r="R95" s="1" t="n">
        <v>1964</v>
      </c>
      <c r="S95" s="10" t="n">
        <v>9</v>
      </c>
      <c r="T95" s="10" t="n">
        <v>24</v>
      </c>
      <c r="U95" s="11" t="s">
        <v>35</v>
      </c>
      <c r="V95" s="11" t="s">
        <v>36</v>
      </c>
      <c r="W95" s="11" t="s">
        <v>37</v>
      </c>
      <c r="X95" s="11" t="s">
        <v>38</v>
      </c>
      <c r="Y95" s="10" t="n">
        <v>5</v>
      </c>
      <c r="Z95" s="11" t="s">
        <v>39</v>
      </c>
      <c r="AA95" s="11" t="s">
        <v>48</v>
      </c>
    </row>
    <row r="96" customFormat="false" ht="14.25" hidden="false" customHeight="true" outlineLevel="0" collapsed="false">
      <c r="B96" s="9" t="n">
        <f aca="false">C96*1000+G96</f>
        <v>4022</v>
      </c>
      <c r="C96" s="10" t="n">
        <v>4</v>
      </c>
      <c r="D96" s="10" t="n">
        <v>2007</v>
      </c>
      <c r="E96" s="10" t="n">
        <v>8</v>
      </c>
      <c r="F96" s="11" t="s">
        <v>29</v>
      </c>
      <c r="G96" s="12" t="n">
        <v>22</v>
      </c>
      <c r="H96" s="13" t="n">
        <v>794.5184</v>
      </c>
      <c r="I96" s="14" t="n">
        <v>263790.8144</v>
      </c>
      <c r="J96" s="14" t="s">
        <v>30</v>
      </c>
      <c r="K96" s="14"/>
      <c r="L96" s="11" t="s">
        <v>308</v>
      </c>
      <c r="M96" s="11" t="s">
        <v>32</v>
      </c>
      <c r="N96" s="15" t="s">
        <v>309</v>
      </c>
      <c r="O96" s="16" t="s">
        <v>310</v>
      </c>
      <c r="P96" s="10" t="n">
        <f aca="false">IF((D96-R96)=0," ",D96-R96)</f>
        <v>45</v>
      </c>
      <c r="Q96" s="10" t="str">
        <f aca="false">IF(P96&lt;26,"18-25",IF(P96&lt;36,"26-35",IF(P96&lt;46,"36-45",IF(P96&lt;56,"46-55",IF(P96&lt;66,"56-65","65+")))))</f>
        <v>36-45</v>
      </c>
      <c r="R96" s="1" t="n">
        <v>1962</v>
      </c>
      <c r="S96" s="10" t="n">
        <v>8</v>
      </c>
      <c r="T96" s="10" t="n">
        <v>25</v>
      </c>
      <c r="U96" s="11" t="s">
        <v>35</v>
      </c>
      <c r="V96" s="11" t="s">
        <v>36</v>
      </c>
      <c r="W96" s="11" t="s">
        <v>37</v>
      </c>
      <c r="X96" s="11" t="s">
        <v>38</v>
      </c>
      <c r="Y96" s="10" t="n">
        <v>4</v>
      </c>
      <c r="Z96" s="11" t="s">
        <v>47</v>
      </c>
      <c r="AA96" s="11" t="s">
        <v>40</v>
      </c>
    </row>
    <row r="97" customFormat="false" ht="14.25" hidden="false" customHeight="true" outlineLevel="0" collapsed="false">
      <c r="B97" s="9" t="n">
        <f aca="false">C97*1000+G97</f>
        <v>3059</v>
      </c>
      <c r="C97" s="10" t="n">
        <v>3</v>
      </c>
      <c r="D97" s="10" t="n">
        <v>2007</v>
      </c>
      <c r="E97" s="17" t="n">
        <v>6</v>
      </c>
      <c r="F97" s="11" t="s">
        <v>29</v>
      </c>
      <c r="G97" s="10" t="n">
        <v>59</v>
      </c>
      <c r="H97" s="13" t="n">
        <v>1171.5488</v>
      </c>
      <c r="I97" s="14" t="n">
        <v>367976.4576</v>
      </c>
      <c r="J97" s="14" t="s">
        <v>30</v>
      </c>
      <c r="K97" s="14"/>
      <c r="L97" s="11" t="s">
        <v>311</v>
      </c>
      <c r="M97" s="11" t="s">
        <v>32</v>
      </c>
      <c r="N97" s="15" t="s">
        <v>312</v>
      </c>
      <c r="O97" s="16" t="s">
        <v>313</v>
      </c>
      <c r="P97" s="10" t="n">
        <f aca="false">IF((D97-R97)=0," ",D97-R97)</f>
        <v>45</v>
      </c>
      <c r="Q97" s="10" t="str">
        <f aca="false">IF(P97&lt;26,"18-25",IF(P97&lt;36,"26-35",IF(P97&lt;46,"36-45",IF(P97&lt;56,"46-55",IF(P97&lt;66,"56-65","65+")))))</f>
        <v>36-45</v>
      </c>
      <c r="R97" s="1" t="n">
        <v>1962</v>
      </c>
      <c r="S97" s="10" t="n">
        <v>9</v>
      </c>
      <c r="T97" s="10" t="n">
        <v>11</v>
      </c>
      <c r="U97" s="11" t="s">
        <v>20</v>
      </c>
      <c r="V97" s="11" t="s">
        <v>36</v>
      </c>
      <c r="W97" s="11" t="s">
        <v>37</v>
      </c>
      <c r="X97" s="11" t="s">
        <v>38</v>
      </c>
      <c r="Y97" s="10" t="n">
        <v>2</v>
      </c>
      <c r="Z97" s="11" t="s">
        <v>39</v>
      </c>
      <c r="AA97" s="11" t="s">
        <v>56</v>
      </c>
    </row>
    <row r="98" customFormat="false" ht="14.25" hidden="false" customHeight="true" outlineLevel="0" collapsed="false">
      <c r="B98" s="9" t="n">
        <f aca="false">C98*1000+G98</f>
        <v>4034</v>
      </c>
      <c r="C98" s="10" t="n">
        <v>4</v>
      </c>
      <c r="D98" s="10" t="n">
        <v>2007</v>
      </c>
      <c r="E98" s="10" t="n">
        <v>10</v>
      </c>
      <c r="F98" s="11" t="s">
        <v>29</v>
      </c>
      <c r="G98" s="12" t="n">
        <v>34</v>
      </c>
      <c r="H98" s="13" t="n">
        <v>794.5184</v>
      </c>
      <c r="I98" s="14" t="n">
        <v>243052.5904</v>
      </c>
      <c r="J98" s="14" t="s">
        <v>30</v>
      </c>
      <c r="K98" s="14"/>
      <c r="L98" s="11" t="s">
        <v>314</v>
      </c>
      <c r="M98" s="11" t="s">
        <v>32</v>
      </c>
      <c r="N98" s="15" t="s">
        <v>315</v>
      </c>
      <c r="O98" s="16" t="s">
        <v>316</v>
      </c>
      <c r="P98" s="10" t="n">
        <f aca="false">IF((D98-R98)=0," ",D98-R98)</f>
        <v>45</v>
      </c>
      <c r="Q98" s="10" t="str">
        <f aca="false">IF(P98&lt;26,"18-25",IF(P98&lt;36,"26-35",IF(P98&lt;46,"36-45",IF(P98&lt;56,"46-55",IF(P98&lt;66,"56-65","65+")))))</f>
        <v>36-45</v>
      </c>
      <c r="R98" s="1" t="n">
        <v>1962</v>
      </c>
      <c r="S98" s="10" t="n">
        <v>1</v>
      </c>
      <c r="T98" s="10" t="n">
        <v>21</v>
      </c>
      <c r="U98" s="11" t="s">
        <v>35</v>
      </c>
      <c r="V98" s="11" t="s">
        <v>36</v>
      </c>
      <c r="W98" s="11" t="s">
        <v>37</v>
      </c>
      <c r="X98" s="11" t="s">
        <v>38</v>
      </c>
      <c r="Y98" s="10" t="n">
        <v>1</v>
      </c>
      <c r="Z98" s="11" t="s">
        <v>47</v>
      </c>
      <c r="AA98" s="11" t="s">
        <v>40</v>
      </c>
    </row>
    <row r="99" customFormat="false" ht="14.25" hidden="false" customHeight="true" outlineLevel="0" collapsed="false">
      <c r="B99" s="9" t="n">
        <f aca="false">C99*1000+G99</f>
        <v>5027</v>
      </c>
      <c r="C99" s="10" t="n">
        <v>5</v>
      </c>
      <c r="D99" s="10" t="n">
        <v>2007</v>
      </c>
      <c r="E99" s="10" t="n">
        <v>11</v>
      </c>
      <c r="F99" s="11" t="s">
        <v>29</v>
      </c>
      <c r="G99" s="12" t="n">
        <v>27</v>
      </c>
      <c r="H99" s="13" t="n">
        <v>798.2844</v>
      </c>
      <c r="I99" s="14" t="n">
        <v>269075.3016</v>
      </c>
      <c r="J99" s="14" t="s">
        <v>30</v>
      </c>
      <c r="K99" s="14"/>
      <c r="L99" s="11" t="s">
        <v>317</v>
      </c>
      <c r="M99" s="11" t="s">
        <v>32</v>
      </c>
      <c r="N99" s="15" t="s">
        <v>318</v>
      </c>
      <c r="O99" s="16" t="s">
        <v>319</v>
      </c>
      <c r="P99" s="10" t="n">
        <f aca="false">IF((D99-R99)=0," ",D99-R99)</f>
        <v>45</v>
      </c>
      <c r="Q99" s="10" t="str">
        <f aca="false">IF(P99&lt;26,"18-25",IF(P99&lt;36,"26-35",IF(P99&lt;46,"36-45",IF(P99&lt;56,"46-55",IF(P99&lt;66,"56-65","65+")))))</f>
        <v>36-45</v>
      </c>
      <c r="R99" s="1" t="n">
        <v>1962</v>
      </c>
      <c r="S99" s="10" t="n">
        <v>9</v>
      </c>
      <c r="T99" s="10" t="n">
        <v>23</v>
      </c>
      <c r="U99" s="11" t="s">
        <v>20</v>
      </c>
      <c r="V99" s="11" t="s">
        <v>36</v>
      </c>
      <c r="W99" s="11" t="s">
        <v>37</v>
      </c>
      <c r="X99" s="11" t="s">
        <v>52</v>
      </c>
      <c r="Y99" s="10" t="n">
        <v>5</v>
      </c>
      <c r="Z99" s="11" t="s">
        <v>39</v>
      </c>
      <c r="AA99" s="11" t="s">
        <v>40</v>
      </c>
    </row>
    <row r="100" customFormat="false" ht="14.25" hidden="false" customHeight="true" outlineLevel="0" collapsed="false">
      <c r="B100" s="9" t="n">
        <f aca="false">C100*1000+G100</f>
        <v>5028</v>
      </c>
      <c r="C100" s="10" t="n">
        <v>5</v>
      </c>
      <c r="D100" s="10" t="n">
        <v>2007</v>
      </c>
      <c r="E100" s="10" t="n">
        <v>11</v>
      </c>
      <c r="F100" s="11" t="s">
        <v>29</v>
      </c>
      <c r="G100" s="12" t="n">
        <v>28</v>
      </c>
      <c r="H100" s="13" t="n">
        <v>798.2844</v>
      </c>
      <c r="I100" s="14" t="n">
        <v>223577.32</v>
      </c>
      <c r="J100" s="14" t="s">
        <v>30</v>
      </c>
      <c r="K100" s="14"/>
      <c r="L100" s="11" t="s">
        <v>317</v>
      </c>
      <c r="M100" s="11" t="s">
        <v>32</v>
      </c>
      <c r="N100" s="15" t="s">
        <v>318</v>
      </c>
      <c r="O100" s="16" t="s">
        <v>319</v>
      </c>
      <c r="P100" s="10" t="n">
        <f aca="false">IF((D100-R100)=0," ",D100-R100)</f>
        <v>45</v>
      </c>
      <c r="Q100" s="10" t="str">
        <f aca="false">IF(P100&lt;26,"18-25",IF(P100&lt;36,"26-35",IF(P100&lt;46,"36-45",IF(P100&lt;56,"46-55",IF(P100&lt;66,"56-65","65+")))))</f>
        <v>36-45</v>
      </c>
      <c r="R100" s="1" t="n">
        <v>1962</v>
      </c>
      <c r="S100" s="10" t="n">
        <v>9</v>
      </c>
      <c r="T100" s="10" t="n">
        <v>23</v>
      </c>
      <c r="U100" s="11" t="s">
        <v>20</v>
      </c>
      <c r="V100" s="11" t="s">
        <v>36</v>
      </c>
      <c r="W100" s="11" t="s">
        <v>37</v>
      </c>
      <c r="X100" s="11" t="s">
        <v>52</v>
      </c>
      <c r="Y100" s="10" t="n">
        <v>5</v>
      </c>
      <c r="Z100" s="11" t="s">
        <v>39</v>
      </c>
      <c r="AA100" s="11" t="s">
        <v>40</v>
      </c>
    </row>
    <row r="101" customFormat="false" ht="14.25" hidden="false" customHeight="true" outlineLevel="0" collapsed="false">
      <c r="B101" s="9" t="n">
        <f aca="false">C101*1000+G101</f>
        <v>2026</v>
      </c>
      <c r="C101" s="10" t="n">
        <v>2</v>
      </c>
      <c r="D101" s="10" t="n">
        <v>2006</v>
      </c>
      <c r="E101" s="10" t="n">
        <v>9</v>
      </c>
      <c r="F101" s="11" t="s">
        <v>29</v>
      </c>
      <c r="G101" s="12" t="n">
        <v>26</v>
      </c>
      <c r="H101" s="13" t="n">
        <v>649.7964</v>
      </c>
      <c r="I101" s="14" t="n">
        <v>198075.992</v>
      </c>
      <c r="J101" s="14" t="s">
        <v>30</v>
      </c>
      <c r="K101" s="14"/>
      <c r="L101" s="11" t="s">
        <v>142</v>
      </c>
      <c r="M101" s="11" t="s">
        <v>32</v>
      </c>
      <c r="N101" s="15" t="s">
        <v>143</v>
      </c>
      <c r="O101" s="16" t="s">
        <v>144</v>
      </c>
      <c r="P101" s="10" t="n">
        <f aca="false">IF((D101-R101)=0," ",D101-R101)</f>
        <v>47</v>
      </c>
      <c r="Q101" s="10" t="str">
        <f aca="false">IF(P101&lt;26,"18-25",IF(P101&lt;36,"26-35",IF(P101&lt;46,"36-45",IF(P101&lt;56,"46-55",IF(P101&lt;66,"56-65","65+")))))</f>
        <v>46-55</v>
      </c>
      <c r="R101" s="1" t="n">
        <v>1959</v>
      </c>
      <c r="S101" s="10" t="n">
        <v>9</v>
      </c>
      <c r="T101" s="10" t="n">
        <v>28</v>
      </c>
      <c r="U101" s="11" t="s">
        <v>35</v>
      </c>
      <c r="V101" s="11" t="s">
        <v>36</v>
      </c>
      <c r="W101" s="11" t="s">
        <v>119</v>
      </c>
      <c r="X101" s="11" t="s">
        <v>52</v>
      </c>
      <c r="Y101" s="10" t="n">
        <v>1</v>
      </c>
      <c r="Z101" s="11" t="s">
        <v>39</v>
      </c>
      <c r="AA101" s="11" t="s">
        <v>48</v>
      </c>
    </row>
    <row r="102" customFormat="false" ht="14.25" hidden="false" customHeight="true" outlineLevel="0" collapsed="false">
      <c r="B102" s="9" t="n">
        <f aca="false">C102*1000+G102</f>
        <v>3022</v>
      </c>
      <c r="C102" s="10" t="n">
        <v>3</v>
      </c>
      <c r="D102" s="10" t="n">
        <v>2007</v>
      </c>
      <c r="E102" s="17" t="n">
        <v>5</v>
      </c>
      <c r="F102" s="11" t="s">
        <v>29</v>
      </c>
      <c r="G102" s="10" t="n">
        <v>22</v>
      </c>
      <c r="H102" s="13" t="n">
        <v>1137.4396</v>
      </c>
      <c r="I102" s="14" t="n">
        <v>354553.2324</v>
      </c>
      <c r="J102" s="14" t="s">
        <v>30</v>
      </c>
      <c r="K102" s="14"/>
      <c r="L102" s="11" t="s">
        <v>320</v>
      </c>
      <c r="M102" s="11" t="s">
        <v>32</v>
      </c>
      <c r="N102" s="15" t="s">
        <v>321</v>
      </c>
      <c r="O102" s="16" t="s">
        <v>322</v>
      </c>
      <c r="P102" s="10" t="n">
        <f aca="false">IF((D102-R102)=0," ",D102-R102)</f>
        <v>47</v>
      </c>
      <c r="Q102" s="10" t="str">
        <f aca="false">IF(P102&lt;26,"18-25",IF(P102&lt;36,"26-35",IF(P102&lt;46,"36-45",IF(P102&lt;56,"46-55",IF(P102&lt;66,"56-65","65+")))))</f>
        <v>46-55</v>
      </c>
      <c r="R102" s="1" t="n">
        <v>1960</v>
      </c>
      <c r="S102" s="10" t="n">
        <v>6</v>
      </c>
      <c r="T102" s="10" t="n">
        <v>16</v>
      </c>
      <c r="U102" s="11" t="s">
        <v>20</v>
      </c>
      <c r="V102" s="11" t="s">
        <v>36</v>
      </c>
      <c r="W102" s="11" t="s">
        <v>37</v>
      </c>
      <c r="X102" s="11" t="s">
        <v>38</v>
      </c>
      <c r="Y102" s="10" t="n">
        <v>2</v>
      </c>
      <c r="Z102" s="11" t="s">
        <v>39</v>
      </c>
      <c r="AA102" s="11" t="s">
        <v>40</v>
      </c>
    </row>
    <row r="103" customFormat="false" ht="14.25" hidden="false" customHeight="true" outlineLevel="0" collapsed="false">
      <c r="B103" s="9" t="n">
        <f aca="false">C103*1000+G103</f>
        <v>2024</v>
      </c>
      <c r="C103" s="10" t="n">
        <v>2</v>
      </c>
      <c r="D103" s="10" t="n">
        <v>2005</v>
      </c>
      <c r="E103" s="10" t="n">
        <v>6</v>
      </c>
      <c r="F103" s="11" t="s">
        <v>29</v>
      </c>
      <c r="G103" s="12" t="n">
        <v>24</v>
      </c>
      <c r="H103" s="13" t="n">
        <v>1604.7464</v>
      </c>
      <c r="I103" s="14" t="n">
        <v>456919.456</v>
      </c>
      <c r="J103" s="14" t="s">
        <v>30</v>
      </c>
      <c r="K103" s="14"/>
      <c r="L103" s="11" t="s">
        <v>323</v>
      </c>
      <c r="M103" s="11" t="s">
        <v>32</v>
      </c>
      <c r="N103" s="15" t="s">
        <v>324</v>
      </c>
      <c r="O103" s="16" t="s">
        <v>325</v>
      </c>
      <c r="P103" s="10" t="n">
        <f aca="false">IF((D103-R103)=0," ",D103-R103)</f>
        <v>47</v>
      </c>
      <c r="Q103" s="10" t="str">
        <f aca="false">IF(P103&lt;26,"18-25",IF(P103&lt;36,"26-35",IF(P103&lt;46,"36-45",IF(P103&lt;56,"46-55",IF(P103&lt;66,"56-65","65+")))))</f>
        <v>46-55</v>
      </c>
      <c r="R103" s="1" t="n">
        <v>1958</v>
      </c>
      <c r="S103" s="10" t="n">
        <v>2</v>
      </c>
      <c r="T103" s="10" t="n">
        <v>24</v>
      </c>
      <c r="U103" s="11" t="s">
        <v>20</v>
      </c>
      <c r="V103" s="11" t="s">
        <v>36</v>
      </c>
      <c r="W103" s="11" t="s">
        <v>37</v>
      </c>
      <c r="X103" s="11" t="s">
        <v>38</v>
      </c>
      <c r="Y103" s="10" t="n">
        <v>1</v>
      </c>
      <c r="Z103" s="11" t="s">
        <v>39</v>
      </c>
      <c r="AA103" s="11" t="s">
        <v>40</v>
      </c>
    </row>
    <row r="104" customFormat="false" ht="14.25" hidden="false" customHeight="true" outlineLevel="0" collapsed="false">
      <c r="B104" s="9" t="n">
        <f aca="false">C104*1000+G104</f>
        <v>3003</v>
      </c>
      <c r="C104" s="10" t="n">
        <v>3</v>
      </c>
      <c r="D104" s="10" t="n">
        <v>2007</v>
      </c>
      <c r="E104" s="17" t="n">
        <v>11</v>
      </c>
      <c r="F104" s="11" t="s">
        <v>29</v>
      </c>
      <c r="G104" s="10" t="n">
        <v>3</v>
      </c>
      <c r="H104" s="13" t="n">
        <v>675.19</v>
      </c>
      <c r="I104" s="14" t="n">
        <v>233142.8</v>
      </c>
      <c r="J104" s="14" t="s">
        <v>30</v>
      </c>
      <c r="K104" s="14"/>
      <c r="L104" s="11" t="s">
        <v>326</v>
      </c>
      <c r="M104" s="11" t="s">
        <v>32</v>
      </c>
      <c r="N104" s="15" t="s">
        <v>327</v>
      </c>
      <c r="O104" s="16" t="s">
        <v>328</v>
      </c>
      <c r="P104" s="10" t="n">
        <f aca="false">IF((D104-R104)=0," ",D104-R104)</f>
        <v>47</v>
      </c>
      <c r="Q104" s="10" t="str">
        <f aca="false">IF(P104&lt;26,"18-25",IF(P104&lt;36,"26-35",IF(P104&lt;46,"36-45",IF(P104&lt;56,"46-55",IF(P104&lt;66,"56-65","65+")))))</f>
        <v>46-55</v>
      </c>
      <c r="R104" s="1" t="n">
        <v>1960</v>
      </c>
      <c r="S104" s="10" t="n">
        <v>10</v>
      </c>
      <c r="T104" s="10" t="n">
        <v>1</v>
      </c>
      <c r="U104" s="11" t="s">
        <v>35</v>
      </c>
      <c r="V104" s="11" t="s">
        <v>36</v>
      </c>
      <c r="W104" s="11" t="s">
        <v>37</v>
      </c>
      <c r="X104" s="11" t="s">
        <v>52</v>
      </c>
      <c r="Y104" s="10" t="n">
        <v>1</v>
      </c>
      <c r="Z104" s="11" t="s">
        <v>47</v>
      </c>
      <c r="AA104" s="11" t="s">
        <v>56</v>
      </c>
    </row>
    <row r="105" customFormat="false" ht="14.25" hidden="false" customHeight="true" outlineLevel="0" collapsed="false">
      <c r="B105" s="9" t="n">
        <f aca="false">C105*1000+G105</f>
        <v>2011</v>
      </c>
      <c r="C105" s="10" t="n">
        <v>2</v>
      </c>
      <c r="D105" s="10" t="n">
        <v>2007</v>
      </c>
      <c r="E105" s="10" t="n">
        <v>1</v>
      </c>
      <c r="F105" s="11" t="s">
        <v>29</v>
      </c>
      <c r="G105" s="12" t="n">
        <v>11</v>
      </c>
      <c r="H105" s="13" t="n">
        <v>649.6888</v>
      </c>
      <c r="I105" s="14" t="n">
        <v>225401.6152</v>
      </c>
      <c r="J105" s="14" t="s">
        <v>30</v>
      </c>
      <c r="K105" s="14"/>
      <c r="L105" s="11" t="s">
        <v>329</v>
      </c>
      <c r="M105" s="11" t="s">
        <v>32</v>
      </c>
      <c r="N105" s="15" t="s">
        <v>330</v>
      </c>
      <c r="O105" s="16" t="s">
        <v>175</v>
      </c>
      <c r="P105" s="10" t="n">
        <f aca="false">IF((D105-R105)=0," ",D105-R105)</f>
        <v>48</v>
      </c>
      <c r="Q105" s="10" t="str">
        <f aca="false">IF(P105&lt;26,"18-25",IF(P105&lt;36,"26-35",IF(P105&lt;46,"36-45",IF(P105&lt;56,"46-55",IF(P105&lt;66,"56-65","65+")))))</f>
        <v>46-55</v>
      </c>
      <c r="R105" s="1" t="n">
        <v>1959</v>
      </c>
      <c r="S105" s="10" t="n">
        <v>11</v>
      </c>
      <c r="T105" s="10" t="n">
        <v>13</v>
      </c>
      <c r="U105" s="11" t="s">
        <v>35</v>
      </c>
      <c r="V105" s="11" t="s">
        <v>36</v>
      </c>
      <c r="W105" s="11" t="s">
        <v>37</v>
      </c>
      <c r="X105" s="11" t="s">
        <v>38</v>
      </c>
      <c r="Y105" s="10" t="n">
        <v>4</v>
      </c>
      <c r="Z105" s="11" t="s">
        <v>39</v>
      </c>
      <c r="AA105" s="11" t="s">
        <v>40</v>
      </c>
    </row>
    <row r="106" customFormat="false" ht="14.25" hidden="false" customHeight="true" outlineLevel="0" collapsed="false">
      <c r="B106" s="9" t="n">
        <f aca="false">C106*1000+G106</f>
        <v>2028</v>
      </c>
      <c r="C106" s="10" t="n">
        <v>2</v>
      </c>
      <c r="D106" s="10" t="n">
        <v>2007</v>
      </c>
      <c r="E106" s="10" t="n">
        <v>4</v>
      </c>
      <c r="F106" s="11" t="s">
        <v>29</v>
      </c>
      <c r="G106" s="12" t="n">
        <v>28</v>
      </c>
      <c r="H106" s="13" t="n">
        <v>785.48</v>
      </c>
      <c r="I106" s="14" t="n">
        <v>195153.16</v>
      </c>
      <c r="J106" s="14" t="s">
        <v>30</v>
      </c>
      <c r="K106" s="14"/>
      <c r="L106" s="11" t="s">
        <v>331</v>
      </c>
      <c r="M106" s="11" t="s">
        <v>32</v>
      </c>
      <c r="N106" s="15" t="s">
        <v>332</v>
      </c>
      <c r="O106" s="16" t="s">
        <v>333</v>
      </c>
      <c r="P106" s="10" t="n">
        <f aca="false">IF((D106-R106)=0," ",D106-R106)</f>
        <v>48</v>
      </c>
      <c r="Q106" s="10" t="str">
        <f aca="false">IF(P106&lt;26,"18-25",IF(P106&lt;36,"26-35",IF(P106&lt;46,"36-45",IF(P106&lt;56,"46-55",IF(P106&lt;66,"56-65","65+")))))</f>
        <v>46-55</v>
      </c>
      <c r="R106" s="1" t="n">
        <v>1959</v>
      </c>
      <c r="S106" s="10" t="n">
        <v>1</v>
      </c>
      <c r="T106" s="10" t="n">
        <v>1</v>
      </c>
      <c r="U106" s="11" t="s">
        <v>35</v>
      </c>
      <c r="V106" s="11" t="s">
        <v>36</v>
      </c>
      <c r="W106" s="11" t="s">
        <v>74</v>
      </c>
      <c r="X106" s="11" t="s">
        <v>52</v>
      </c>
      <c r="Y106" s="10" t="n">
        <v>5</v>
      </c>
      <c r="Z106" s="11" t="s">
        <v>39</v>
      </c>
      <c r="AA106" s="11" t="s">
        <v>48</v>
      </c>
    </row>
    <row r="107" customFormat="false" ht="14.25" hidden="false" customHeight="true" outlineLevel="0" collapsed="false">
      <c r="B107" s="9" t="n">
        <f aca="false">C107*1000+G107</f>
        <v>3028</v>
      </c>
      <c r="C107" s="10" t="n">
        <v>3</v>
      </c>
      <c r="D107" s="10" t="n">
        <v>2007</v>
      </c>
      <c r="E107" s="17" t="n">
        <v>7</v>
      </c>
      <c r="F107" s="11" t="s">
        <v>29</v>
      </c>
      <c r="G107" s="10" t="n">
        <v>28</v>
      </c>
      <c r="H107" s="13" t="n">
        <v>781.0684</v>
      </c>
      <c r="I107" s="14" t="n">
        <v>206631.81</v>
      </c>
      <c r="J107" s="14" t="s">
        <v>30</v>
      </c>
      <c r="K107" s="14"/>
      <c r="L107" s="11" t="s">
        <v>334</v>
      </c>
      <c r="M107" s="11" t="s">
        <v>32</v>
      </c>
      <c r="N107" s="15" t="s">
        <v>335</v>
      </c>
      <c r="O107" s="16" t="s">
        <v>336</v>
      </c>
      <c r="P107" s="10" t="n">
        <f aca="false">IF((D107-R107)=0," ",D107-R107)</f>
        <v>48</v>
      </c>
      <c r="Q107" s="10" t="str">
        <f aca="false">IF(P107&lt;26,"18-25",IF(P107&lt;36,"26-35",IF(P107&lt;46,"36-45",IF(P107&lt;56,"46-55",IF(P107&lt;66,"56-65","65+")))))</f>
        <v>46-55</v>
      </c>
      <c r="R107" s="1" t="n">
        <v>1959</v>
      </c>
      <c r="S107" s="10" t="n">
        <v>6</v>
      </c>
      <c r="T107" s="10" t="n">
        <v>11</v>
      </c>
      <c r="U107" s="11" t="s">
        <v>35</v>
      </c>
      <c r="V107" s="11" t="s">
        <v>36</v>
      </c>
      <c r="W107" s="11" t="s">
        <v>37</v>
      </c>
      <c r="X107" s="11" t="s">
        <v>38</v>
      </c>
      <c r="Y107" s="10" t="n">
        <v>4</v>
      </c>
      <c r="Z107" s="11" t="s">
        <v>39</v>
      </c>
      <c r="AA107" s="11" t="s">
        <v>40</v>
      </c>
    </row>
    <row r="108" customFormat="false" ht="14.25" hidden="false" customHeight="true" outlineLevel="0" collapsed="false">
      <c r="B108" s="9" t="n">
        <f aca="false">C108*1000+G108</f>
        <v>3036</v>
      </c>
      <c r="C108" s="10" t="n">
        <v>3</v>
      </c>
      <c r="D108" s="10" t="n">
        <v>2007</v>
      </c>
      <c r="E108" s="17" t="n">
        <v>10</v>
      </c>
      <c r="F108" s="11" t="s">
        <v>29</v>
      </c>
      <c r="G108" s="10" t="n">
        <v>36</v>
      </c>
      <c r="H108" s="13" t="n">
        <v>1127.7556</v>
      </c>
      <c r="I108" s="14" t="n">
        <v>358525.5924</v>
      </c>
      <c r="J108" s="14" t="s">
        <v>30</v>
      </c>
      <c r="K108" s="14"/>
      <c r="L108" s="11" t="s">
        <v>337</v>
      </c>
      <c r="M108" s="11" t="s">
        <v>32</v>
      </c>
      <c r="N108" s="15" t="s">
        <v>338</v>
      </c>
      <c r="O108" s="16" t="s">
        <v>339</v>
      </c>
      <c r="P108" s="10" t="n">
        <f aca="false">IF((D108-R108)=0," ",D108-R108)</f>
        <v>48</v>
      </c>
      <c r="Q108" s="10" t="str">
        <f aca="false">IF(P108&lt;26,"18-25",IF(P108&lt;36,"26-35",IF(P108&lt;46,"36-45",IF(P108&lt;56,"46-55",IF(P108&lt;66,"56-65","65+")))))</f>
        <v>46-55</v>
      </c>
      <c r="R108" s="1" t="n">
        <v>1959</v>
      </c>
      <c r="S108" s="10" t="n">
        <v>4</v>
      </c>
      <c r="T108" s="10" t="n">
        <v>7</v>
      </c>
      <c r="U108" s="11" t="s">
        <v>20</v>
      </c>
      <c r="V108" s="11" t="s">
        <v>36</v>
      </c>
      <c r="W108" s="11" t="s">
        <v>37</v>
      </c>
      <c r="X108" s="11" t="s">
        <v>38</v>
      </c>
      <c r="Y108" s="10" t="n">
        <v>4</v>
      </c>
      <c r="Z108" s="11" t="s">
        <v>47</v>
      </c>
      <c r="AA108" s="11" t="s">
        <v>56</v>
      </c>
    </row>
    <row r="109" customFormat="false" ht="14.25" hidden="false" customHeight="true" outlineLevel="0" collapsed="false">
      <c r="B109" s="9" t="n">
        <f aca="false">C109*1000+G109</f>
        <v>4010</v>
      </c>
      <c r="C109" s="10" t="n">
        <v>4</v>
      </c>
      <c r="D109" s="10" t="n">
        <v>2007</v>
      </c>
      <c r="E109" s="10" t="n">
        <v>11</v>
      </c>
      <c r="F109" s="11" t="s">
        <v>29</v>
      </c>
      <c r="G109" s="12" t="n">
        <v>10</v>
      </c>
      <c r="H109" s="13" t="n">
        <v>794.5184</v>
      </c>
      <c r="I109" s="14" t="n">
        <v>223917.336</v>
      </c>
      <c r="J109" s="14" t="s">
        <v>30</v>
      </c>
      <c r="K109" s="14"/>
      <c r="L109" s="11" t="s">
        <v>340</v>
      </c>
      <c r="M109" s="11" t="s">
        <v>32</v>
      </c>
      <c r="N109" s="15" t="s">
        <v>341</v>
      </c>
      <c r="O109" s="16" t="s">
        <v>342</v>
      </c>
      <c r="P109" s="10" t="n">
        <f aca="false">IF((D109-R109)=0," ",D109-R109)</f>
        <v>48</v>
      </c>
      <c r="Q109" s="10" t="str">
        <f aca="false">IF(P109&lt;26,"18-25",IF(P109&lt;36,"26-35",IF(P109&lt;46,"36-45",IF(P109&lt;56,"46-55",IF(P109&lt;66,"56-65","65+")))))</f>
        <v>46-55</v>
      </c>
      <c r="R109" s="1" t="n">
        <v>1959</v>
      </c>
      <c r="S109" s="10" t="n">
        <v>11</v>
      </c>
      <c r="T109" s="10" t="n">
        <v>25</v>
      </c>
      <c r="U109" s="11" t="s">
        <v>20</v>
      </c>
      <c r="V109" s="11" t="s">
        <v>36</v>
      </c>
      <c r="W109" s="11" t="s">
        <v>37</v>
      </c>
      <c r="X109" s="11" t="s">
        <v>38</v>
      </c>
      <c r="Y109" s="10" t="n">
        <v>5</v>
      </c>
      <c r="Z109" s="11" t="s">
        <v>39</v>
      </c>
      <c r="AA109" s="11" t="s">
        <v>40</v>
      </c>
    </row>
    <row r="110" customFormat="false" ht="14.25" hidden="false" customHeight="true" outlineLevel="0" collapsed="false">
      <c r="B110" s="9" t="n">
        <f aca="false">C110*1000+G110</f>
        <v>4011</v>
      </c>
      <c r="C110" s="10" t="n">
        <v>4</v>
      </c>
      <c r="D110" s="10" t="n">
        <v>2007</v>
      </c>
      <c r="E110" s="10" t="n">
        <v>11</v>
      </c>
      <c r="F110" s="11" t="s">
        <v>29</v>
      </c>
      <c r="G110" s="12" t="n">
        <v>11</v>
      </c>
      <c r="H110" s="13" t="n">
        <v>794.5184</v>
      </c>
      <c r="I110" s="14" t="n">
        <v>201518.8944</v>
      </c>
      <c r="J110" s="14" t="s">
        <v>30</v>
      </c>
      <c r="K110" s="14"/>
      <c r="L110" s="11" t="s">
        <v>340</v>
      </c>
      <c r="M110" s="11" t="s">
        <v>32</v>
      </c>
      <c r="N110" s="15" t="s">
        <v>341</v>
      </c>
      <c r="O110" s="16" t="s">
        <v>342</v>
      </c>
      <c r="P110" s="10" t="n">
        <f aca="false">IF((D110-R110)=0," ",D110-R110)</f>
        <v>48</v>
      </c>
      <c r="Q110" s="10" t="str">
        <f aca="false">IF(P110&lt;26,"18-25",IF(P110&lt;36,"26-35",IF(P110&lt;46,"36-45",IF(P110&lt;56,"46-55",IF(P110&lt;66,"56-65","65+")))))</f>
        <v>46-55</v>
      </c>
      <c r="R110" s="1" t="n">
        <v>1959</v>
      </c>
      <c r="S110" s="10" t="n">
        <v>11</v>
      </c>
      <c r="T110" s="10" t="n">
        <v>25</v>
      </c>
      <c r="U110" s="11" t="s">
        <v>20</v>
      </c>
      <c r="V110" s="11" t="s">
        <v>36</v>
      </c>
      <c r="W110" s="11" t="s">
        <v>37</v>
      </c>
      <c r="X110" s="11" t="s">
        <v>38</v>
      </c>
      <c r="Y110" s="10" t="n">
        <v>5</v>
      </c>
      <c r="Z110" s="11" t="s">
        <v>39</v>
      </c>
      <c r="AA110" s="11" t="s">
        <v>40</v>
      </c>
    </row>
    <row r="111" customFormat="false" ht="14.25" hidden="false" customHeight="true" outlineLevel="0" collapsed="false">
      <c r="B111" s="9" t="n">
        <f aca="false">C111*1000+G111</f>
        <v>3035</v>
      </c>
      <c r="C111" s="10" t="n">
        <v>3</v>
      </c>
      <c r="D111" s="10" t="n">
        <v>2007</v>
      </c>
      <c r="E111" s="17" t="n">
        <v>12</v>
      </c>
      <c r="F111" s="11" t="s">
        <v>29</v>
      </c>
      <c r="G111" s="10" t="n">
        <v>35</v>
      </c>
      <c r="H111" s="13" t="n">
        <v>781.0684</v>
      </c>
      <c r="I111" s="14" t="n">
        <v>269278.572</v>
      </c>
      <c r="J111" s="14" t="s">
        <v>30</v>
      </c>
      <c r="K111" s="14"/>
      <c r="L111" s="11" t="s">
        <v>343</v>
      </c>
      <c r="M111" s="11" t="s">
        <v>32</v>
      </c>
      <c r="N111" s="15" t="s">
        <v>344</v>
      </c>
      <c r="O111" s="16" t="s">
        <v>345</v>
      </c>
      <c r="P111" s="10" t="n">
        <f aca="false">IF((D111-R111)=0," ",D111-R111)</f>
        <v>48</v>
      </c>
      <c r="Q111" s="10" t="str">
        <f aca="false">IF(P111&lt;26,"18-25",IF(P111&lt;36,"26-35",IF(P111&lt;46,"36-45",IF(P111&lt;56,"46-55",IF(P111&lt;66,"56-65","65+")))))</f>
        <v>46-55</v>
      </c>
      <c r="R111" s="1" t="n">
        <v>1959</v>
      </c>
      <c r="S111" s="10" t="n">
        <v>8</v>
      </c>
      <c r="T111" s="10" t="n">
        <v>6</v>
      </c>
      <c r="U111" s="11" t="s">
        <v>20</v>
      </c>
      <c r="V111" s="11" t="s">
        <v>36</v>
      </c>
      <c r="W111" s="11" t="s">
        <v>37</v>
      </c>
      <c r="X111" s="11" t="s">
        <v>38</v>
      </c>
      <c r="Y111" s="10" t="n">
        <v>4</v>
      </c>
      <c r="Z111" s="11" t="s">
        <v>47</v>
      </c>
      <c r="AA111" s="11" t="s">
        <v>56</v>
      </c>
    </row>
    <row r="112" customFormat="false" ht="14.25" hidden="false" customHeight="true" outlineLevel="0" collapsed="false">
      <c r="B112" s="9" t="n">
        <f aca="false">C112*1000+G112</f>
        <v>3037</v>
      </c>
      <c r="C112" s="10" t="n">
        <v>3</v>
      </c>
      <c r="D112" s="10" t="n">
        <v>2007</v>
      </c>
      <c r="E112" s="17" t="n">
        <v>12</v>
      </c>
      <c r="F112" s="11" t="s">
        <v>29</v>
      </c>
      <c r="G112" s="10" t="n">
        <v>37</v>
      </c>
      <c r="H112" s="13" t="n">
        <v>720.8124</v>
      </c>
      <c r="I112" s="14" t="n">
        <v>204808.1604</v>
      </c>
      <c r="J112" s="14" t="s">
        <v>30</v>
      </c>
      <c r="K112" s="14"/>
      <c r="L112" s="11" t="s">
        <v>346</v>
      </c>
      <c r="M112" s="11" t="s">
        <v>32</v>
      </c>
      <c r="N112" s="15" t="s">
        <v>347</v>
      </c>
      <c r="O112" s="16" t="s">
        <v>348</v>
      </c>
      <c r="P112" s="10" t="n">
        <f aca="false">IF((D112-R112)=0," ",D112-R112)</f>
        <v>48</v>
      </c>
      <c r="Q112" s="10" t="str">
        <f aca="false">IF(P112&lt;26,"18-25",IF(P112&lt;36,"26-35",IF(P112&lt;46,"36-45",IF(P112&lt;56,"46-55",IF(P112&lt;66,"56-65","65+")))))</f>
        <v>46-55</v>
      </c>
      <c r="R112" s="1" t="n">
        <v>1959</v>
      </c>
      <c r="S112" s="10" t="n">
        <v>11</v>
      </c>
      <c r="T112" s="10" t="n">
        <v>3</v>
      </c>
      <c r="U112" s="11" t="s">
        <v>35</v>
      </c>
      <c r="V112" s="11" t="s">
        <v>36</v>
      </c>
      <c r="W112" s="11" t="s">
        <v>37</v>
      </c>
      <c r="X112" s="11" t="s">
        <v>52</v>
      </c>
      <c r="Y112" s="10" t="n">
        <v>2</v>
      </c>
      <c r="Z112" s="11" t="s">
        <v>47</v>
      </c>
      <c r="AA112" s="11" t="s">
        <v>40</v>
      </c>
    </row>
    <row r="113" customFormat="false" ht="14.25" hidden="false" customHeight="true" outlineLevel="0" collapsed="false">
      <c r="B113" s="9" t="n">
        <f aca="false">C113*1000+G113</f>
        <v>2032</v>
      </c>
      <c r="C113" s="10" t="n">
        <v>2</v>
      </c>
      <c r="D113" s="10" t="n">
        <v>2006</v>
      </c>
      <c r="E113" s="10" t="n">
        <v>8</v>
      </c>
      <c r="F113" s="11" t="s">
        <v>29</v>
      </c>
      <c r="G113" s="12" t="n">
        <v>32</v>
      </c>
      <c r="H113" s="13" t="n">
        <v>927.8348</v>
      </c>
      <c r="I113" s="14" t="n">
        <v>306878.4576</v>
      </c>
      <c r="J113" s="14" t="s">
        <v>30</v>
      </c>
      <c r="K113" s="14"/>
      <c r="L113" s="11" t="s">
        <v>349</v>
      </c>
      <c r="M113" s="11" t="s">
        <v>32</v>
      </c>
      <c r="N113" s="15" t="s">
        <v>350</v>
      </c>
      <c r="O113" s="16" t="s">
        <v>351</v>
      </c>
      <c r="P113" s="10" t="n">
        <f aca="false">IF((D113-R113)=0," ",D113-R113)</f>
        <v>49</v>
      </c>
      <c r="Q113" s="10" t="str">
        <f aca="false">IF(P113&lt;26,"18-25",IF(P113&lt;36,"26-35",IF(P113&lt;46,"36-45",IF(P113&lt;56,"46-55",IF(P113&lt;66,"56-65","65+")))))</f>
        <v>46-55</v>
      </c>
      <c r="R113" s="1" t="n">
        <v>1957</v>
      </c>
      <c r="S113" s="10" t="n">
        <v>3</v>
      </c>
      <c r="T113" s="10" t="n">
        <v>20</v>
      </c>
      <c r="U113" s="11" t="s">
        <v>20</v>
      </c>
      <c r="V113" s="11" t="s">
        <v>36</v>
      </c>
      <c r="W113" s="11" t="s">
        <v>37</v>
      </c>
      <c r="X113" s="11" t="s">
        <v>38</v>
      </c>
      <c r="Y113" s="10" t="n">
        <v>3</v>
      </c>
      <c r="Z113" s="11" t="s">
        <v>47</v>
      </c>
      <c r="AA113" s="11" t="s">
        <v>56</v>
      </c>
    </row>
    <row r="114" customFormat="false" ht="14.25" hidden="false" customHeight="true" outlineLevel="0" collapsed="false">
      <c r="B114" s="9" t="n">
        <f aca="false">C114*1000+G114</f>
        <v>2018</v>
      </c>
      <c r="C114" s="10" t="n">
        <v>2</v>
      </c>
      <c r="D114" s="10" t="n">
        <v>2007</v>
      </c>
      <c r="E114" s="10" t="n">
        <v>2</v>
      </c>
      <c r="F114" s="11" t="s">
        <v>29</v>
      </c>
      <c r="G114" s="12" t="n">
        <v>18</v>
      </c>
      <c r="H114" s="13" t="n">
        <v>927.8348</v>
      </c>
      <c r="I114" s="14" t="n">
        <v>275394.2484</v>
      </c>
      <c r="J114" s="14" t="s">
        <v>30</v>
      </c>
      <c r="K114" s="14"/>
      <c r="L114" s="11" t="s">
        <v>352</v>
      </c>
      <c r="M114" s="11" t="s">
        <v>32</v>
      </c>
      <c r="N114" s="15" t="s">
        <v>353</v>
      </c>
      <c r="O114" s="16" t="s">
        <v>354</v>
      </c>
      <c r="P114" s="10" t="n">
        <f aca="false">IF((D114-R114)=0," ",D114-R114)</f>
        <v>49</v>
      </c>
      <c r="Q114" s="10" t="str">
        <f aca="false">IF(P114&lt;26,"18-25",IF(P114&lt;36,"26-35",IF(P114&lt;46,"36-45",IF(P114&lt;56,"46-55",IF(P114&lt;66,"56-65","65+")))))</f>
        <v>46-55</v>
      </c>
      <c r="R114" s="1" t="n">
        <v>1958</v>
      </c>
      <c r="S114" s="10" t="n">
        <v>12</v>
      </c>
      <c r="T114" s="10" t="n">
        <v>6</v>
      </c>
      <c r="U114" s="11" t="s">
        <v>20</v>
      </c>
      <c r="V114" s="11" t="s">
        <v>36</v>
      </c>
      <c r="W114" s="11" t="s">
        <v>37</v>
      </c>
      <c r="X114" s="11" t="s">
        <v>38</v>
      </c>
      <c r="Y114" s="10" t="n">
        <v>3</v>
      </c>
      <c r="Z114" s="11" t="s">
        <v>47</v>
      </c>
      <c r="AA114" s="11" t="s">
        <v>40</v>
      </c>
    </row>
    <row r="115" customFormat="false" ht="14.25" hidden="false" customHeight="true" outlineLevel="0" collapsed="false">
      <c r="B115" s="9" t="n">
        <f aca="false">C115*1000+G115</f>
        <v>2035</v>
      </c>
      <c r="C115" s="10" t="n">
        <v>2</v>
      </c>
      <c r="D115" s="10" t="n">
        <v>2007</v>
      </c>
      <c r="E115" s="10" t="n">
        <v>5</v>
      </c>
      <c r="F115" s="11" t="s">
        <v>29</v>
      </c>
      <c r="G115" s="12" t="n">
        <v>35</v>
      </c>
      <c r="H115" s="13" t="n">
        <v>785.48</v>
      </c>
      <c r="I115" s="14" t="n">
        <v>192092.24</v>
      </c>
      <c r="J115" s="14" t="s">
        <v>30</v>
      </c>
      <c r="K115" s="14"/>
      <c r="L115" s="11" t="s">
        <v>355</v>
      </c>
      <c r="M115" s="11" t="s">
        <v>32</v>
      </c>
      <c r="N115" s="15" t="s">
        <v>356</v>
      </c>
      <c r="O115" s="16" t="s">
        <v>357</v>
      </c>
      <c r="P115" s="10" t="n">
        <f aca="false">IF((D115-R115)=0," ",D115-R115)</f>
        <v>49</v>
      </c>
      <c r="Q115" s="10" t="str">
        <f aca="false">IF(P115&lt;26,"18-25",IF(P115&lt;36,"26-35",IF(P115&lt;46,"36-45",IF(P115&lt;56,"46-55",IF(P115&lt;66,"56-65","65+")))))</f>
        <v>46-55</v>
      </c>
      <c r="R115" s="1" t="n">
        <v>1958</v>
      </c>
      <c r="S115" s="10" t="n">
        <v>4</v>
      </c>
      <c r="T115" s="10" t="n">
        <v>15</v>
      </c>
      <c r="U115" s="11" t="s">
        <v>35</v>
      </c>
      <c r="V115" s="11" t="s">
        <v>36</v>
      </c>
      <c r="W115" s="11" t="s">
        <v>37</v>
      </c>
      <c r="X115" s="11" t="s">
        <v>38</v>
      </c>
      <c r="Y115" s="10" t="n">
        <v>3</v>
      </c>
      <c r="Z115" s="11" t="s">
        <v>39</v>
      </c>
      <c r="AA115" s="11" t="s">
        <v>48</v>
      </c>
    </row>
    <row r="116" customFormat="false" ht="14.25" hidden="false" customHeight="true" outlineLevel="0" collapsed="false">
      <c r="B116" s="9" t="n">
        <f aca="false">C116*1000+G116</f>
        <v>5025</v>
      </c>
      <c r="C116" s="10" t="n">
        <v>5</v>
      </c>
      <c r="D116" s="10" t="n">
        <v>2008</v>
      </c>
      <c r="E116" s="10" t="n">
        <v>12</v>
      </c>
      <c r="F116" s="11" t="s">
        <v>29</v>
      </c>
      <c r="G116" s="12" t="n">
        <v>25</v>
      </c>
      <c r="H116" s="13" t="n">
        <v>618.162</v>
      </c>
      <c r="I116" s="14" t="n">
        <v>165430.282</v>
      </c>
      <c r="J116" s="14" t="s">
        <v>30</v>
      </c>
      <c r="K116" s="14"/>
      <c r="L116" s="11" t="s">
        <v>358</v>
      </c>
      <c r="M116" s="11" t="s">
        <v>32</v>
      </c>
      <c r="N116" s="15" t="s">
        <v>359</v>
      </c>
      <c r="O116" s="16" t="s">
        <v>360</v>
      </c>
      <c r="P116" s="10" t="n">
        <f aca="false">IF((D116-R116)=0," ",D116-R116)</f>
        <v>49</v>
      </c>
      <c r="Q116" s="10" t="str">
        <f aca="false">IF(P116&lt;26,"18-25",IF(P116&lt;36,"26-35",IF(P116&lt;46,"36-45",IF(P116&lt;56,"46-55",IF(P116&lt;66,"56-65","65+")))))</f>
        <v>46-55</v>
      </c>
      <c r="R116" s="1" t="n">
        <v>1959</v>
      </c>
      <c r="S116" s="10" t="n">
        <v>6</v>
      </c>
      <c r="T116" s="10" t="n">
        <v>5</v>
      </c>
      <c r="U116" s="11" t="s">
        <v>35</v>
      </c>
      <c r="V116" s="11" t="s">
        <v>36</v>
      </c>
      <c r="W116" s="11" t="s">
        <v>37</v>
      </c>
      <c r="X116" s="11" t="s">
        <v>52</v>
      </c>
      <c r="Y116" s="10" t="n">
        <v>5</v>
      </c>
      <c r="Z116" s="11" t="s">
        <v>47</v>
      </c>
      <c r="AA116" s="11" t="s">
        <v>56</v>
      </c>
    </row>
    <row r="117" customFormat="false" ht="14.25" hidden="false" customHeight="true" outlineLevel="0" collapsed="false">
      <c r="B117" s="9" t="n">
        <f aca="false">C117*1000+G117</f>
        <v>2029</v>
      </c>
      <c r="C117" s="10" t="n">
        <v>2</v>
      </c>
      <c r="D117" s="10" t="n">
        <v>2006</v>
      </c>
      <c r="E117" s="10" t="n">
        <v>9</v>
      </c>
      <c r="F117" s="11" t="s">
        <v>29</v>
      </c>
      <c r="G117" s="12" t="n">
        <v>29</v>
      </c>
      <c r="H117" s="13" t="n">
        <v>1109.2484</v>
      </c>
      <c r="I117" s="14" t="n">
        <v>310223.2908</v>
      </c>
      <c r="J117" s="14" t="s">
        <v>30</v>
      </c>
      <c r="K117" s="14"/>
      <c r="L117" s="11" t="s">
        <v>101</v>
      </c>
      <c r="M117" s="11" t="s">
        <v>32</v>
      </c>
      <c r="N117" s="15" t="s">
        <v>102</v>
      </c>
      <c r="O117" s="16" t="s">
        <v>103</v>
      </c>
      <c r="P117" s="10" t="n">
        <f aca="false">IF((D117-R117)=0," ",D117-R117)</f>
        <v>50</v>
      </c>
      <c r="Q117" s="10" t="str">
        <f aca="false">IF(P117&lt;26,"18-25",IF(P117&lt;36,"26-35",IF(P117&lt;46,"36-45",IF(P117&lt;56,"46-55",IF(P117&lt;66,"56-65","65+")))))</f>
        <v>46-55</v>
      </c>
      <c r="R117" s="1" t="n">
        <v>1956</v>
      </c>
      <c r="S117" s="10" t="n">
        <v>3</v>
      </c>
      <c r="T117" s="10" t="n">
        <v>13</v>
      </c>
      <c r="U117" s="11" t="s">
        <v>20</v>
      </c>
      <c r="V117" s="11" t="s">
        <v>36</v>
      </c>
      <c r="W117" s="11" t="s">
        <v>37</v>
      </c>
      <c r="X117" s="11" t="s">
        <v>38</v>
      </c>
      <c r="Y117" s="10" t="n">
        <v>5</v>
      </c>
      <c r="Z117" s="11" t="s">
        <v>39</v>
      </c>
      <c r="AA117" s="11" t="s">
        <v>40</v>
      </c>
    </row>
    <row r="118" customFormat="false" ht="14.25" hidden="false" customHeight="true" outlineLevel="0" collapsed="false">
      <c r="B118" s="9" t="n">
        <f aca="false">C118*1000+G118</f>
        <v>3007</v>
      </c>
      <c r="C118" s="10" t="n">
        <v>3</v>
      </c>
      <c r="D118" s="10" t="n">
        <v>2006</v>
      </c>
      <c r="E118" s="17" t="n">
        <v>10</v>
      </c>
      <c r="F118" s="11" t="s">
        <v>29</v>
      </c>
      <c r="G118" s="10" t="n">
        <v>7</v>
      </c>
      <c r="H118" s="13" t="n">
        <v>720.7048</v>
      </c>
      <c r="I118" s="14" t="n">
        <v>231552.3256</v>
      </c>
      <c r="J118" s="14" t="s">
        <v>30</v>
      </c>
      <c r="K118" s="14"/>
      <c r="L118" s="11" t="s">
        <v>361</v>
      </c>
      <c r="M118" s="11" t="s">
        <v>32</v>
      </c>
      <c r="N118" s="15" t="s">
        <v>362</v>
      </c>
      <c r="O118" s="16" t="s">
        <v>363</v>
      </c>
      <c r="P118" s="10" t="n">
        <f aca="false">IF((D118-R118)=0," ",D118-R118)</f>
        <v>50</v>
      </c>
      <c r="Q118" s="10" t="str">
        <f aca="false">IF(P118&lt;26,"18-25",IF(P118&lt;36,"26-35",IF(P118&lt;46,"36-45",IF(P118&lt;56,"46-55",IF(P118&lt;66,"56-65","65+")))))</f>
        <v>46-55</v>
      </c>
      <c r="R118" s="1" t="n">
        <v>1956</v>
      </c>
      <c r="S118" s="10" t="n">
        <v>3</v>
      </c>
      <c r="T118" s="10" t="n">
        <v>13</v>
      </c>
      <c r="U118" s="11" t="s">
        <v>20</v>
      </c>
      <c r="V118" s="11" t="s">
        <v>36</v>
      </c>
      <c r="W118" s="11" t="s">
        <v>37</v>
      </c>
      <c r="X118" s="11" t="s">
        <v>52</v>
      </c>
      <c r="Y118" s="10" t="n">
        <v>5</v>
      </c>
      <c r="Z118" s="11" t="s">
        <v>39</v>
      </c>
      <c r="AA118" s="11" t="s">
        <v>56</v>
      </c>
    </row>
    <row r="119" customFormat="false" ht="14.25" hidden="false" customHeight="true" outlineLevel="0" collapsed="false">
      <c r="B119" s="9" t="n">
        <f aca="false">C119*1000+G119</f>
        <v>3030</v>
      </c>
      <c r="C119" s="10" t="n">
        <v>3</v>
      </c>
      <c r="D119" s="10" t="n">
        <v>2006</v>
      </c>
      <c r="E119" s="17" t="n">
        <v>10</v>
      </c>
      <c r="F119" s="11" t="s">
        <v>29</v>
      </c>
      <c r="G119" s="10" t="n">
        <v>30</v>
      </c>
      <c r="H119" s="13" t="n">
        <v>720.8124</v>
      </c>
      <c r="I119" s="14" t="n">
        <v>215774.2844</v>
      </c>
      <c r="J119" s="14" t="s">
        <v>30</v>
      </c>
      <c r="K119" s="14"/>
      <c r="L119" s="11" t="s">
        <v>361</v>
      </c>
      <c r="M119" s="11" t="s">
        <v>32</v>
      </c>
      <c r="N119" s="15" t="s">
        <v>362</v>
      </c>
      <c r="O119" s="16" t="s">
        <v>363</v>
      </c>
      <c r="P119" s="10" t="n">
        <f aca="false">IF((D119-R119)=0," ",D119-R119)</f>
        <v>50</v>
      </c>
      <c r="Q119" s="10" t="str">
        <f aca="false">IF(P119&lt;26,"18-25",IF(P119&lt;36,"26-35",IF(P119&lt;46,"36-45",IF(P119&lt;56,"46-55",IF(P119&lt;66,"56-65","65+")))))</f>
        <v>46-55</v>
      </c>
      <c r="R119" s="1" t="n">
        <v>1956</v>
      </c>
      <c r="S119" s="10" t="n">
        <v>3</v>
      </c>
      <c r="T119" s="10" t="n">
        <v>13</v>
      </c>
      <c r="U119" s="11" t="s">
        <v>20</v>
      </c>
      <c r="V119" s="11" t="s">
        <v>36</v>
      </c>
      <c r="W119" s="11" t="s">
        <v>37</v>
      </c>
      <c r="X119" s="11" t="s">
        <v>38</v>
      </c>
      <c r="Y119" s="10" t="n">
        <v>5</v>
      </c>
      <c r="Z119" s="11" t="s">
        <v>39</v>
      </c>
      <c r="AA119" s="11" t="s">
        <v>56</v>
      </c>
    </row>
    <row r="120" customFormat="false" ht="14.25" hidden="false" customHeight="true" outlineLevel="0" collapsed="false">
      <c r="B120" s="9" t="n">
        <f aca="false">C120*1000+G120</f>
        <v>2003</v>
      </c>
      <c r="C120" s="10" t="n">
        <v>2</v>
      </c>
      <c r="D120" s="10" t="n">
        <v>2006</v>
      </c>
      <c r="E120" s="10" t="n">
        <v>12</v>
      </c>
      <c r="F120" s="11" t="s">
        <v>29</v>
      </c>
      <c r="G120" s="12" t="n">
        <v>3</v>
      </c>
      <c r="H120" s="13" t="n">
        <v>927.0816</v>
      </c>
      <c r="I120" s="14" t="n">
        <v>289727.9904</v>
      </c>
      <c r="J120" s="14" t="s">
        <v>30</v>
      </c>
      <c r="K120" s="14"/>
      <c r="L120" s="11" t="s">
        <v>364</v>
      </c>
      <c r="M120" s="11" t="s">
        <v>32</v>
      </c>
      <c r="N120" s="1" t="s">
        <v>365</v>
      </c>
      <c r="O120" s="1" t="s">
        <v>366</v>
      </c>
      <c r="P120" s="10" t="n">
        <f aca="false">IF((D120-R120)=0," ",D120-R120)</f>
        <v>51</v>
      </c>
      <c r="Q120" s="10" t="str">
        <f aca="false">IF(P120&lt;26,"18-25",IF(P120&lt;36,"26-35",IF(P120&lt;46,"36-45",IF(P120&lt;56,"46-55",IF(P120&lt;66,"56-65","65+")))))</f>
        <v>46-55</v>
      </c>
      <c r="R120" s="1" t="n">
        <v>1955</v>
      </c>
      <c r="S120" s="10" t="n">
        <v>12</v>
      </c>
      <c r="T120" s="10" t="n">
        <v>2</v>
      </c>
      <c r="U120" s="11" t="s">
        <v>20</v>
      </c>
      <c r="V120" s="11" t="s">
        <v>221</v>
      </c>
      <c r="W120" s="11"/>
      <c r="X120" s="11" t="s">
        <v>52</v>
      </c>
      <c r="Y120" s="10" t="n">
        <v>3</v>
      </c>
      <c r="Z120" s="11" t="s">
        <v>39</v>
      </c>
      <c r="AA120" s="11" t="s">
        <v>56</v>
      </c>
    </row>
    <row r="121" customFormat="false" ht="14.25" hidden="false" customHeight="true" outlineLevel="0" collapsed="false">
      <c r="B121" s="9" t="n">
        <f aca="false">C121*1000+G121</f>
        <v>5039</v>
      </c>
      <c r="C121" s="10" t="n">
        <v>5</v>
      </c>
      <c r="D121" s="10" t="n">
        <v>2008</v>
      </c>
      <c r="E121" s="10" t="n">
        <v>5</v>
      </c>
      <c r="F121" s="11" t="s">
        <v>29</v>
      </c>
      <c r="G121" s="12" t="n">
        <v>39</v>
      </c>
      <c r="H121" s="13" t="n">
        <v>798.2844</v>
      </c>
      <c r="I121" s="14" t="n">
        <v>195874.944</v>
      </c>
      <c r="J121" s="14" t="s">
        <v>30</v>
      </c>
      <c r="K121" s="14"/>
      <c r="L121" s="11" t="s">
        <v>367</v>
      </c>
      <c r="M121" s="11" t="s">
        <v>32</v>
      </c>
      <c r="N121" s="15" t="s">
        <v>368</v>
      </c>
      <c r="O121" s="16" t="s">
        <v>369</v>
      </c>
      <c r="P121" s="10" t="n">
        <f aca="false">IF((D121-R121)=0," ",D121-R121)</f>
        <v>51</v>
      </c>
      <c r="Q121" s="10" t="str">
        <f aca="false">IF(P121&lt;26,"18-25",IF(P121&lt;36,"26-35",IF(P121&lt;46,"36-45",IF(P121&lt;56,"46-55",IF(P121&lt;66,"56-65","65+")))))</f>
        <v>46-55</v>
      </c>
      <c r="R121" s="1" t="n">
        <v>1957</v>
      </c>
      <c r="S121" s="10" t="n">
        <v>3</v>
      </c>
      <c r="T121" s="10" t="n">
        <v>6</v>
      </c>
      <c r="U121" s="11" t="s">
        <v>20</v>
      </c>
      <c r="V121" s="11" t="s">
        <v>36</v>
      </c>
      <c r="W121" s="11" t="s">
        <v>37</v>
      </c>
      <c r="X121" s="11" t="s">
        <v>38</v>
      </c>
      <c r="Y121" s="10" t="n">
        <v>3</v>
      </c>
      <c r="Z121" s="11" t="s">
        <v>47</v>
      </c>
      <c r="AA121" s="11" t="s">
        <v>40</v>
      </c>
    </row>
    <row r="122" customFormat="false" ht="14.25" hidden="false" customHeight="true" outlineLevel="0" collapsed="false">
      <c r="B122" s="9" t="n">
        <f aca="false">C122*1000+G122</f>
        <v>5030</v>
      </c>
      <c r="C122" s="10" t="n">
        <v>5</v>
      </c>
      <c r="D122" s="10" t="n">
        <v>2010</v>
      </c>
      <c r="E122" s="10" t="n">
        <v>5</v>
      </c>
      <c r="F122" s="11" t="s">
        <v>29</v>
      </c>
      <c r="G122" s="12" t="n">
        <v>30</v>
      </c>
      <c r="H122" s="13" t="n">
        <v>1057.9232</v>
      </c>
      <c r="I122" s="14" t="n">
        <v>357538.1952</v>
      </c>
      <c r="J122" s="14" t="s">
        <v>30</v>
      </c>
      <c r="K122" s="14"/>
      <c r="L122" s="11" t="s">
        <v>370</v>
      </c>
      <c r="M122" s="11" t="s">
        <v>32</v>
      </c>
      <c r="N122" s="15" t="s">
        <v>371</v>
      </c>
      <c r="O122" s="16" t="s">
        <v>372</v>
      </c>
      <c r="P122" s="10" t="n">
        <f aca="false">IF((D122-R122)=0," ",D122-R122)</f>
        <v>51</v>
      </c>
      <c r="Q122" s="10" t="str">
        <f aca="false">IF(P122&lt;26,"18-25",IF(P122&lt;36,"26-35",IF(P122&lt;46,"36-45",IF(P122&lt;56,"46-55",IF(P122&lt;66,"56-65","65+")))))</f>
        <v>46-55</v>
      </c>
      <c r="R122" s="1" t="n">
        <v>1959</v>
      </c>
      <c r="S122" s="10" t="n">
        <v>4</v>
      </c>
      <c r="T122" s="10" t="n">
        <v>20</v>
      </c>
      <c r="U122" s="11" t="s">
        <v>20</v>
      </c>
      <c r="V122" s="11" t="s">
        <v>36</v>
      </c>
      <c r="W122" s="11" t="s">
        <v>81</v>
      </c>
      <c r="X122" s="11" t="s">
        <v>38</v>
      </c>
      <c r="Y122" s="10" t="n">
        <v>3</v>
      </c>
      <c r="Z122" s="11" t="s">
        <v>47</v>
      </c>
      <c r="AA122" s="11" t="s">
        <v>40</v>
      </c>
    </row>
    <row r="123" customFormat="false" ht="14.25" hidden="false" customHeight="true" outlineLevel="0" collapsed="false">
      <c r="B123" s="9" t="n">
        <f aca="false">C123*1000+G123</f>
        <v>3041</v>
      </c>
      <c r="C123" s="10" t="n">
        <v>3</v>
      </c>
      <c r="D123" s="10" t="n">
        <v>2008</v>
      </c>
      <c r="E123" s="17" t="n">
        <v>1</v>
      </c>
      <c r="F123" s="11" t="s">
        <v>29</v>
      </c>
      <c r="G123" s="10" t="n">
        <v>41</v>
      </c>
      <c r="H123" s="13" t="n">
        <v>781.0684</v>
      </c>
      <c r="I123" s="14" t="n">
        <v>239248.7512</v>
      </c>
      <c r="J123" s="14" t="s">
        <v>30</v>
      </c>
      <c r="K123" s="14"/>
      <c r="L123" s="11" t="s">
        <v>373</v>
      </c>
      <c r="M123" s="11" t="s">
        <v>32</v>
      </c>
      <c r="N123" s="15" t="s">
        <v>374</v>
      </c>
      <c r="O123" s="16" t="s">
        <v>375</v>
      </c>
      <c r="P123" s="10" t="n">
        <f aca="false">IF((D123-R123)=0," ",D123-R123)</f>
        <v>51</v>
      </c>
      <c r="Q123" s="10" t="str">
        <f aca="false">IF(P123&lt;26,"18-25",IF(P123&lt;36,"26-35",IF(P123&lt;46,"36-45",IF(P123&lt;56,"46-55",IF(P123&lt;66,"56-65","65+")))))</f>
        <v>46-55</v>
      </c>
      <c r="R123" s="1" t="n">
        <v>1957</v>
      </c>
      <c r="S123" s="10" t="n">
        <v>9</v>
      </c>
      <c r="T123" s="10" t="n">
        <v>9</v>
      </c>
      <c r="U123" s="11" t="s">
        <v>20</v>
      </c>
      <c r="V123" s="11" t="s">
        <v>36</v>
      </c>
      <c r="W123" s="11" t="s">
        <v>37</v>
      </c>
      <c r="X123" s="11" t="s">
        <v>38</v>
      </c>
      <c r="Y123" s="10" t="n">
        <v>5</v>
      </c>
      <c r="Z123" s="11" t="s">
        <v>47</v>
      </c>
      <c r="AA123" s="11" t="s">
        <v>48</v>
      </c>
    </row>
    <row r="124" customFormat="false" ht="14.25" hidden="false" customHeight="true" outlineLevel="0" collapsed="false">
      <c r="B124" s="9" t="n">
        <f aca="false">C124*1000+G124</f>
        <v>2057</v>
      </c>
      <c r="C124" s="10" t="n">
        <v>2</v>
      </c>
      <c r="D124" s="10" t="n">
        <v>2006</v>
      </c>
      <c r="E124" s="10" t="n">
        <v>9</v>
      </c>
      <c r="F124" s="18" t="s">
        <v>29</v>
      </c>
      <c r="G124" s="12" t="n">
        <v>57</v>
      </c>
      <c r="H124" s="13" t="n">
        <v>1396.8632</v>
      </c>
      <c r="I124" s="14" t="n">
        <v>382277.1488</v>
      </c>
      <c r="J124" s="14" t="s">
        <v>30</v>
      </c>
      <c r="K124" s="14"/>
      <c r="L124" s="11" t="s">
        <v>376</v>
      </c>
      <c r="M124" s="11" t="s">
        <v>32</v>
      </c>
      <c r="N124" s="15" t="s">
        <v>377</v>
      </c>
      <c r="O124" s="16" t="s">
        <v>378</v>
      </c>
      <c r="P124" s="10" t="n">
        <f aca="false">IF((D124-R124)=0," ",D124-R124)</f>
        <v>52</v>
      </c>
      <c r="Q124" s="10" t="str">
        <f aca="false">IF(P124&lt;26,"18-25",IF(P124&lt;36,"26-35",IF(P124&lt;46,"36-45",IF(P124&lt;56,"46-55",IF(P124&lt;66,"56-65","65+")))))</f>
        <v>46-55</v>
      </c>
      <c r="R124" s="1" t="n">
        <v>1954</v>
      </c>
      <c r="S124" s="10" t="n">
        <v>9</v>
      </c>
      <c r="T124" s="10" t="n">
        <v>29</v>
      </c>
      <c r="U124" s="11" t="s">
        <v>20</v>
      </c>
      <c r="V124" s="11" t="s">
        <v>36</v>
      </c>
      <c r="W124" s="11" t="s">
        <v>37</v>
      </c>
      <c r="X124" s="11" t="s">
        <v>38</v>
      </c>
      <c r="Y124" s="10" t="n">
        <v>4</v>
      </c>
      <c r="Z124" s="11" t="s">
        <v>39</v>
      </c>
      <c r="AA124" s="11" t="s">
        <v>56</v>
      </c>
    </row>
    <row r="125" customFormat="false" ht="14.25" hidden="false" customHeight="true" outlineLevel="0" collapsed="false">
      <c r="B125" s="9" t="n">
        <f aca="false">C125*1000+G125</f>
        <v>4028</v>
      </c>
      <c r="C125" s="10" t="n">
        <v>4</v>
      </c>
      <c r="D125" s="10" t="n">
        <v>2007</v>
      </c>
      <c r="E125" s="10" t="n">
        <v>2</v>
      </c>
      <c r="F125" s="11" t="s">
        <v>29</v>
      </c>
      <c r="G125" s="12" t="n">
        <v>28</v>
      </c>
      <c r="H125" s="13" t="n">
        <v>794.5184</v>
      </c>
      <c r="I125" s="14" t="n">
        <v>248422.664</v>
      </c>
      <c r="J125" s="14" t="s">
        <v>30</v>
      </c>
      <c r="K125" s="14"/>
      <c r="L125" s="11" t="s">
        <v>379</v>
      </c>
      <c r="M125" s="11" t="s">
        <v>32</v>
      </c>
      <c r="N125" s="19" t="s">
        <v>380</v>
      </c>
      <c r="O125" s="11" t="s">
        <v>381</v>
      </c>
      <c r="P125" s="10" t="n">
        <f aca="false">IF((D125-R125)=0," ",D125-R125)</f>
        <v>52</v>
      </c>
      <c r="Q125" s="10" t="str">
        <f aca="false">IF(P125&lt;26,"18-25",IF(P125&lt;36,"26-35",IF(P125&lt;46,"36-45",IF(P125&lt;56,"46-55",IF(P125&lt;66,"56-65","65+")))))</f>
        <v>46-55</v>
      </c>
      <c r="R125" s="1" t="n">
        <v>1955</v>
      </c>
      <c r="S125" s="10" t="n">
        <v>8</v>
      </c>
      <c r="T125" s="10" t="n">
        <v>7</v>
      </c>
      <c r="U125" s="11" t="s">
        <v>35</v>
      </c>
      <c r="V125" s="11" t="s">
        <v>36</v>
      </c>
      <c r="W125" s="11" t="s">
        <v>37</v>
      </c>
      <c r="X125" s="11" t="s">
        <v>52</v>
      </c>
      <c r="Y125" s="10" t="n">
        <v>4</v>
      </c>
      <c r="Z125" s="11" t="s">
        <v>39</v>
      </c>
      <c r="AA125" s="11" t="s">
        <v>40</v>
      </c>
    </row>
    <row r="126" customFormat="false" ht="14.25" hidden="false" customHeight="true" outlineLevel="0" collapsed="false">
      <c r="B126" s="9" t="n">
        <f aca="false">C126*1000+G126</f>
        <v>3032</v>
      </c>
      <c r="C126" s="10" t="n">
        <v>3</v>
      </c>
      <c r="D126" s="10" t="n">
        <v>2007</v>
      </c>
      <c r="E126" s="17" t="n">
        <v>8</v>
      </c>
      <c r="F126" s="11" t="s">
        <v>29</v>
      </c>
      <c r="G126" s="10" t="n">
        <v>32</v>
      </c>
      <c r="H126" s="13" t="n">
        <v>923.208</v>
      </c>
      <c r="I126" s="14" t="n">
        <v>242740.656</v>
      </c>
      <c r="J126" s="14" t="s">
        <v>30</v>
      </c>
      <c r="K126" s="14"/>
      <c r="L126" s="11" t="s">
        <v>382</v>
      </c>
      <c r="M126" s="11" t="s">
        <v>32</v>
      </c>
      <c r="N126" s="15" t="s">
        <v>383</v>
      </c>
      <c r="O126" s="16" t="s">
        <v>384</v>
      </c>
      <c r="P126" s="10" t="n">
        <f aca="false">IF((D126-R126)=0," ",D126-R126)</f>
        <v>53</v>
      </c>
      <c r="Q126" s="10" t="str">
        <f aca="false">IF(P126&lt;26,"18-25",IF(P126&lt;36,"26-35",IF(P126&lt;46,"36-45",IF(P126&lt;56,"46-55",IF(P126&lt;66,"56-65","65+")))))</f>
        <v>46-55</v>
      </c>
      <c r="R126" s="1" t="n">
        <v>1954</v>
      </c>
      <c r="S126" s="10" t="n">
        <v>2</v>
      </c>
      <c r="T126" s="10" t="n">
        <v>27</v>
      </c>
      <c r="U126" s="11" t="s">
        <v>20</v>
      </c>
      <c r="V126" s="11" t="s">
        <v>166</v>
      </c>
      <c r="W126" s="11"/>
      <c r="X126" s="11" t="s">
        <v>52</v>
      </c>
      <c r="Y126" s="10" t="n">
        <v>4</v>
      </c>
      <c r="Z126" s="11" t="s">
        <v>39</v>
      </c>
      <c r="AA126" s="11" t="s">
        <v>40</v>
      </c>
    </row>
    <row r="127" customFormat="false" ht="14.25" hidden="false" customHeight="true" outlineLevel="0" collapsed="false">
      <c r="B127" s="9" t="n">
        <f aca="false">C127*1000+G127</f>
        <v>3013</v>
      </c>
      <c r="C127" s="10" t="n">
        <v>3</v>
      </c>
      <c r="D127" s="10" t="n">
        <v>2007</v>
      </c>
      <c r="E127" s="17" t="n">
        <v>8</v>
      </c>
      <c r="F127" s="11" t="s">
        <v>29</v>
      </c>
      <c r="G127" s="10" t="n">
        <v>13</v>
      </c>
      <c r="H127" s="13" t="n">
        <v>781.0684</v>
      </c>
      <c r="I127" s="14" t="n">
        <v>253025.7772</v>
      </c>
      <c r="J127" s="14" t="s">
        <v>30</v>
      </c>
      <c r="K127" s="14"/>
      <c r="L127" s="11" t="s">
        <v>385</v>
      </c>
      <c r="M127" s="11" t="s">
        <v>32</v>
      </c>
      <c r="N127" s="15" t="s">
        <v>386</v>
      </c>
      <c r="O127" s="16" t="s">
        <v>387</v>
      </c>
      <c r="P127" s="10" t="n">
        <f aca="false">IF((D127-R127)=0," ",D127-R127)</f>
        <v>53</v>
      </c>
      <c r="Q127" s="10" t="str">
        <f aca="false">IF(P127&lt;26,"18-25",IF(P127&lt;36,"26-35",IF(P127&lt;46,"36-45",IF(P127&lt;56,"46-55",IF(P127&lt;66,"56-65","65+")))))</f>
        <v>46-55</v>
      </c>
      <c r="R127" s="1" t="n">
        <v>1954</v>
      </c>
      <c r="S127" s="10" t="n">
        <v>1</v>
      </c>
      <c r="T127" s="10" t="n">
        <v>7</v>
      </c>
      <c r="U127" s="11" t="s">
        <v>20</v>
      </c>
      <c r="V127" s="11" t="s">
        <v>36</v>
      </c>
      <c r="W127" s="11" t="s">
        <v>67</v>
      </c>
      <c r="X127" s="11" t="s">
        <v>38</v>
      </c>
      <c r="Y127" s="10" t="n">
        <v>4</v>
      </c>
      <c r="Z127" s="11" t="s">
        <v>39</v>
      </c>
      <c r="AA127" s="11" t="s">
        <v>56</v>
      </c>
    </row>
    <row r="128" customFormat="false" ht="14.25" hidden="false" customHeight="true" outlineLevel="0" collapsed="false">
      <c r="B128" s="9" t="n">
        <f aca="false">C128*1000+G128</f>
        <v>1040</v>
      </c>
      <c r="C128" s="10" t="n">
        <v>1</v>
      </c>
      <c r="D128" s="10" t="n">
        <v>2006</v>
      </c>
      <c r="E128" s="10" t="n">
        <v>4</v>
      </c>
      <c r="F128" s="11" t="s">
        <v>29</v>
      </c>
      <c r="G128" s="12" t="n">
        <v>40</v>
      </c>
      <c r="H128" s="13" t="n">
        <v>782.252</v>
      </c>
      <c r="I128" s="14" t="n">
        <v>234172.388</v>
      </c>
      <c r="J128" s="14" t="s">
        <v>30</v>
      </c>
      <c r="K128" s="14"/>
      <c r="L128" s="11" t="s">
        <v>388</v>
      </c>
      <c r="M128" s="11" t="s">
        <v>32</v>
      </c>
      <c r="N128" s="15" t="s">
        <v>389</v>
      </c>
      <c r="O128" s="16" t="s">
        <v>390</v>
      </c>
      <c r="P128" s="10" t="n">
        <f aca="false">IF((D128-R128)=0," ",D128-R128)</f>
        <v>54</v>
      </c>
      <c r="Q128" s="10" t="str">
        <f aca="false">IF(P128&lt;26,"18-25",IF(P128&lt;36,"26-35",IF(P128&lt;46,"36-45",IF(P128&lt;56,"46-55",IF(P128&lt;66,"56-65","65+")))))</f>
        <v>46-55</v>
      </c>
      <c r="R128" s="1" t="n">
        <v>1952</v>
      </c>
      <c r="S128" s="10" t="n">
        <v>6</v>
      </c>
      <c r="T128" s="10" t="n">
        <v>19</v>
      </c>
      <c r="U128" s="11" t="s">
        <v>35</v>
      </c>
      <c r="V128" s="11" t="s">
        <v>36</v>
      </c>
      <c r="W128" s="11" t="s">
        <v>81</v>
      </c>
      <c r="X128" s="11" t="s">
        <v>38</v>
      </c>
      <c r="Y128" s="10" t="n">
        <v>3</v>
      </c>
      <c r="Z128" s="11" t="s">
        <v>39</v>
      </c>
      <c r="AA128" s="11" t="s">
        <v>40</v>
      </c>
    </row>
    <row r="129" customFormat="false" ht="14.25" hidden="false" customHeight="true" outlineLevel="0" collapsed="false">
      <c r="B129" s="9" t="n">
        <f aca="false">C129*1000+G129</f>
        <v>4031</v>
      </c>
      <c r="C129" s="10" t="n">
        <v>4</v>
      </c>
      <c r="D129" s="10" t="n">
        <v>2007</v>
      </c>
      <c r="E129" s="10" t="n">
        <v>6</v>
      </c>
      <c r="F129" s="11" t="s">
        <v>29</v>
      </c>
      <c r="G129" s="12" t="n">
        <v>31</v>
      </c>
      <c r="H129" s="13" t="n">
        <v>733.1864</v>
      </c>
      <c r="I129" s="14" t="n">
        <v>200678.7512</v>
      </c>
      <c r="J129" s="14" t="s">
        <v>30</v>
      </c>
      <c r="K129" s="14"/>
      <c r="L129" s="11" t="s">
        <v>391</v>
      </c>
      <c r="M129" s="11" t="s">
        <v>32</v>
      </c>
      <c r="N129" s="15" t="s">
        <v>87</v>
      </c>
      <c r="O129" s="16" t="s">
        <v>392</v>
      </c>
      <c r="P129" s="10" t="n">
        <f aca="false">IF((D129-R129)=0," ",D129-R129)</f>
        <v>54</v>
      </c>
      <c r="Q129" s="10" t="str">
        <f aca="false">IF(P129&lt;26,"18-25",IF(P129&lt;36,"26-35",IF(P129&lt;46,"36-45",IF(P129&lt;56,"46-55",IF(P129&lt;66,"56-65","65+")))))</f>
        <v>46-55</v>
      </c>
      <c r="R129" s="1" t="n">
        <v>1953</v>
      </c>
      <c r="S129" s="10" t="n">
        <v>6</v>
      </c>
      <c r="T129" s="10" t="n">
        <v>9</v>
      </c>
      <c r="U129" s="11" t="s">
        <v>20</v>
      </c>
      <c r="V129" s="11" t="s">
        <v>36</v>
      </c>
      <c r="W129" s="11" t="s">
        <v>97</v>
      </c>
      <c r="X129" s="11" t="s">
        <v>38</v>
      </c>
      <c r="Y129" s="10" t="n">
        <v>4</v>
      </c>
      <c r="Z129" s="11" t="s">
        <v>39</v>
      </c>
      <c r="AA129" s="11" t="s">
        <v>40</v>
      </c>
    </row>
    <row r="130" customFormat="false" ht="14.25" hidden="false" customHeight="true" outlineLevel="0" collapsed="false">
      <c r="B130" s="9" t="n">
        <f aca="false">C130*1000+G130</f>
        <v>4019</v>
      </c>
      <c r="C130" s="10" t="n">
        <v>4</v>
      </c>
      <c r="D130" s="10" t="n">
        <v>2007</v>
      </c>
      <c r="E130" s="10" t="n">
        <v>12</v>
      </c>
      <c r="F130" s="11" t="s">
        <v>29</v>
      </c>
      <c r="G130" s="12" t="n">
        <v>19</v>
      </c>
      <c r="H130" s="13" t="n">
        <v>733.1864</v>
      </c>
      <c r="I130" s="14" t="n">
        <v>226578.512</v>
      </c>
      <c r="J130" s="14" t="s">
        <v>30</v>
      </c>
      <c r="K130" s="14"/>
      <c r="L130" s="11" t="s">
        <v>393</v>
      </c>
      <c r="M130" s="11" t="s">
        <v>32</v>
      </c>
      <c r="N130" s="15" t="s">
        <v>394</v>
      </c>
      <c r="O130" s="16" t="s">
        <v>395</v>
      </c>
      <c r="P130" s="10" t="n">
        <f aca="false">IF((D130-R130)=0," ",D130-R130)</f>
        <v>54</v>
      </c>
      <c r="Q130" s="10" t="str">
        <f aca="false">IF(P130&lt;26,"18-25",IF(P130&lt;36,"26-35",IF(P130&lt;46,"36-45",IF(P130&lt;56,"46-55",IF(P130&lt;66,"56-65","65+")))))</f>
        <v>46-55</v>
      </c>
      <c r="R130" s="1" t="n">
        <v>1953</v>
      </c>
      <c r="S130" s="10" t="n">
        <v>9</v>
      </c>
      <c r="T130" s="10" t="n">
        <v>15</v>
      </c>
      <c r="U130" s="11" t="s">
        <v>20</v>
      </c>
      <c r="V130" s="11" t="s">
        <v>36</v>
      </c>
      <c r="W130" s="11" t="s">
        <v>37</v>
      </c>
      <c r="X130" s="11" t="s">
        <v>38</v>
      </c>
      <c r="Y130" s="10" t="n">
        <v>4</v>
      </c>
      <c r="Z130" s="11" t="s">
        <v>39</v>
      </c>
      <c r="AA130" s="11" t="s">
        <v>40</v>
      </c>
    </row>
    <row r="131" customFormat="false" ht="14.25" hidden="false" customHeight="true" outlineLevel="0" collapsed="false">
      <c r="B131" s="9" t="n">
        <f aca="false">C131*1000+G131</f>
        <v>4029</v>
      </c>
      <c r="C131" s="10" t="n">
        <v>4</v>
      </c>
      <c r="D131" s="10" t="n">
        <v>2007</v>
      </c>
      <c r="E131" s="10" t="n">
        <v>11</v>
      </c>
      <c r="F131" s="11" t="s">
        <v>29</v>
      </c>
      <c r="G131" s="12" t="n">
        <v>29</v>
      </c>
      <c r="H131" s="13" t="n">
        <v>794.5184</v>
      </c>
      <c r="I131" s="14" t="n">
        <v>200148.8944</v>
      </c>
      <c r="J131" s="14" t="s">
        <v>30</v>
      </c>
      <c r="K131" s="14"/>
      <c r="L131" s="11" t="s">
        <v>396</v>
      </c>
      <c r="M131" s="11" t="s">
        <v>32</v>
      </c>
      <c r="N131" s="15" t="s">
        <v>397</v>
      </c>
      <c r="O131" s="16" t="s">
        <v>95</v>
      </c>
      <c r="P131" s="10" t="n">
        <f aca="false">IF((D131-R131)=0," ",D131-R131)</f>
        <v>54</v>
      </c>
      <c r="Q131" s="10" t="str">
        <f aca="false">IF(P131&lt;26,"18-25",IF(P131&lt;36,"26-35",IF(P131&lt;46,"36-45",IF(P131&lt;56,"46-55",IF(P131&lt;66,"56-65","65+")))))</f>
        <v>46-55</v>
      </c>
      <c r="R131" s="1" t="n">
        <v>1953</v>
      </c>
      <c r="S131" s="10" t="n">
        <v>7</v>
      </c>
      <c r="T131" s="10" t="n">
        <v>30</v>
      </c>
      <c r="U131" s="11" t="s">
        <v>35</v>
      </c>
      <c r="V131" s="11" t="s">
        <v>36</v>
      </c>
      <c r="W131" s="11" t="s">
        <v>37</v>
      </c>
      <c r="X131" s="11" t="s">
        <v>38</v>
      </c>
      <c r="Y131" s="10" t="n">
        <v>4</v>
      </c>
      <c r="Z131" s="11" t="s">
        <v>47</v>
      </c>
      <c r="AA131" s="11" t="s">
        <v>40</v>
      </c>
    </row>
    <row r="132" customFormat="false" ht="14.25" hidden="false" customHeight="true" outlineLevel="0" collapsed="false">
      <c r="B132" s="9" t="n">
        <f aca="false">C132*1000+G132</f>
        <v>1021</v>
      </c>
      <c r="C132" s="10" t="n">
        <v>1</v>
      </c>
      <c r="D132" s="10" t="n">
        <v>2004</v>
      </c>
      <c r="E132" s="10" t="n">
        <v>10</v>
      </c>
      <c r="F132" s="11" t="s">
        <v>29</v>
      </c>
      <c r="G132" s="12" t="n">
        <v>21</v>
      </c>
      <c r="H132" s="13" t="n">
        <v>756.2128</v>
      </c>
      <c r="I132" s="14" t="n">
        <v>218585.9248</v>
      </c>
      <c r="J132" s="14" t="s">
        <v>30</v>
      </c>
      <c r="K132" s="14"/>
      <c r="L132" s="11" t="s">
        <v>398</v>
      </c>
      <c r="M132" s="11" t="s">
        <v>32</v>
      </c>
      <c r="N132" s="15" t="s">
        <v>399</v>
      </c>
      <c r="O132" s="16" t="s">
        <v>400</v>
      </c>
      <c r="P132" s="10" t="n">
        <f aca="false">IF((D132-R132)=0," ",D132-R132)</f>
        <v>55</v>
      </c>
      <c r="Q132" s="10" t="str">
        <f aca="false">IF(P132&lt;26,"18-25",IF(P132&lt;36,"26-35",IF(P132&lt;46,"36-45",IF(P132&lt;56,"46-55",IF(P132&lt;66,"56-65","65+")))))</f>
        <v>46-55</v>
      </c>
      <c r="R132" s="1" t="n">
        <v>1949</v>
      </c>
      <c r="S132" s="10" t="n">
        <v>7</v>
      </c>
      <c r="T132" s="10" t="n">
        <v>14</v>
      </c>
      <c r="U132" s="11" t="s">
        <v>20</v>
      </c>
      <c r="V132" s="11" t="s">
        <v>36</v>
      </c>
      <c r="W132" s="11" t="s">
        <v>119</v>
      </c>
      <c r="X132" s="11" t="s">
        <v>52</v>
      </c>
      <c r="Y132" s="10" t="n">
        <v>4</v>
      </c>
      <c r="Z132" s="11" t="s">
        <v>39</v>
      </c>
      <c r="AA132" s="11" t="s">
        <v>56</v>
      </c>
    </row>
    <row r="133" customFormat="false" ht="14.25" hidden="false" customHeight="true" outlineLevel="0" collapsed="false">
      <c r="B133" s="9" t="n">
        <f aca="false">C133*1000+G133</f>
        <v>1006</v>
      </c>
      <c r="C133" s="10" t="n">
        <v>1</v>
      </c>
      <c r="D133" s="10" t="n">
        <v>2005</v>
      </c>
      <c r="E133" s="10" t="n">
        <v>8</v>
      </c>
      <c r="F133" s="11" t="s">
        <v>29</v>
      </c>
      <c r="G133" s="12" t="n">
        <v>6</v>
      </c>
      <c r="H133" s="13" t="n">
        <v>736.6296</v>
      </c>
      <c r="I133" s="14" t="n">
        <v>198841.6952</v>
      </c>
      <c r="J133" s="14" t="s">
        <v>30</v>
      </c>
      <c r="K133" s="14"/>
      <c r="L133" s="11" t="s">
        <v>401</v>
      </c>
      <c r="M133" s="11" t="s">
        <v>32</v>
      </c>
      <c r="N133" s="15" t="s">
        <v>392</v>
      </c>
      <c r="O133" s="16" t="s">
        <v>402</v>
      </c>
      <c r="P133" s="10" t="n">
        <f aca="false">IF((D133-R133)=0," ",D133-R133)</f>
        <v>55</v>
      </c>
      <c r="Q133" s="10" t="str">
        <f aca="false">IF(P133&lt;26,"18-25",IF(P133&lt;36,"26-35",IF(P133&lt;46,"36-45",IF(P133&lt;56,"46-55",IF(P133&lt;66,"56-65","65+")))))</f>
        <v>46-55</v>
      </c>
      <c r="R133" s="1" t="n">
        <v>1950</v>
      </c>
      <c r="S133" s="10" t="n">
        <v>7</v>
      </c>
      <c r="T133" s="10" t="n">
        <v>18</v>
      </c>
      <c r="U133" s="11" t="s">
        <v>20</v>
      </c>
      <c r="V133" s="11" t="s">
        <v>36</v>
      </c>
      <c r="W133" s="11" t="s">
        <v>81</v>
      </c>
      <c r="X133" s="11" t="s">
        <v>38</v>
      </c>
      <c r="Y133" s="10" t="n">
        <v>2</v>
      </c>
      <c r="Z133" s="11" t="s">
        <v>39</v>
      </c>
      <c r="AA133" s="11" t="s">
        <v>40</v>
      </c>
    </row>
    <row r="134" customFormat="false" ht="14.25" hidden="false" customHeight="true" outlineLevel="0" collapsed="false">
      <c r="B134" s="9" t="n">
        <f aca="false">C134*1000+G134</f>
        <v>2034</v>
      </c>
      <c r="C134" s="10" t="n">
        <v>2</v>
      </c>
      <c r="D134" s="10" t="n">
        <v>2007</v>
      </c>
      <c r="E134" s="10" t="n">
        <v>7</v>
      </c>
      <c r="F134" s="11" t="s">
        <v>29</v>
      </c>
      <c r="G134" s="12" t="n">
        <v>34</v>
      </c>
      <c r="H134" s="13" t="n">
        <v>785.48</v>
      </c>
      <c r="I134" s="14" t="n">
        <v>252927.84</v>
      </c>
      <c r="J134" s="14" t="s">
        <v>30</v>
      </c>
      <c r="K134" s="14"/>
      <c r="L134" s="11" t="s">
        <v>403</v>
      </c>
      <c r="M134" s="11" t="s">
        <v>32</v>
      </c>
      <c r="N134" s="15" t="s">
        <v>404</v>
      </c>
      <c r="O134" s="16" t="s">
        <v>405</v>
      </c>
      <c r="P134" s="10" t="n">
        <f aca="false">IF((D134-R134)=0," ",D134-R134)</f>
        <v>55</v>
      </c>
      <c r="Q134" s="10" t="str">
        <f aca="false">IF(P134&lt;26,"18-25",IF(P134&lt;36,"26-35",IF(P134&lt;46,"36-45",IF(P134&lt;56,"46-55",IF(P134&lt;66,"56-65","65+")))))</f>
        <v>46-55</v>
      </c>
      <c r="R134" s="1" t="n">
        <v>1952</v>
      </c>
      <c r="S134" s="10" t="n">
        <v>5</v>
      </c>
      <c r="T134" s="10" t="n">
        <v>15</v>
      </c>
      <c r="U134" s="11" t="s">
        <v>20</v>
      </c>
      <c r="V134" s="11" t="s">
        <v>36</v>
      </c>
      <c r="W134" s="11" t="s">
        <v>97</v>
      </c>
      <c r="X134" s="11" t="s">
        <v>38</v>
      </c>
      <c r="Y134" s="10" t="n">
        <v>2</v>
      </c>
      <c r="Z134" s="11" t="s">
        <v>47</v>
      </c>
      <c r="AA134" s="11" t="s">
        <v>48</v>
      </c>
    </row>
    <row r="135" customFormat="false" ht="14.25" hidden="false" customHeight="true" outlineLevel="0" collapsed="false">
      <c r="B135" s="9" t="n">
        <f aca="false">C135*1000+G135</f>
        <v>3021</v>
      </c>
      <c r="C135" s="10" t="n">
        <v>3</v>
      </c>
      <c r="D135" s="10" t="n">
        <v>2007</v>
      </c>
      <c r="E135" s="17" t="n">
        <v>7</v>
      </c>
      <c r="F135" s="11" t="s">
        <v>29</v>
      </c>
      <c r="G135" s="10" t="n">
        <v>21</v>
      </c>
      <c r="H135" s="13" t="n">
        <v>781.0684</v>
      </c>
      <c r="I135" s="14" t="n">
        <v>225290.2204</v>
      </c>
      <c r="J135" s="14" t="s">
        <v>30</v>
      </c>
      <c r="K135" s="14"/>
      <c r="L135" s="11" t="s">
        <v>406</v>
      </c>
      <c r="M135" s="11" t="s">
        <v>32</v>
      </c>
      <c r="N135" s="15" t="s">
        <v>407</v>
      </c>
      <c r="O135" s="16" t="s">
        <v>408</v>
      </c>
      <c r="P135" s="10" t="n">
        <f aca="false">IF((D135-R135)=0," ",D135-R135)</f>
        <v>55</v>
      </c>
      <c r="Q135" s="10" t="str">
        <f aca="false">IF(P135&lt;26,"18-25",IF(P135&lt;36,"26-35",IF(P135&lt;46,"36-45",IF(P135&lt;56,"46-55",IF(P135&lt;66,"56-65","65+")))))</f>
        <v>46-55</v>
      </c>
      <c r="R135" s="1" t="n">
        <v>1952</v>
      </c>
      <c r="S135" s="10" t="n">
        <v>6</v>
      </c>
      <c r="T135" s="10" t="n">
        <v>18</v>
      </c>
      <c r="U135" s="11" t="s">
        <v>35</v>
      </c>
      <c r="V135" s="11" t="s">
        <v>36</v>
      </c>
      <c r="W135" s="11" t="s">
        <v>37</v>
      </c>
      <c r="X135" s="11" t="s">
        <v>38</v>
      </c>
      <c r="Y135" s="10" t="n">
        <v>3</v>
      </c>
      <c r="Z135" s="11" t="s">
        <v>39</v>
      </c>
      <c r="AA135" s="11" t="s">
        <v>40</v>
      </c>
    </row>
    <row r="136" customFormat="false" ht="14.25" hidden="false" customHeight="true" outlineLevel="0" collapsed="false">
      <c r="B136" s="9" t="n">
        <f aca="false">C136*1000+G136</f>
        <v>5021</v>
      </c>
      <c r="C136" s="10" t="n">
        <v>5</v>
      </c>
      <c r="D136" s="10" t="n">
        <v>2008</v>
      </c>
      <c r="E136" s="10" t="n">
        <v>12</v>
      </c>
      <c r="F136" s="11" t="s">
        <v>29</v>
      </c>
      <c r="G136" s="12" t="n">
        <v>21</v>
      </c>
      <c r="H136" s="13" t="n">
        <v>798.2844</v>
      </c>
      <c r="I136" s="14" t="n">
        <v>234750.586</v>
      </c>
      <c r="J136" s="14" t="s">
        <v>30</v>
      </c>
      <c r="K136" s="14"/>
      <c r="L136" s="11" t="s">
        <v>409</v>
      </c>
      <c r="M136" s="11" t="s">
        <v>32</v>
      </c>
      <c r="N136" s="15" t="s">
        <v>410</v>
      </c>
      <c r="O136" s="16" t="s">
        <v>411</v>
      </c>
      <c r="P136" s="10" t="n">
        <f aca="false">IF((D136-R136)=0," ",D136-R136)</f>
        <v>55</v>
      </c>
      <c r="Q136" s="10" t="str">
        <f aca="false">IF(P136&lt;26,"18-25",IF(P136&lt;36,"26-35",IF(P136&lt;46,"36-45",IF(P136&lt;56,"46-55",IF(P136&lt;66,"56-65","65+")))))</f>
        <v>46-55</v>
      </c>
      <c r="R136" s="1" t="n">
        <v>1953</v>
      </c>
      <c r="S136" s="10" t="n">
        <v>2</v>
      </c>
      <c r="T136" s="10" t="n">
        <v>3</v>
      </c>
      <c r="U136" s="11" t="s">
        <v>20</v>
      </c>
      <c r="V136" s="11" t="s">
        <v>36</v>
      </c>
      <c r="W136" s="11" t="s">
        <v>81</v>
      </c>
      <c r="X136" s="11" t="s">
        <v>52</v>
      </c>
      <c r="Y136" s="10" t="n">
        <v>2</v>
      </c>
      <c r="Z136" s="11" t="s">
        <v>39</v>
      </c>
      <c r="AA136" s="11" t="s">
        <v>40</v>
      </c>
    </row>
    <row r="137" customFormat="false" ht="14.25" hidden="false" customHeight="true" outlineLevel="0" collapsed="false">
      <c r="B137" s="9" t="n">
        <f aca="false">C137*1000+G137</f>
        <v>5022</v>
      </c>
      <c r="C137" s="10" t="n">
        <v>5</v>
      </c>
      <c r="D137" s="10" t="n">
        <v>2008</v>
      </c>
      <c r="E137" s="10" t="n">
        <v>12</v>
      </c>
      <c r="F137" s="11" t="s">
        <v>29</v>
      </c>
      <c r="G137" s="12" t="n">
        <v>22</v>
      </c>
      <c r="H137" s="13" t="n">
        <v>798.2844</v>
      </c>
      <c r="I137" s="14" t="n">
        <v>287466.4116</v>
      </c>
      <c r="J137" s="14" t="s">
        <v>30</v>
      </c>
      <c r="K137" s="14"/>
      <c r="L137" s="11" t="s">
        <v>409</v>
      </c>
      <c r="M137" s="11" t="s">
        <v>32</v>
      </c>
      <c r="N137" s="15" t="s">
        <v>410</v>
      </c>
      <c r="O137" s="16" t="s">
        <v>411</v>
      </c>
      <c r="P137" s="10" t="n">
        <f aca="false">IF((D137-R137)=0," ",D137-R137)</f>
        <v>55</v>
      </c>
      <c r="Q137" s="10" t="str">
        <f aca="false">IF(P137&lt;26,"18-25",IF(P137&lt;36,"26-35",IF(P137&lt;46,"36-45",IF(P137&lt;56,"46-55",IF(P137&lt;66,"56-65","65+")))))</f>
        <v>46-55</v>
      </c>
      <c r="R137" s="1" t="n">
        <v>1953</v>
      </c>
      <c r="S137" s="10" t="n">
        <v>2</v>
      </c>
      <c r="T137" s="10" t="n">
        <v>3</v>
      </c>
      <c r="U137" s="11" t="s">
        <v>20</v>
      </c>
      <c r="V137" s="11" t="s">
        <v>36</v>
      </c>
      <c r="W137" s="11" t="s">
        <v>81</v>
      </c>
      <c r="X137" s="11" t="s">
        <v>52</v>
      </c>
      <c r="Y137" s="10" t="n">
        <v>2</v>
      </c>
      <c r="Z137" s="11" t="s">
        <v>39</v>
      </c>
      <c r="AA137" s="11" t="s">
        <v>40</v>
      </c>
    </row>
    <row r="138" customFormat="false" ht="14.25" hidden="false" customHeight="true" outlineLevel="0" collapsed="false">
      <c r="B138" s="9" t="n">
        <f aca="false">C138*1000+G138</f>
        <v>1044</v>
      </c>
      <c r="C138" s="10" t="n">
        <v>1</v>
      </c>
      <c r="D138" s="10" t="n">
        <v>2004</v>
      </c>
      <c r="E138" s="10" t="n">
        <v>6</v>
      </c>
      <c r="F138" s="11" t="s">
        <v>29</v>
      </c>
      <c r="G138" s="12" t="n">
        <v>44</v>
      </c>
      <c r="H138" s="13" t="n">
        <v>827.8744</v>
      </c>
      <c r="I138" s="14" t="n">
        <v>229464.7112</v>
      </c>
      <c r="J138" s="14" t="s">
        <v>30</v>
      </c>
      <c r="K138" s="14"/>
      <c r="L138" s="11" t="s">
        <v>412</v>
      </c>
      <c r="M138" s="11" t="s">
        <v>32</v>
      </c>
      <c r="N138" s="15" t="s">
        <v>413</v>
      </c>
      <c r="O138" s="16" t="s">
        <v>414</v>
      </c>
      <c r="P138" s="10" t="n">
        <f aca="false">IF((D138-R138)=0," ",D138-R138)</f>
        <v>56</v>
      </c>
      <c r="Q138" s="10" t="str">
        <f aca="false">IF(P138&lt;26,"18-25",IF(P138&lt;36,"26-35",IF(P138&lt;46,"36-45",IF(P138&lt;56,"46-55",IF(P138&lt;66,"56-65","65+")))))</f>
        <v>56-65</v>
      </c>
      <c r="R138" s="1" t="n">
        <v>1948</v>
      </c>
      <c r="S138" s="10" t="n">
        <v>4</v>
      </c>
      <c r="T138" s="10" t="n">
        <v>23</v>
      </c>
      <c r="U138" s="11" t="s">
        <v>35</v>
      </c>
      <c r="V138" s="11" t="s">
        <v>36</v>
      </c>
      <c r="W138" s="11" t="s">
        <v>37</v>
      </c>
      <c r="X138" s="11" t="s">
        <v>38</v>
      </c>
      <c r="Y138" s="10" t="n">
        <v>5</v>
      </c>
      <c r="Z138" s="11" t="s">
        <v>39</v>
      </c>
      <c r="AA138" s="11" t="s">
        <v>40</v>
      </c>
    </row>
    <row r="139" customFormat="false" ht="14.25" hidden="false" customHeight="true" outlineLevel="0" collapsed="false">
      <c r="B139" s="9" t="n">
        <f aca="false">C139*1000+G139</f>
        <v>1043</v>
      </c>
      <c r="C139" s="10" t="n">
        <v>1</v>
      </c>
      <c r="D139" s="10" t="n">
        <v>2004</v>
      </c>
      <c r="E139" s="10" t="n">
        <v>6</v>
      </c>
      <c r="F139" s="11" t="s">
        <v>29</v>
      </c>
      <c r="G139" s="12" t="n">
        <v>43</v>
      </c>
      <c r="H139" s="13" t="n">
        <v>1160.3584</v>
      </c>
      <c r="I139" s="14" t="n">
        <v>377313.5552</v>
      </c>
      <c r="J139" s="14" t="s">
        <v>30</v>
      </c>
      <c r="K139" s="14"/>
      <c r="L139" s="11" t="s">
        <v>415</v>
      </c>
      <c r="M139" s="11" t="s">
        <v>32</v>
      </c>
      <c r="N139" s="15" t="s">
        <v>416</v>
      </c>
      <c r="O139" s="16" t="s">
        <v>417</v>
      </c>
      <c r="P139" s="10" t="n">
        <f aca="false">IF((D139-R139)=0," ",D139-R139)</f>
        <v>56</v>
      </c>
      <c r="Q139" s="10" t="str">
        <f aca="false">IF(P139&lt;26,"18-25",IF(P139&lt;36,"26-35",IF(P139&lt;46,"36-45",IF(P139&lt;56,"46-55",IF(P139&lt;66,"56-65","65+")))))</f>
        <v>56-65</v>
      </c>
      <c r="R139" s="1" t="n">
        <v>1948</v>
      </c>
      <c r="S139" s="10" t="n">
        <v>4</v>
      </c>
      <c r="T139" s="10" t="n">
        <v>23</v>
      </c>
      <c r="U139" s="11" t="s">
        <v>35</v>
      </c>
      <c r="V139" s="11" t="s">
        <v>36</v>
      </c>
      <c r="W139" s="11" t="s">
        <v>37</v>
      </c>
      <c r="X139" s="11" t="s">
        <v>38</v>
      </c>
      <c r="Y139" s="10" t="n">
        <v>5</v>
      </c>
      <c r="Z139" s="11" t="s">
        <v>39</v>
      </c>
      <c r="AA139" s="11" t="s">
        <v>40</v>
      </c>
    </row>
    <row r="140" customFormat="false" ht="14.25" hidden="false" customHeight="true" outlineLevel="0" collapsed="false">
      <c r="B140" s="9" t="n">
        <f aca="false">C140*1000+G140</f>
        <v>1027</v>
      </c>
      <c r="C140" s="10" t="n">
        <v>1</v>
      </c>
      <c r="D140" s="10" t="n">
        <v>2005</v>
      </c>
      <c r="E140" s="10" t="n">
        <v>8</v>
      </c>
      <c r="F140" s="11" t="s">
        <v>29</v>
      </c>
      <c r="G140" s="12" t="n">
        <v>27</v>
      </c>
      <c r="H140" s="13" t="n">
        <v>827.8744</v>
      </c>
      <c r="I140" s="14" t="n">
        <v>276759.18</v>
      </c>
      <c r="J140" s="14" t="s">
        <v>30</v>
      </c>
      <c r="K140" s="14"/>
      <c r="L140" s="11" t="s">
        <v>418</v>
      </c>
      <c r="M140" s="11" t="s">
        <v>32</v>
      </c>
      <c r="N140" s="15" t="s">
        <v>419</v>
      </c>
      <c r="O140" s="16" t="s">
        <v>420</v>
      </c>
      <c r="P140" s="10" t="n">
        <f aca="false">IF((D140-R140)=0," ",D140-R140)</f>
        <v>56</v>
      </c>
      <c r="Q140" s="10" t="str">
        <f aca="false">IF(P140&lt;26,"18-25",IF(P140&lt;36,"26-35",IF(P140&lt;46,"36-45",IF(P140&lt;56,"46-55",IF(P140&lt;66,"56-65","65+")))))</f>
        <v>56-65</v>
      </c>
      <c r="R140" s="1" t="n">
        <v>1949</v>
      </c>
      <c r="S140" s="10" t="n">
        <v>11</v>
      </c>
      <c r="T140" s="10" t="n">
        <v>14</v>
      </c>
      <c r="U140" s="11" t="s">
        <v>20</v>
      </c>
      <c r="V140" s="11" t="s">
        <v>36</v>
      </c>
      <c r="W140" s="11" t="s">
        <v>37</v>
      </c>
      <c r="X140" s="11" t="s">
        <v>38</v>
      </c>
      <c r="Y140" s="10" t="n">
        <v>3</v>
      </c>
      <c r="Z140" s="11" t="s">
        <v>39</v>
      </c>
      <c r="AA140" s="11" t="s">
        <v>56</v>
      </c>
    </row>
    <row r="141" customFormat="false" ht="14.25" hidden="false" customHeight="true" outlineLevel="0" collapsed="false">
      <c r="B141" s="9" t="n">
        <f aca="false">C141*1000+G141</f>
        <v>2023</v>
      </c>
      <c r="C141" s="10" t="n">
        <v>2</v>
      </c>
      <c r="D141" s="10" t="n">
        <v>2005</v>
      </c>
      <c r="E141" s="10" t="n">
        <v>12</v>
      </c>
      <c r="F141" s="11" t="s">
        <v>29</v>
      </c>
      <c r="G141" s="12" t="n">
        <v>23</v>
      </c>
      <c r="H141" s="13" t="n">
        <v>723.8252</v>
      </c>
      <c r="I141" s="14" t="n">
        <v>219373.4056</v>
      </c>
      <c r="J141" s="14" t="s">
        <v>30</v>
      </c>
      <c r="K141" s="14"/>
      <c r="L141" s="11" t="s">
        <v>421</v>
      </c>
      <c r="M141" s="11" t="s">
        <v>32</v>
      </c>
      <c r="N141" s="15" t="s">
        <v>422</v>
      </c>
      <c r="O141" s="16" t="s">
        <v>423</v>
      </c>
      <c r="P141" s="10" t="n">
        <f aca="false">IF((D141-R141)=0," ",D141-R141)</f>
        <v>56</v>
      </c>
      <c r="Q141" s="10" t="str">
        <f aca="false">IF(P141&lt;26,"18-25",IF(P141&lt;36,"26-35",IF(P141&lt;46,"36-45",IF(P141&lt;56,"46-55",IF(P141&lt;66,"56-65","65+")))))</f>
        <v>56-65</v>
      </c>
      <c r="R141" s="1" t="n">
        <v>1949</v>
      </c>
      <c r="S141" s="10" t="n">
        <v>1</v>
      </c>
      <c r="T141" s="10" t="n">
        <v>16</v>
      </c>
      <c r="U141" s="11" t="s">
        <v>35</v>
      </c>
      <c r="V141" s="11" t="s">
        <v>36</v>
      </c>
      <c r="W141" s="11" t="s">
        <v>37</v>
      </c>
      <c r="X141" s="11" t="s">
        <v>52</v>
      </c>
      <c r="Y141" s="10" t="n">
        <v>3</v>
      </c>
      <c r="Z141" s="11" t="s">
        <v>39</v>
      </c>
      <c r="AA141" s="11" t="s">
        <v>40</v>
      </c>
    </row>
    <row r="142" customFormat="false" ht="14.25" hidden="false" customHeight="true" outlineLevel="0" collapsed="false">
      <c r="B142" s="9" t="n">
        <f aca="false">C142*1000+G142</f>
        <v>5046</v>
      </c>
      <c r="C142" s="10" t="n">
        <v>5</v>
      </c>
      <c r="D142" s="10" t="n">
        <v>2007</v>
      </c>
      <c r="E142" s="10" t="n">
        <v>11</v>
      </c>
      <c r="F142" s="11" t="s">
        <v>29</v>
      </c>
      <c r="G142" s="12" t="n">
        <v>46</v>
      </c>
      <c r="H142" s="13" t="n">
        <v>798.2844</v>
      </c>
      <c r="I142" s="14" t="n">
        <v>230216.2192</v>
      </c>
      <c r="J142" s="14" t="s">
        <v>30</v>
      </c>
      <c r="K142" s="14"/>
      <c r="L142" s="11" t="s">
        <v>424</v>
      </c>
      <c r="M142" s="11" t="s">
        <v>32</v>
      </c>
      <c r="N142" s="15" t="s">
        <v>425</v>
      </c>
      <c r="O142" s="16" t="s">
        <v>426</v>
      </c>
      <c r="P142" s="10" t="n">
        <f aca="false">IF((D142-R142)=0," ",D142-R142)</f>
        <v>56</v>
      </c>
      <c r="Q142" s="10" t="str">
        <f aca="false">IF(P142&lt;26,"18-25",IF(P142&lt;36,"26-35",IF(P142&lt;46,"36-45",IF(P142&lt;56,"46-55",IF(P142&lt;66,"56-65","65+")))))</f>
        <v>56-65</v>
      </c>
      <c r="R142" s="1" t="n">
        <v>1951</v>
      </c>
      <c r="S142" s="10" t="n">
        <v>11</v>
      </c>
      <c r="T142" s="10" t="n">
        <v>10</v>
      </c>
      <c r="U142" s="11" t="s">
        <v>20</v>
      </c>
      <c r="V142" s="11" t="s">
        <v>36</v>
      </c>
      <c r="W142" s="11" t="s">
        <v>37</v>
      </c>
      <c r="X142" s="11" t="s">
        <v>38</v>
      </c>
      <c r="Y142" s="10" t="n">
        <v>5</v>
      </c>
      <c r="Z142" s="11" t="s">
        <v>39</v>
      </c>
      <c r="AA142" s="11" t="s">
        <v>40</v>
      </c>
    </row>
    <row r="143" customFormat="false" ht="14.25" hidden="false" customHeight="true" outlineLevel="0" collapsed="false">
      <c r="B143" s="9" t="n">
        <f aca="false">C143*1000+G143</f>
        <v>1002</v>
      </c>
      <c r="C143" s="10" t="n">
        <v>1</v>
      </c>
      <c r="D143" s="10" t="n">
        <v>2004</v>
      </c>
      <c r="E143" s="10" t="n">
        <v>3</v>
      </c>
      <c r="F143" s="11" t="s">
        <v>190</v>
      </c>
      <c r="G143" s="12" t="n">
        <v>2</v>
      </c>
      <c r="H143" s="13" t="n">
        <v>1238.5836</v>
      </c>
      <c r="I143" s="14" t="n">
        <v>410932.6732</v>
      </c>
      <c r="J143" s="14" t="s">
        <v>30</v>
      </c>
      <c r="K143" s="14"/>
      <c r="L143" s="11" t="s">
        <v>427</v>
      </c>
      <c r="M143" s="11" t="s">
        <v>32</v>
      </c>
      <c r="N143" s="1" t="s">
        <v>428</v>
      </c>
      <c r="O143" s="1" t="s">
        <v>429</v>
      </c>
      <c r="P143" s="10" t="n">
        <f aca="false">IF((D143-R143)=0," ",D143-R143)</f>
        <v>57</v>
      </c>
      <c r="Q143" s="10" t="str">
        <f aca="false">IF(P143&lt;26,"18-25",IF(P143&lt;36,"26-35",IF(P143&lt;46,"36-45",IF(P143&lt;56,"46-55",IF(P143&lt;66,"56-65","65+")))))</f>
        <v>56-65</v>
      </c>
      <c r="R143" s="1" t="n">
        <v>1947</v>
      </c>
      <c r="S143" s="10" t="n">
        <v>2</v>
      </c>
      <c r="T143" s="10" t="n">
        <v>13</v>
      </c>
      <c r="U143" s="11" t="s">
        <v>20</v>
      </c>
      <c r="V143" s="11" t="s">
        <v>36</v>
      </c>
      <c r="W143" s="11" t="s">
        <v>37</v>
      </c>
      <c r="X143" s="11" t="s">
        <v>52</v>
      </c>
      <c r="Y143" s="10" t="n">
        <v>5</v>
      </c>
      <c r="Z143" s="11" t="s">
        <v>47</v>
      </c>
      <c r="AA143" s="11" t="s">
        <v>40</v>
      </c>
    </row>
    <row r="144" customFormat="false" ht="14.25" hidden="false" customHeight="true" outlineLevel="0" collapsed="false">
      <c r="B144" s="9" t="n">
        <f aca="false">C144*1000+G144</f>
        <v>2030</v>
      </c>
      <c r="C144" s="10" t="n">
        <v>2</v>
      </c>
      <c r="D144" s="10" t="n">
        <v>2005</v>
      </c>
      <c r="E144" s="10" t="n">
        <v>12</v>
      </c>
      <c r="F144" s="11" t="s">
        <v>29</v>
      </c>
      <c r="G144" s="12" t="n">
        <v>30</v>
      </c>
      <c r="H144" s="13" t="n">
        <v>723.8252</v>
      </c>
      <c r="I144" s="14" t="n">
        <v>214341.3364</v>
      </c>
      <c r="J144" s="14" t="s">
        <v>30</v>
      </c>
      <c r="K144" s="14"/>
      <c r="L144" s="11" t="s">
        <v>430</v>
      </c>
      <c r="M144" s="11" t="s">
        <v>32</v>
      </c>
      <c r="N144" s="1" t="s">
        <v>431</v>
      </c>
      <c r="O144" s="1" t="s">
        <v>432</v>
      </c>
      <c r="P144" s="10" t="n">
        <f aca="false">IF((D144-R144)=0," ",D144-R144)</f>
        <v>57</v>
      </c>
      <c r="Q144" s="10" t="str">
        <f aca="false">IF(P144&lt;26,"18-25",IF(P144&lt;36,"26-35",IF(P144&lt;46,"36-45",IF(P144&lt;56,"46-55",IF(P144&lt;66,"56-65","65+")))))</f>
        <v>56-65</v>
      </c>
      <c r="R144" s="1" t="n">
        <v>1948</v>
      </c>
      <c r="S144" s="10" t="n">
        <v>2</v>
      </c>
      <c r="T144" s="10" t="n">
        <v>20</v>
      </c>
      <c r="U144" s="11" t="s">
        <v>20</v>
      </c>
      <c r="V144" s="11" t="s">
        <v>36</v>
      </c>
      <c r="W144" s="11" t="s">
        <v>119</v>
      </c>
      <c r="X144" s="11" t="s">
        <v>38</v>
      </c>
      <c r="Y144" s="10" t="n">
        <v>4</v>
      </c>
      <c r="Z144" s="11" t="s">
        <v>39</v>
      </c>
      <c r="AA144" s="11" t="s">
        <v>48</v>
      </c>
    </row>
    <row r="145" customFormat="false" ht="14.25" hidden="false" customHeight="true" outlineLevel="0" collapsed="false">
      <c r="B145" s="9" t="n">
        <f aca="false">C145*1000+G145</f>
        <v>3050</v>
      </c>
      <c r="C145" s="10" t="n">
        <v>3</v>
      </c>
      <c r="D145" s="10" t="n">
        <v>2006</v>
      </c>
      <c r="E145" s="17" t="n">
        <v>11</v>
      </c>
      <c r="F145" s="11" t="s">
        <v>29</v>
      </c>
      <c r="G145" s="10" t="n">
        <v>50</v>
      </c>
      <c r="H145" s="13" t="n">
        <v>977.8688</v>
      </c>
      <c r="I145" s="14" t="n">
        <v>248274.3136</v>
      </c>
      <c r="J145" s="14" t="s">
        <v>30</v>
      </c>
      <c r="K145" s="14"/>
      <c r="L145" s="11" t="s">
        <v>433</v>
      </c>
      <c r="M145" s="11" t="s">
        <v>32</v>
      </c>
      <c r="N145" s="1" t="s">
        <v>434</v>
      </c>
      <c r="O145" s="1" t="s">
        <v>435</v>
      </c>
      <c r="P145" s="10" t="n">
        <f aca="false">IF((D145-R145)=0," ",D145-R145)</f>
        <v>57</v>
      </c>
      <c r="Q145" s="10" t="str">
        <f aca="false">IF(P145&lt;26,"18-25",IF(P145&lt;36,"26-35",IF(P145&lt;46,"36-45",IF(P145&lt;56,"46-55",IF(P145&lt;66,"56-65","65+")))))</f>
        <v>56-65</v>
      </c>
      <c r="R145" s="1" t="n">
        <v>1949</v>
      </c>
      <c r="S145" s="10" t="n">
        <v>6</v>
      </c>
      <c r="T145" s="10" t="n">
        <v>22</v>
      </c>
      <c r="U145" s="11" t="s">
        <v>35</v>
      </c>
      <c r="V145" s="11" t="s">
        <v>221</v>
      </c>
      <c r="W145" s="11"/>
      <c r="X145" s="11" t="s">
        <v>38</v>
      </c>
      <c r="Y145" s="10" t="n">
        <v>3</v>
      </c>
      <c r="Z145" s="11" t="s">
        <v>47</v>
      </c>
      <c r="AA145" s="11" t="s">
        <v>56</v>
      </c>
    </row>
    <row r="146" customFormat="false" ht="14.25" hidden="false" customHeight="true" outlineLevel="0" collapsed="false">
      <c r="B146" s="9" t="n">
        <f aca="false">C146*1000+G146</f>
        <v>5050</v>
      </c>
      <c r="C146" s="10" t="n">
        <v>5</v>
      </c>
      <c r="D146" s="10" t="n">
        <v>2007</v>
      </c>
      <c r="E146" s="10" t="n">
        <v>11</v>
      </c>
      <c r="F146" s="11" t="s">
        <v>29</v>
      </c>
      <c r="G146" s="12" t="n">
        <v>50</v>
      </c>
      <c r="H146" s="13" t="n">
        <v>1093.0008</v>
      </c>
      <c r="I146" s="14" t="n">
        <v>390494.2712</v>
      </c>
      <c r="J146" s="14" t="s">
        <v>30</v>
      </c>
      <c r="K146" s="14"/>
      <c r="L146" s="11" t="s">
        <v>436</v>
      </c>
      <c r="M146" s="11" t="s">
        <v>32</v>
      </c>
      <c r="N146" s="15" t="s">
        <v>437</v>
      </c>
      <c r="O146" s="16" t="s">
        <v>438</v>
      </c>
      <c r="P146" s="10" t="n">
        <f aca="false">IF((D146-R146)=0," ",D146-R146)</f>
        <v>57</v>
      </c>
      <c r="Q146" s="10" t="str">
        <f aca="false">IF(P146&lt;26,"18-25",IF(P146&lt;36,"26-35",IF(P146&lt;46,"36-45",IF(P146&lt;56,"46-55",IF(P146&lt;66,"56-65","65+")))))</f>
        <v>56-65</v>
      </c>
      <c r="R146" s="1" t="n">
        <v>1950</v>
      </c>
      <c r="S146" s="10" t="n">
        <v>15</v>
      </c>
      <c r="T146" s="10" t="n">
        <v>2</v>
      </c>
      <c r="U146" s="11" t="s">
        <v>35</v>
      </c>
      <c r="V146" s="11" t="s">
        <v>36</v>
      </c>
      <c r="W146" s="11" t="s">
        <v>81</v>
      </c>
      <c r="X146" s="11" t="s">
        <v>38</v>
      </c>
      <c r="Y146" s="10" t="n">
        <v>3</v>
      </c>
      <c r="Z146" s="11" t="s">
        <v>39</v>
      </c>
      <c r="AA146" s="11" t="s">
        <v>40</v>
      </c>
    </row>
    <row r="147" customFormat="false" ht="14.25" hidden="false" customHeight="true" outlineLevel="0" collapsed="false">
      <c r="B147" s="9" t="n">
        <f aca="false">C147*1000+G147</f>
        <v>2039</v>
      </c>
      <c r="C147" s="10" t="n">
        <v>2</v>
      </c>
      <c r="D147" s="10" t="n">
        <v>2006</v>
      </c>
      <c r="E147" s="10" t="n">
        <v>8</v>
      </c>
      <c r="F147" s="11" t="s">
        <v>29</v>
      </c>
      <c r="G147" s="12" t="n">
        <v>39</v>
      </c>
      <c r="H147" s="13" t="n">
        <v>927.8348</v>
      </c>
      <c r="I147" s="14" t="n">
        <v>293876.2748</v>
      </c>
      <c r="J147" s="14" t="s">
        <v>30</v>
      </c>
      <c r="K147" s="14"/>
      <c r="L147" s="11" t="s">
        <v>439</v>
      </c>
      <c r="M147" s="11" t="s">
        <v>32</v>
      </c>
      <c r="N147" s="15" t="s">
        <v>440</v>
      </c>
      <c r="O147" s="16" t="s">
        <v>441</v>
      </c>
      <c r="P147" s="10" t="n">
        <f aca="false">IF((D147-R147)=0," ",D147-R147)</f>
        <v>59</v>
      </c>
      <c r="Q147" s="10" t="str">
        <f aca="false">IF(P147&lt;26,"18-25",IF(P147&lt;36,"26-35",IF(P147&lt;46,"36-45",IF(P147&lt;56,"46-55",IF(P147&lt;66,"56-65","65+")))))</f>
        <v>56-65</v>
      </c>
      <c r="R147" s="1" t="n">
        <v>1947</v>
      </c>
      <c r="S147" s="10" t="n">
        <v>4</v>
      </c>
      <c r="T147" s="10" t="n">
        <v>27</v>
      </c>
      <c r="U147" s="11" t="s">
        <v>35</v>
      </c>
      <c r="V147" s="11" t="s">
        <v>36</v>
      </c>
      <c r="W147" s="11" t="s">
        <v>67</v>
      </c>
      <c r="X147" s="11" t="s">
        <v>38</v>
      </c>
      <c r="Y147" s="10" t="n">
        <v>4</v>
      </c>
      <c r="Z147" s="11" t="s">
        <v>47</v>
      </c>
      <c r="AA147" s="11" t="s">
        <v>40</v>
      </c>
    </row>
    <row r="148" customFormat="false" ht="14.25" hidden="false" customHeight="true" outlineLevel="0" collapsed="false">
      <c r="B148" s="9" t="n">
        <f aca="false">C148*1000+G148</f>
        <v>2008</v>
      </c>
      <c r="C148" s="10" t="n">
        <v>2</v>
      </c>
      <c r="D148" s="10" t="n">
        <v>2007</v>
      </c>
      <c r="E148" s="10" t="n">
        <v>3</v>
      </c>
      <c r="F148" s="11" t="s">
        <v>29</v>
      </c>
      <c r="G148" s="12" t="n">
        <v>8</v>
      </c>
      <c r="H148" s="13" t="n">
        <v>701.6596</v>
      </c>
      <c r="I148" s="14" t="n">
        <v>204286.6668</v>
      </c>
      <c r="J148" s="14" t="s">
        <v>30</v>
      </c>
      <c r="K148" s="14"/>
      <c r="L148" s="11" t="s">
        <v>442</v>
      </c>
      <c r="M148" s="11" t="s">
        <v>32</v>
      </c>
      <c r="N148" s="15" t="s">
        <v>443</v>
      </c>
      <c r="O148" s="16" t="s">
        <v>444</v>
      </c>
      <c r="P148" s="10" t="n">
        <f aca="false">IF((D148-R148)=0," ",D148-R148)</f>
        <v>59</v>
      </c>
      <c r="Q148" s="10" t="str">
        <f aca="false">IF(P148&lt;26,"18-25",IF(P148&lt;36,"26-35",IF(P148&lt;46,"36-45",IF(P148&lt;56,"46-55",IF(P148&lt;66,"56-65","65+")))))</f>
        <v>56-65</v>
      </c>
      <c r="R148" s="1" t="n">
        <v>1948</v>
      </c>
      <c r="S148" s="10" t="n">
        <v>2</v>
      </c>
      <c r="T148" s="10" t="n">
        <v>23</v>
      </c>
      <c r="U148" s="11" t="s">
        <v>20</v>
      </c>
      <c r="V148" s="11" t="s">
        <v>36</v>
      </c>
      <c r="W148" s="11" t="s">
        <v>445</v>
      </c>
      <c r="X148" s="11" t="s">
        <v>38</v>
      </c>
      <c r="Y148" s="10" t="n">
        <v>3</v>
      </c>
      <c r="Z148" s="11" t="s">
        <v>39</v>
      </c>
      <c r="AA148" s="11" t="s">
        <v>56</v>
      </c>
    </row>
    <row r="149" customFormat="false" ht="14.25" hidden="false" customHeight="true" outlineLevel="0" collapsed="false">
      <c r="B149" s="9" t="n">
        <f aca="false">C149*1000+G149</f>
        <v>3019</v>
      </c>
      <c r="C149" s="10" t="n">
        <v>3</v>
      </c>
      <c r="D149" s="10" t="n">
        <v>2007</v>
      </c>
      <c r="E149" s="17" t="n">
        <v>9</v>
      </c>
      <c r="F149" s="11" t="s">
        <v>29</v>
      </c>
      <c r="G149" s="10" t="n">
        <v>19</v>
      </c>
      <c r="H149" s="13" t="n">
        <v>680.57</v>
      </c>
      <c r="I149" s="14" t="n">
        <v>230154.53</v>
      </c>
      <c r="J149" s="14" t="s">
        <v>30</v>
      </c>
      <c r="K149" s="14"/>
      <c r="L149" s="11" t="s">
        <v>446</v>
      </c>
      <c r="M149" s="11" t="s">
        <v>32</v>
      </c>
      <c r="N149" s="15" t="s">
        <v>447</v>
      </c>
      <c r="O149" s="16" t="s">
        <v>448</v>
      </c>
      <c r="P149" s="10" t="n">
        <f aca="false">IF((D149-R149)=0," ",D149-R149)</f>
        <v>59</v>
      </c>
      <c r="Q149" s="10" t="str">
        <f aca="false">IF(P149&lt;26,"18-25",IF(P149&lt;36,"26-35",IF(P149&lt;46,"36-45",IF(P149&lt;56,"46-55",IF(P149&lt;66,"56-65","65+")))))</f>
        <v>56-65</v>
      </c>
      <c r="R149" s="1" t="n">
        <v>1948</v>
      </c>
      <c r="S149" s="10" t="n">
        <v>11</v>
      </c>
      <c r="T149" s="10" t="n">
        <v>9</v>
      </c>
      <c r="U149" s="11" t="s">
        <v>35</v>
      </c>
      <c r="V149" s="11" t="s">
        <v>36</v>
      </c>
      <c r="W149" s="11" t="s">
        <v>74</v>
      </c>
      <c r="X149" s="11" t="s">
        <v>52</v>
      </c>
      <c r="Y149" s="10" t="n">
        <v>5</v>
      </c>
      <c r="Z149" s="11" t="s">
        <v>39</v>
      </c>
      <c r="AA149" s="11" t="s">
        <v>56</v>
      </c>
    </row>
    <row r="150" customFormat="false" ht="14.25" hidden="false" customHeight="true" outlineLevel="0" collapsed="false">
      <c r="B150" s="9" t="n">
        <f aca="false">C150*1000+G150</f>
        <v>2015</v>
      </c>
      <c r="C150" s="10" t="n">
        <v>2</v>
      </c>
      <c r="D150" s="10" t="n">
        <v>2006</v>
      </c>
      <c r="E150" s="10" t="n">
        <v>9</v>
      </c>
      <c r="F150" s="11" t="s">
        <v>29</v>
      </c>
      <c r="G150" s="12" t="n">
        <v>15</v>
      </c>
      <c r="H150" s="13" t="n">
        <v>723.9328</v>
      </c>
      <c r="I150" s="14" t="n">
        <v>228170.0256</v>
      </c>
      <c r="J150" s="14" t="s">
        <v>30</v>
      </c>
      <c r="K150" s="14"/>
      <c r="L150" s="11" t="s">
        <v>449</v>
      </c>
      <c r="M150" s="11" t="s">
        <v>32</v>
      </c>
      <c r="N150" s="15" t="s">
        <v>450</v>
      </c>
      <c r="O150" s="16" t="s">
        <v>451</v>
      </c>
      <c r="P150" s="10" t="n">
        <f aca="false">IF((D150-R150)=0," ",D150-R150)</f>
        <v>48</v>
      </c>
      <c r="Q150" s="10" t="str">
        <f aca="false">IF(P150&lt;26,"18-25",IF(P150&lt;36,"26-35",IF(P150&lt;46,"36-45",IF(P150&lt;56,"46-55",IF(P150&lt;66,"56-65","65+")))))</f>
        <v>46-55</v>
      </c>
      <c r="R150" s="1" t="n">
        <v>1958</v>
      </c>
      <c r="S150" s="10" t="n">
        <v>12</v>
      </c>
      <c r="T150" s="10" t="n">
        <v>20</v>
      </c>
      <c r="U150" s="11" t="s">
        <v>20</v>
      </c>
      <c r="V150" s="11" t="s">
        <v>36</v>
      </c>
      <c r="W150" s="11" t="s">
        <v>37</v>
      </c>
      <c r="X150" s="11" t="s">
        <v>38</v>
      </c>
      <c r="Y150" s="10" t="n">
        <v>4</v>
      </c>
      <c r="Z150" s="11" t="s">
        <v>39</v>
      </c>
      <c r="AA150" s="11" t="s">
        <v>56</v>
      </c>
    </row>
    <row r="151" customFormat="false" ht="14.25" hidden="false" customHeight="true" outlineLevel="0" collapsed="false">
      <c r="B151" s="9" t="n">
        <f aca="false">C151*1000+G151</f>
        <v>2033</v>
      </c>
      <c r="C151" s="10" t="n">
        <v>2</v>
      </c>
      <c r="D151" s="10" t="n">
        <v>2006</v>
      </c>
      <c r="E151" s="10" t="n">
        <v>9</v>
      </c>
      <c r="F151" s="11" t="s">
        <v>29</v>
      </c>
      <c r="G151" s="12" t="n">
        <v>33</v>
      </c>
      <c r="H151" s="13" t="n">
        <v>649.7964</v>
      </c>
      <c r="I151" s="14" t="n">
        <v>205085.4048</v>
      </c>
      <c r="J151" s="14" t="s">
        <v>30</v>
      </c>
      <c r="K151" s="14"/>
      <c r="L151" s="11" t="s">
        <v>449</v>
      </c>
      <c r="M151" s="11" t="s">
        <v>32</v>
      </c>
      <c r="N151" s="15" t="s">
        <v>450</v>
      </c>
      <c r="O151" s="16" t="s">
        <v>451</v>
      </c>
      <c r="P151" s="10" t="n">
        <f aca="false">IF((D151-R151)=0," ",D151-R151)</f>
        <v>48</v>
      </c>
      <c r="Q151" s="10" t="str">
        <f aca="false">IF(P151&lt;26,"18-25",IF(P151&lt;36,"26-35",IF(P151&lt;46,"36-45",IF(P151&lt;56,"46-55",IF(P151&lt;66,"56-65","65+")))))</f>
        <v>46-55</v>
      </c>
      <c r="R151" s="1" t="n">
        <v>1958</v>
      </c>
      <c r="S151" s="10" t="n">
        <v>12</v>
      </c>
      <c r="T151" s="10" t="n">
        <v>20</v>
      </c>
      <c r="U151" s="11" t="s">
        <v>20</v>
      </c>
      <c r="V151" s="11" t="s">
        <v>36</v>
      </c>
      <c r="W151" s="11" t="s">
        <v>37</v>
      </c>
      <c r="X151" s="11" t="s">
        <v>38</v>
      </c>
      <c r="Y151" s="10" t="n">
        <v>3</v>
      </c>
      <c r="Z151" s="11" t="s">
        <v>39</v>
      </c>
      <c r="AA151" s="11" t="s">
        <v>56</v>
      </c>
    </row>
    <row r="152" customFormat="false" ht="14.25" hidden="false" customHeight="true" outlineLevel="0" collapsed="false">
      <c r="B152" s="9" t="n">
        <f aca="false">C152*1000+G152</f>
        <v>2019</v>
      </c>
      <c r="C152" s="10" t="n">
        <v>2</v>
      </c>
      <c r="D152" s="10" t="n">
        <v>2007</v>
      </c>
      <c r="E152" s="10" t="n">
        <v>3</v>
      </c>
      <c r="F152" s="11" t="s">
        <v>29</v>
      </c>
      <c r="G152" s="12" t="n">
        <v>19</v>
      </c>
      <c r="H152" s="13" t="n">
        <v>649.7964</v>
      </c>
      <c r="I152" s="14" t="n">
        <v>177555.064</v>
      </c>
      <c r="J152" s="14" t="s">
        <v>30</v>
      </c>
      <c r="K152" s="14"/>
      <c r="L152" s="11" t="s">
        <v>452</v>
      </c>
      <c r="M152" s="11" t="s">
        <v>32</v>
      </c>
      <c r="N152" s="15" t="s">
        <v>453</v>
      </c>
      <c r="O152" s="16" t="s">
        <v>454</v>
      </c>
      <c r="P152" s="10" t="n">
        <f aca="false">IF((D152-R152)=0," ",D152-R152)</f>
        <v>60</v>
      </c>
      <c r="Q152" s="10" t="str">
        <f aca="false">IF(P152&lt;26,"18-25",IF(P152&lt;36,"26-35",IF(P152&lt;46,"36-45",IF(P152&lt;56,"46-55",IF(P152&lt;66,"56-65","65+")))))</f>
        <v>56-65</v>
      </c>
      <c r="R152" s="1" t="n">
        <v>1947</v>
      </c>
      <c r="S152" s="10" t="n">
        <v>5</v>
      </c>
      <c r="T152" s="10" t="n">
        <v>24</v>
      </c>
      <c r="U152" s="11" t="s">
        <v>20</v>
      </c>
      <c r="V152" s="11" t="s">
        <v>455</v>
      </c>
      <c r="W152" s="11"/>
      <c r="X152" s="11" t="s">
        <v>52</v>
      </c>
      <c r="Y152" s="10" t="n">
        <v>5</v>
      </c>
      <c r="Z152" s="11" t="s">
        <v>39</v>
      </c>
      <c r="AA152" s="11" t="s">
        <v>40</v>
      </c>
    </row>
    <row r="153" customFormat="false" ht="14.25" hidden="false" customHeight="true" outlineLevel="0" collapsed="false">
      <c r="B153" s="9" t="n">
        <f aca="false">C153*1000+G153</f>
        <v>2021</v>
      </c>
      <c r="C153" s="10" t="n">
        <v>2</v>
      </c>
      <c r="D153" s="10" t="n">
        <v>2007</v>
      </c>
      <c r="E153" s="10" t="n">
        <v>4</v>
      </c>
      <c r="F153" s="11" t="s">
        <v>29</v>
      </c>
      <c r="G153" s="12" t="n">
        <v>21</v>
      </c>
      <c r="H153" s="13" t="n">
        <v>785.48</v>
      </c>
      <c r="I153" s="14" t="n">
        <v>217748.48</v>
      </c>
      <c r="J153" s="14" t="s">
        <v>30</v>
      </c>
      <c r="K153" s="14"/>
      <c r="L153" s="11" t="s">
        <v>452</v>
      </c>
      <c r="M153" s="11" t="s">
        <v>32</v>
      </c>
      <c r="N153" s="15" t="s">
        <v>453</v>
      </c>
      <c r="O153" s="16" t="s">
        <v>454</v>
      </c>
      <c r="P153" s="10" t="n">
        <f aca="false">IF((D153-R153)=0," ",D153-R153)</f>
        <v>60</v>
      </c>
      <c r="Q153" s="10" t="str">
        <f aca="false">IF(P153&lt;26,"18-25",IF(P153&lt;36,"26-35",IF(P153&lt;46,"36-45",IF(P153&lt;56,"46-55",IF(P153&lt;66,"56-65","65+")))))</f>
        <v>56-65</v>
      </c>
      <c r="R153" s="1" t="n">
        <v>1947</v>
      </c>
      <c r="S153" s="10" t="n">
        <v>5</v>
      </c>
      <c r="T153" s="10" t="n">
        <v>24</v>
      </c>
      <c r="U153" s="11" t="s">
        <v>20</v>
      </c>
      <c r="V153" s="11" t="s">
        <v>455</v>
      </c>
      <c r="W153" s="11"/>
      <c r="X153" s="11" t="s">
        <v>52</v>
      </c>
      <c r="Y153" s="10" t="n">
        <v>5</v>
      </c>
      <c r="Z153" s="11" t="s">
        <v>39</v>
      </c>
      <c r="AA153" s="11" t="s">
        <v>40</v>
      </c>
    </row>
    <row r="154" customFormat="false" ht="14.25" hidden="false" customHeight="true" outlineLevel="0" collapsed="false">
      <c r="B154" s="9" t="n">
        <f aca="false">C154*1000+G154</f>
        <v>2027</v>
      </c>
      <c r="C154" s="10" t="n">
        <v>2</v>
      </c>
      <c r="D154" s="10" t="n">
        <v>2007</v>
      </c>
      <c r="E154" s="10" t="n">
        <v>4</v>
      </c>
      <c r="F154" s="11" t="s">
        <v>29</v>
      </c>
      <c r="G154" s="12" t="n">
        <v>27</v>
      </c>
      <c r="H154" s="13" t="n">
        <v>785.48</v>
      </c>
      <c r="I154" s="14" t="n">
        <v>247739.44</v>
      </c>
      <c r="J154" s="14" t="s">
        <v>30</v>
      </c>
      <c r="K154" s="14"/>
      <c r="L154" s="11" t="s">
        <v>452</v>
      </c>
      <c r="M154" s="11" t="s">
        <v>32</v>
      </c>
      <c r="N154" s="15" t="s">
        <v>453</v>
      </c>
      <c r="O154" s="16" t="s">
        <v>454</v>
      </c>
      <c r="P154" s="10" t="n">
        <f aca="false">IF((D154-R154)=0," ",D154-R154)</f>
        <v>60</v>
      </c>
      <c r="Q154" s="10" t="str">
        <f aca="false">IF(P154&lt;26,"18-25",IF(P154&lt;36,"26-35",IF(P154&lt;46,"36-45",IF(P154&lt;56,"46-55",IF(P154&lt;66,"56-65","65+")))))</f>
        <v>56-65</v>
      </c>
      <c r="R154" s="1" t="n">
        <v>1947</v>
      </c>
      <c r="S154" s="10" t="n">
        <v>5</v>
      </c>
      <c r="T154" s="10" t="n">
        <v>24</v>
      </c>
      <c r="U154" s="11" t="s">
        <v>20</v>
      </c>
      <c r="V154" s="11" t="s">
        <v>455</v>
      </c>
      <c r="W154" s="11"/>
      <c r="X154" s="11" t="s">
        <v>52</v>
      </c>
      <c r="Y154" s="10" t="n">
        <v>5</v>
      </c>
      <c r="Z154" s="11" t="s">
        <v>39</v>
      </c>
      <c r="AA154" s="11" t="s">
        <v>40</v>
      </c>
    </row>
    <row r="155" customFormat="false" ht="14.25" hidden="false" customHeight="true" outlineLevel="0" collapsed="false">
      <c r="B155" s="9" t="n">
        <f aca="false">C155*1000+G155</f>
        <v>2052</v>
      </c>
      <c r="C155" s="10" t="n">
        <v>2</v>
      </c>
      <c r="D155" s="10" t="n">
        <v>2007</v>
      </c>
      <c r="E155" s="10" t="n">
        <v>3</v>
      </c>
      <c r="F155" s="11" t="s">
        <v>29</v>
      </c>
      <c r="G155" s="12" t="n">
        <v>52</v>
      </c>
      <c r="H155" s="13" t="n">
        <v>1615.2912</v>
      </c>
      <c r="I155" s="14" t="n">
        <v>484458.0304</v>
      </c>
      <c r="J155" s="14" t="s">
        <v>30</v>
      </c>
      <c r="K155" s="14"/>
      <c r="L155" s="11" t="s">
        <v>452</v>
      </c>
      <c r="M155" s="11" t="s">
        <v>32</v>
      </c>
      <c r="N155" s="15" t="s">
        <v>453</v>
      </c>
      <c r="O155" s="16" t="s">
        <v>454</v>
      </c>
      <c r="P155" s="10" t="n">
        <f aca="false">IF((D155-R155)=0," ",D155-R155)</f>
        <v>60</v>
      </c>
      <c r="Q155" s="10" t="str">
        <f aca="false">IF(P155&lt;26,"18-25",IF(P155&lt;36,"26-35",IF(P155&lt;46,"36-45",IF(P155&lt;56,"46-55",IF(P155&lt;66,"56-65","65+")))))</f>
        <v>56-65</v>
      </c>
      <c r="R155" s="1" t="n">
        <v>1947</v>
      </c>
      <c r="S155" s="10" t="n">
        <v>5</v>
      </c>
      <c r="T155" s="10" t="n">
        <v>24</v>
      </c>
      <c r="U155" s="11" t="s">
        <v>20</v>
      </c>
      <c r="V155" s="11" t="s">
        <v>455</v>
      </c>
      <c r="W155" s="20"/>
      <c r="X155" s="11" t="s">
        <v>52</v>
      </c>
      <c r="Y155" s="10" t="n">
        <v>5</v>
      </c>
      <c r="Z155" s="11" t="s">
        <v>39</v>
      </c>
      <c r="AA155" s="20" t="s">
        <v>40</v>
      </c>
    </row>
    <row r="156" customFormat="false" ht="14.25" hidden="false" customHeight="true" outlineLevel="0" collapsed="false">
      <c r="B156" s="9" t="n">
        <f aca="false">C156*1000+G156</f>
        <v>3006</v>
      </c>
      <c r="C156" s="10" t="n">
        <v>3</v>
      </c>
      <c r="D156" s="2" t="n">
        <v>2007</v>
      </c>
      <c r="E156" s="2" t="n">
        <v>2</v>
      </c>
      <c r="F156" s="11" t="s">
        <v>29</v>
      </c>
      <c r="G156" s="10" t="n">
        <v>6</v>
      </c>
      <c r="H156" s="13" t="n">
        <v>1132.0596</v>
      </c>
      <c r="I156" s="14" t="n">
        <v>356506.37</v>
      </c>
      <c r="J156" s="14" t="s">
        <v>30</v>
      </c>
      <c r="K156" s="14"/>
      <c r="L156" s="11" t="s">
        <v>452</v>
      </c>
      <c r="M156" s="11" t="s">
        <v>32</v>
      </c>
      <c r="N156" s="15" t="s">
        <v>453</v>
      </c>
      <c r="O156" s="16" t="s">
        <v>454</v>
      </c>
      <c r="P156" s="10" t="n">
        <f aca="false">IF((D156-R156)=0," ",D156-R156)</f>
        <v>60</v>
      </c>
      <c r="Q156" s="10" t="str">
        <f aca="false">IF(P156&lt;26,"18-25",IF(P156&lt;36,"26-35",IF(P156&lt;46,"36-45",IF(P156&lt;56,"46-55",IF(P156&lt;66,"56-65","65+")))))</f>
        <v>56-65</v>
      </c>
      <c r="R156" s="1" t="n">
        <v>1947</v>
      </c>
      <c r="S156" s="10" t="n">
        <v>5</v>
      </c>
      <c r="T156" s="10" t="n">
        <v>24</v>
      </c>
      <c r="U156" s="11" t="s">
        <v>20</v>
      </c>
      <c r="V156" s="11" t="s">
        <v>455</v>
      </c>
      <c r="W156" s="11"/>
      <c r="X156" s="11" t="s">
        <v>52</v>
      </c>
      <c r="Y156" s="10" t="n">
        <v>5</v>
      </c>
      <c r="Z156" s="11" t="s">
        <v>39</v>
      </c>
      <c r="AA156" s="11" t="s">
        <v>40</v>
      </c>
    </row>
    <row r="157" customFormat="false" ht="14.25" hidden="false" customHeight="true" outlineLevel="0" collapsed="false">
      <c r="B157" s="9" t="n">
        <f aca="false">C157*1000+G157</f>
        <v>3044</v>
      </c>
      <c r="C157" s="10" t="n">
        <v>3</v>
      </c>
      <c r="D157" s="10" t="n">
        <v>2007</v>
      </c>
      <c r="E157" s="17" t="n">
        <v>3</v>
      </c>
      <c r="F157" s="11" t="s">
        <v>29</v>
      </c>
      <c r="G157" s="10" t="n">
        <v>44</v>
      </c>
      <c r="H157" s="13" t="n">
        <v>720.382</v>
      </c>
      <c r="I157" s="14" t="n">
        <v>197869.364</v>
      </c>
      <c r="J157" s="14" t="s">
        <v>30</v>
      </c>
      <c r="K157" s="14"/>
      <c r="L157" s="11" t="s">
        <v>452</v>
      </c>
      <c r="M157" s="11" t="s">
        <v>32</v>
      </c>
      <c r="N157" s="15" t="s">
        <v>453</v>
      </c>
      <c r="O157" s="16" t="s">
        <v>454</v>
      </c>
      <c r="P157" s="10" t="n">
        <f aca="false">IF((D157-R157)=0," ",D157-R157)</f>
        <v>60</v>
      </c>
      <c r="Q157" s="10" t="str">
        <f aca="false">IF(P157&lt;26,"18-25",IF(P157&lt;36,"26-35",IF(P157&lt;46,"36-45",IF(P157&lt;56,"46-55",IF(P157&lt;66,"56-65","65+")))))</f>
        <v>56-65</v>
      </c>
      <c r="R157" s="1" t="n">
        <v>1947</v>
      </c>
      <c r="S157" s="10" t="n">
        <v>5</v>
      </c>
      <c r="T157" s="10" t="n">
        <v>24</v>
      </c>
      <c r="U157" s="11" t="s">
        <v>20</v>
      </c>
      <c r="V157" s="11" t="s">
        <v>455</v>
      </c>
      <c r="W157" s="20"/>
      <c r="X157" s="11" t="s">
        <v>52</v>
      </c>
      <c r="Y157" s="10" t="n">
        <v>5</v>
      </c>
      <c r="Z157" s="11" t="s">
        <v>39</v>
      </c>
      <c r="AA157" s="20" t="s">
        <v>40</v>
      </c>
    </row>
    <row r="158" customFormat="false" ht="14.25" hidden="false" customHeight="true" outlineLevel="0" collapsed="false">
      <c r="B158" s="9" t="n">
        <f aca="false">C158*1000+G158</f>
        <v>4025</v>
      </c>
      <c r="C158" s="10" t="n">
        <v>4</v>
      </c>
      <c r="D158" s="10" t="n">
        <v>2007</v>
      </c>
      <c r="E158" s="10" t="n">
        <v>12</v>
      </c>
      <c r="F158" s="11" t="s">
        <v>29</v>
      </c>
      <c r="G158" s="12" t="n">
        <v>25</v>
      </c>
      <c r="H158" s="13" t="n">
        <v>733.1864</v>
      </c>
      <c r="I158" s="14" t="n">
        <v>236608.9528</v>
      </c>
      <c r="J158" s="14" t="s">
        <v>30</v>
      </c>
      <c r="K158" s="14"/>
      <c r="L158" s="11" t="s">
        <v>452</v>
      </c>
      <c r="M158" s="11" t="s">
        <v>32</v>
      </c>
      <c r="N158" s="15" t="s">
        <v>453</v>
      </c>
      <c r="O158" s="16" t="s">
        <v>454</v>
      </c>
      <c r="P158" s="10" t="n">
        <f aca="false">IF((D158-R158)=0," ",D158-R158)</f>
        <v>60</v>
      </c>
      <c r="Q158" s="10" t="str">
        <f aca="false">IF(P158&lt;26,"18-25",IF(P158&lt;36,"26-35",IF(P158&lt;46,"36-45",IF(P158&lt;56,"46-55",IF(P158&lt;66,"56-65","65+")))))</f>
        <v>56-65</v>
      </c>
      <c r="R158" s="1" t="n">
        <v>1947</v>
      </c>
      <c r="S158" s="10" t="n">
        <v>5</v>
      </c>
      <c r="T158" s="10" t="n">
        <v>24</v>
      </c>
      <c r="U158" s="11" t="s">
        <v>20</v>
      </c>
      <c r="V158" s="11" t="s">
        <v>455</v>
      </c>
      <c r="W158" s="20"/>
      <c r="X158" s="11" t="s">
        <v>52</v>
      </c>
      <c r="Y158" s="10" t="n">
        <v>5</v>
      </c>
      <c r="Z158" s="11" t="s">
        <v>39</v>
      </c>
      <c r="AA158" s="20" t="s">
        <v>40</v>
      </c>
    </row>
    <row r="159" customFormat="false" ht="14.25" hidden="false" customHeight="true" outlineLevel="0" collapsed="false">
      <c r="B159" s="9" t="n">
        <f aca="false">C159*1000+G159</f>
        <v>1015</v>
      </c>
      <c r="C159" s="10" t="n">
        <v>1</v>
      </c>
      <c r="D159" s="10" t="n">
        <v>2004</v>
      </c>
      <c r="E159" s="10" t="n">
        <v>11</v>
      </c>
      <c r="F159" s="11" t="s">
        <v>29</v>
      </c>
      <c r="G159" s="12" t="n">
        <v>15</v>
      </c>
      <c r="H159" s="13" t="n">
        <v>782.252</v>
      </c>
      <c r="I159" s="14" t="n">
        <v>208930.812</v>
      </c>
      <c r="J159" s="14" t="s">
        <v>30</v>
      </c>
      <c r="K159" s="14"/>
      <c r="L159" s="11" t="s">
        <v>456</v>
      </c>
      <c r="M159" s="11" t="s">
        <v>32</v>
      </c>
      <c r="N159" s="15" t="s">
        <v>457</v>
      </c>
      <c r="O159" s="16" t="s">
        <v>458</v>
      </c>
      <c r="P159" s="10" t="n">
        <f aca="false">IF((D159-R159)=0," ",D159-R159)</f>
        <v>61</v>
      </c>
      <c r="Q159" s="10" t="str">
        <f aca="false">IF(P159&lt;26,"18-25",IF(P159&lt;36,"26-35",IF(P159&lt;46,"36-45",IF(P159&lt;56,"46-55",IF(P159&lt;66,"56-65","65+")))))</f>
        <v>56-65</v>
      </c>
      <c r="R159" s="1" t="n">
        <v>1943</v>
      </c>
      <c r="S159" s="10" t="n">
        <v>6</v>
      </c>
      <c r="T159" s="10" t="n">
        <v>18</v>
      </c>
      <c r="U159" s="11" t="s">
        <v>20</v>
      </c>
      <c r="V159" s="11" t="s">
        <v>36</v>
      </c>
      <c r="W159" s="11" t="s">
        <v>60</v>
      </c>
      <c r="X159" s="11" t="s">
        <v>38</v>
      </c>
      <c r="Y159" s="10" t="n">
        <v>5</v>
      </c>
      <c r="Z159" s="11" t="s">
        <v>47</v>
      </c>
      <c r="AA159" s="11" t="s">
        <v>40</v>
      </c>
    </row>
    <row r="160" customFormat="false" ht="14.25" hidden="false" customHeight="true" outlineLevel="0" collapsed="false">
      <c r="B160" s="9" t="n">
        <f aca="false">C160*1000+G160</f>
        <v>5041</v>
      </c>
      <c r="C160" s="10" t="n">
        <v>5</v>
      </c>
      <c r="D160" s="10" t="n">
        <v>2007</v>
      </c>
      <c r="E160" s="10" t="n">
        <v>11</v>
      </c>
      <c r="F160" s="11" t="s">
        <v>29</v>
      </c>
      <c r="G160" s="12" t="n">
        <v>41</v>
      </c>
      <c r="H160" s="13" t="n">
        <v>798.2844</v>
      </c>
      <c r="I160" s="14" t="n">
        <v>263123.4208</v>
      </c>
      <c r="J160" s="14" t="s">
        <v>30</v>
      </c>
      <c r="K160" s="14"/>
      <c r="L160" s="11" t="s">
        <v>459</v>
      </c>
      <c r="M160" s="11" t="s">
        <v>32</v>
      </c>
      <c r="N160" s="15" t="s">
        <v>460</v>
      </c>
      <c r="O160" s="16" t="s">
        <v>461</v>
      </c>
      <c r="P160" s="10" t="n">
        <f aca="false">IF((D160-R160)=0," ",D160-R160)</f>
        <v>61</v>
      </c>
      <c r="Q160" s="10" t="str">
        <f aca="false">IF(P160&lt;26,"18-25",IF(P160&lt;36,"26-35",IF(P160&lt;46,"36-45",IF(P160&lt;56,"46-55",IF(P160&lt;66,"56-65","65+")))))</f>
        <v>56-65</v>
      </c>
      <c r="R160" s="1" t="n">
        <v>1946</v>
      </c>
      <c r="S160" s="10" t="n">
        <v>9</v>
      </c>
      <c r="T160" s="10" t="n">
        <v>14</v>
      </c>
      <c r="U160" s="11" t="s">
        <v>20</v>
      </c>
      <c r="V160" s="11" t="s">
        <v>36</v>
      </c>
      <c r="W160" s="11" t="s">
        <v>37</v>
      </c>
      <c r="X160" s="11" t="s">
        <v>52</v>
      </c>
      <c r="Y160" s="10" t="n">
        <v>4</v>
      </c>
      <c r="Z160" s="11" t="s">
        <v>39</v>
      </c>
      <c r="AA160" s="11" t="s">
        <v>56</v>
      </c>
    </row>
    <row r="161" customFormat="false" ht="14.25" hidden="false" customHeight="true" outlineLevel="0" collapsed="false">
      <c r="B161" s="9" t="n">
        <f aca="false">C161*1000+G161</f>
        <v>5036</v>
      </c>
      <c r="C161" s="10" t="n">
        <v>5</v>
      </c>
      <c r="D161" s="10" t="n">
        <v>2007</v>
      </c>
      <c r="E161" s="10" t="n">
        <v>11</v>
      </c>
      <c r="F161" s="11" t="s">
        <v>29</v>
      </c>
      <c r="G161" s="12" t="n">
        <v>36</v>
      </c>
      <c r="H161" s="13" t="n">
        <v>1057.9232</v>
      </c>
      <c r="I161" s="14" t="n">
        <v>286433.5728</v>
      </c>
      <c r="J161" s="14" t="s">
        <v>30</v>
      </c>
      <c r="K161" s="14"/>
      <c r="L161" s="11" t="s">
        <v>462</v>
      </c>
      <c r="M161" s="11" t="s">
        <v>32</v>
      </c>
      <c r="N161" s="15" t="s">
        <v>463</v>
      </c>
      <c r="O161" s="16" t="s">
        <v>464</v>
      </c>
      <c r="P161" s="10" t="n">
        <f aca="false">IF((D161-R161)=0," ",D161-R161)</f>
        <v>64</v>
      </c>
      <c r="Q161" s="10" t="str">
        <f aca="false">IF(P161&lt;26,"18-25",IF(P161&lt;36,"26-35",IF(P161&lt;46,"36-45",IF(P161&lt;56,"46-55",IF(P161&lt;66,"56-65","65+")))))</f>
        <v>56-65</v>
      </c>
      <c r="R161" s="1" t="n">
        <v>1943</v>
      </c>
      <c r="S161" s="10" t="n">
        <v>7</v>
      </c>
      <c r="T161" s="10" t="n">
        <v>24</v>
      </c>
      <c r="U161" s="11" t="s">
        <v>35</v>
      </c>
      <c r="V161" s="11" t="s">
        <v>36</v>
      </c>
      <c r="W161" s="11" t="s">
        <v>37</v>
      </c>
      <c r="X161" s="11" t="s">
        <v>38</v>
      </c>
      <c r="Y161" s="10" t="n">
        <v>4</v>
      </c>
      <c r="Z161" s="11" t="s">
        <v>47</v>
      </c>
      <c r="AA161" s="11" t="s">
        <v>40</v>
      </c>
    </row>
    <row r="162" customFormat="false" ht="14.25" hidden="false" customHeight="true" outlineLevel="0" collapsed="false">
      <c r="B162" s="9" t="n">
        <f aca="false">C162*1000+G162</f>
        <v>2037</v>
      </c>
      <c r="C162" s="10" t="n">
        <v>2</v>
      </c>
      <c r="D162" s="10" t="n">
        <v>2006</v>
      </c>
      <c r="E162" s="10" t="n">
        <v>9</v>
      </c>
      <c r="F162" s="11" t="s">
        <v>29</v>
      </c>
      <c r="G162" s="12" t="n">
        <v>37</v>
      </c>
      <c r="H162" s="13" t="n">
        <v>723.8252</v>
      </c>
      <c r="I162" s="14" t="n">
        <v>229581.7836</v>
      </c>
      <c r="J162" s="14" t="s">
        <v>30</v>
      </c>
      <c r="K162" s="14"/>
      <c r="L162" s="11" t="s">
        <v>465</v>
      </c>
      <c r="M162" s="11" t="s">
        <v>32</v>
      </c>
      <c r="N162" s="15" t="s">
        <v>466</v>
      </c>
      <c r="O162" s="16" t="s">
        <v>467</v>
      </c>
      <c r="P162" s="10" t="n">
        <f aca="false">IF((D162-R162)=0," ",D162-R162)</f>
        <v>65</v>
      </c>
      <c r="Q162" s="10" t="str">
        <f aca="false">IF(P162&lt;26,"18-25",IF(P162&lt;36,"26-35",IF(P162&lt;46,"36-45",IF(P162&lt;56,"46-55",IF(P162&lt;66,"56-65","65+")))))</f>
        <v>56-65</v>
      </c>
      <c r="R162" s="1" t="n">
        <v>1941</v>
      </c>
      <c r="S162" s="10" t="n">
        <v>3</v>
      </c>
      <c r="T162" s="10" t="n">
        <v>3</v>
      </c>
      <c r="U162" s="11" t="s">
        <v>35</v>
      </c>
      <c r="V162" s="11" t="s">
        <v>36</v>
      </c>
      <c r="W162" s="11" t="s">
        <v>97</v>
      </c>
      <c r="X162" s="11" t="s">
        <v>38</v>
      </c>
      <c r="Y162" s="10" t="n">
        <v>3</v>
      </c>
      <c r="Z162" s="11" t="s">
        <v>39</v>
      </c>
      <c r="AA162" s="11" t="s">
        <v>56</v>
      </c>
    </row>
    <row r="163" customFormat="false" ht="14.25" hidden="false" customHeight="true" outlineLevel="0" collapsed="false">
      <c r="B163" s="9" t="n">
        <f aca="false">C163*1000+G163</f>
        <v>5034</v>
      </c>
      <c r="C163" s="10" t="n">
        <v>5</v>
      </c>
      <c r="D163" s="10" t="n">
        <v>2007</v>
      </c>
      <c r="E163" s="10" t="n">
        <v>10</v>
      </c>
      <c r="F163" s="11" t="s">
        <v>29</v>
      </c>
      <c r="G163" s="12" t="n">
        <v>34</v>
      </c>
      <c r="H163" s="13" t="n">
        <v>798.2844</v>
      </c>
      <c r="I163" s="14" t="n">
        <v>252053.0264</v>
      </c>
      <c r="J163" s="14" t="s">
        <v>30</v>
      </c>
      <c r="K163" s="14"/>
      <c r="L163" s="11" t="s">
        <v>468</v>
      </c>
      <c r="M163" s="11" t="s">
        <v>32</v>
      </c>
      <c r="N163" s="15" t="s">
        <v>469</v>
      </c>
      <c r="O163" s="16" t="s">
        <v>470</v>
      </c>
      <c r="P163" s="10" t="n">
        <f aca="false">IF((D163-R163)=0," ",D163-R163)</f>
        <v>65</v>
      </c>
      <c r="Q163" s="10" t="str">
        <f aca="false">IF(P163&lt;26,"18-25",IF(P163&lt;36,"26-35",IF(P163&lt;46,"36-45",IF(P163&lt;56,"46-55",IF(P163&lt;66,"56-65","65+")))))</f>
        <v>56-65</v>
      </c>
      <c r="R163" s="1" t="n">
        <v>1942</v>
      </c>
      <c r="S163" s="10" t="n">
        <v>7</v>
      </c>
      <c r="T163" s="10" t="n">
        <v>23</v>
      </c>
      <c r="U163" s="11" t="s">
        <v>35</v>
      </c>
      <c r="V163" s="11" t="s">
        <v>36</v>
      </c>
      <c r="W163" s="11" t="s">
        <v>67</v>
      </c>
      <c r="X163" s="11" t="s">
        <v>38</v>
      </c>
      <c r="Y163" s="10" t="n">
        <v>4</v>
      </c>
      <c r="Z163" s="11" t="s">
        <v>39</v>
      </c>
      <c r="AA163" s="11" t="s">
        <v>40</v>
      </c>
    </row>
    <row r="164" customFormat="false" ht="14.25" hidden="false" customHeight="true" outlineLevel="0" collapsed="false">
      <c r="B164" s="9" t="n">
        <f aca="false">C164*1000+G164</f>
        <v>4016</v>
      </c>
      <c r="C164" s="10" t="n">
        <v>4</v>
      </c>
      <c r="D164" s="10" t="n">
        <v>2007</v>
      </c>
      <c r="E164" s="10" t="n">
        <v>11</v>
      </c>
      <c r="F164" s="11" t="s">
        <v>29</v>
      </c>
      <c r="G164" s="12" t="n">
        <v>16</v>
      </c>
      <c r="H164" s="13" t="n">
        <v>794.5184</v>
      </c>
      <c r="I164" s="14" t="n">
        <v>244820.6672</v>
      </c>
      <c r="J164" s="14" t="s">
        <v>30</v>
      </c>
      <c r="K164" s="14"/>
      <c r="L164" s="11" t="s">
        <v>471</v>
      </c>
      <c r="M164" s="11" t="s">
        <v>32</v>
      </c>
      <c r="N164" s="15" t="s">
        <v>472</v>
      </c>
      <c r="O164" s="16" t="s">
        <v>473</v>
      </c>
      <c r="P164" s="10" t="n">
        <f aca="false">IF((D164-R164)=0," ",D164-R164)</f>
        <v>65</v>
      </c>
      <c r="Q164" s="10" t="str">
        <f aca="false">IF(P164&lt;26,"18-25",IF(P164&lt;36,"26-35",IF(P164&lt;46,"36-45",IF(P164&lt;56,"46-55",IF(P164&lt;66,"56-65","65+")))))</f>
        <v>56-65</v>
      </c>
      <c r="R164" s="1" t="n">
        <v>1942</v>
      </c>
      <c r="S164" s="10" t="n">
        <v>4</v>
      </c>
      <c r="T164" s="10" t="n">
        <v>14</v>
      </c>
      <c r="U164" s="11" t="s">
        <v>20</v>
      </c>
      <c r="V164" s="11" t="s">
        <v>36</v>
      </c>
      <c r="W164" s="11" t="s">
        <v>37</v>
      </c>
      <c r="X164" s="11" t="s">
        <v>38</v>
      </c>
      <c r="Y164" s="10" t="n">
        <v>3</v>
      </c>
      <c r="Z164" s="11" t="s">
        <v>39</v>
      </c>
      <c r="AA164" s="11" t="s">
        <v>40</v>
      </c>
    </row>
    <row r="165" customFormat="false" ht="14.25" hidden="false" customHeight="true" outlineLevel="0" collapsed="false">
      <c r="B165" s="9" t="n">
        <f aca="false">C165*1000+G165</f>
        <v>4040</v>
      </c>
      <c r="C165" s="10" t="n">
        <v>4</v>
      </c>
      <c r="D165" s="10" t="n">
        <v>2007</v>
      </c>
      <c r="E165" s="10" t="n">
        <v>12</v>
      </c>
      <c r="F165" s="11" t="s">
        <v>29</v>
      </c>
      <c r="G165" s="12" t="n">
        <v>40</v>
      </c>
      <c r="H165" s="13" t="n">
        <v>794.5184</v>
      </c>
      <c r="I165" s="14" t="n">
        <v>241620.4832</v>
      </c>
      <c r="J165" s="14" t="s">
        <v>30</v>
      </c>
      <c r="K165" s="14"/>
      <c r="L165" s="11" t="s">
        <v>474</v>
      </c>
      <c r="M165" s="11" t="s">
        <v>32</v>
      </c>
      <c r="N165" s="15" t="s">
        <v>380</v>
      </c>
      <c r="O165" s="16" t="s">
        <v>475</v>
      </c>
      <c r="P165" s="10" t="n">
        <f aca="false">IF((D165-R165)=0," ",D165-R165)</f>
        <v>65</v>
      </c>
      <c r="Q165" s="10" t="str">
        <f aca="false">IF(P165&lt;26,"18-25",IF(P165&lt;36,"26-35",IF(P165&lt;46,"36-45",IF(P165&lt;56,"46-55",IF(P165&lt;66,"56-65","65+")))))</f>
        <v>56-65</v>
      </c>
      <c r="R165" s="1" t="n">
        <v>1942</v>
      </c>
      <c r="S165" s="10" t="n">
        <v>7</v>
      </c>
      <c r="T165" s="10" t="n">
        <v>19</v>
      </c>
      <c r="U165" s="11" t="s">
        <v>35</v>
      </c>
      <c r="V165" s="11" t="s">
        <v>36</v>
      </c>
      <c r="W165" s="11" t="s">
        <v>37</v>
      </c>
      <c r="X165" s="11" t="s">
        <v>38</v>
      </c>
      <c r="Y165" s="10" t="n">
        <v>1</v>
      </c>
      <c r="Z165" s="11" t="s">
        <v>47</v>
      </c>
      <c r="AA165" s="11" t="s">
        <v>40</v>
      </c>
    </row>
    <row r="166" customFormat="false" ht="14.25" hidden="false" customHeight="true" outlineLevel="0" collapsed="false">
      <c r="B166" s="9" t="n">
        <f aca="false">C166*1000+G166</f>
        <v>1024</v>
      </c>
      <c r="C166" s="10" t="n">
        <v>1</v>
      </c>
      <c r="D166" s="10" t="n">
        <v>2006</v>
      </c>
      <c r="E166" s="10" t="n">
        <v>6</v>
      </c>
      <c r="F166" s="11" t="s">
        <v>29</v>
      </c>
      <c r="G166" s="12" t="n">
        <v>24</v>
      </c>
      <c r="H166" s="13" t="n">
        <v>782.252</v>
      </c>
      <c r="I166" s="14" t="n">
        <v>235762.34</v>
      </c>
      <c r="J166" s="14" t="s">
        <v>30</v>
      </c>
      <c r="K166" s="14"/>
      <c r="L166" s="11" t="s">
        <v>476</v>
      </c>
      <c r="M166" s="11" t="s">
        <v>32</v>
      </c>
      <c r="N166" s="15" t="s">
        <v>477</v>
      </c>
      <c r="O166" s="16" t="s">
        <v>478</v>
      </c>
      <c r="P166" s="10" t="n">
        <f aca="false">IF((D166-R166)=0," ",D166-R166)</f>
        <v>66</v>
      </c>
      <c r="Q166" s="10" t="str">
        <f aca="false">IF(P166&lt;26,"18-25",IF(P166&lt;36,"26-35",IF(P166&lt;46,"36-45",IF(P166&lt;56,"46-55",IF(P166&lt;66,"56-65","65+")))))</f>
        <v>65+</v>
      </c>
      <c r="R166" s="1" t="n">
        <v>1940</v>
      </c>
      <c r="S166" s="10" t="n">
        <v>3</v>
      </c>
      <c r="T166" s="10" t="n">
        <v>5</v>
      </c>
      <c r="U166" s="11" t="s">
        <v>20</v>
      </c>
      <c r="V166" s="11" t="s">
        <v>36</v>
      </c>
      <c r="W166" s="11" t="s">
        <v>37</v>
      </c>
      <c r="X166" s="11" t="s">
        <v>38</v>
      </c>
      <c r="Y166" s="10" t="n">
        <v>5</v>
      </c>
      <c r="Z166" s="11" t="s">
        <v>39</v>
      </c>
      <c r="AA166" s="11" t="s">
        <v>40</v>
      </c>
    </row>
    <row r="167" customFormat="false" ht="14.25" hidden="false" customHeight="true" outlineLevel="0" collapsed="false">
      <c r="B167" s="9" t="n">
        <f aca="false">C167*1000+G167</f>
        <v>2013</v>
      </c>
      <c r="C167" s="10" t="n">
        <v>2</v>
      </c>
      <c r="D167" s="10" t="n">
        <v>2007</v>
      </c>
      <c r="E167" s="10" t="n">
        <v>3</v>
      </c>
      <c r="F167" s="11" t="s">
        <v>29</v>
      </c>
      <c r="G167" s="12" t="n">
        <v>13</v>
      </c>
      <c r="H167" s="13" t="n">
        <v>785.48</v>
      </c>
      <c r="I167" s="14" t="n">
        <v>236639.56</v>
      </c>
      <c r="J167" s="14" t="s">
        <v>30</v>
      </c>
      <c r="K167" s="14"/>
      <c r="L167" s="11" t="s">
        <v>479</v>
      </c>
      <c r="M167" s="11" t="s">
        <v>32</v>
      </c>
      <c r="N167" s="15" t="s">
        <v>480</v>
      </c>
      <c r="O167" s="16" t="s">
        <v>481</v>
      </c>
      <c r="P167" s="10" t="n">
        <f aca="false">IF((D167-R167)=0," ",D167-R167)</f>
        <v>66</v>
      </c>
      <c r="Q167" s="10" t="str">
        <f aca="false">IF(P167&lt;26,"18-25",IF(P167&lt;36,"26-35",IF(P167&lt;46,"36-45",IF(P167&lt;56,"46-55",IF(P167&lt;66,"56-65","65+")))))</f>
        <v>65+</v>
      </c>
      <c r="R167" s="1" t="n">
        <v>1941</v>
      </c>
      <c r="S167" s="10" t="n">
        <v>8</v>
      </c>
      <c r="T167" s="10" t="n">
        <v>19</v>
      </c>
      <c r="U167" s="11" t="s">
        <v>35</v>
      </c>
      <c r="V167" s="11" t="s">
        <v>36</v>
      </c>
      <c r="W167" s="11" t="s">
        <v>37</v>
      </c>
      <c r="X167" s="11" t="s">
        <v>38</v>
      </c>
      <c r="Y167" s="10" t="n">
        <v>5</v>
      </c>
      <c r="Z167" s="11" t="s">
        <v>39</v>
      </c>
      <c r="AA167" s="11" t="s">
        <v>48</v>
      </c>
    </row>
    <row r="168" customFormat="false" ht="14.25" hidden="false" customHeight="true" outlineLevel="0" collapsed="false">
      <c r="B168" s="9" t="n">
        <f aca="false">C168*1000+G168</f>
        <v>3010</v>
      </c>
      <c r="C168" s="10" t="n">
        <v>3</v>
      </c>
      <c r="D168" s="10" t="n">
        <v>2007</v>
      </c>
      <c r="E168" s="17" t="n">
        <v>8</v>
      </c>
      <c r="F168" s="11" t="s">
        <v>29</v>
      </c>
      <c r="G168" s="10" t="n">
        <v>10</v>
      </c>
      <c r="H168" s="13" t="n">
        <v>923.208</v>
      </c>
      <c r="I168" s="14" t="n">
        <v>294807.648</v>
      </c>
      <c r="J168" s="14" t="s">
        <v>30</v>
      </c>
      <c r="K168" s="14"/>
      <c r="L168" s="11" t="s">
        <v>482</v>
      </c>
      <c r="M168" s="11" t="s">
        <v>32</v>
      </c>
      <c r="N168" s="15" t="s">
        <v>428</v>
      </c>
      <c r="O168" s="16" t="s">
        <v>483</v>
      </c>
      <c r="P168" s="10" t="n">
        <f aca="false">IF((D168-R168)=0," ",D168-R168)</f>
        <v>66</v>
      </c>
      <c r="Q168" s="10" t="str">
        <f aca="false">IF(P168&lt;26,"18-25",IF(P168&lt;36,"26-35",IF(P168&lt;46,"36-45",IF(P168&lt;56,"46-55",IF(P168&lt;66,"56-65","65+")))))</f>
        <v>65+</v>
      </c>
      <c r="R168" s="1" t="n">
        <v>1941</v>
      </c>
      <c r="S168" s="10" t="n">
        <v>12</v>
      </c>
      <c r="T168" s="10" t="n">
        <v>1</v>
      </c>
      <c r="U168" s="11" t="s">
        <v>20</v>
      </c>
      <c r="V168" s="11" t="s">
        <v>36</v>
      </c>
      <c r="W168" s="11" t="s">
        <v>37</v>
      </c>
      <c r="X168" s="11" t="s">
        <v>52</v>
      </c>
      <c r="Y168" s="10" t="n">
        <v>4</v>
      </c>
      <c r="Z168" s="11" t="s">
        <v>39</v>
      </c>
      <c r="AA168" s="11" t="s">
        <v>40</v>
      </c>
    </row>
    <row r="169" customFormat="false" ht="14.25" hidden="false" customHeight="true" outlineLevel="0" collapsed="false">
      <c r="B169" s="9" t="n">
        <f aca="false">C169*1000+G169</f>
        <v>3018</v>
      </c>
      <c r="C169" s="10" t="n">
        <v>3</v>
      </c>
      <c r="D169" s="10" t="n">
        <v>2007</v>
      </c>
      <c r="E169" s="17" t="n">
        <v>8</v>
      </c>
      <c r="F169" s="11" t="s">
        <v>29</v>
      </c>
      <c r="G169" s="10" t="n">
        <v>18</v>
      </c>
      <c r="H169" s="13" t="n">
        <v>923.208</v>
      </c>
      <c r="I169" s="14" t="n">
        <v>293828.688</v>
      </c>
      <c r="J169" s="14" t="s">
        <v>30</v>
      </c>
      <c r="K169" s="14"/>
      <c r="L169" s="11" t="s">
        <v>482</v>
      </c>
      <c r="M169" s="11" t="s">
        <v>32</v>
      </c>
      <c r="N169" s="15" t="s">
        <v>428</v>
      </c>
      <c r="O169" s="16" t="s">
        <v>483</v>
      </c>
      <c r="P169" s="10" t="n">
        <f aca="false">IF((D169-R169)=0," ",D169-R169)</f>
        <v>66</v>
      </c>
      <c r="Q169" s="10" t="str">
        <f aca="false">IF(P169&lt;26,"18-25",IF(P169&lt;36,"26-35",IF(P169&lt;46,"36-45",IF(P169&lt;56,"46-55",IF(P169&lt;66,"56-65","65+")))))</f>
        <v>65+</v>
      </c>
      <c r="R169" s="1" t="n">
        <v>1941</v>
      </c>
      <c r="S169" s="10" t="n">
        <v>12</v>
      </c>
      <c r="T169" s="10" t="n">
        <v>1</v>
      </c>
      <c r="U169" s="11" t="s">
        <v>20</v>
      </c>
      <c r="V169" s="11" t="s">
        <v>36</v>
      </c>
      <c r="W169" s="11" t="s">
        <v>37</v>
      </c>
      <c r="X169" s="11" t="s">
        <v>52</v>
      </c>
      <c r="Y169" s="10" t="n">
        <v>5</v>
      </c>
      <c r="Z169" s="11" t="s">
        <v>39</v>
      </c>
      <c r="AA169" s="11" t="s">
        <v>40</v>
      </c>
    </row>
    <row r="170" customFormat="false" ht="14.25" hidden="false" customHeight="true" outlineLevel="0" collapsed="false">
      <c r="B170" s="9" t="n">
        <f aca="false">C170*1000+G170</f>
        <v>1033</v>
      </c>
      <c r="C170" s="10" t="n">
        <v>1</v>
      </c>
      <c r="D170" s="10" t="n">
        <v>2004</v>
      </c>
      <c r="E170" s="10" t="n">
        <v>8</v>
      </c>
      <c r="F170" s="11" t="s">
        <v>29</v>
      </c>
      <c r="G170" s="12" t="n">
        <v>33</v>
      </c>
      <c r="H170" s="13" t="n">
        <v>1434.0928</v>
      </c>
      <c r="I170" s="14" t="n">
        <v>412856.5616</v>
      </c>
      <c r="J170" s="14" t="s">
        <v>30</v>
      </c>
      <c r="K170" s="14"/>
      <c r="L170" s="11" t="s">
        <v>484</v>
      </c>
      <c r="M170" s="11" t="s">
        <v>32</v>
      </c>
      <c r="N170" s="15" t="s">
        <v>485</v>
      </c>
      <c r="O170" s="16" t="s">
        <v>486</v>
      </c>
      <c r="P170" s="10" t="n">
        <f aca="false">IF((D170-R170)=0," ",D170-R170)</f>
        <v>67</v>
      </c>
      <c r="Q170" s="10" t="str">
        <f aca="false">IF(P170&lt;26,"18-25",IF(P170&lt;36,"26-35",IF(P170&lt;46,"36-45",IF(P170&lt;56,"46-55",IF(P170&lt;66,"56-65","65+")))))</f>
        <v>65+</v>
      </c>
      <c r="R170" s="1" t="n">
        <v>1937</v>
      </c>
      <c r="S170" s="10" t="n">
        <v>1</v>
      </c>
      <c r="T170" s="10" t="n">
        <v>20</v>
      </c>
      <c r="U170" s="11" t="s">
        <v>20</v>
      </c>
      <c r="V170" s="11" t="s">
        <v>36</v>
      </c>
      <c r="W170" s="11" t="s">
        <v>81</v>
      </c>
      <c r="X170" s="11" t="s">
        <v>38</v>
      </c>
      <c r="Y170" s="10" t="n">
        <v>2</v>
      </c>
      <c r="Z170" s="11" t="s">
        <v>47</v>
      </c>
      <c r="AA170" s="11" t="s">
        <v>40</v>
      </c>
    </row>
    <row r="171" customFormat="false" ht="14.25" hidden="false" customHeight="true" outlineLevel="0" collapsed="false">
      <c r="B171" s="9" t="n">
        <f aca="false">C171*1000+G171</f>
        <v>1016</v>
      </c>
      <c r="C171" s="10" t="n">
        <v>1</v>
      </c>
      <c r="D171" s="10" t="n">
        <v>2006</v>
      </c>
      <c r="E171" s="10" t="n">
        <v>2</v>
      </c>
      <c r="F171" s="11" t="s">
        <v>29</v>
      </c>
      <c r="G171" s="12" t="n">
        <v>16</v>
      </c>
      <c r="H171" s="13" t="n">
        <v>782.252</v>
      </c>
      <c r="I171" s="14" t="n">
        <v>224076.836</v>
      </c>
      <c r="J171" s="14" t="s">
        <v>30</v>
      </c>
      <c r="K171" s="14"/>
      <c r="L171" s="11" t="s">
        <v>487</v>
      </c>
      <c r="M171" s="11" t="s">
        <v>32</v>
      </c>
      <c r="N171" s="15" t="s">
        <v>488</v>
      </c>
      <c r="O171" s="16" t="s">
        <v>489</v>
      </c>
      <c r="P171" s="10" t="n">
        <f aca="false">IF((D171-R171)=0," ",D171-R171)</f>
        <v>67</v>
      </c>
      <c r="Q171" s="10" t="str">
        <f aca="false">IF(P171&lt;26,"18-25",IF(P171&lt;36,"26-35",IF(P171&lt;46,"36-45",IF(P171&lt;56,"46-55",IF(P171&lt;66,"56-65","65+")))))</f>
        <v>65+</v>
      </c>
      <c r="R171" s="1" t="n">
        <v>1939</v>
      </c>
      <c r="S171" s="10" t="n">
        <v>9</v>
      </c>
      <c r="T171" s="10" t="n">
        <v>3</v>
      </c>
      <c r="U171" s="11" t="s">
        <v>35</v>
      </c>
      <c r="V171" s="11" t="s">
        <v>36</v>
      </c>
      <c r="W171" s="11" t="s">
        <v>37</v>
      </c>
      <c r="X171" s="11" t="s">
        <v>52</v>
      </c>
      <c r="Y171" s="10" t="n">
        <v>5</v>
      </c>
      <c r="Z171" s="11" t="s">
        <v>39</v>
      </c>
      <c r="AA171" s="11" t="s">
        <v>40</v>
      </c>
    </row>
    <row r="172" customFormat="false" ht="14.25" hidden="false" customHeight="true" outlineLevel="0" collapsed="false">
      <c r="B172" s="9" t="n">
        <f aca="false">C172*1000+G172</f>
        <v>3005</v>
      </c>
      <c r="C172" s="10" t="n">
        <v>3</v>
      </c>
      <c r="D172" s="10" t="n">
        <v>2006</v>
      </c>
      <c r="E172" s="2" t="n">
        <v>3</v>
      </c>
      <c r="F172" s="11" t="s">
        <v>29</v>
      </c>
      <c r="G172" s="10" t="n">
        <v>5</v>
      </c>
      <c r="H172" s="13" t="n">
        <v>781.0684</v>
      </c>
      <c r="I172" s="14" t="n">
        <v>258015.6144</v>
      </c>
      <c r="J172" s="14" t="s">
        <v>30</v>
      </c>
      <c r="K172" s="14"/>
      <c r="L172" s="11" t="s">
        <v>490</v>
      </c>
      <c r="M172" s="11" t="s">
        <v>32</v>
      </c>
      <c r="N172" s="15" t="s">
        <v>491</v>
      </c>
      <c r="O172" s="16" t="s">
        <v>492</v>
      </c>
      <c r="P172" s="10" t="n">
        <f aca="false">IF((D172-R172)=0," ",D172-R172)</f>
        <v>67</v>
      </c>
      <c r="Q172" s="10" t="str">
        <f aca="false">IF(P172&lt;26,"18-25",IF(P172&lt;36,"26-35",IF(P172&lt;46,"36-45",IF(P172&lt;56,"46-55",IF(P172&lt;66,"56-65","65+")))))</f>
        <v>65+</v>
      </c>
      <c r="R172" s="1" t="n">
        <v>1939</v>
      </c>
      <c r="S172" s="10" t="n">
        <v>6</v>
      </c>
      <c r="T172" s="10" t="n">
        <v>30</v>
      </c>
      <c r="U172" s="11" t="s">
        <v>35</v>
      </c>
      <c r="V172" s="11" t="s">
        <v>36</v>
      </c>
      <c r="W172" s="11" t="s">
        <v>74</v>
      </c>
      <c r="X172" s="11" t="s">
        <v>52</v>
      </c>
      <c r="Y172" s="10" t="n">
        <v>3</v>
      </c>
      <c r="Z172" s="11" t="s">
        <v>47</v>
      </c>
      <c r="AA172" s="11" t="s">
        <v>40</v>
      </c>
    </row>
    <row r="173" customFormat="false" ht="14.25" hidden="false" customHeight="true" outlineLevel="0" collapsed="false">
      <c r="B173" s="9" t="n">
        <f aca="false">C173*1000+G173</f>
        <v>5019</v>
      </c>
      <c r="C173" s="10" t="n">
        <v>5</v>
      </c>
      <c r="D173" s="10" t="n">
        <v>2007</v>
      </c>
      <c r="E173" s="10" t="n">
        <v>6</v>
      </c>
      <c r="F173" s="11" t="s">
        <v>29</v>
      </c>
      <c r="G173" s="12" t="n">
        <v>19</v>
      </c>
      <c r="H173" s="13" t="n">
        <v>618.3772</v>
      </c>
      <c r="I173" s="14" t="n">
        <v>153466.7124</v>
      </c>
      <c r="J173" s="14" t="s">
        <v>30</v>
      </c>
      <c r="K173" s="14"/>
      <c r="L173" s="11" t="s">
        <v>493</v>
      </c>
      <c r="M173" s="11" t="s">
        <v>32</v>
      </c>
      <c r="N173" s="15" t="s">
        <v>494</v>
      </c>
      <c r="O173" s="16" t="s">
        <v>495</v>
      </c>
      <c r="P173" s="10" t="n">
        <f aca="false">IF((D173-R173)=0," ",D173-R173)</f>
        <v>68</v>
      </c>
      <c r="Q173" s="10" t="str">
        <f aca="false">IF(P173&lt;26,"18-25",IF(P173&lt;36,"26-35",IF(P173&lt;46,"36-45",IF(P173&lt;56,"46-55",IF(P173&lt;66,"56-65","65+")))))</f>
        <v>65+</v>
      </c>
      <c r="R173" s="1" t="n">
        <v>1939</v>
      </c>
      <c r="S173" s="10" t="n">
        <v>3</v>
      </c>
      <c r="T173" s="10" t="n">
        <v>5</v>
      </c>
      <c r="U173" s="11" t="s">
        <v>20</v>
      </c>
      <c r="V173" s="11" t="s">
        <v>36</v>
      </c>
      <c r="W173" s="11" t="s">
        <v>119</v>
      </c>
      <c r="X173" s="11" t="s">
        <v>52</v>
      </c>
      <c r="Y173" s="10" t="n">
        <v>2</v>
      </c>
      <c r="Z173" s="11" t="s">
        <v>39</v>
      </c>
      <c r="AA173" s="11" t="s">
        <v>56</v>
      </c>
    </row>
    <row r="174" customFormat="false" ht="14.25" hidden="false" customHeight="true" outlineLevel="0" collapsed="false">
      <c r="B174" s="9" t="n">
        <f aca="false">C174*1000+G174</f>
        <v>3002</v>
      </c>
      <c r="C174" s="10" t="n">
        <v>3</v>
      </c>
      <c r="D174" s="10" t="n">
        <v>2007</v>
      </c>
      <c r="E174" s="17" t="n">
        <v>8</v>
      </c>
      <c r="F174" s="11" t="s">
        <v>29</v>
      </c>
      <c r="G174" s="10" t="n">
        <v>2</v>
      </c>
      <c r="H174" s="13" t="n">
        <v>923.208</v>
      </c>
      <c r="I174" s="14" t="n">
        <v>261871.696</v>
      </c>
      <c r="J174" s="14" t="s">
        <v>30</v>
      </c>
      <c r="K174" s="14"/>
      <c r="L174" s="11" t="s">
        <v>496</v>
      </c>
      <c r="M174" s="11" t="s">
        <v>32</v>
      </c>
      <c r="N174" s="15" t="s">
        <v>497</v>
      </c>
      <c r="O174" s="16" t="s">
        <v>498</v>
      </c>
      <c r="P174" s="10" t="n">
        <f aca="false">IF((D174-R174)=0," ",D174-R174)</f>
        <v>69</v>
      </c>
      <c r="Q174" s="10" t="str">
        <f aca="false">IF(P174&lt;26,"18-25",IF(P174&lt;36,"26-35",IF(P174&lt;46,"36-45",IF(P174&lt;56,"46-55",IF(P174&lt;66,"56-65","65+")))))</f>
        <v>65+</v>
      </c>
      <c r="R174" s="1" t="n">
        <v>1938</v>
      </c>
      <c r="S174" s="10" t="n">
        <v>10</v>
      </c>
      <c r="T174" s="10" t="n">
        <v>29</v>
      </c>
      <c r="U174" s="11" t="s">
        <v>20</v>
      </c>
      <c r="V174" s="11" t="s">
        <v>36</v>
      </c>
      <c r="W174" s="11" t="s">
        <v>37</v>
      </c>
      <c r="X174" s="11" t="s">
        <v>38</v>
      </c>
      <c r="Y174" s="10" t="n">
        <v>5</v>
      </c>
      <c r="Z174" s="11" t="s">
        <v>39</v>
      </c>
      <c r="AA174" s="11" t="s">
        <v>40</v>
      </c>
    </row>
    <row r="175" customFormat="false" ht="14.25" hidden="false" customHeight="true" outlineLevel="0" collapsed="false">
      <c r="B175" s="9" t="n">
        <f aca="false">C175*1000+G175</f>
        <v>3004</v>
      </c>
      <c r="C175" s="10" t="n">
        <v>3</v>
      </c>
      <c r="D175" s="10" t="n">
        <v>2007</v>
      </c>
      <c r="E175" s="17" t="n">
        <v>8</v>
      </c>
      <c r="F175" s="11" t="s">
        <v>29</v>
      </c>
      <c r="G175" s="10" t="n">
        <v>4</v>
      </c>
      <c r="H175" s="13" t="n">
        <v>781.0684</v>
      </c>
      <c r="I175" s="14" t="n">
        <v>210038.6992</v>
      </c>
      <c r="J175" s="14" t="s">
        <v>30</v>
      </c>
      <c r="K175" s="14"/>
      <c r="L175" s="11" t="s">
        <v>496</v>
      </c>
      <c r="M175" s="11" t="s">
        <v>32</v>
      </c>
      <c r="N175" s="15" t="s">
        <v>497</v>
      </c>
      <c r="O175" s="16" t="s">
        <v>498</v>
      </c>
      <c r="P175" s="10" t="n">
        <f aca="false">IF((D175-R175)=0," ",D175-R175)</f>
        <v>69</v>
      </c>
      <c r="Q175" s="10" t="str">
        <f aca="false">IF(P175&lt;26,"18-25",IF(P175&lt;36,"26-35",IF(P175&lt;46,"36-45",IF(P175&lt;56,"46-55",IF(P175&lt;66,"56-65","65+")))))</f>
        <v>65+</v>
      </c>
      <c r="R175" s="1" t="n">
        <v>1938</v>
      </c>
      <c r="S175" s="10" t="n">
        <v>10</v>
      </c>
      <c r="T175" s="10" t="n">
        <v>29</v>
      </c>
      <c r="U175" s="11" t="s">
        <v>20</v>
      </c>
      <c r="V175" s="11" t="s">
        <v>36</v>
      </c>
      <c r="W175" s="11" t="s">
        <v>37</v>
      </c>
      <c r="X175" s="11" t="s">
        <v>38</v>
      </c>
      <c r="Y175" s="10" t="n">
        <v>5</v>
      </c>
      <c r="Z175" s="11" t="s">
        <v>39</v>
      </c>
      <c r="AA175" s="11" t="s">
        <v>40</v>
      </c>
    </row>
    <row r="176" customFormat="false" ht="14.25" hidden="false" customHeight="true" outlineLevel="0" collapsed="false">
      <c r="B176" s="9" t="n">
        <f aca="false">C176*1000+G176</f>
        <v>3012</v>
      </c>
      <c r="C176" s="10" t="n">
        <v>3</v>
      </c>
      <c r="D176" s="10" t="n">
        <v>2007</v>
      </c>
      <c r="E176" s="17" t="n">
        <v>10</v>
      </c>
      <c r="F176" s="11" t="s">
        <v>29</v>
      </c>
      <c r="G176" s="10" t="n">
        <v>12</v>
      </c>
      <c r="H176" s="13" t="n">
        <v>781.0684</v>
      </c>
      <c r="I176" s="14" t="n">
        <v>210824.0576</v>
      </c>
      <c r="J176" s="14" t="s">
        <v>30</v>
      </c>
      <c r="K176" s="14"/>
      <c r="L176" s="11" t="s">
        <v>499</v>
      </c>
      <c r="M176" s="11" t="s">
        <v>32</v>
      </c>
      <c r="N176" s="15" t="s">
        <v>500</v>
      </c>
      <c r="O176" s="16" t="s">
        <v>501</v>
      </c>
      <c r="P176" s="10" t="n">
        <f aca="false">IF((D176-R176)=0," ",D176-R176)</f>
        <v>69</v>
      </c>
      <c r="Q176" s="10" t="str">
        <f aca="false">IF(P176&lt;26,"18-25",IF(P176&lt;36,"26-35",IF(P176&lt;46,"36-45",IF(P176&lt;56,"46-55",IF(P176&lt;66,"56-65","65+")))))</f>
        <v>65+</v>
      </c>
      <c r="R176" s="1" t="n">
        <v>1938</v>
      </c>
      <c r="S176" s="10" t="n">
        <v>6</v>
      </c>
      <c r="T176" s="10" t="n">
        <v>9</v>
      </c>
      <c r="U176" s="11" t="s">
        <v>20</v>
      </c>
      <c r="V176" s="11" t="s">
        <v>36</v>
      </c>
      <c r="W176" s="11" t="s">
        <v>74</v>
      </c>
      <c r="X176" s="11" t="s">
        <v>52</v>
      </c>
      <c r="Y176" s="10" t="n">
        <v>3</v>
      </c>
      <c r="Z176" s="11" t="s">
        <v>39</v>
      </c>
      <c r="AA176" s="11" t="s">
        <v>40</v>
      </c>
    </row>
    <row r="177" customFormat="false" ht="14.25" hidden="false" customHeight="true" outlineLevel="0" collapsed="false">
      <c r="B177" s="9" t="n">
        <f aca="false">C177*1000+G177</f>
        <v>3048</v>
      </c>
      <c r="C177" s="10" t="n">
        <v>3</v>
      </c>
      <c r="D177" s="10" t="n">
        <v>2007</v>
      </c>
      <c r="E177" s="17" t="n">
        <v>10</v>
      </c>
      <c r="F177" s="11" t="s">
        <v>29</v>
      </c>
      <c r="G177" s="10" t="n">
        <v>48</v>
      </c>
      <c r="H177" s="13" t="n">
        <v>781.0684</v>
      </c>
      <c r="I177" s="14" t="n">
        <v>249075.6568</v>
      </c>
      <c r="J177" s="14" t="s">
        <v>30</v>
      </c>
      <c r="K177" s="14"/>
      <c r="L177" s="11" t="s">
        <v>499</v>
      </c>
      <c r="M177" s="11" t="s">
        <v>32</v>
      </c>
      <c r="N177" s="15" t="s">
        <v>500</v>
      </c>
      <c r="O177" s="16" t="s">
        <v>501</v>
      </c>
      <c r="P177" s="10" t="n">
        <f aca="false">IF((D177-R177)=0," ",D177-R177)</f>
        <v>69</v>
      </c>
      <c r="Q177" s="10" t="str">
        <f aca="false">IF(P177&lt;26,"18-25",IF(P177&lt;36,"26-35",IF(P177&lt;46,"36-45",IF(P177&lt;56,"46-55",IF(P177&lt;66,"56-65","65+")))))</f>
        <v>65+</v>
      </c>
      <c r="R177" s="1" t="n">
        <v>1938</v>
      </c>
      <c r="S177" s="10" t="n">
        <v>6</v>
      </c>
      <c r="T177" s="10" t="n">
        <v>9</v>
      </c>
      <c r="U177" s="11" t="s">
        <v>20</v>
      </c>
      <c r="V177" s="11" t="s">
        <v>36</v>
      </c>
      <c r="W177" s="11" t="s">
        <v>74</v>
      </c>
      <c r="X177" s="11" t="s">
        <v>52</v>
      </c>
      <c r="Y177" s="10" t="n">
        <v>3</v>
      </c>
      <c r="Z177" s="11" t="s">
        <v>39</v>
      </c>
      <c r="AA177" s="11" t="s">
        <v>40</v>
      </c>
    </row>
    <row r="178" customFormat="false" ht="14.25" hidden="false" customHeight="true" outlineLevel="0" collapsed="false">
      <c r="B178" s="9" t="n">
        <f aca="false">C178*1000+G178</f>
        <v>3008</v>
      </c>
      <c r="C178" s="10" t="n">
        <v>3</v>
      </c>
      <c r="D178" s="10" t="n">
        <v>2007</v>
      </c>
      <c r="E178" s="17" t="n">
        <v>6</v>
      </c>
      <c r="F178" s="11" t="s">
        <v>29</v>
      </c>
      <c r="G178" s="10" t="n">
        <v>8</v>
      </c>
      <c r="H178" s="13" t="n">
        <v>697.8936</v>
      </c>
      <c r="I178" s="14" t="n">
        <v>219865.7608</v>
      </c>
      <c r="J178" s="14" t="s">
        <v>30</v>
      </c>
      <c r="K178" s="14"/>
      <c r="L178" s="11" t="s">
        <v>502</v>
      </c>
      <c r="M178" s="11" t="s">
        <v>32</v>
      </c>
      <c r="N178" s="15" t="s">
        <v>503</v>
      </c>
      <c r="O178" s="16" t="s">
        <v>504</v>
      </c>
      <c r="P178" s="10" t="n">
        <f aca="false">IF((D178-R178)=0," ",D178-R178)</f>
        <v>71</v>
      </c>
      <c r="Q178" s="10" t="str">
        <f aca="false">IF(P178&lt;26,"18-25",IF(P178&lt;36,"26-35",IF(P178&lt;46,"36-45",IF(P178&lt;56,"46-55",IF(P178&lt;66,"56-65","65+")))))</f>
        <v>65+</v>
      </c>
      <c r="R178" s="1" t="n">
        <v>1936</v>
      </c>
      <c r="S178" s="10" t="n">
        <v>8</v>
      </c>
      <c r="T178" s="10" t="n">
        <v>13</v>
      </c>
      <c r="U178" s="11" t="s">
        <v>20</v>
      </c>
      <c r="V178" s="11" t="s">
        <v>36</v>
      </c>
      <c r="W178" s="11" t="s">
        <v>74</v>
      </c>
      <c r="X178" s="11" t="s">
        <v>52</v>
      </c>
      <c r="Y178" s="10" t="n">
        <v>2</v>
      </c>
      <c r="Z178" s="11" t="s">
        <v>39</v>
      </c>
      <c r="AA178" s="11" t="s">
        <v>40</v>
      </c>
    </row>
    <row r="179" customFormat="false" ht="14.25" hidden="false" customHeight="true" outlineLevel="0" collapsed="false">
      <c r="B179" s="9" t="n">
        <f aca="false">C179*1000+G179</f>
        <v>3040</v>
      </c>
      <c r="C179" s="10" t="n">
        <v>3</v>
      </c>
      <c r="D179" s="10" t="n">
        <v>2007</v>
      </c>
      <c r="E179" s="17" t="n">
        <v>6</v>
      </c>
      <c r="F179" s="11" t="s">
        <v>29</v>
      </c>
      <c r="G179" s="10" t="n">
        <v>40</v>
      </c>
      <c r="H179" s="13" t="n">
        <v>670.886</v>
      </c>
      <c r="I179" s="14" t="n">
        <v>204292.494</v>
      </c>
      <c r="J179" s="14" t="s">
        <v>30</v>
      </c>
      <c r="K179" s="14"/>
      <c r="L179" s="11" t="s">
        <v>502</v>
      </c>
      <c r="M179" s="11" t="s">
        <v>32</v>
      </c>
      <c r="N179" s="15" t="s">
        <v>503</v>
      </c>
      <c r="O179" s="16" t="s">
        <v>504</v>
      </c>
      <c r="P179" s="10" t="n">
        <f aca="false">IF((D179-R179)=0," ",D179-R179)</f>
        <v>71</v>
      </c>
      <c r="Q179" s="10" t="str">
        <f aca="false">IF(P179&lt;26,"18-25",IF(P179&lt;36,"26-35",IF(P179&lt;46,"36-45",IF(P179&lt;56,"46-55",IF(P179&lt;66,"56-65","65+")))))</f>
        <v>65+</v>
      </c>
      <c r="R179" s="1" t="n">
        <v>1936</v>
      </c>
      <c r="S179" s="10" t="n">
        <v>8</v>
      </c>
      <c r="T179" s="10" t="n">
        <v>13</v>
      </c>
      <c r="U179" s="11" t="s">
        <v>20</v>
      </c>
      <c r="V179" s="11" t="s">
        <v>36</v>
      </c>
      <c r="W179" s="11" t="s">
        <v>74</v>
      </c>
      <c r="X179" s="11" t="s">
        <v>52</v>
      </c>
      <c r="Y179" s="10" t="n">
        <v>2</v>
      </c>
      <c r="Z179" s="11" t="s">
        <v>39</v>
      </c>
      <c r="AA179" s="11" t="s">
        <v>40</v>
      </c>
    </row>
    <row r="180" customFormat="false" ht="14.25" hidden="false" customHeight="true" outlineLevel="0" collapsed="false">
      <c r="B180" s="9" t="n">
        <f aca="false">C180*1000+G180</f>
        <v>1023</v>
      </c>
      <c r="C180" s="10" t="n">
        <v>1</v>
      </c>
      <c r="D180" s="10" t="n">
        <v>2005</v>
      </c>
      <c r="E180" s="10" t="n">
        <v>4</v>
      </c>
      <c r="F180" s="11" t="s">
        <v>29</v>
      </c>
      <c r="G180" s="12" t="n">
        <v>23</v>
      </c>
      <c r="H180" s="13" t="n">
        <v>782.252</v>
      </c>
      <c r="I180" s="14" t="n">
        <v>261579.892</v>
      </c>
      <c r="J180" s="14" t="s">
        <v>30</v>
      </c>
      <c r="K180" s="14"/>
      <c r="L180" s="11" t="s">
        <v>505</v>
      </c>
      <c r="M180" s="11" t="s">
        <v>32</v>
      </c>
      <c r="N180" s="15" t="s">
        <v>506</v>
      </c>
      <c r="O180" s="16" t="s">
        <v>507</v>
      </c>
      <c r="P180" s="10" t="n">
        <f aca="false">IF((D180-R180)=0," ",D180-R180)</f>
        <v>73</v>
      </c>
      <c r="Q180" s="10" t="str">
        <f aca="false">IF(P180&lt;26,"18-25",IF(P180&lt;36,"26-35",IF(P180&lt;46,"36-45",IF(P180&lt;56,"46-55",IF(P180&lt;66,"56-65","65+")))))</f>
        <v>65+</v>
      </c>
      <c r="R180" s="1" t="n">
        <v>1932</v>
      </c>
      <c r="S180" s="10" t="n">
        <v>6</v>
      </c>
      <c r="T180" s="10" t="n">
        <v>13</v>
      </c>
      <c r="U180" s="11" t="s">
        <v>35</v>
      </c>
      <c r="V180" s="11" t="s">
        <v>221</v>
      </c>
      <c r="W180" s="11"/>
      <c r="X180" s="11" t="s">
        <v>52</v>
      </c>
      <c r="Y180" s="10" t="n">
        <v>3</v>
      </c>
      <c r="Z180" s="11" t="s">
        <v>39</v>
      </c>
      <c r="AA180" s="11" t="s">
        <v>40</v>
      </c>
    </row>
    <row r="181" customFormat="false" ht="14.25" hidden="false" customHeight="true" outlineLevel="0" collapsed="false">
      <c r="B181" s="9" t="n">
        <f aca="false">C181*1000+G181</f>
        <v>3009</v>
      </c>
      <c r="C181" s="10" t="n">
        <v>3</v>
      </c>
      <c r="D181" s="10" t="n">
        <v>2006</v>
      </c>
      <c r="E181" s="2" t="n">
        <v>5</v>
      </c>
      <c r="F181" s="11" t="s">
        <v>29</v>
      </c>
      <c r="G181" s="10" t="n">
        <v>9</v>
      </c>
      <c r="H181" s="13" t="n">
        <v>743.4084</v>
      </c>
      <c r="I181" s="14" t="n">
        <v>222867.4208</v>
      </c>
      <c r="J181" s="14" t="s">
        <v>30</v>
      </c>
      <c r="K181" s="14"/>
      <c r="L181" s="11" t="s">
        <v>508</v>
      </c>
      <c r="M181" s="11" t="s">
        <v>32</v>
      </c>
      <c r="N181" s="15" t="s">
        <v>509</v>
      </c>
      <c r="O181" s="16" t="s">
        <v>510</v>
      </c>
      <c r="P181" s="10" t="n">
        <f aca="false">IF((D181-R181)=0," ",D181-R181)</f>
        <v>73</v>
      </c>
      <c r="Q181" s="10" t="str">
        <f aca="false">IF(P181&lt;26,"18-25",IF(P181&lt;36,"26-35",IF(P181&lt;46,"36-45",IF(P181&lt;56,"46-55",IF(P181&lt;66,"56-65","65+")))))</f>
        <v>65+</v>
      </c>
      <c r="R181" s="1" t="n">
        <v>1933</v>
      </c>
      <c r="S181" s="10" t="n">
        <v>5</v>
      </c>
      <c r="T181" s="10" t="n">
        <v>5</v>
      </c>
      <c r="U181" s="11" t="s">
        <v>35</v>
      </c>
      <c r="V181" s="11" t="s">
        <v>36</v>
      </c>
      <c r="W181" s="11" t="s">
        <v>37</v>
      </c>
      <c r="X181" s="11" t="s">
        <v>52</v>
      </c>
      <c r="Y181" s="10" t="n">
        <v>5</v>
      </c>
      <c r="Z181" s="11" t="s">
        <v>47</v>
      </c>
      <c r="AA181" s="11" t="s">
        <v>56</v>
      </c>
    </row>
    <row r="182" customFormat="false" ht="14.25" hidden="false" customHeight="true" outlineLevel="0" collapsed="false">
      <c r="B182" s="9" t="n">
        <f aca="false">C182*1000+G182</f>
        <v>3052</v>
      </c>
      <c r="C182" s="10" t="n">
        <v>3</v>
      </c>
      <c r="D182" s="10" t="n">
        <v>2006</v>
      </c>
      <c r="E182" s="2" t="n">
        <v>3</v>
      </c>
      <c r="F182" s="11" t="s">
        <v>29</v>
      </c>
      <c r="G182" s="10" t="n">
        <v>52</v>
      </c>
      <c r="H182" s="13" t="n">
        <v>923.208</v>
      </c>
      <c r="I182" s="14" t="n">
        <v>291494.36</v>
      </c>
      <c r="J182" s="14" t="s">
        <v>30</v>
      </c>
      <c r="K182" s="14"/>
      <c r="L182" s="11" t="s">
        <v>511</v>
      </c>
      <c r="M182" s="11" t="s">
        <v>32</v>
      </c>
      <c r="N182" s="15" t="s">
        <v>512</v>
      </c>
      <c r="O182" s="16" t="s">
        <v>513</v>
      </c>
      <c r="P182" s="10" t="n">
        <f aca="false">IF((D182-R182)=0," ",D182-R182)</f>
        <v>73</v>
      </c>
      <c r="Q182" s="10" t="str">
        <f aca="false">IF(P182&lt;26,"18-25",IF(P182&lt;36,"26-35",IF(P182&lt;46,"36-45",IF(P182&lt;56,"46-55",IF(P182&lt;66,"56-65","65+")))))</f>
        <v>65+</v>
      </c>
      <c r="R182" s="1" t="n">
        <v>1933</v>
      </c>
      <c r="S182" s="10" t="n">
        <v>6</v>
      </c>
      <c r="T182" s="10" t="n">
        <v>8</v>
      </c>
      <c r="U182" s="11" t="s">
        <v>20</v>
      </c>
      <c r="V182" s="11" t="s">
        <v>36</v>
      </c>
      <c r="W182" s="11" t="s">
        <v>37</v>
      </c>
      <c r="X182" s="11" t="s">
        <v>38</v>
      </c>
      <c r="Y182" s="10" t="n">
        <v>4</v>
      </c>
      <c r="Z182" s="11" t="s">
        <v>47</v>
      </c>
      <c r="AA182" s="11" t="s">
        <v>56</v>
      </c>
    </row>
    <row r="183" customFormat="false" ht="14.25" hidden="false" customHeight="true" outlineLevel="0" collapsed="false">
      <c r="B183" s="9" t="n">
        <f aca="false">C183*1000+G183</f>
        <v>3025</v>
      </c>
      <c r="C183" s="10" t="n">
        <v>3</v>
      </c>
      <c r="D183" s="10" t="n">
        <v>2007</v>
      </c>
      <c r="E183" s="17" t="n">
        <v>6</v>
      </c>
      <c r="F183" s="11" t="s">
        <v>29</v>
      </c>
      <c r="G183" s="10" t="n">
        <v>25</v>
      </c>
      <c r="H183" s="13" t="n">
        <v>923.208</v>
      </c>
      <c r="I183" s="14" t="n">
        <v>296483.144</v>
      </c>
      <c r="J183" s="14" t="s">
        <v>30</v>
      </c>
      <c r="K183" s="14"/>
      <c r="L183" s="11" t="s">
        <v>514</v>
      </c>
      <c r="M183" s="11" t="s">
        <v>32</v>
      </c>
      <c r="N183" s="15" t="s">
        <v>515</v>
      </c>
      <c r="O183" s="16" t="s">
        <v>516</v>
      </c>
      <c r="P183" s="10" t="n">
        <f aca="false">IF((D183-R183)=0," ",D183-R183)</f>
        <v>76</v>
      </c>
      <c r="Q183" s="10" t="str">
        <f aca="false">IF(P183&lt;26,"18-25",IF(P183&lt;36,"26-35",IF(P183&lt;46,"36-45",IF(P183&lt;56,"46-55",IF(P183&lt;66,"56-65","65+")))))</f>
        <v>65+</v>
      </c>
      <c r="R183" s="1" t="n">
        <v>1931</v>
      </c>
      <c r="S183" s="10" t="n">
        <v>2</v>
      </c>
      <c r="T183" s="10" t="n">
        <v>13</v>
      </c>
      <c r="U183" s="11" t="s">
        <v>35</v>
      </c>
      <c r="V183" s="11" t="s">
        <v>36</v>
      </c>
      <c r="W183" s="11" t="s">
        <v>67</v>
      </c>
      <c r="X183" s="11" t="s">
        <v>38</v>
      </c>
      <c r="Y183" s="10" t="n">
        <v>3</v>
      </c>
      <c r="Z183" s="11" t="s">
        <v>39</v>
      </c>
      <c r="AA183" s="11" t="s">
        <v>40</v>
      </c>
    </row>
    <row r="184" customFormat="false" ht="14.25" hidden="false" customHeight="true" outlineLevel="0" collapsed="false">
      <c r="B184" s="9" t="n">
        <v>5052</v>
      </c>
      <c r="C184" s="21" t="n">
        <v>5</v>
      </c>
      <c r="D184" s="10"/>
      <c r="E184" s="10"/>
      <c r="F184" s="11" t="s">
        <v>29</v>
      </c>
      <c r="G184" s="12" t="str">
        <f aca="false">RIGHT(B184,2)</f>
        <v>52</v>
      </c>
      <c r="H184" s="13" t="n">
        <v>1769.482</v>
      </c>
      <c r="I184" s="22" t="n">
        <v>532877.384</v>
      </c>
      <c r="J184" s="22"/>
      <c r="K184" s="22"/>
      <c r="L184" s="10"/>
      <c r="M184" s="10"/>
      <c r="P184" s="10" t="str">
        <f aca="false">IF((D184-R184)=0," ",D184-R184)</f>
        <v> </v>
      </c>
      <c r="Q184" s="10"/>
      <c r="R184" s="10"/>
      <c r="S184" s="10"/>
      <c r="T184" s="10"/>
      <c r="U184" s="11"/>
      <c r="V184" s="11"/>
      <c r="W184" s="11"/>
      <c r="X184" s="11"/>
      <c r="Y184" s="11"/>
      <c r="Z184" s="11"/>
      <c r="AA184" s="11"/>
    </row>
    <row r="185" customFormat="false" ht="14.25" hidden="false" customHeight="true" outlineLevel="0" collapsed="false">
      <c r="B185" s="9" t="n">
        <f aca="false">C185*1000+G185</f>
        <v>1005</v>
      </c>
      <c r="C185" s="10" t="n">
        <v>1</v>
      </c>
      <c r="D185" s="10" t="n">
        <v>2004</v>
      </c>
      <c r="E185" s="10" t="n">
        <v>3</v>
      </c>
      <c r="F185" s="11" t="s">
        <v>190</v>
      </c>
      <c r="G185" s="12" t="n">
        <v>5</v>
      </c>
      <c r="H185" s="13" t="n">
        <v>410.7092</v>
      </c>
      <c r="I185" s="14" t="n">
        <v>117564.0716</v>
      </c>
      <c r="J185" s="14" t="s">
        <v>30</v>
      </c>
      <c r="K185" s="14"/>
      <c r="L185" s="11" t="s">
        <v>517</v>
      </c>
      <c r="M185" s="11" t="s">
        <v>518</v>
      </c>
      <c r="N185" s="23" t="s">
        <v>519</v>
      </c>
      <c r="O185" s="23" t="s">
        <v>520</v>
      </c>
      <c r="P185" s="24" t="s">
        <v>521</v>
      </c>
      <c r="Q185" s="24" t="s">
        <v>521</v>
      </c>
      <c r="R185" s="24" t="s">
        <v>521</v>
      </c>
      <c r="S185" s="25"/>
      <c r="T185" s="25"/>
      <c r="U185" s="24" t="s">
        <v>521</v>
      </c>
      <c r="V185" s="11" t="s">
        <v>36</v>
      </c>
      <c r="W185" s="11" t="s">
        <v>37</v>
      </c>
      <c r="X185" s="11" t="s">
        <v>52</v>
      </c>
      <c r="Y185" s="10" t="n">
        <v>5</v>
      </c>
      <c r="Z185" s="11" t="s">
        <v>39</v>
      </c>
      <c r="AA185" s="11" t="s">
        <v>56</v>
      </c>
    </row>
    <row r="186" customFormat="false" ht="14.25" hidden="false" customHeight="true" outlineLevel="0" collapsed="false">
      <c r="B186" s="9" t="n">
        <v>1009</v>
      </c>
      <c r="C186" s="10" t="n">
        <v>1</v>
      </c>
      <c r="D186" s="10" t="n">
        <v>2004</v>
      </c>
      <c r="E186" s="10" t="n">
        <v>11</v>
      </c>
      <c r="F186" s="11" t="s">
        <v>190</v>
      </c>
      <c r="G186" s="12" t="n">
        <v>9</v>
      </c>
      <c r="H186" s="13" t="n">
        <v>1200.82</v>
      </c>
      <c r="I186" s="14" t="n">
        <v>317196.4</v>
      </c>
      <c r="J186" s="14" t="s">
        <v>30</v>
      </c>
      <c r="K186" s="14"/>
      <c r="L186" s="11" t="s">
        <v>522</v>
      </c>
      <c r="M186" s="11" t="s">
        <v>518</v>
      </c>
      <c r="N186" s="15" t="s">
        <v>523</v>
      </c>
      <c r="O186" s="16" t="s">
        <v>520</v>
      </c>
      <c r="P186" s="24" t="s">
        <v>521</v>
      </c>
      <c r="Q186" s="24" t="s">
        <v>521</v>
      </c>
      <c r="R186" s="24" t="s">
        <v>521</v>
      </c>
      <c r="S186" s="24"/>
      <c r="T186" s="24"/>
      <c r="U186" s="24" t="s">
        <v>521</v>
      </c>
      <c r="V186" s="11" t="s">
        <v>36</v>
      </c>
      <c r="W186" s="11" t="s">
        <v>81</v>
      </c>
      <c r="X186" s="11" t="s">
        <v>52</v>
      </c>
      <c r="Y186" s="10" t="n">
        <v>5</v>
      </c>
      <c r="Z186" s="11" t="s">
        <v>39</v>
      </c>
      <c r="AA186" s="11" t="s">
        <v>40</v>
      </c>
    </row>
    <row r="187" customFormat="false" ht="14.25" hidden="false" customHeight="true" outlineLevel="0" collapsed="false">
      <c r="B187" s="9" t="n">
        <v>1009</v>
      </c>
      <c r="C187" s="10" t="n">
        <v>1</v>
      </c>
      <c r="D187" s="10" t="n">
        <v>2004</v>
      </c>
      <c r="E187" s="10" t="n">
        <v>11</v>
      </c>
      <c r="F187" s="11" t="s">
        <v>190</v>
      </c>
      <c r="G187" s="12" t="n">
        <v>10</v>
      </c>
      <c r="H187" s="13" t="n">
        <v>800.96</v>
      </c>
      <c r="I187" s="14" t="n">
        <v>264142.16</v>
      </c>
      <c r="J187" s="14" t="s">
        <v>30</v>
      </c>
      <c r="K187" s="14"/>
      <c r="L187" s="11" t="s">
        <v>522</v>
      </c>
      <c r="M187" s="11" t="s">
        <v>518</v>
      </c>
      <c r="N187" s="15" t="s">
        <v>523</v>
      </c>
      <c r="O187" s="16" t="s">
        <v>520</v>
      </c>
      <c r="P187" s="24" t="s">
        <v>521</v>
      </c>
      <c r="Q187" s="24" t="s">
        <v>521</v>
      </c>
      <c r="R187" s="24" t="s">
        <v>521</v>
      </c>
      <c r="S187" s="24"/>
      <c r="T187" s="24"/>
      <c r="U187" s="24" t="s">
        <v>521</v>
      </c>
      <c r="V187" s="11" t="s">
        <v>36</v>
      </c>
      <c r="W187" s="11" t="s">
        <v>81</v>
      </c>
      <c r="X187" s="11" t="s">
        <v>52</v>
      </c>
      <c r="Y187" s="10" t="n">
        <v>4</v>
      </c>
      <c r="Z187" s="11" t="s">
        <v>39</v>
      </c>
      <c r="AA187" s="11" t="s">
        <v>40</v>
      </c>
    </row>
    <row r="188" customFormat="false" ht="14.25" hidden="false" customHeight="true" outlineLevel="0" collapsed="false">
      <c r="B188" s="9" t="n">
        <f aca="false">C188*1000+G188</f>
        <v>1011</v>
      </c>
      <c r="C188" s="10" t="n">
        <v>1</v>
      </c>
      <c r="D188" s="10" t="n">
        <v>2005</v>
      </c>
      <c r="E188" s="10" t="n">
        <v>9</v>
      </c>
      <c r="F188" s="11" t="s">
        <v>190</v>
      </c>
      <c r="G188" s="12" t="n">
        <v>11</v>
      </c>
      <c r="H188" s="13" t="n">
        <v>827.8744</v>
      </c>
      <c r="I188" s="14" t="n">
        <v>222947.2088</v>
      </c>
      <c r="J188" s="14" t="s">
        <v>30</v>
      </c>
      <c r="K188" s="14"/>
      <c r="L188" s="11" t="s">
        <v>524</v>
      </c>
      <c r="M188" s="11" t="s">
        <v>518</v>
      </c>
      <c r="N188" s="1" t="s">
        <v>525</v>
      </c>
      <c r="O188" s="1" t="s">
        <v>520</v>
      </c>
      <c r="P188" s="24" t="s">
        <v>521</v>
      </c>
      <c r="Q188" s="24" t="s">
        <v>521</v>
      </c>
      <c r="R188" s="24" t="s">
        <v>521</v>
      </c>
      <c r="S188" s="24"/>
      <c r="T188" s="24"/>
      <c r="U188" s="24" t="s">
        <v>521</v>
      </c>
      <c r="V188" s="11" t="s">
        <v>36</v>
      </c>
      <c r="W188" s="11" t="s">
        <v>81</v>
      </c>
      <c r="X188" s="11" t="s">
        <v>52</v>
      </c>
      <c r="Y188" s="10" t="n">
        <v>5</v>
      </c>
      <c r="Z188" s="11" t="s">
        <v>47</v>
      </c>
      <c r="AA188" s="11" t="s">
        <v>40</v>
      </c>
    </row>
    <row r="189" customFormat="false" ht="14.25" hidden="false" customHeight="true" outlineLevel="0" collapsed="false">
      <c r="B189" s="9" t="n">
        <f aca="false">C189*1000+G189</f>
        <v>1007</v>
      </c>
      <c r="C189" s="10" t="n">
        <v>1</v>
      </c>
      <c r="D189" s="10" t="n">
        <v>2005</v>
      </c>
      <c r="E189" s="10" t="n">
        <v>12</v>
      </c>
      <c r="F189" s="11" t="s">
        <v>29</v>
      </c>
      <c r="G189" s="12" t="n">
        <v>7</v>
      </c>
      <c r="H189" s="13" t="n">
        <v>775.6884</v>
      </c>
      <c r="I189" s="14" t="n">
        <v>250312.5344</v>
      </c>
      <c r="J189" s="14" t="s">
        <v>30</v>
      </c>
      <c r="K189" s="14"/>
      <c r="L189" s="11" t="s">
        <v>526</v>
      </c>
      <c r="M189" s="11" t="s">
        <v>518</v>
      </c>
      <c r="N189" s="1" t="s">
        <v>527</v>
      </c>
      <c r="O189" s="1" t="s">
        <v>520</v>
      </c>
      <c r="P189" s="24" t="s">
        <v>521</v>
      </c>
      <c r="Q189" s="24" t="s">
        <v>521</v>
      </c>
      <c r="R189" s="24" t="s">
        <v>521</v>
      </c>
      <c r="S189" s="24"/>
      <c r="T189" s="24"/>
      <c r="U189" s="24" t="s">
        <v>521</v>
      </c>
      <c r="V189" s="11" t="s">
        <v>36</v>
      </c>
      <c r="W189" s="11" t="s">
        <v>81</v>
      </c>
      <c r="X189" s="11" t="s">
        <v>52</v>
      </c>
      <c r="Y189" s="10" t="n">
        <v>1</v>
      </c>
      <c r="Z189" s="11" t="s">
        <v>47</v>
      </c>
      <c r="AA189" s="11" t="s">
        <v>40</v>
      </c>
    </row>
    <row r="190" customFormat="false" ht="14.25" hidden="false" customHeight="true" outlineLevel="0" collapsed="false">
      <c r="B190" s="9" t="n">
        <f aca="false">C190*1000+G190</f>
        <v>1008</v>
      </c>
      <c r="C190" s="10" t="n">
        <v>1</v>
      </c>
      <c r="D190" s="10" t="n">
        <v>2005</v>
      </c>
      <c r="E190" s="10" t="n">
        <v>12</v>
      </c>
      <c r="F190" s="11" t="s">
        <v>190</v>
      </c>
      <c r="G190" s="12" t="n">
        <v>8</v>
      </c>
      <c r="H190" s="13" t="n">
        <v>775.6884</v>
      </c>
      <c r="I190" s="14" t="n">
        <v>246050.404</v>
      </c>
      <c r="J190" s="14" t="s">
        <v>30</v>
      </c>
      <c r="K190" s="14"/>
      <c r="L190" s="11" t="s">
        <v>526</v>
      </c>
      <c r="M190" s="11" t="s">
        <v>518</v>
      </c>
      <c r="N190" s="1" t="s">
        <v>527</v>
      </c>
      <c r="O190" s="1" t="s">
        <v>520</v>
      </c>
      <c r="P190" s="24" t="s">
        <v>521</v>
      </c>
      <c r="Q190" s="24" t="s">
        <v>521</v>
      </c>
      <c r="R190" s="24" t="s">
        <v>521</v>
      </c>
      <c r="S190" s="24"/>
      <c r="T190" s="24"/>
      <c r="U190" s="24" t="s">
        <v>521</v>
      </c>
      <c r="V190" s="11" t="s">
        <v>36</v>
      </c>
      <c r="W190" s="11" t="s">
        <v>37</v>
      </c>
      <c r="X190" s="11" t="s">
        <v>52</v>
      </c>
      <c r="Y190" s="10" t="n">
        <v>1</v>
      </c>
      <c r="Z190" s="11" t="s">
        <v>47</v>
      </c>
      <c r="AA190" s="11" t="s">
        <v>40</v>
      </c>
    </row>
    <row r="191" customFormat="false" ht="14.25" hidden="false" customHeight="true" outlineLevel="0" collapsed="false">
      <c r="B191" s="9" t="n">
        <f aca="false">C191*1000+G191</f>
        <v>2038</v>
      </c>
      <c r="C191" s="10" t="n">
        <v>2</v>
      </c>
      <c r="D191" s="10" t="n">
        <v>2006</v>
      </c>
      <c r="E191" s="10" t="n">
        <v>10</v>
      </c>
      <c r="F191" s="11" t="s">
        <v>29</v>
      </c>
      <c r="G191" s="12" t="n">
        <v>38</v>
      </c>
      <c r="H191" s="13" t="n">
        <v>1604.7464</v>
      </c>
      <c r="I191" s="14" t="n">
        <v>529317.2832</v>
      </c>
      <c r="J191" s="14" t="s">
        <v>30</v>
      </c>
      <c r="K191" s="14"/>
      <c r="L191" s="11" t="s">
        <v>528</v>
      </c>
      <c r="M191" s="11" t="s">
        <v>518</v>
      </c>
      <c r="N191" s="1" t="s">
        <v>529</v>
      </c>
      <c r="O191" s="1" t="s">
        <v>520</v>
      </c>
      <c r="P191" s="24" t="s">
        <v>521</v>
      </c>
      <c r="Q191" s="24" t="s">
        <v>521</v>
      </c>
      <c r="R191" s="24" t="s">
        <v>521</v>
      </c>
      <c r="S191" s="24"/>
      <c r="T191" s="24"/>
      <c r="U191" s="24" t="s">
        <v>521</v>
      </c>
      <c r="V191" s="11" t="s">
        <v>36</v>
      </c>
      <c r="W191" s="11" t="s">
        <v>37</v>
      </c>
      <c r="X191" s="11" t="s">
        <v>52</v>
      </c>
      <c r="Y191" s="10" t="n">
        <v>5</v>
      </c>
      <c r="Z191" s="11" t="s">
        <v>39</v>
      </c>
      <c r="AA191" s="11" t="s">
        <v>40</v>
      </c>
    </row>
    <row r="192" customFormat="false" ht="14.25" hidden="false" customHeight="true" outlineLevel="0" collapsed="false">
      <c r="B192" s="9" t="n">
        <f aca="false">C192*1000+G192</f>
        <v>2001</v>
      </c>
      <c r="C192" s="10" t="n">
        <v>2</v>
      </c>
      <c r="D192" s="10" t="n">
        <v>2004</v>
      </c>
      <c r="E192" s="10" t="n">
        <v>3</v>
      </c>
      <c r="F192" s="11" t="s">
        <v>29</v>
      </c>
      <c r="G192" s="12" t="n">
        <v>1</v>
      </c>
      <c r="H192" s="13" t="n">
        <v>587.2808</v>
      </c>
      <c r="I192" s="14" t="n">
        <v>169158.2944</v>
      </c>
      <c r="J192" s="14" t="s">
        <v>30</v>
      </c>
      <c r="K192" s="14"/>
      <c r="L192" s="11" t="s">
        <v>530</v>
      </c>
      <c r="M192" s="11" t="s">
        <v>518</v>
      </c>
      <c r="N192" s="1" t="s">
        <v>531</v>
      </c>
      <c r="O192" s="1" t="s">
        <v>520</v>
      </c>
      <c r="P192" s="24" t="s">
        <v>521</v>
      </c>
      <c r="Q192" s="24" t="s">
        <v>521</v>
      </c>
      <c r="R192" s="24" t="s">
        <v>521</v>
      </c>
      <c r="S192" s="24"/>
      <c r="T192" s="24"/>
      <c r="U192" s="24" t="s">
        <v>521</v>
      </c>
      <c r="V192" s="11" t="s">
        <v>36</v>
      </c>
      <c r="W192" s="11" t="s">
        <v>37</v>
      </c>
      <c r="X192" s="11" t="s">
        <v>38</v>
      </c>
      <c r="Y192" s="10" t="n">
        <v>3</v>
      </c>
      <c r="Z192" s="11" t="s">
        <v>47</v>
      </c>
      <c r="AA192" s="1" t="s">
        <v>40</v>
      </c>
    </row>
    <row r="193" customFormat="false" ht="14.25" hidden="false" customHeight="true" outlineLevel="0" collapsed="false">
      <c r="B193" s="9" t="n">
        <f aca="false">C193*1000+G193</f>
        <v>1013</v>
      </c>
      <c r="C193" s="10" t="n">
        <v>1</v>
      </c>
      <c r="D193" s="10" t="n">
        <v>2005</v>
      </c>
      <c r="E193" s="10" t="n">
        <v>7</v>
      </c>
      <c r="F193" s="11" t="s">
        <v>29</v>
      </c>
      <c r="G193" s="12" t="n">
        <v>13</v>
      </c>
      <c r="H193" s="13" t="n">
        <v>756.2128</v>
      </c>
      <c r="I193" s="14" t="n">
        <v>206958.712</v>
      </c>
      <c r="J193" s="14" t="s">
        <v>30</v>
      </c>
      <c r="K193" s="14"/>
      <c r="L193" s="11" t="s">
        <v>532</v>
      </c>
      <c r="M193" s="11" t="s">
        <v>518</v>
      </c>
      <c r="N193" s="1" t="s">
        <v>533</v>
      </c>
      <c r="O193" s="1" t="s">
        <v>520</v>
      </c>
      <c r="P193" s="24" t="s">
        <v>521</v>
      </c>
      <c r="Q193" s="24" t="s">
        <v>521</v>
      </c>
      <c r="R193" s="24" t="s">
        <v>521</v>
      </c>
      <c r="S193" s="24"/>
      <c r="T193" s="24"/>
      <c r="U193" s="24" t="s">
        <v>521</v>
      </c>
      <c r="V193" s="11" t="s">
        <v>36</v>
      </c>
      <c r="W193" s="11" t="s">
        <v>37</v>
      </c>
      <c r="X193" s="11" t="s">
        <v>52</v>
      </c>
      <c r="Y193" s="10" t="n">
        <v>5</v>
      </c>
      <c r="Z193" s="11" t="s">
        <v>39</v>
      </c>
      <c r="AA193" s="11" t="s">
        <v>40</v>
      </c>
    </row>
    <row r="194" customFormat="false" ht="14.25" hidden="false" customHeight="true" outlineLevel="0" collapsed="false">
      <c r="B194" s="9" t="n">
        <f aca="false">C194*1000+G194</f>
        <v>1014</v>
      </c>
      <c r="C194" s="10" t="n">
        <v>1</v>
      </c>
      <c r="D194" s="10" t="n">
        <v>2005</v>
      </c>
      <c r="E194" s="10" t="n">
        <v>7</v>
      </c>
      <c r="F194" s="11" t="s">
        <v>29</v>
      </c>
      <c r="G194" s="12" t="n">
        <v>14</v>
      </c>
      <c r="H194" s="13" t="n">
        <v>743.0856</v>
      </c>
      <c r="I194" s="14" t="n">
        <v>206445.4232</v>
      </c>
      <c r="J194" s="14" t="s">
        <v>30</v>
      </c>
      <c r="K194" s="14"/>
      <c r="L194" s="11" t="s">
        <v>532</v>
      </c>
      <c r="M194" s="11" t="s">
        <v>518</v>
      </c>
      <c r="N194" s="1" t="s">
        <v>533</v>
      </c>
      <c r="O194" s="1" t="s">
        <v>520</v>
      </c>
      <c r="P194" s="24" t="s">
        <v>521</v>
      </c>
      <c r="Q194" s="24" t="s">
        <v>521</v>
      </c>
      <c r="R194" s="24" t="s">
        <v>521</v>
      </c>
      <c r="S194" s="24"/>
      <c r="T194" s="24"/>
      <c r="U194" s="24" t="s">
        <v>521</v>
      </c>
      <c r="V194" s="11" t="s">
        <v>36</v>
      </c>
      <c r="W194" s="11" t="s">
        <v>37</v>
      </c>
      <c r="X194" s="11" t="s">
        <v>52</v>
      </c>
      <c r="Y194" s="10" t="n">
        <v>5</v>
      </c>
      <c r="Z194" s="11" t="s">
        <v>39</v>
      </c>
      <c r="AA194" s="11" t="s">
        <v>40</v>
      </c>
    </row>
    <row r="195" customFormat="false" ht="14.25" hidden="false" customHeight="true" outlineLevel="0" collapsed="false">
      <c r="B195" s="9" t="n">
        <f aca="false">C195*1000+G195</f>
        <v>1019</v>
      </c>
      <c r="C195" s="10" t="n">
        <v>1</v>
      </c>
      <c r="D195" s="10" t="n">
        <v>2005</v>
      </c>
      <c r="E195" s="10" t="n">
        <v>7</v>
      </c>
      <c r="F195" s="11" t="s">
        <v>29</v>
      </c>
      <c r="G195" s="12" t="n">
        <v>19</v>
      </c>
      <c r="H195" s="13" t="n">
        <v>827.8744</v>
      </c>
      <c r="I195" s="14" t="n">
        <v>239341.5808</v>
      </c>
      <c r="J195" s="14" t="s">
        <v>30</v>
      </c>
      <c r="K195" s="14"/>
      <c r="L195" s="11" t="s">
        <v>532</v>
      </c>
      <c r="M195" s="11" t="s">
        <v>518</v>
      </c>
      <c r="N195" s="1" t="s">
        <v>533</v>
      </c>
      <c r="O195" s="1" t="s">
        <v>520</v>
      </c>
      <c r="P195" s="24" t="s">
        <v>521</v>
      </c>
      <c r="Q195" s="24" t="s">
        <v>521</v>
      </c>
      <c r="R195" s="24" t="s">
        <v>521</v>
      </c>
      <c r="S195" s="24"/>
      <c r="T195" s="24"/>
      <c r="U195" s="24" t="s">
        <v>521</v>
      </c>
      <c r="V195" s="11" t="s">
        <v>36</v>
      </c>
      <c r="W195" s="11" t="s">
        <v>37</v>
      </c>
      <c r="X195" s="11" t="s">
        <v>52</v>
      </c>
      <c r="Y195" s="10" t="n">
        <v>5</v>
      </c>
      <c r="Z195" s="11" t="s">
        <v>39</v>
      </c>
      <c r="AA195" s="11" t="s">
        <v>40</v>
      </c>
    </row>
    <row r="196" customFormat="false" ht="14.25" hidden="false" customHeight="true" outlineLevel="0" collapsed="false">
      <c r="B196" s="9" t="n">
        <f aca="false">C196*1000+G196</f>
        <v>1020</v>
      </c>
      <c r="C196" s="10" t="n">
        <v>1</v>
      </c>
      <c r="D196" s="10" t="n">
        <v>2005</v>
      </c>
      <c r="E196" s="10" t="n">
        <v>7</v>
      </c>
      <c r="F196" s="11" t="s">
        <v>29</v>
      </c>
      <c r="G196" s="12" t="n">
        <v>20</v>
      </c>
      <c r="H196" s="13" t="n">
        <v>1160.3584</v>
      </c>
      <c r="I196" s="14" t="n">
        <v>398903.4224</v>
      </c>
      <c r="J196" s="14" t="s">
        <v>30</v>
      </c>
      <c r="K196" s="14"/>
      <c r="L196" s="11" t="s">
        <v>532</v>
      </c>
      <c r="M196" s="11" t="s">
        <v>518</v>
      </c>
      <c r="N196" s="1" t="s">
        <v>533</v>
      </c>
      <c r="O196" s="1" t="s">
        <v>520</v>
      </c>
      <c r="P196" s="24" t="s">
        <v>521</v>
      </c>
      <c r="Q196" s="24" t="s">
        <v>521</v>
      </c>
      <c r="R196" s="24" t="s">
        <v>521</v>
      </c>
      <c r="S196" s="24"/>
      <c r="T196" s="24"/>
      <c r="U196" s="24" t="s">
        <v>521</v>
      </c>
      <c r="V196" s="11" t="s">
        <v>36</v>
      </c>
      <c r="W196" s="11" t="s">
        <v>37</v>
      </c>
      <c r="X196" s="11" t="s">
        <v>52</v>
      </c>
      <c r="Y196" s="10" t="n">
        <v>5</v>
      </c>
      <c r="Z196" s="11" t="s">
        <v>39</v>
      </c>
      <c r="AA196" s="11" t="s">
        <v>40</v>
      </c>
    </row>
    <row r="197" customFormat="false" ht="14.25" hidden="false" customHeight="true" outlineLevel="0" collapsed="false">
      <c r="B197" s="9" t="n">
        <f aca="false">C197*1000+G197</f>
        <v>1022</v>
      </c>
      <c r="C197" s="10" t="n">
        <v>1</v>
      </c>
      <c r="D197" s="10" t="n">
        <v>2005</v>
      </c>
      <c r="E197" s="10" t="n">
        <v>7</v>
      </c>
      <c r="F197" s="11" t="s">
        <v>29</v>
      </c>
      <c r="G197" s="12" t="n">
        <v>22</v>
      </c>
      <c r="H197" s="13" t="n">
        <v>743.0856</v>
      </c>
      <c r="I197" s="14" t="n">
        <v>210745.1664</v>
      </c>
      <c r="J197" s="14" t="s">
        <v>30</v>
      </c>
      <c r="K197" s="14"/>
      <c r="L197" s="11" t="s">
        <v>532</v>
      </c>
      <c r="M197" s="11" t="s">
        <v>518</v>
      </c>
      <c r="N197" s="1" t="s">
        <v>533</v>
      </c>
      <c r="O197" s="1" t="s">
        <v>520</v>
      </c>
      <c r="P197" s="24" t="s">
        <v>521</v>
      </c>
      <c r="Q197" s="24" t="s">
        <v>521</v>
      </c>
      <c r="R197" s="24" t="s">
        <v>521</v>
      </c>
      <c r="S197" s="24"/>
      <c r="T197" s="24"/>
      <c r="U197" s="24" t="s">
        <v>521</v>
      </c>
      <c r="V197" s="11" t="s">
        <v>36</v>
      </c>
      <c r="W197" s="11" t="s">
        <v>37</v>
      </c>
      <c r="X197" s="11" t="s">
        <v>52</v>
      </c>
      <c r="Y197" s="10" t="n">
        <v>5</v>
      </c>
      <c r="Z197" s="11" t="s">
        <v>39</v>
      </c>
      <c r="AA197" s="11" t="s">
        <v>40</v>
      </c>
    </row>
    <row r="198" customFormat="false" ht="14.25" hidden="false" customHeight="true" outlineLevel="0" collapsed="false">
      <c r="B198" s="9" t="n">
        <f aca="false">C198*1000+G198</f>
        <v>1028</v>
      </c>
      <c r="C198" s="10" t="n">
        <v>1</v>
      </c>
      <c r="D198" s="10" t="n">
        <v>2005</v>
      </c>
      <c r="E198" s="10" t="n">
        <v>7</v>
      </c>
      <c r="F198" s="11" t="s">
        <v>29</v>
      </c>
      <c r="G198" s="12" t="n">
        <v>28</v>
      </c>
      <c r="H198" s="13" t="n">
        <v>1160.3584</v>
      </c>
      <c r="I198" s="14" t="n">
        <v>331154.8784</v>
      </c>
      <c r="J198" s="14" t="s">
        <v>30</v>
      </c>
      <c r="K198" s="14"/>
      <c r="L198" s="11" t="s">
        <v>532</v>
      </c>
      <c r="M198" s="11" t="s">
        <v>518</v>
      </c>
      <c r="N198" s="1" t="s">
        <v>533</v>
      </c>
      <c r="O198" s="1" t="s">
        <v>520</v>
      </c>
      <c r="P198" s="24" t="s">
        <v>521</v>
      </c>
      <c r="Q198" s="24" t="s">
        <v>521</v>
      </c>
      <c r="R198" s="24" t="s">
        <v>521</v>
      </c>
      <c r="S198" s="24"/>
      <c r="T198" s="24"/>
      <c r="U198" s="24" t="s">
        <v>521</v>
      </c>
      <c r="V198" s="11" t="s">
        <v>36</v>
      </c>
      <c r="W198" s="11" t="s">
        <v>37</v>
      </c>
      <c r="X198" s="11" t="s">
        <v>52</v>
      </c>
      <c r="Y198" s="10" t="n">
        <v>5</v>
      </c>
      <c r="Z198" s="11" t="s">
        <v>39</v>
      </c>
      <c r="AA198" s="11" t="s">
        <v>40</v>
      </c>
    </row>
    <row r="199" customFormat="false" ht="14.25" hidden="false" customHeight="true" outlineLevel="0" collapsed="false">
      <c r="B199" s="9" t="n">
        <f aca="false">C199*1000+G199</f>
        <v>1034</v>
      </c>
      <c r="C199" s="10" t="n">
        <v>1</v>
      </c>
      <c r="D199" s="10" t="n">
        <v>2005</v>
      </c>
      <c r="E199" s="10" t="n">
        <v>7</v>
      </c>
      <c r="F199" s="11" t="s">
        <v>29</v>
      </c>
      <c r="G199" s="12" t="n">
        <v>34</v>
      </c>
      <c r="H199" s="13" t="n">
        <v>625.8016</v>
      </c>
      <c r="I199" s="14" t="n">
        <v>204434.6784</v>
      </c>
      <c r="J199" s="14" t="s">
        <v>30</v>
      </c>
      <c r="K199" s="14"/>
      <c r="L199" s="11" t="s">
        <v>532</v>
      </c>
      <c r="M199" s="11" t="s">
        <v>518</v>
      </c>
      <c r="N199" s="1" t="s">
        <v>533</v>
      </c>
      <c r="O199" s="1" t="s">
        <v>520</v>
      </c>
      <c r="P199" s="24" t="s">
        <v>521</v>
      </c>
      <c r="Q199" s="24" t="s">
        <v>521</v>
      </c>
      <c r="R199" s="24" t="s">
        <v>521</v>
      </c>
      <c r="S199" s="24"/>
      <c r="T199" s="24"/>
      <c r="U199" s="24" t="s">
        <v>521</v>
      </c>
      <c r="V199" s="11" t="s">
        <v>36</v>
      </c>
      <c r="W199" s="11" t="s">
        <v>37</v>
      </c>
      <c r="X199" s="11" t="s">
        <v>52</v>
      </c>
      <c r="Y199" s="10" t="n">
        <v>5</v>
      </c>
      <c r="Z199" s="11" t="s">
        <v>39</v>
      </c>
      <c r="AA199" s="11" t="s">
        <v>40</v>
      </c>
    </row>
    <row r="200" customFormat="false" ht="14.25" hidden="false" customHeight="true" outlineLevel="0" collapsed="false">
      <c r="B200" s="9" t="n">
        <f aca="false">C200*1000+G200</f>
        <v>1037</v>
      </c>
      <c r="C200" s="10" t="n">
        <v>1</v>
      </c>
      <c r="D200" s="10" t="n">
        <v>2005</v>
      </c>
      <c r="E200" s="10" t="n">
        <v>7</v>
      </c>
      <c r="F200" s="11" t="s">
        <v>29</v>
      </c>
      <c r="G200" s="12" t="n">
        <v>37</v>
      </c>
      <c r="H200" s="13" t="n">
        <v>756.2128</v>
      </c>
      <c r="I200" s="14" t="n">
        <v>189194.3072</v>
      </c>
      <c r="J200" s="14" t="s">
        <v>30</v>
      </c>
      <c r="K200" s="14"/>
      <c r="L200" s="11" t="s">
        <v>532</v>
      </c>
      <c r="M200" s="11" t="s">
        <v>518</v>
      </c>
      <c r="N200" s="1" t="s">
        <v>533</v>
      </c>
      <c r="O200" s="1" t="s">
        <v>520</v>
      </c>
      <c r="P200" s="24" t="s">
        <v>521</v>
      </c>
      <c r="Q200" s="24" t="s">
        <v>521</v>
      </c>
      <c r="R200" s="24" t="s">
        <v>521</v>
      </c>
      <c r="S200" s="24"/>
      <c r="T200" s="24"/>
      <c r="U200" s="24" t="s">
        <v>521</v>
      </c>
      <c r="V200" s="11" t="s">
        <v>36</v>
      </c>
      <c r="W200" s="11" t="s">
        <v>37</v>
      </c>
      <c r="X200" s="11" t="s">
        <v>52</v>
      </c>
      <c r="Y200" s="10" t="n">
        <v>5</v>
      </c>
      <c r="Z200" s="11" t="s">
        <v>39</v>
      </c>
      <c r="AA200" s="11" t="s">
        <v>40</v>
      </c>
    </row>
    <row r="201" customFormat="false" ht="14.25" hidden="false" customHeight="true" outlineLevel="0" collapsed="false">
      <c r="B201" s="9" t="n">
        <f aca="false">C201*1000+G201</f>
        <v>1042</v>
      </c>
      <c r="C201" s="10" t="n">
        <v>1</v>
      </c>
      <c r="D201" s="10" t="n">
        <v>2005</v>
      </c>
      <c r="E201" s="10" t="n">
        <v>7</v>
      </c>
      <c r="F201" s="11" t="s">
        <v>29</v>
      </c>
      <c r="G201" s="12" t="n">
        <v>42</v>
      </c>
      <c r="H201" s="13" t="n">
        <v>625.8016</v>
      </c>
      <c r="I201" s="14" t="n">
        <v>204027.0912</v>
      </c>
      <c r="J201" s="14" t="s">
        <v>30</v>
      </c>
      <c r="K201" s="14"/>
      <c r="L201" s="11" t="s">
        <v>532</v>
      </c>
      <c r="M201" s="11" t="s">
        <v>518</v>
      </c>
      <c r="N201" s="1" t="s">
        <v>533</v>
      </c>
      <c r="O201" s="1" t="s">
        <v>520</v>
      </c>
      <c r="P201" s="24" t="s">
        <v>521</v>
      </c>
      <c r="Q201" s="24" t="s">
        <v>521</v>
      </c>
      <c r="R201" s="24" t="s">
        <v>521</v>
      </c>
      <c r="S201" s="24"/>
      <c r="T201" s="24"/>
      <c r="U201" s="24" t="s">
        <v>521</v>
      </c>
      <c r="V201" s="11" t="s">
        <v>36</v>
      </c>
      <c r="W201" s="11" t="s">
        <v>37</v>
      </c>
      <c r="X201" s="11" t="s">
        <v>52</v>
      </c>
      <c r="Y201" s="10" t="n">
        <v>5</v>
      </c>
      <c r="Z201" s="11" t="s">
        <v>39</v>
      </c>
      <c r="AA201" s="11" t="s">
        <v>40</v>
      </c>
    </row>
    <row r="202" s="1" customFormat="true" ht="14.25" hidden="false" customHeight="true" outlineLevel="0" collapsed="false">
      <c r="B202" s="9" t="n">
        <v>1002</v>
      </c>
      <c r="C202" s="21" t="n">
        <v>1</v>
      </c>
      <c r="D202" s="10"/>
      <c r="E202" s="10"/>
      <c r="F202" s="11" t="s">
        <v>29</v>
      </c>
      <c r="G202" s="12" t="n">
        <v>2</v>
      </c>
      <c r="H202" s="13" t="n">
        <v>1238.5836</v>
      </c>
      <c r="I202" s="22" t="n">
        <v>400865.916</v>
      </c>
      <c r="J202" s="22"/>
      <c r="K202" s="22"/>
      <c r="L202" s="10"/>
      <c r="M202" s="10"/>
      <c r="N202" s="26"/>
      <c r="O202" s="11"/>
      <c r="Q202" s="10"/>
      <c r="R202" s="13"/>
      <c r="S202" s="27"/>
      <c r="T202" s="10"/>
      <c r="U202" s="11"/>
      <c r="V202" s="11"/>
      <c r="W202" s="11"/>
      <c r="X202" s="11"/>
      <c r="Y202" s="11"/>
      <c r="Z202" s="11"/>
      <c r="AA202" s="11"/>
    </row>
    <row r="203" s="1" customFormat="true" ht="14.25" hidden="false" customHeight="true" outlineLevel="0" collapsed="false">
      <c r="B203" s="9" t="n">
        <v>1003</v>
      </c>
      <c r="C203" s="21" t="n">
        <v>1</v>
      </c>
      <c r="D203" s="10"/>
      <c r="E203" s="10"/>
      <c r="F203" s="11" t="s">
        <v>190</v>
      </c>
      <c r="G203" s="12" t="n">
        <v>3</v>
      </c>
      <c r="H203" s="13" t="n">
        <v>713.7108</v>
      </c>
      <c r="I203" s="22" t="n">
        <v>217787.7104</v>
      </c>
      <c r="J203" s="22"/>
      <c r="K203" s="22"/>
      <c r="L203" s="10"/>
      <c r="M203" s="10"/>
      <c r="N203" s="26"/>
      <c r="O203" s="11"/>
      <c r="Q203" s="10"/>
      <c r="R203" s="13"/>
      <c r="S203" s="27"/>
      <c r="T203" s="10"/>
      <c r="U203" s="11"/>
      <c r="V203" s="11"/>
      <c r="W203" s="11"/>
      <c r="X203" s="11"/>
      <c r="Y203" s="11"/>
      <c r="Z203" s="11"/>
      <c r="AA203" s="11"/>
    </row>
    <row r="204" s="1" customFormat="true" ht="14.25" hidden="false" customHeight="true" outlineLevel="0" collapsed="false">
      <c r="B204" s="9" t="n">
        <v>1008</v>
      </c>
      <c r="C204" s="21" t="n">
        <v>1</v>
      </c>
      <c r="D204" s="10"/>
      <c r="E204" s="10"/>
      <c r="F204" s="11" t="s">
        <v>29</v>
      </c>
      <c r="G204" s="12" t="n">
        <v>8</v>
      </c>
      <c r="H204" s="13" t="n">
        <v>763.2068</v>
      </c>
      <c r="I204" s="22" t="n">
        <v>219630.9012</v>
      </c>
      <c r="J204" s="22"/>
      <c r="K204" s="22"/>
      <c r="L204" s="10"/>
      <c r="M204" s="10"/>
      <c r="N204" s="26"/>
      <c r="O204" s="11"/>
      <c r="Q204" s="10"/>
      <c r="R204" s="13"/>
      <c r="S204" s="27"/>
      <c r="T204" s="10"/>
      <c r="U204" s="11"/>
      <c r="V204" s="11"/>
      <c r="W204" s="11"/>
      <c r="X204" s="11"/>
      <c r="Y204" s="11"/>
      <c r="Z204" s="11"/>
      <c r="AA204" s="11"/>
    </row>
    <row r="205" s="1" customFormat="true" ht="14.25" hidden="false" customHeight="true" outlineLevel="0" collapsed="false">
      <c r="B205" s="9" t="n">
        <v>1019</v>
      </c>
      <c r="C205" s="21" t="n">
        <v>1</v>
      </c>
      <c r="D205" s="10"/>
      <c r="E205" s="10"/>
      <c r="F205" s="11" t="s">
        <v>29</v>
      </c>
      <c r="G205" s="12" t="str">
        <f aca="false">RIGHT(B205,2)</f>
        <v>19</v>
      </c>
      <c r="H205" s="13" t="n">
        <v>798.4996</v>
      </c>
      <c r="I205" s="22" t="n">
        <v>244624.872</v>
      </c>
      <c r="J205" s="22"/>
      <c r="K205" s="22"/>
      <c r="L205" s="10"/>
      <c r="M205" s="10"/>
      <c r="N205" s="26"/>
      <c r="O205" s="11"/>
      <c r="Q205" s="10"/>
      <c r="R205" s="13"/>
      <c r="S205" s="27"/>
      <c r="T205" s="10"/>
      <c r="U205" s="11"/>
      <c r="V205" s="11"/>
      <c r="W205" s="11"/>
      <c r="X205" s="11"/>
      <c r="Y205" s="11"/>
      <c r="Z205" s="11"/>
      <c r="AA205" s="11"/>
    </row>
    <row r="206" s="1" customFormat="true" ht="14.25" hidden="false" customHeight="true" outlineLevel="0" collapsed="false">
      <c r="B206" s="9" t="n">
        <v>1042</v>
      </c>
      <c r="C206" s="21" t="n">
        <v>1</v>
      </c>
      <c r="D206" s="10"/>
      <c r="E206" s="10"/>
      <c r="F206" s="11" t="s">
        <v>29</v>
      </c>
      <c r="G206" s="12" t="str">
        <f aca="false">RIGHT(B206,2)</f>
        <v>42</v>
      </c>
      <c r="H206" s="13" t="n">
        <v>618.3772</v>
      </c>
      <c r="I206" s="22" t="n">
        <v>163162.8792</v>
      </c>
      <c r="J206" s="22"/>
      <c r="K206" s="22"/>
      <c r="L206" s="10"/>
      <c r="M206" s="10"/>
      <c r="N206" s="26"/>
      <c r="O206" s="11"/>
      <c r="Q206" s="10"/>
      <c r="R206" s="13"/>
      <c r="S206" s="27"/>
      <c r="T206" s="10"/>
      <c r="U206" s="11"/>
      <c r="V206" s="11"/>
      <c r="W206" s="11"/>
      <c r="X206" s="11"/>
      <c r="Y206" s="11"/>
      <c r="Z206" s="11"/>
      <c r="AA206" s="11"/>
    </row>
    <row r="207" customFormat="false" ht="14.25" hidden="false" customHeight="true" outlineLevel="0" collapsed="false">
      <c r="B207" s="9" t="n">
        <v>1047</v>
      </c>
      <c r="C207" s="21" t="n">
        <v>1</v>
      </c>
      <c r="D207" s="10"/>
      <c r="F207" s="11" t="s">
        <v>29</v>
      </c>
      <c r="G207" s="12" t="str">
        <f aca="false">RIGHT(B207,2)</f>
        <v>47</v>
      </c>
      <c r="H207" s="13" t="n">
        <v>1479.7152</v>
      </c>
      <c r="I207" s="22" t="n">
        <v>401302.8192</v>
      </c>
      <c r="J207" s="22"/>
      <c r="K207" s="22"/>
      <c r="L207" s="10"/>
      <c r="M207" s="10"/>
      <c r="P207" s="1"/>
      <c r="Q207" s="10"/>
      <c r="R207" s="13"/>
      <c r="S207" s="27"/>
      <c r="T207" s="10"/>
      <c r="U207" s="11"/>
      <c r="V207" s="11"/>
      <c r="W207" s="11"/>
      <c r="X207" s="11"/>
      <c r="Y207" s="11"/>
      <c r="Z207" s="11"/>
      <c r="AA207" s="11"/>
    </row>
    <row r="208" customFormat="false" ht="14.25" hidden="false" customHeight="true" outlineLevel="0" collapsed="false">
      <c r="B208" s="9" t="n">
        <v>2045</v>
      </c>
      <c r="C208" s="21" t="n">
        <v>2</v>
      </c>
      <c r="D208" s="10"/>
      <c r="F208" s="11" t="s">
        <v>29</v>
      </c>
      <c r="G208" s="12" t="str">
        <f aca="false">RIGHT(B208,2)</f>
        <v>45</v>
      </c>
      <c r="H208" s="13" t="n">
        <v>1603.9932</v>
      </c>
      <c r="I208" s="22" t="n">
        <v>538271.7356</v>
      </c>
      <c r="J208" s="22"/>
      <c r="K208" s="22"/>
      <c r="L208" s="10"/>
      <c r="M208" s="10"/>
      <c r="P208" s="1"/>
      <c r="Q208" s="10"/>
      <c r="R208" s="13"/>
      <c r="S208" s="27"/>
      <c r="T208" s="10"/>
      <c r="U208" s="11"/>
      <c r="V208" s="11"/>
      <c r="W208" s="11"/>
      <c r="X208" s="11"/>
      <c r="Y208" s="11"/>
      <c r="Z208" s="11"/>
      <c r="AA208" s="11"/>
    </row>
    <row r="209" customFormat="false" ht="14.25" hidden="false" customHeight="true" outlineLevel="0" collapsed="false">
      <c r="B209" s="9" t="n">
        <v>2052</v>
      </c>
      <c r="C209" s="21" t="n">
        <v>2</v>
      </c>
      <c r="D209" s="10"/>
      <c r="E209" s="10"/>
      <c r="F209" s="11" t="s">
        <v>29</v>
      </c>
      <c r="G209" s="12" t="str">
        <f aca="false">RIGHT(B209,2)</f>
        <v>52</v>
      </c>
      <c r="H209" s="13" t="n">
        <v>1615.2912</v>
      </c>
      <c r="I209" s="22" t="n">
        <v>461464.992</v>
      </c>
      <c r="J209" s="22"/>
      <c r="K209" s="22"/>
      <c r="L209" s="10"/>
      <c r="M209" s="10"/>
      <c r="P209" s="10"/>
      <c r="Q209" s="10"/>
      <c r="R209" s="10"/>
      <c r="S209" s="10"/>
      <c r="T209" s="10"/>
      <c r="U209" s="11"/>
      <c r="V209" s="11"/>
      <c r="W209" s="11"/>
      <c r="X209" s="11"/>
      <c r="Y209" s="11"/>
      <c r="Z209" s="11"/>
      <c r="AA209" s="11"/>
    </row>
    <row r="210" s="1" customFormat="true" ht="14.25" hidden="false" customHeight="true" outlineLevel="0" collapsed="false">
      <c r="B210" s="9" t="n">
        <v>2053</v>
      </c>
      <c r="C210" s="21" t="n">
        <v>2</v>
      </c>
      <c r="D210" s="10"/>
      <c r="E210" s="10"/>
      <c r="F210" s="11" t="s">
        <v>29</v>
      </c>
      <c r="G210" s="12" t="str">
        <f aca="false">RIGHT(B210,2)</f>
        <v>53</v>
      </c>
      <c r="H210" s="13" t="n">
        <v>784.1888</v>
      </c>
      <c r="I210" s="22" t="n">
        <v>275812.4928</v>
      </c>
      <c r="J210" s="22"/>
      <c r="K210" s="22"/>
      <c r="L210" s="10"/>
      <c r="M210" s="10"/>
      <c r="N210" s="26"/>
      <c r="O210" s="11"/>
      <c r="Q210" s="10"/>
      <c r="R210" s="13"/>
      <c r="S210" s="27"/>
      <c r="T210" s="10"/>
      <c r="U210" s="11"/>
      <c r="V210" s="11"/>
      <c r="W210" s="11"/>
      <c r="X210" s="11"/>
      <c r="Y210" s="11"/>
      <c r="Z210" s="11"/>
      <c r="AA210" s="11"/>
    </row>
    <row r="211" s="1" customFormat="true" ht="14.25" hidden="false" customHeight="true" outlineLevel="0" collapsed="false">
      <c r="B211" s="9" t="n">
        <v>3007</v>
      </c>
      <c r="C211" s="21" t="n">
        <v>3</v>
      </c>
      <c r="D211" s="10"/>
      <c r="E211" s="10"/>
      <c r="F211" s="11" t="s">
        <v>29</v>
      </c>
      <c r="G211" s="12" t="n">
        <v>7</v>
      </c>
      <c r="H211" s="13" t="n">
        <v>720.382</v>
      </c>
      <c r="I211" s="22" t="n">
        <v>216552.712</v>
      </c>
      <c r="J211" s="22"/>
      <c r="K211" s="22"/>
      <c r="L211" s="10"/>
      <c r="M211" s="10"/>
      <c r="N211" s="26"/>
      <c r="O211" s="11"/>
      <c r="Q211" s="10"/>
      <c r="R211" s="13"/>
      <c r="S211" s="27"/>
      <c r="T211" s="10"/>
      <c r="U211" s="11"/>
      <c r="V211" s="11"/>
      <c r="W211" s="11"/>
      <c r="X211" s="11"/>
      <c r="Y211" s="11"/>
      <c r="Z211" s="11"/>
      <c r="AA211" s="11"/>
    </row>
    <row r="212" customFormat="false" ht="14.25" hidden="false" customHeight="true" outlineLevel="0" collapsed="false">
      <c r="B212" s="9" t="n">
        <v>3024</v>
      </c>
      <c r="C212" s="21" t="n">
        <v>3</v>
      </c>
      <c r="D212" s="10"/>
      <c r="F212" s="11" t="s">
        <v>29</v>
      </c>
      <c r="G212" s="12" t="str">
        <f aca="false">RIGHT(B212,2)</f>
        <v>24</v>
      </c>
      <c r="H212" s="13" t="n">
        <v>1596.3536</v>
      </c>
      <c r="I212" s="22" t="n">
        <v>495570.4448</v>
      </c>
      <c r="J212" s="22"/>
      <c r="K212" s="22"/>
      <c r="L212" s="10"/>
      <c r="M212" s="10"/>
      <c r="P212" s="1"/>
      <c r="Q212" s="10"/>
      <c r="R212" s="13"/>
      <c r="S212" s="27"/>
      <c r="T212" s="10"/>
      <c r="U212" s="11"/>
      <c r="V212" s="11"/>
      <c r="W212" s="11"/>
      <c r="X212" s="11"/>
      <c r="Y212" s="11"/>
      <c r="Z212" s="11"/>
      <c r="AA212" s="11"/>
    </row>
    <row r="213" s="1" customFormat="true" ht="14.25" hidden="false" customHeight="true" outlineLevel="0" collapsed="false">
      <c r="B213" s="9" t="n">
        <v>3029</v>
      </c>
      <c r="C213" s="21" t="n">
        <v>3</v>
      </c>
      <c r="D213" s="10"/>
      <c r="E213" s="10"/>
      <c r="F213" s="11" t="s">
        <v>29</v>
      </c>
      <c r="G213" s="12" t="str">
        <f aca="false">RIGHT(B213,2)</f>
        <v>29</v>
      </c>
      <c r="H213" s="13" t="n">
        <v>1121.9452</v>
      </c>
      <c r="I213" s="22" t="n">
        <v>388656.8064</v>
      </c>
      <c r="J213" s="22"/>
      <c r="K213" s="22"/>
      <c r="L213" s="10"/>
      <c r="M213" s="10"/>
      <c r="N213" s="26"/>
      <c r="O213" s="11"/>
      <c r="Q213" s="10"/>
      <c r="R213" s="13"/>
      <c r="S213" s="27"/>
      <c r="T213" s="10"/>
      <c r="U213" s="11"/>
      <c r="V213" s="11"/>
      <c r="W213" s="11"/>
      <c r="X213" s="11"/>
      <c r="Y213" s="11"/>
      <c r="Z213" s="11"/>
      <c r="AA213" s="11"/>
    </row>
    <row r="214" customFormat="false" ht="14.25" hidden="false" customHeight="true" outlineLevel="0" collapsed="false">
      <c r="B214" s="9" t="n">
        <v>3031</v>
      </c>
      <c r="C214" s="21" t="n">
        <v>3</v>
      </c>
      <c r="D214" s="10"/>
      <c r="F214" s="11" t="s">
        <v>29</v>
      </c>
      <c r="G214" s="12" t="str">
        <f aca="false">RIGHT(B214,2)</f>
        <v>31</v>
      </c>
      <c r="H214" s="13" t="n">
        <v>1596.3536</v>
      </c>
      <c r="I214" s="22" t="n">
        <v>495024.0912</v>
      </c>
      <c r="J214" s="22"/>
      <c r="K214" s="22"/>
      <c r="L214" s="10"/>
      <c r="M214" s="10"/>
      <c r="P214" s="1"/>
      <c r="Q214" s="10"/>
      <c r="R214" s="13"/>
      <c r="S214" s="27"/>
      <c r="T214" s="10"/>
      <c r="U214" s="11"/>
      <c r="V214" s="11"/>
      <c r="W214" s="11"/>
      <c r="X214" s="11"/>
      <c r="Y214" s="11"/>
      <c r="Z214" s="11"/>
      <c r="AA214" s="11"/>
    </row>
    <row r="215" s="1" customFormat="true" ht="14.25" hidden="false" customHeight="true" outlineLevel="0" collapsed="false">
      <c r="B215" s="9" t="n">
        <v>3038</v>
      </c>
      <c r="C215" s="21" t="n">
        <v>3</v>
      </c>
      <c r="D215" s="10"/>
      <c r="E215" s="10"/>
      <c r="F215" s="11" t="s">
        <v>29</v>
      </c>
      <c r="G215" s="12" t="str">
        <f aca="false">RIGHT(B215,2)</f>
        <v>38</v>
      </c>
      <c r="H215" s="13" t="n">
        <v>1596.3536</v>
      </c>
      <c r="I215" s="22" t="n">
        <v>526947.1632</v>
      </c>
      <c r="J215" s="22"/>
      <c r="K215" s="22"/>
      <c r="L215" s="10"/>
      <c r="M215" s="10"/>
      <c r="Q215" s="10"/>
      <c r="R215" s="13"/>
      <c r="S215" s="27"/>
      <c r="T215" s="10"/>
      <c r="U215" s="11"/>
      <c r="V215" s="11"/>
      <c r="W215" s="11"/>
      <c r="X215" s="11"/>
      <c r="Y215" s="11"/>
      <c r="Z215" s="11"/>
      <c r="AA215" s="11"/>
    </row>
    <row r="216" s="1" customFormat="true" ht="14.25" hidden="false" customHeight="true" outlineLevel="0" collapsed="false">
      <c r="B216" s="9" t="n">
        <v>3049</v>
      </c>
      <c r="C216" s="21" t="n">
        <v>3</v>
      </c>
      <c r="D216" s="10"/>
      <c r="E216" s="10"/>
      <c r="F216" s="11" t="s">
        <v>29</v>
      </c>
      <c r="G216" s="12" t="str">
        <f aca="false">RIGHT(B216,2)</f>
        <v>49</v>
      </c>
      <c r="H216" s="13" t="n">
        <v>1273.8764</v>
      </c>
      <c r="I216" s="22" t="n">
        <v>427236.0996</v>
      </c>
      <c r="J216" s="22"/>
      <c r="K216" s="22"/>
      <c r="L216" s="10"/>
      <c r="M216" s="10"/>
      <c r="N216" s="26"/>
      <c r="O216" s="11"/>
      <c r="Q216" s="10"/>
      <c r="R216" s="13"/>
      <c r="S216" s="27"/>
      <c r="T216" s="10"/>
      <c r="U216" s="11"/>
      <c r="V216" s="11"/>
      <c r="W216" s="11"/>
      <c r="X216" s="11"/>
      <c r="Y216" s="11"/>
      <c r="Z216" s="11"/>
      <c r="AA216" s="11"/>
    </row>
    <row r="217" s="1" customFormat="true" ht="14.25" hidden="false" customHeight="true" outlineLevel="0" collapsed="false">
      <c r="B217" s="9" t="n">
        <v>3050</v>
      </c>
      <c r="C217" s="21" t="n">
        <v>3</v>
      </c>
      <c r="D217" s="10"/>
      <c r="E217" s="10"/>
      <c r="F217" s="11" t="s">
        <v>29</v>
      </c>
      <c r="G217" s="12" t="str">
        <f aca="false">RIGHT(B217,2)</f>
        <v>50</v>
      </c>
      <c r="H217" s="13" t="n">
        <v>966.5708</v>
      </c>
      <c r="I217" s="22" t="n">
        <v>327044.3684</v>
      </c>
      <c r="J217" s="22"/>
      <c r="K217" s="22"/>
      <c r="L217" s="10"/>
      <c r="M217" s="10"/>
      <c r="N217" s="26"/>
      <c r="O217" s="11"/>
      <c r="Q217" s="10"/>
      <c r="R217" s="13"/>
      <c r="S217" s="27"/>
      <c r="T217" s="10"/>
      <c r="U217" s="11"/>
      <c r="V217" s="11"/>
      <c r="W217" s="11"/>
      <c r="X217" s="11"/>
      <c r="Y217" s="11"/>
      <c r="Z217" s="11"/>
      <c r="AA217" s="11"/>
    </row>
    <row r="218" s="1" customFormat="true" ht="14.25" hidden="false" customHeight="true" outlineLevel="0" collapsed="false">
      <c r="B218" s="9" t="n">
        <v>3051</v>
      </c>
      <c r="C218" s="21" t="n">
        <v>3</v>
      </c>
      <c r="D218" s="10"/>
      <c r="E218" s="10"/>
      <c r="F218" s="11" t="s">
        <v>29</v>
      </c>
      <c r="G218" s="12" t="str">
        <f aca="false">RIGHT(B218,2)</f>
        <v>51</v>
      </c>
      <c r="H218" s="13" t="n">
        <v>1357.1588</v>
      </c>
      <c r="I218" s="22" t="n">
        <v>385447.6872</v>
      </c>
      <c r="J218" s="22"/>
      <c r="K218" s="22"/>
      <c r="L218" s="10"/>
      <c r="M218" s="10"/>
      <c r="N218" s="26"/>
      <c r="O218" s="11"/>
      <c r="Q218" s="10"/>
      <c r="R218" s="13"/>
      <c r="S218" s="27"/>
      <c r="T218" s="10"/>
      <c r="U218" s="11"/>
      <c r="V218" s="11"/>
      <c r="W218" s="11"/>
      <c r="X218" s="11"/>
      <c r="Y218" s="11"/>
      <c r="Z218" s="11"/>
      <c r="AA218" s="11"/>
    </row>
    <row r="219" s="1" customFormat="true" ht="14.25" hidden="false" customHeight="true" outlineLevel="0" collapsed="false">
      <c r="B219" s="9" t="n">
        <v>3056</v>
      </c>
      <c r="C219" s="21" t="n">
        <v>3</v>
      </c>
      <c r="D219" s="10"/>
      <c r="E219" s="10"/>
      <c r="F219" s="11" t="s">
        <v>29</v>
      </c>
      <c r="G219" s="12" t="str">
        <f aca="false">RIGHT(B219,2)</f>
        <v>56</v>
      </c>
      <c r="H219" s="13" t="n">
        <v>1343.386</v>
      </c>
      <c r="I219" s="22" t="n">
        <v>401894.818</v>
      </c>
      <c r="J219" s="22"/>
      <c r="K219" s="22"/>
      <c r="L219" s="10"/>
      <c r="M219" s="10"/>
      <c r="N219" s="26"/>
      <c r="O219" s="11"/>
      <c r="Q219" s="10"/>
      <c r="R219" s="13"/>
      <c r="S219" s="27"/>
      <c r="T219" s="10"/>
      <c r="U219" s="11"/>
      <c r="V219" s="11"/>
      <c r="W219" s="11"/>
      <c r="X219" s="11"/>
      <c r="Y219" s="11"/>
      <c r="Z219" s="11"/>
      <c r="AA219" s="11"/>
    </row>
    <row r="220" s="1" customFormat="true" ht="14.25" hidden="false" customHeight="true" outlineLevel="0" collapsed="false">
      <c r="B220" s="9" t="n">
        <v>3058</v>
      </c>
      <c r="C220" s="21" t="n">
        <v>3</v>
      </c>
      <c r="D220" s="10"/>
      <c r="E220" s="10"/>
      <c r="F220" s="11" t="s">
        <v>29</v>
      </c>
      <c r="G220" s="12" t="str">
        <f aca="false">RIGHT(B220,2)</f>
        <v>58</v>
      </c>
      <c r="H220" s="13" t="n">
        <v>758.6876</v>
      </c>
      <c r="I220" s="22" t="n">
        <v>264275.7824</v>
      </c>
      <c r="J220" s="22"/>
      <c r="K220" s="22"/>
      <c r="L220" s="10"/>
      <c r="M220" s="10"/>
      <c r="N220" s="26"/>
      <c r="O220" s="11"/>
      <c r="Q220" s="10"/>
      <c r="R220" s="13"/>
      <c r="S220" s="27"/>
      <c r="T220" s="10"/>
      <c r="U220" s="11"/>
      <c r="V220" s="11"/>
      <c r="W220" s="11"/>
      <c r="X220" s="11"/>
      <c r="Y220" s="11"/>
      <c r="Z220" s="11"/>
      <c r="AA220" s="11"/>
    </row>
    <row r="221" s="1" customFormat="true" ht="14.25" hidden="false" customHeight="true" outlineLevel="0" collapsed="false">
      <c r="B221" s="9" t="n">
        <v>4002</v>
      </c>
      <c r="C221" s="21" t="n">
        <v>4</v>
      </c>
      <c r="D221" s="10"/>
      <c r="E221" s="10"/>
      <c r="F221" s="11" t="s">
        <v>29</v>
      </c>
      <c r="G221" s="12" t="n">
        <v>2</v>
      </c>
      <c r="H221" s="13" t="n">
        <v>789.246</v>
      </c>
      <c r="I221" s="22" t="n">
        <v>231348.928</v>
      </c>
      <c r="J221" s="22"/>
      <c r="K221" s="22"/>
      <c r="L221" s="10"/>
      <c r="M221" s="10"/>
      <c r="N221" s="26"/>
      <c r="O221" s="11"/>
      <c r="Q221" s="10"/>
      <c r="R221" s="13"/>
      <c r="S221" s="27"/>
      <c r="T221" s="10"/>
      <c r="U221" s="11"/>
      <c r="V221" s="11"/>
      <c r="W221" s="11"/>
      <c r="X221" s="11"/>
      <c r="Y221" s="11"/>
      <c r="Z221" s="11"/>
      <c r="AA221" s="11"/>
    </row>
    <row r="222" s="1" customFormat="true" ht="14.25" hidden="false" customHeight="true" outlineLevel="0" collapsed="false">
      <c r="B222" s="9" t="n">
        <v>4009</v>
      </c>
      <c r="C222" s="21" t="n">
        <v>4</v>
      </c>
      <c r="D222" s="10"/>
      <c r="E222" s="10"/>
      <c r="F222" s="11" t="s">
        <v>29</v>
      </c>
      <c r="G222" s="12" t="str">
        <f aca="false">RIGHT(B222,2)</f>
        <v>09</v>
      </c>
      <c r="H222" s="13" t="n">
        <v>789.246</v>
      </c>
      <c r="I222" s="22" t="n">
        <v>264238.95</v>
      </c>
      <c r="J222" s="22"/>
      <c r="K222" s="22"/>
      <c r="L222" s="10"/>
      <c r="M222" s="10"/>
      <c r="N222" s="26"/>
      <c r="O222" s="11"/>
      <c r="Q222" s="10"/>
      <c r="R222" s="13"/>
      <c r="S222" s="27"/>
      <c r="T222" s="10"/>
      <c r="U222" s="11"/>
      <c r="V222" s="11"/>
      <c r="W222" s="11"/>
      <c r="X222" s="11"/>
      <c r="Y222" s="11"/>
      <c r="Z222" s="11"/>
      <c r="AA222" s="11"/>
    </row>
    <row r="223" s="1" customFormat="true" ht="14.25" hidden="false" customHeight="true" outlineLevel="0" collapsed="false">
      <c r="B223" s="9" t="n">
        <v>4013</v>
      </c>
      <c r="C223" s="21" t="n">
        <v>4</v>
      </c>
      <c r="D223" s="10"/>
      <c r="E223" s="10"/>
      <c r="F223" s="11" t="s">
        <v>29</v>
      </c>
      <c r="G223" s="12" t="str">
        <f aca="false">RIGHT(B223,2)</f>
        <v>13</v>
      </c>
      <c r="H223" s="13" t="n">
        <v>733.1864</v>
      </c>
      <c r="I223" s="22" t="n">
        <v>217357.6328</v>
      </c>
      <c r="J223" s="22"/>
      <c r="K223" s="22"/>
      <c r="L223" s="10"/>
      <c r="M223" s="10"/>
      <c r="N223" s="26"/>
      <c r="O223" s="11"/>
      <c r="Q223" s="10"/>
      <c r="R223" s="13"/>
      <c r="S223" s="27"/>
      <c r="T223" s="10"/>
      <c r="U223" s="11"/>
      <c r="V223" s="11"/>
      <c r="W223" s="11"/>
      <c r="X223" s="11"/>
      <c r="Y223" s="11"/>
      <c r="Z223" s="11"/>
      <c r="AA223" s="11"/>
    </row>
    <row r="224" customFormat="false" ht="14.25" hidden="false" customHeight="true" outlineLevel="0" collapsed="false">
      <c r="B224" s="9" t="n">
        <v>4014</v>
      </c>
      <c r="C224" s="21" t="n">
        <v>4</v>
      </c>
      <c r="D224" s="10"/>
      <c r="F224" s="11" t="s">
        <v>29</v>
      </c>
      <c r="G224" s="12" t="str">
        <f aca="false">RIGHT(B224,2)</f>
        <v>14</v>
      </c>
      <c r="H224" s="13" t="n">
        <v>1611.848</v>
      </c>
      <c r="I224" s="22" t="n">
        <v>482404.312</v>
      </c>
      <c r="J224" s="22"/>
      <c r="K224" s="22"/>
      <c r="L224" s="10"/>
      <c r="M224" s="10"/>
      <c r="P224" s="10"/>
      <c r="Q224" s="10"/>
      <c r="R224" s="10"/>
      <c r="S224" s="10"/>
      <c r="T224" s="10"/>
      <c r="U224" s="11"/>
      <c r="V224" s="11"/>
      <c r="W224" s="11"/>
      <c r="X224" s="11"/>
      <c r="Y224" s="11"/>
      <c r="Z224" s="11"/>
      <c r="AA224" s="11"/>
    </row>
    <row r="225" s="1" customFormat="true" ht="14.25" hidden="false" customHeight="true" outlineLevel="0" collapsed="false">
      <c r="B225" s="9" t="n">
        <v>4015</v>
      </c>
      <c r="C225" s="21" t="n">
        <v>4</v>
      </c>
      <c r="D225" s="10"/>
      <c r="E225" s="10"/>
      <c r="F225" s="11" t="s">
        <v>29</v>
      </c>
      <c r="G225" s="12" t="str">
        <f aca="false">RIGHT(B225,2)</f>
        <v>15</v>
      </c>
      <c r="H225" s="13" t="n">
        <v>789.246</v>
      </c>
      <c r="I225" s="22" t="n">
        <v>228937.896</v>
      </c>
      <c r="J225" s="22"/>
      <c r="K225" s="22"/>
      <c r="L225" s="10"/>
      <c r="M225" s="10"/>
      <c r="N225" s="26"/>
      <c r="O225" s="11"/>
      <c r="Q225" s="10"/>
      <c r="R225" s="13"/>
      <c r="S225" s="27"/>
      <c r="T225" s="10"/>
      <c r="U225" s="11"/>
      <c r="V225" s="11"/>
      <c r="W225" s="11"/>
      <c r="X225" s="11"/>
      <c r="Y225" s="11"/>
      <c r="Z225" s="11"/>
      <c r="AA225" s="11"/>
    </row>
    <row r="226" customFormat="false" ht="14.25" hidden="false" customHeight="true" outlineLevel="0" collapsed="false">
      <c r="B226" s="9" t="n">
        <v>4020</v>
      </c>
      <c r="C226" s="21" t="n">
        <v>4</v>
      </c>
      <c r="D226" s="10"/>
      <c r="E226" s="10"/>
      <c r="F226" s="11" t="s">
        <v>29</v>
      </c>
      <c r="G226" s="12" t="str">
        <f aca="false">RIGHT(B226,2)</f>
        <v>20</v>
      </c>
      <c r="H226" s="13" t="n">
        <v>1611.848</v>
      </c>
      <c r="I226" s="22" t="n">
        <v>498994.032</v>
      </c>
      <c r="J226" s="22"/>
      <c r="K226" s="22"/>
      <c r="L226" s="10"/>
      <c r="M226" s="10"/>
      <c r="P226" s="10"/>
      <c r="Q226" s="10"/>
      <c r="R226" s="10"/>
      <c r="S226" s="10"/>
      <c r="T226" s="10"/>
      <c r="U226" s="11"/>
      <c r="V226" s="11"/>
      <c r="W226" s="11"/>
      <c r="X226" s="11"/>
      <c r="Y226" s="11"/>
      <c r="Z226" s="11"/>
      <c r="AA226" s="11"/>
    </row>
    <row r="227" s="1" customFormat="true" ht="14.25" hidden="false" customHeight="true" outlineLevel="0" collapsed="false">
      <c r="B227" s="9" t="n">
        <v>4021</v>
      </c>
      <c r="C227" s="21" t="n">
        <v>4</v>
      </c>
      <c r="D227" s="10"/>
      <c r="E227" s="10"/>
      <c r="F227" s="11" t="s">
        <v>29</v>
      </c>
      <c r="G227" s="12" t="str">
        <f aca="false">RIGHT(B227,2)</f>
        <v>21</v>
      </c>
      <c r="H227" s="13" t="n">
        <v>789.246</v>
      </c>
      <c r="I227" s="22" t="n">
        <v>256376.276</v>
      </c>
      <c r="J227" s="22"/>
      <c r="K227" s="22"/>
      <c r="L227" s="10"/>
      <c r="M227" s="10"/>
      <c r="N227" s="26"/>
      <c r="O227" s="11"/>
      <c r="Q227" s="10"/>
      <c r="R227" s="13"/>
      <c r="S227" s="27"/>
      <c r="T227" s="10"/>
      <c r="U227" s="11"/>
      <c r="V227" s="11"/>
      <c r="W227" s="11"/>
      <c r="X227" s="11"/>
      <c r="Y227" s="11"/>
      <c r="Z227" s="11"/>
      <c r="AA227" s="11"/>
    </row>
    <row r="228" s="1" customFormat="true" ht="14.25" hidden="false" customHeight="true" outlineLevel="0" collapsed="false">
      <c r="B228" s="9" t="n">
        <v>4023</v>
      </c>
      <c r="C228" s="21" t="n">
        <v>4</v>
      </c>
      <c r="D228" s="10"/>
      <c r="E228" s="10"/>
      <c r="F228" s="11" t="s">
        <v>29</v>
      </c>
      <c r="G228" s="12" t="str">
        <f aca="false">RIGHT(B228,2)</f>
        <v>23</v>
      </c>
      <c r="H228" s="13" t="n">
        <v>794.5184</v>
      </c>
      <c r="I228" s="22" t="n">
        <v>255243.1088</v>
      </c>
      <c r="J228" s="22"/>
      <c r="K228" s="22"/>
      <c r="L228" s="10"/>
      <c r="M228" s="10"/>
      <c r="N228" s="26"/>
      <c r="O228" s="11"/>
      <c r="Q228" s="10"/>
      <c r="R228" s="13"/>
      <c r="S228" s="27"/>
      <c r="T228" s="10"/>
      <c r="U228" s="11"/>
      <c r="V228" s="11"/>
      <c r="W228" s="11"/>
      <c r="X228" s="11"/>
      <c r="Y228" s="11"/>
      <c r="Z228" s="11"/>
      <c r="AA228" s="11"/>
    </row>
    <row r="229" customFormat="false" ht="14.25" hidden="false" customHeight="true" outlineLevel="0" collapsed="false">
      <c r="B229" s="9" t="n">
        <v>4026</v>
      </c>
      <c r="C229" s="21" t="n">
        <v>4</v>
      </c>
      <c r="D229" s="10"/>
      <c r="F229" s="11" t="s">
        <v>29</v>
      </c>
      <c r="G229" s="12" t="str">
        <f aca="false">RIGHT(B229,2)</f>
        <v>26</v>
      </c>
      <c r="H229" s="13" t="n">
        <v>1611.848</v>
      </c>
      <c r="I229" s="22" t="n">
        <v>506786.664</v>
      </c>
      <c r="J229" s="22"/>
      <c r="K229" s="22"/>
      <c r="L229" s="10"/>
      <c r="M229" s="10"/>
      <c r="P229" s="1"/>
      <c r="Q229" s="10"/>
      <c r="R229" s="13"/>
      <c r="S229" s="27"/>
      <c r="T229" s="10"/>
      <c r="U229" s="11"/>
      <c r="V229" s="11"/>
      <c r="W229" s="11"/>
      <c r="X229" s="11"/>
      <c r="Y229" s="11"/>
      <c r="Z229" s="11"/>
      <c r="AA229" s="11"/>
    </row>
    <row r="230" s="1" customFormat="true" ht="14.25" hidden="false" customHeight="true" outlineLevel="0" collapsed="false">
      <c r="B230" s="9" t="n">
        <v>4027</v>
      </c>
      <c r="C230" s="21" t="n">
        <v>4</v>
      </c>
      <c r="D230" s="10"/>
      <c r="E230" s="10"/>
      <c r="F230" s="11" t="s">
        <v>29</v>
      </c>
      <c r="G230" s="12" t="str">
        <f aca="false">RIGHT(B230,2)</f>
        <v>27</v>
      </c>
      <c r="H230" s="13" t="n">
        <v>789.246</v>
      </c>
      <c r="I230" s="22" t="n">
        <v>233172.49</v>
      </c>
      <c r="J230" s="22"/>
      <c r="K230" s="22"/>
      <c r="L230" s="10"/>
      <c r="M230" s="10"/>
      <c r="N230" s="26"/>
      <c r="O230" s="11"/>
      <c r="Q230" s="10"/>
      <c r="R230" s="13"/>
      <c r="S230" s="27"/>
      <c r="T230" s="10"/>
      <c r="U230" s="11"/>
      <c r="V230" s="11"/>
      <c r="W230" s="11"/>
      <c r="X230" s="11"/>
      <c r="Y230" s="11"/>
      <c r="Z230" s="11"/>
      <c r="AA230" s="11"/>
    </row>
    <row r="231" s="1" customFormat="true" ht="14.25" hidden="false" customHeight="true" outlineLevel="0" collapsed="false">
      <c r="B231" s="9" t="n">
        <v>4029</v>
      </c>
      <c r="C231" s="21" t="n">
        <v>4</v>
      </c>
      <c r="D231" s="10"/>
      <c r="E231" s="10"/>
      <c r="F231" s="11" t="s">
        <v>29</v>
      </c>
      <c r="G231" s="12" t="str">
        <f aca="false">RIGHT(B231,2)</f>
        <v>29</v>
      </c>
      <c r="H231" s="13" t="n">
        <v>794.5184</v>
      </c>
      <c r="I231" s="22" t="n">
        <v>233834.0048</v>
      </c>
      <c r="J231" s="22"/>
      <c r="K231" s="22"/>
      <c r="L231" s="10"/>
      <c r="M231" s="10"/>
      <c r="N231" s="26"/>
      <c r="O231" s="11"/>
      <c r="Q231" s="10"/>
      <c r="R231" s="13"/>
      <c r="S231" s="27"/>
      <c r="T231" s="10"/>
      <c r="U231" s="11"/>
      <c r="V231" s="11"/>
      <c r="W231" s="11"/>
      <c r="X231" s="11"/>
      <c r="Y231" s="11"/>
      <c r="Z231" s="11"/>
      <c r="AA231" s="11"/>
    </row>
    <row r="232" s="1" customFormat="true" ht="14.25" hidden="false" customHeight="true" outlineLevel="0" collapsed="false">
      <c r="B232" s="9" t="n">
        <v>4032</v>
      </c>
      <c r="C232" s="21" t="n">
        <v>4</v>
      </c>
      <c r="D232" s="10"/>
      <c r="E232" s="10"/>
      <c r="F232" s="11" t="s">
        <v>29</v>
      </c>
      <c r="G232" s="12" t="str">
        <f aca="false">RIGHT(B232,2)</f>
        <v>32</v>
      </c>
      <c r="H232" s="13" t="n">
        <v>1611.848</v>
      </c>
      <c r="I232" s="22" t="n">
        <v>523373.448</v>
      </c>
      <c r="J232" s="22"/>
      <c r="K232" s="22"/>
      <c r="L232" s="10"/>
      <c r="M232" s="10"/>
      <c r="Q232" s="10"/>
      <c r="R232" s="13"/>
      <c r="S232" s="27"/>
      <c r="T232" s="10"/>
      <c r="U232" s="11"/>
      <c r="V232" s="11"/>
      <c r="W232" s="11"/>
      <c r="X232" s="11"/>
      <c r="Y232" s="11"/>
      <c r="Z232" s="11"/>
      <c r="AA232" s="11"/>
    </row>
    <row r="233" s="1" customFormat="true" ht="14.25" hidden="false" customHeight="true" outlineLevel="0" collapsed="false">
      <c r="B233" s="9" t="n">
        <v>4033</v>
      </c>
      <c r="C233" s="21" t="n">
        <v>4</v>
      </c>
      <c r="D233" s="10"/>
      <c r="E233" s="10"/>
      <c r="F233" s="11" t="s">
        <v>29</v>
      </c>
      <c r="G233" s="12" t="str">
        <f aca="false">RIGHT(B233,2)</f>
        <v>33</v>
      </c>
      <c r="H233" s="13" t="n">
        <v>789.246</v>
      </c>
      <c r="I233" s="22" t="n">
        <v>228872.912</v>
      </c>
      <c r="J233" s="22"/>
      <c r="K233" s="22"/>
      <c r="L233" s="10"/>
      <c r="M233" s="10"/>
      <c r="N233" s="26"/>
      <c r="O233" s="11"/>
      <c r="Q233" s="10"/>
      <c r="R233" s="13"/>
      <c r="S233" s="27"/>
      <c r="T233" s="10"/>
      <c r="U233" s="11"/>
      <c r="V233" s="11"/>
      <c r="W233" s="11"/>
      <c r="X233" s="11"/>
      <c r="Y233" s="11"/>
      <c r="Z233" s="11"/>
      <c r="AA233" s="11"/>
    </row>
    <row r="234" s="1" customFormat="true" ht="14.25" hidden="false" customHeight="true" outlineLevel="0" collapsed="false">
      <c r="B234" s="9" t="n">
        <v>4034</v>
      </c>
      <c r="C234" s="21" t="n">
        <v>4</v>
      </c>
      <c r="D234" s="10"/>
      <c r="E234" s="10"/>
      <c r="F234" s="11" t="s">
        <v>29</v>
      </c>
      <c r="G234" s="12" t="str">
        <f aca="false">RIGHT(B234,2)</f>
        <v>34</v>
      </c>
      <c r="H234" s="13" t="n">
        <v>794.5184</v>
      </c>
      <c r="I234" s="22" t="n">
        <v>208655.6704</v>
      </c>
      <c r="J234" s="22"/>
      <c r="K234" s="22"/>
      <c r="L234" s="10"/>
      <c r="M234" s="10"/>
      <c r="N234" s="26"/>
      <c r="O234" s="11"/>
      <c r="Q234" s="10"/>
      <c r="R234" s="13"/>
      <c r="S234" s="27"/>
      <c r="T234" s="10"/>
      <c r="U234" s="11"/>
      <c r="V234" s="11"/>
      <c r="W234" s="11"/>
      <c r="X234" s="11"/>
      <c r="Y234" s="11"/>
      <c r="Z234" s="11"/>
      <c r="AA234" s="11"/>
    </row>
    <row r="235" s="1" customFormat="true" ht="14.25" hidden="false" customHeight="true" outlineLevel="0" collapsed="false">
      <c r="B235" s="9" t="n">
        <v>4036</v>
      </c>
      <c r="C235" s="21" t="n">
        <v>4</v>
      </c>
      <c r="D235" s="10"/>
      <c r="E235" s="10"/>
      <c r="F235" s="11" t="s">
        <v>29</v>
      </c>
      <c r="G235" s="12" t="str">
        <f aca="false">RIGHT(B235,2)</f>
        <v>36</v>
      </c>
      <c r="H235" s="13" t="n">
        <v>1111.7232</v>
      </c>
      <c r="I235" s="22" t="n">
        <v>322952.5584</v>
      </c>
      <c r="J235" s="22"/>
      <c r="K235" s="22"/>
      <c r="L235" s="10"/>
      <c r="M235" s="10"/>
      <c r="N235" s="26"/>
      <c r="O235" s="11"/>
      <c r="Q235" s="10"/>
      <c r="R235" s="13"/>
      <c r="S235" s="27"/>
      <c r="T235" s="10"/>
      <c r="U235" s="11"/>
      <c r="V235" s="11"/>
      <c r="W235" s="11"/>
      <c r="X235" s="11"/>
      <c r="Y235" s="11"/>
      <c r="Z235" s="11"/>
      <c r="AA235" s="11"/>
    </row>
    <row r="236" s="1" customFormat="true" ht="14.25" hidden="false" customHeight="true" outlineLevel="0" collapsed="false">
      <c r="B236" s="9" t="n">
        <v>4039</v>
      </c>
      <c r="C236" s="21" t="n">
        <v>4</v>
      </c>
      <c r="D236" s="10"/>
      <c r="E236" s="10"/>
      <c r="F236" s="11" t="s">
        <v>29</v>
      </c>
      <c r="G236" s="12" t="str">
        <f aca="false">RIGHT(B236,2)</f>
        <v>39</v>
      </c>
      <c r="H236" s="13" t="n">
        <v>785.48</v>
      </c>
      <c r="I236" s="22" t="n">
        <v>216826</v>
      </c>
      <c r="J236" s="22"/>
      <c r="K236" s="22"/>
      <c r="L236" s="10"/>
      <c r="M236" s="10"/>
      <c r="N236" s="26"/>
      <c r="O236" s="11"/>
      <c r="Q236" s="10"/>
      <c r="R236" s="13"/>
      <c r="S236" s="27"/>
      <c r="T236" s="10"/>
      <c r="U236" s="11"/>
      <c r="V236" s="11"/>
      <c r="W236" s="11"/>
      <c r="X236" s="11"/>
      <c r="Y236" s="11"/>
      <c r="Z236" s="11"/>
      <c r="AA236" s="11"/>
    </row>
    <row r="237" s="1" customFormat="true" ht="14.25" hidden="false" customHeight="true" outlineLevel="0" collapsed="false">
      <c r="B237" s="9" t="n">
        <v>4044</v>
      </c>
      <c r="C237" s="21" t="n">
        <v>4</v>
      </c>
      <c r="D237" s="10"/>
      <c r="E237" s="10"/>
      <c r="F237" s="11" t="s">
        <v>29</v>
      </c>
      <c r="G237" s="12" t="str">
        <f aca="false">RIGHT(B237,2)</f>
        <v>44</v>
      </c>
      <c r="H237" s="13" t="n">
        <v>1058.246</v>
      </c>
      <c r="I237" s="22" t="n">
        <v>298730.404</v>
      </c>
      <c r="J237" s="22"/>
      <c r="K237" s="22"/>
      <c r="L237" s="10"/>
      <c r="M237" s="10"/>
      <c r="N237" s="26"/>
      <c r="O237" s="11"/>
      <c r="Q237" s="10"/>
      <c r="R237" s="13"/>
      <c r="S237" s="27"/>
      <c r="T237" s="10"/>
      <c r="U237" s="11"/>
      <c r="V237" s="11"/>
      <c r="W237" s="11"/>
      <c r="X237" s="11"/>
      <c r="Y237" s="11"/>
      <c r="Z237" s="11"/>
      <c r="AA237" s="11"/>
    </row>
    <row r="238" s="1" customFormat="true" ht="14.25" hidden="false" customHeight="true" outlineLevel="0" collapsed="false">
      <c r="B238" s="9" t="n">
        <v>4046</v>
      </c>
      <c r="C238" s="21" t="n">
        <v>4</v>
      </c>
      <c r="D238" s="10"/>
      <c r="E238" s="10"/>
      <c r="F238" s="11" t="s">
        <v>29</v>
      </c>
      <c r="G238" s="12" t="str">
        <f aca="false">RIGHT(B238,2)</f>
        <v>46</v>
      </c>
      <c r="H238" s="13" t="n">
        <v>791.7208</v>
      </c>
      <c r="I238" s="22" t="n">
        <v>230495.0064</v>
      </c>
      <c r="J238" s="22"/>
      <c r="K238" s="22"/>
      <c r="L238" s="10"/>
      <c r="M238" s="10"/>
      <c r="N238" s="26"/>
      <c r="O238" s="11"/>
      <c r="Q238" s="10"/>
      <c r="R238" s="13"/>
      <c r="S238" s="27"/>
      <c r="T238" s="10"/>
      <c r="U238" s="11"/>
      <c r="V238" s="11"/>
      <c r="W238" s="11"/>
      <c r="X238" s="11"/>
      <c r="Y238" s="11"/>
      <c r="Z238" s="11"/>
      <c r="AA238" s="11"/>
    </row>
    <row r="239" s="1" customFormat="true" ht="14.25" hidden="false" customHeight="true" outlineLevel="0" collapsed="false">
      <c r="B239" s="9" t="n">
        <v>4048</v>
      </c>
      <c r="C239" s="21" t="n">
        <v>4</v>
      </c>
      <c r="D239" s="10"/>
      <c r="E239" s="10"/>
      <c r="F239" s="11" t="s">
        <v>29</v>
      </c>
      <c r="G239" s="12" t="str">
        <f aca="false">RIGHT(B239,2)</f>
        <v>48</v>
      </c>
      <c r="H239" s="13" t="n">
        <v>1068.5756</v>
      </c>
      <c r="I239" s="22" t="n">
        <v>346048.0408</v>
      </c>
      <c r="J239" s="22"/>
      <c r="K239" s="22"/>
      <c r="L239" s="10"/>
      <c r="M239" s="10"/>
      <c r="N239" s="26"/>
      <c r="O239" s="11"/>
      <c r="Q239" s="10"/>
      <c r="R239" s="13"/>
      <c r="S239" s="27"/>
      <c r="T239" s="10"/>
      <c r="U239" s="11"/>
      <c r="V239" s="11"/>
      <c r="W239" s="11"/>
      <c r="X239" s="11"/>
      <c r="Y239" s="11"/>
      <c r="Z239" s="11"/>
      <c r="AA239" s="11"/>
    </row>
    <row r="240" s="1" customFormat="true" ht="14.25" hidden="false" customHeight="true" outlineLevel="0" collapsed="false">
      <c r="B240" s="9" t="n">
        <v>4049</v>
      </c>
      <c r="C240" s="21" t="n">
        <v>4</v>
      </c>
      <c r="D240" s="10"/>
      <c r="E240" s="10"/>
      <c r="F240" s="11" t="s">
        <v>29</v>
      </c>
      <c r="G240" s="12" t="str">
        <f aca="false">RIGHT(B240,2)</f>
        <v>49</v>
      </c>
      <c r="H240" s="13" t="n">
        <v>1325.3092</v>
      </c>
      <c r="I240" s="22" t="n">
        <v>377043.5956</v>
      </c>
      <c r="J240" s="22"/>
      <c r="K240" s="22"/>
      <c r="L240" s="10"/>
      <c r="M240" s="10"/>
      <c r="N240" s="26"/>
      <c r="O240" s="11"/>
      <c r="Q240" s="10"/>
      <c r="R240" s="13"/>
      <c r="S240" s="27"/>
      <c r="T240" s="10"/>
      <c r="U240" s="11"/>
      <c r="V240" s="11"/>
      <c r="W240" s="11"/>
      <c r="X240" s="11"/>
      <c r="Y240" s="11"/>
      <c r="Z240" s="11"/>
      <c r="AA240" s="11"/>
    </row>
    <row r="241" s="1" customFormat="true" ht="14.25" hidden="false" customHeight="true" outlineLevel="0" collapsed="false">
      <c r="B241" s="9" t="n">
        <v>5002</v>
      </c>
      <c r="C241" s="21" t="n">
        <v>5</v>
      </c>
      <c r="D241" s="10"/>
      <c r="E241" s="10"/>
      <c r="F241" s="11" t="s">
        <v>29</v>
      </c>
      <c r="G241" s="12" t="n">
        <v>2</v>
      </c>
      <c r="H241" s="13" t="n">
        <v>1273.8764</v>
      </c>
      <c r="I241" s="22" t="n">
        <v>413761.7064</v>
      </c>
      <c r="J241" s="22"/>
      <c r="K241" s="22"/>
      <c r="L241" s="10"/>
      <c r="M241" s="10"/>
      <c r="N241" s="26"/>
      <c r="O241" s="11"/>
      <c r="Q241" s="10"/>
      <c r="R241" s="13"/>
      <c r="S241" s="27"/>
      <c r="T241" s="10"/>
      <c r="U241" s="11"/>
      <c r="V241" s="11"/>
      <c r="W241" s="11"/>
      <c r="X241" s="11"/>
      <c r="Y241" s="11"/>
      <c r="Z241" s="11"/>
      <c r="AA241" s="11"/>
    </row>
    <row r="242" s="1" customFormat="true" ht="14.25" hidden="false" customHeight="true" outlineLevel="0" collapsed="false">
      <c r="B242" s="9" t="n">
        <v>5003</v>
      </c>
      <c r="C242" s="21" t="n">
        <v>5</v>
      </c>
      <c r="D242" s="10"/>
      <c r="E242" s="10"/>
      <c r="F242" s="11" t="s">
        <v>29</v>
      </c>
      <c r="G242" s="12" t="n">
        <v>3</v>
      </c>
      <c r="H242" s="13" t="n">
        <v>798.4996</v>
      </c>
      <c r="I242" s="22" t="n">
        <v>212644.3948</v>
      </c>
      <c r="J242" s="22"/>
      <c r="K242" s="22"/>
      <c r="L242" s="10"/>
      <c r="M242" s="10"/>
      <c r="N242" s="26"/>
      <c r="O242" s="11"/>
      <c r="Q242" s="10"/>
      <c r="R242" s="13"/>
      <c r="S242" s="27"/>
      <c r="T242" s="10"/>
      <c r="U242" s="11"/>
      <c r="V242" s="11"/>
      <c r="W242" s="11"/>
      <c r="X242" s="11"/>
      <c r="Y242" s="11"/>
      <c r="Z242" s="11"/>
      <c r="AA242" s="11"/>
    </row>
    <row r="243" s="1" customFormat="true" ht="14.25" hidden="false" customHeight="true" outlineLevel="0" collapsed="false">
      <c r="B243" s="9" t="n">
        <v>5004</v>
      </c>
      <c r="C243" s="21" t="n">
        <v>5</v>
      </c>
      <c r="D243" s="10"/>
      <c r="E243" s="10"/>
      <c r="F243" s="11" t="s">
        <v>29</v>
      </c>
      <c r="G243" s="12" t="n">
        <v>4</v>
      </c>
      <c r="H243" s="13" t="n">
        <v>798.4996</v>
      </c>
      <c r="I243" s="22" t="n">
        <v>250415.382</v>
      </c>
      <c r="J243" s="22"/>
      <c r="K243" s="22"/>
      <c r="L243" s="10"/>
      <c r="M243" s="10"/>
      <c r="N243" s="26"/>
      <c r="O243" s="11"/>
      <c r="Q243" s="10"/>
      <c r="R243" s="13"/>
      <c r="S243" s="27"/>
      <c r="T243" s="10"/>
      <c r="U243" s="11"/>
      <c r="V243" s="11"/>
      <c r="W243" s="11"/>
      <c r="X243" s="11"/>
      <c r="Y243" s="11"/>
      <c r="Z243" s="11"/>
      <c r="AA243" s="11"/>
    </row>
    <row r="244" s="1" customFormat="true" ht="14.25" hidden="false" customHeight="true" outlineLevel="0" collapsed="false">
      <c r="B244" s="9" t="n">
        <v>5005</v>
      </c>
      <c r="C244" s="21" t="n">
        <v>5</v>
      </c>
      <c r="D244" s="10"/>
      <c r="E244" s="10"/>
      <c r="F244" s="11" t="s">
        <v>29</v>
      </c>
      <c r="G244" s="12" t="n">
        <v>5</v>
      </c>
      <c r="H244" s="13" t="n">
        <v>798.4996</v>
      </c>
      <c r="I244" s="22" t="n">
        <v>219252.892</v>
      </c>
      <c r="J244" s="22"/>
      <c r="K244" s="22"/>
      <c r="L244" s="10"/>
      <c r="M244" s="10"/>
      <c r="N244" s="26"/>
      <c r="O244" s="11"/>
      <c r="Q244" s="10"/>
      <c r="R244" s="13"/>
      <c r="S244" s="27"/>
      <c r="T244" s="10"/>
      <c r="U244" s="11"/>
      <c r="V244" s="11"/>
      <c r="W244" s="11"/>
      <c r="X244" s="11"/>
      <c r="Y244" s="11"/>
      <c r="Z244" s="11"/>
      <c r="AA244" s="11"/>
    </row>
    <row r="245" s="1" customFormat="true" ht="14.25" hidden="false" customHeight="true" outlineLevel="0" collapsed="false">
      <c r="B245" s="9" t="n">
        <v>5006</v>
      </c>
      <c r="C245" s="21" t="n">
        <v>5</v>
      </c>
      <c r="D245" s="10"/>
      <c r="E245" s="10"/>
      <c r="F245" s="11" t="s">
        <v>29</v>
      </c>
      <c r="G245" s="12" t="n">
        <v>6</v>
      </c>
      <c r="H245" s="13" t="n">
        <v>1058.246</v>
      </c>
      <c r="I245" s="22" t="n">
        <v>264011.698</v>
      </c>
      <c r="J245" s="22"/>
      <c r="K245" s="22"/>
      <c r="L245" s="10"/>
      <c r="M245" s="10"/>
      <c r="N245" s="26"/>
      <c r="O245" s="11"/>
      <c r="Q245" s="10"/>
      <c r="R245" s="13"/>
      <c r="S245" s="27"/>
      <c r="T245" s="10"/>
      <c r="U245" s="11"/>
      <c r="V245" s="11"/>
      <c r="W245" s="11"/>
      <c r="X245" s="11"/>
      <c r="Y245" s="11"/>
      <c r="Z245" s="11"/>
      <c r="AA245" s="11"/>
    </row>
    <row r="246" s="1" customFormat="true" ht="14.25" hidden="false" customHeight="true" outlineLevel="0" collapsed="false">
      <c r="B246" s="9" t="n">
        <v>5007</v>
      </c>
      <c r="C246" s="21" t="n">
        <v>5</v>
      </c>
      <c r="D246" s="10"/>
      <c r="E246" s="10"/>
      <c r="F246" s="11" t="s">
        <v>29</v>
      </c>
      <c r="G246" s="12" t="n">
        <v>7</v>
      </c>
      <c r="H246" s="13" t="n">
        <v>618.162</v>
      </c>
      <c r="I246" s="22" t="n">
        <v>211406.868</v>
      </c>
      <c r="J246" s="22"/>
      <c r="K246" s="22"/>
      <c r="L246" s="10"/>
      <c r="M246" s="10"/>
      <c r="N246" s="26"/>
      <c r="O246" s="11"/>
      <c r="Q246" s="10"/>
      <c r="R246" s="13"/>
      <c r="S246" s="27"/>
      <c r="T246" s="10"/>
      <c r="U246" s="11"/>
      <c r="V246" s="11"/>
      <c r="W246" s="11"/>
      <c r="X246" s="11"/>
      <c r="Y246" s="11"/>
      <c r="Z246" s="11"/>
      <c r="AA246" s="11"/>
    </row>
    <row r="247" s="1" customFormat="true" ht="14.25" hidden="false" customHeight="true" outlineLevel="0" collapsed="false">
      <c r="B247" s="9" t="n">
        <v>5008</v>
      </c>
      <c r="C247" s="21" t="n">
        <v>5</v>
      </c>
      <c r="D247" s="10"/>
      <c r="E247" s="10"/>
      <c r="F247" s="11" t="s">
        <v>29</v>
      </c>
      <c r="G247" s="12" t="str">
        <f aca="false">RIGHT(B247,2)</f>
        <v>08</v>
      </c>
      <c r="H247" s="13" t="n">
        <v>1273.8764</v>
      </c>
      <c r="I247" s="22" t="n">
        <v>396330.2908</v>
      </c>
      <c r="J247" s="22"/>
      <c r="K247" s="22"/>
      <c r="L247" s="10"/>
      <c r="M247" s="10"/>
      <c r="N247" s="26"/>
      <c r="O247" s="11"/>
      <c r="Q247" s="10"/>
      <c r="R247" s="13"/>
      <c r="S247" s="27"/>
      <c r="T247" s="10"/>
      <c r="U247" s="11"/>
      <c r="V247" s="11"/>
      <c r="W247" s="11"/>
      <c r="X247" s="11"/>
      <c r="Y247" s="11"/>
      <c r="Z247" s="11"/>
      <c r="AA247" s="11"/>
    </row>
    <row r="248" s="1" customFormat="true" ht="14.25" hidden="false" customHeight="true" outlineLevel="0" collapsed="false">
      <c r="B248" s="9" t="n">
        <v>5009</v>
      </c>
      <c r="C248" s="21" t="n">
        <v>5</v>
      </c>
      <c r="D248" s="10"/>
      <c r="E248" s="10"/>
      <c r="F248" s="11" t="s">
        <v>29</v>
      </c>
      <c r="G248" s="12" t="n">
        <v>9</v>
      </c>
      <c r="H248" s="13" t="n">
        <v>798.4996</v>
      </c>
      <c r="I248" s="22" t="n">
        <v>227072.8784</v>
      </c>
      <c r="J248" s="22"/>
      <c r="K248" s="22"/>
      <c r="L248" s="10"/>
      <c r="M248" s="10"/>
      <c r="N248" s="26"/>
      <c r="O248" s="11"/>
      <c r="Q248" s="10"/>
      <c r="R248" s="13"/>
      <c r="S248" s="27"/>
      <c r="T248" s="10"/>
      <c r="U248" s="11"/>
      <c r="V248" s="11"/>
      <c r="W248" s="11"/>
      <c r="X248" s="11"/>
      <c r="Y248" s="11"/>
      <c r="Z248" s="11"/>
      <c r="AA248" s="11"/>
    </row>
    <row r="249" s="1" customFormat="true" ht="14.25" hidden="false" customHeight="true" outlineLevel="0" collapsed="false">
      <c r="B249" s="9" t="n">
        <v>5010</v>
      </c>
      <c r="C249" s="21" t="n">
        <v>5</v>
      </c>
      <c r="D249" s="10"/>
      <c r="E249" s="10"/>
      <c r="F249" s="11" t="s">
        <v>29</v>
      </c>
      <c r="G249" s="12" t="str">
        <f aca="false">RIGHT(B249,2)</f>
        <v>10</v>
      </c>
      <c r="H249" s="13" t="n">
        <v>798.4996</v>
      </c>
      <c r="I249" s="22" t="n">
        <v>276323.8656</v>
      </c>
      <c r="J249" s="22"/>
      <c r="K249" s="22"/>
      <c r="L249" s="10"/>
      <c r="M249" s="10"/>
      <c r="N249" s="26"/>
      <c r="O249" s="11"/>
      <c r="Q249" s="10"/>
      <c r="R249" s="13"/>
      <c r="S249" s="27"/>
      <c r="T249" s="10"/>
      <c r="U249" s="11"/>
      <c r="V249" s="11"/>
      <c r="W249" s="11"/>
      <c r="X249" s="11"/>
      <c r="Y249" s="11"/>
      <c r="Z249" s="11"/>
      <c r="AA249" s="11"/>
    </row>
    <row r="250" s="1" customFormat="true" ht="14.25" hidden="false" customHeight="true" outlineLevel="0" collapsed="false">
      <c r="B250" s="9" t="n">
        <v>5011</v>
      </c>
      <c r="C250" s="21" t="n">
        <v>5</v>
      </c>
      <c r="D250" s="10"/>
      <c r="E250" s="10"/>
      <c r="F250" s="11" t="s">
        <v>29</v>
      </c>
      <c r="G250" s="12" t="str">
        <f aca="false">RIGHT(B250,2)</f>
        <v>11</v>
      </c>
      <c r="H250" s="13" t="n">
        <v>798.4996</v>
      </c>
      <c r="I250" s="22" t="n">
        <v>230943.3796</v>
      </c>
      <c r="J250" s="22"/>
      <c r="K250" s="22"/>
      <c r="L250" s="10"/>
      <c r="M250" s="10"/>
      <c r="N250" s="26"/>
      <c r="O250" s="11"/>
      <c r="Q250" s="10"/>
      <c r="R250" s="13"/>
      <c r="S250" s="27"/>
      <c r="T250" s="10"/>
      <c r="U250" s="11"/>
      <c r="V250" s="11"/>
      <c r="W250" s="11"/>
      <c r="X250" s="11"/>
      <c r="Y250" s="11"/>
      <c r="Z250" s="11"/>
      <c r="AA250" s="11"/>
    </row>
    <row r="251" s="1" customFormat="true" ht="14.25" hidden="false" customHeight="true" outlineLevel="0" collapsed="false">
      <c r="B251" s="9" t="n">
        <v>5012</v>
      </c>
      <c r="C251" s="21" t="n">
        <v>5</v>
      </c>
      <c r="D251" s="10"/>
      <c r="E251" s="10"/>
      <c r="F251" s="11" t="s">
        <v>29</v>
      </c>
      <c r="G251" s="12" t="str">
        <f aca="false">RIGHT(B251,2)</f>
        <v>12</v>
      </c>
      <c r="H251" s="13" t="n">
        <v>1058.246</v>
      </c>
      <c r="I251" s="22" t="n">
        <v>315382.11</v>
      </c>
      <c r="J251" s="22"/>
      <c r="K251" s="22"/>
      <c r="L251" s="10"/>
      <c r="M251" s="10"/>
      <c r="N251" s="26"/>
      <c r="O251" s="11"/>
      <c r="Q251" s="10"/>
      <c r="R251" s="13"/>
      <c r="S251" s="27"/>
      <c r="T251" s="10"/>
      <c r="U251" s="11"/>
      <c r="V251" s="11"/>
      <c r="W251" s="11"/>
      <c r="X251" s="11"/>
      <c r="Y251" s="11"/>
      <c r="Z251" s="11"/>
      <c r="AA251" s="11"/>
    </row>
    <row r="252" s="1" customFormat="true" ht="14.25" hidden="false" customHeight="true" outlineLevel="0" collapsed="false">
      <c r="B252" s="9" t="n">
        <v>5014</v>
      </c>
      <c r="C252" s="21" t="n">
        <v>5</v>
      </c>
      <c r="D252" s="10"/>
      <c r="E252" s="10"/>
      <c r="F252" s="11" t="s">
        <v>29</v>
      </c>
      <c r="G252" s="12" t="str">
        <f aca="false">RIGHT(B252,2)</f>
        <v>14</v>
      </c>
      <c r="H252" s="13" t="n">
        <v>1273.5536</v>
      </c>
      <c r="I252" s="22" t="n">
        <v>372016.5616</v>
      </c>
      <c r="J252" s="22"/>
      <c r="K252" s="22"/>
      <c r="L252" s="10"/>
      <c r="M252" s="10"/>
      <c r="N252" s="26"/>
      <c r="O252" s="11"/>
      <c r="Q252" s="10"/>
      <c r="R252" s="13"/>
      <c r="S252" s="27"/>
      <c r="T252" s="10"/>
      <c r="U252" s="11"/>
      <c r="V252" s="11"/>
      <c r="W252" s="11"/>
      <c r="X252" s="11"/>
      <c r="Y252" s="11"/>
      <c r="Z252" s="11"/>
      <c r="AA252" s="11"/>
    </row>
    <row r="253" s="1" customFormat="true" ht="14.25" hidden="false" customHeight="true" outlineLevel="0" collapsed="false">
      <c r="B253" s="9" t="n">
        <v>5015</v>
      </c>
      <c r="C253" s="21" t="n">
        <v>5</v>
      </c>
      <c r="D253" s="10"/>
      <c r="E253" s="10"/>
      <c r="F253" s="11" t="s">
        <v>29</v>
      </c>
      <c r="G253" s="12" t="str">
        <f aca="false">RIGHT(B253,2)</f>
        <v>15</v>
      </c>
      <c r="H253" s="13" t="n">
        <v>798.4996</v>
      </c>
      <c r="I253" s="22" t="n">
        <v>237680.8752</v>
      </c>
      <c r="J253" s="22"/>
      <c r="K253" s="22"/>
      <c r="L253" s="10"/>
      <c r="M253" s="10"/>
      <c r="N253" s="26"/>
      <c r="O253" s="11"/>
      <c r="Q253" s="10"/>
      <c r="R253" s="13"/>
      <c r="S253" s="27"/>
      <c r="T253" s="10"/>
      <c r="U253" s="11"/>
      <c r="V253" s="11"/>
      <c r="W253" s="11"/>
      <c r="X253" s="11"/>
      <c r="Y253" s="11"/>
      <c r="Z253" s="11"/>
      <c r="AA253" s="11"/>
    </row>
    <row r="254" s="1" customFormat="true" ht="14.25" hidden="false" customHeight="true" outlineLevel="0" collapsed="false">
      <c r="B254" s="9" t="n">
        <v>5016</v>
      </c>
      <c r="C254" s="21" t="n">
        <v>5</v>
      </c>
      <c r="D254" s="10"/>
      <c r="E254" s="10"/>
      <c r="F254" s="11" t="s">
        <v>29</v>
      </c>
      <c r="G254" s="12" t="str">
        <f aca="false">RIGHT(B254,2)</f>
        <v>16</v>
      </c>
      <c r="H254" s="13" t="n">
        <v>798.4996</v>
      </c>
      <c r="I254" s="22" t="n">
        <v>234032.884</v>
      </c>
      <c r="J254" s="22"/>
      <c r="K254" s="22"/>
      <c r="L254" s="10"/>
      <c r="M254" s="10"/>
      <c r="N254" s="26"/>
      <c r="O254" s="11"/>
      <c r="Q254" s="10"/>
      <c r="R254" s="13"/>
      <c r="S254" s="27"/>
      <c r="T254" s="10"/>
      <c r="U254" s="11"/>
      <c r="V254" s="11"/>
      <c r="W254" s="11"/>
      <c r="X254" s="11"/>
      <c r="Y254" s="11"/>
      <c r="Z254" s="11"/>
      <c r="AA254" s="11"/>
    </row>
    <row r="255" s="1" customFormat="true" ht="14.25" hidden="false" customHeight="true" outlineLevel="0" collapsed="false">
      <c r="B255" s="9" t="n">
        <v>5017</v>
      </c>
      <c r="C255" s="21" t="n">
        <v>5</v>
      </c>
      <c r="D255" s="10"/>
      <c r="E255" s="10"/>
      <c r="F255" s="11" t="s">
        <v>29</v>
      </c>
      <c r="G255" s="12" t="str">
        <f aca="false">RIGHT(B255,2)</f>
        <v>17</v>
      </c>
      <c r="H255" s="13" t="n">
        <v>798.2844</v>
      </c>
      <c r="I255" s="22" t="n">
        <v>273165.5768</v>
      </c>
      <c r="J255" s="22"/>
      <c r="K255" s="22"/>
      <c r="L255" s="10"/>
      <c r="M255" s="10"/>
      <c r="N255" s="26"/>
      <c r="O255" s="11"/>
      <c r="Q255" s="10"/>
      <c r="R255" s="13"/>
      <c r="S255" s="27"/>
      <c r="T255" s="10"/>
      <c r="U255" s="11"/>
      <c r="V255" s="11"/>
      <c r="W255" s="11"/>
      <c r="X255" s="11"/>
      <c r="Y255" s="11"/>
      <c r="Z255" s="11"/>
      <c r="AA255" s="11"/>
    </row>
    <row r="256" s="1" customFormat="true" ht="14.25" hidden="false" customHeight="true" outlineLevel="0" collapsed="false">
      <c r="B256" s="9" t="n">
        <v>5018</v>
      </c>
      <c r="C256" s="21" t="n">
        <v>5</v>
      </c>
      <c r="D256" s="10"/>
      <c r="E256" s="10"/>
      <c r="F256" s="11" t="s">
        <v>29</v>
      </c>
      <c r="G256" s="12" t="str">
        <f aca="false">RIGHT(B256,2)</f>
        <v>18</v>
      </c>
      <c r="H256" s="13" t="n">
        <v>1057.9232</v>
      </c>
      <c r="I256" s="22" t="n">
        <v>271227.4944</v>
      </c>
      <c r="J256" s="22"/>
      <c r="K256" s="22"/>
      <c r="L256" s="10"/>
      <c r="M256" s="10"/>
      <c r="N256" s="26"/>
      <c r="O256" s="11"/>
      <c r="Q256" s="10"/>
      <c r="R256" s="13"/>
      <c r="S256" s="27"/>
      <c r="T256" s="10"/>
      <c r="U256" s="11"/>
      <c r="V256" s="11"/>
      <c r="W256" s="11"/>
      <c r="X256" s="11"/>
      <c r="Y256" s="11"/>
      <c r="Z256" s="11"/>
      <c r="AA256" s="11"/>
    </row>
    <row r="257" s="1" customFormat="true" ht="14.25" hidden="false" customHeight="true" outlineLevel="0" collapsed="false">
      <c r="B257" s="9" t="n">
        <v>5020</v>
      </c>
      <c r="C257" s="21" t="n">
        <v>5</v>
      </c>
      <c r="D257" s="10"/>
      <c r="E257" s="10"/>
      <c r="F257" s="11" t="s">
        <v>29</v>
      </c>
      <c r="G257" s="12" t="str">
        <f aca="false">RIGHT(B257,2)</f>
        <v>20</v>
      </c>
      <c r="H257" s="13" t="n">
        <v>1273.5536</v>
      </c>
      <c r="I257" s="22" t="n">
        <v>349865.2224</v>
      </c>
      <c r="J257" s="22"/>
      <c r="K257" s="22"/>
      <c r="L257" s="10"/>
      <c r="M257" s="10"/>
      <c r="N257" s="26"/>
      <c r="O257" s="11"/>
      <c r="Q257" s="10"/>
      <c r="R257" s="13"/>
      <c r="S257" s="27"/>
      <c r="T257" s="10"/>
      <c r="U257" s="11"/>
      <c r="V257" s="11"/>
      <c r="W257" s="11"/>
      <c r="X257" s="11"/>
      <c r="Y257" s="11"/>
      <c r="Z257" s="11"/>
      <c r="AA257" s="11"/>
    </row>
    <row r="258" s="1" customFormat="true" ht="14.25" hidden="false" customHeight="true" outlineLevel="0" collapsed="false">
      <c r="B258" s="9" t="n">
        <v>5025</v>
      </c>
      <c r="C258" s="21" t="n">
        <v>5</v>
      </c>
      <c r="D258" s="10"/>
      <c r="E258" s="10"/>
      <c r="F258" s="11" t="s">
        <v>29</v>
      </c>
      <c r="G258" s="12" t="str">
        <f aca="false">RIGHT(B258,2)</f>
        <v>25</v>
      </c>
      <c r="H258" s="13" t="n">
        <v>618.162</v>
      </c>
      <c r="I258" s="22" t="n">
        <v>199730.734</v>
      </c>
      <c r="J258" s="22"/>
      <c r="K258" s="22"/>
      <c r="L258" s="10"/>
      <c r="M258" s="10"/>
      <c r="N258" s="26"/>
      <c r="O258" s="11"/>
      <c r="Q258" s="10"/>
      <c r="R258" s="13"/>
      <c r="S258" s="27"/>
      <c r="T258" s="10"/>
      <c r="U258" s="11"/>
      <c r="V258" s="11"/>
      <c r="W258" s="11"/>
      <c r="X258" s="11"/>
      <c r="Y258" s="11"/>
      <c r="Z258" s="11"/>
      <c r="AA258" s="11"/>
    </row>
    <row r="259" s="1" customFormat="true" ht="14.25" hidden="false" customHeight="true" outlineLevel="0" collapsed="false">
      <c r="B259" s="9" t="n">
        <v>5026</v>
      </c>
      <c r="C259" s="21" t="n">
        <v>5</v>
      </c>
      <c r="D259" s="10"/>
      <c r="E259" s="10"/>
      <c r="F259" s="11" t="s">
        <v>29</v>
      </c>
      <c r="G259" s="12" t="str">
        <f aca="false">RIGHT(B259,2)</f>
        <v>26</v>
      </c>
      <c r="H259" s="13" t="n">
        <v>1273.5536</v>
      </c>
      <c r="I259" s="22" t="n">
        <v>338482.4544</v>
      </c>
      <c r="J259" s="22"/>
      <c r="K259" s="22"/>
      <c r="L259" s="10"/>
      <c r="M259" s="10"/>
      <c r="N259" s="26"/>
      <c r="O259" s="11"/>
      <c r="Q259" s="10"/>
      <c r="R259" s="13"/>
      <c r="S259" s="27"/>
      <c r="T259" s="10"/>
      <c r="U259" s="11"/>
      <c r="V259" s="11"/>
      <c r="W259" s="11"/>
      <c r="X259" s="11"/>
      <c r="Y259" s="11"/>
      <c r="Z259" s="11"/>
      <c r="AA259" s="11"/>
    </row>
    <row r="260" s="1" customFormat="true" ht="14.25" hidden="false" customHeight="true" outlineLevel="0" collapsed="false">
      <c r="B260" s="9" t="n">
        <v>5030</v>
      </c>
      <c r="C260" s="21" t="n">
        <v>5</v>
      </c>
      <c r="D260" s="10"/>
      <c r="E260" s="10"/>
      <c r="F260" s="11" t="s">
        <v>29</v>
      </c>
      <c r="G260" s="12" t="str">
        <f aca="false">RIGHT(B260,2)</f>
        <v>30</v>
      </c>
      <c r="H260" s="13" t="n">
        <v>1057.9232</v>
      </c>
      <c r="I260" s="22" t="n">
        <v>351304.5776</v>
      </c>
      <c r="J260" s="22"/>
      <c r="K260" s="22"/>
      <c r="L260" s="10"/>
      <c r="M260" s="10"/>
      <c r="N260" s="26"/>
      <c r="O260" s="11"/>
      <c r="Q260" s="10"/>
      <c r="R260" s="13"/>
      <c r="S260" s="27"/>
      <c r="T260" s="10"/>
      <c r="U260" s="11"/>
      <c r="V260" s="11"/>
      <c r="W260" s="11"/>
      <c r="X260" s="11"/>
      <c r="Y260" s="11"/>
      <c r="Z260" s="11"/>
      <c r="AA260" s="11"/>
    </row>
    <row r="261" s="1" customFormat="true" ht="14.25" hidden="false" customHeight="true" outlineLevel="0" collapsed="false">
      <c r="B261" s="9" t="n">
        <v>5032</v>
      </c>
      <c r="C261" s="21" t="n">
        <v>5</v>
      </c>
      <c r="D261" s="10"/>
      <c r="E261" s="10"/>
      <c r="F261" s="11" t="s">
        <v>29</v>
      </c>
      <c r="G261" s="12" t="str">
        <f aca="false">RIGHT(B261,2)</f>
        <v>32</v>
      </c>
      <c r="H261" s="13" t="n">
        <v>1273.5536</v>
      </c>
      <c r="I261" s="22" t="n">
        <v>338472.1328</v>
      </c>
      <c r="J261" s="22"/>
      <c r="K261" s="22"/>
      <c r="L261" s="10"/>
      <c r="M261" s="10"/>
      <c r="N261" s="26"/>
      <c r="O261" s="11"/>
      <c r="Q261" s="10"/>
      <c r="R261" s="13"/>
      <c r="S261" s="27"/>
      <c r="T261" s="10"/>
      <c r="U261" s="11"/>
      <c r="V261" s="11"/>
      <c r="W261" s="11"/>
      <c r="X261" s="11"/>
      <c r="Y261" s="11"/>
      <c r="Z261" s="11"/>
      <c r="AA261" s="11"/>
    </row>
    <row r="262" s="1" customFormat="true" ht="14.25" hidden="false" customHeight="true" outlineLevel="0" collapsed="false">
      <c r="B262" s="9" t="n">
        <v>5034</v>
      </c>
      <c r="C262" s="21" t="n">
        <v>5</v>
      </c>
      <c r="D262" s="10"/>
      <c r="E262" s="10"/>
      <c r="F262" s="11" t="s">
        <v>29</v>
      </c>
      <c r="G262" s="12" t="str">
        <f aca="false">RIGHT(B262,2)</f>
        <v>34</v>
      </c>
      <c r="H262" s="13" t="n">
        <v>798.2844</v>
      </c>
      <c r="I262" s="22" t="n">
        <v>212916.3568</v>
      </c>
      <c r="J262" s="22"/>
      <c r="K262" s="22"/>
      <c r="L262" s="10"/>
      <c r="M262" s="10"/>
      <c r="N262" s="26"/>
      <c r="O262" s="11"/>
      <c r="Q262" s="10"/>
      <c r="R262" s="13"/>
      <c r="S262" s="27"/>
      <c r="T262" s="10"/>
      <c r="U262" s="11"/>
      <c r="V262" s="11"/>
      <c r="W262" s="11"/>
      <c r="X262" s="11"/>
      <c r="Y262" s="11"/>
      <c r="Z262" s="11"/>
      <c r="AA262" s="11"/>
    </row>
    <row r="263" s="1" customFormat="true" ht="14.25" hidden="false" customHeight="true" outlineLevel="0" collapsed="false">
      <c r="B263" s="9" t="n">
        <v>5036</v>
      </c>
      <c r="C263" s="21" t="n">
        <v>5</v>
      </c>
      <c r="D263" s="10"/>
      <c r="E263" s="10"/>
      <c r="F263" s="11" t="s">
        <v>29</v>
      </c>
      <c r="G263" s="12" t="str">
        <f aca="false">RIGHT(B263,2)</f>
        <v>36</v>
      </c>
      <c r="H263" s="13" t="n">
        <v>1057.9232</v>
      </c>
      <c r="I263" s="22" t="n">
        <v>308660.8032</v>
      </c>
      <c r="J263" s="22"/>
      <c r="K263" s="22"/>
      <c r="L263" s="10"/>
      <c r="M263" s="10"/>
      <c r="N263" s="26"/>
      <c r="O263" s="11"/>
      <c r="Q263" s="10"/>
      <c r="R263" s="13"/>
      <c r="S263" s="27"/>
      <c r="T263" s="10"/>
      <c r="U263" s="11"/>
      <c r="V263" s="11"/>
      <c r="W263" s="11"/>
      <c r="X263" s="11"/>
      <c r="Y263" s="11"/>
      <c r="Z263" s="11"/>
      <c r="AA263" s="11"/>
    </row>
    <row r="264" s="1" customFormat="true" ht="14.25" hidden="false" customHeight="true" outlineLevel="0" collapsed="false">
      <c r="B264" s="9" t="n">
        <v>5037</v>
      </c>
      <c r="C264" s="21" t="n">
        <v>5</v>
      </c>
      <c r="D264" s="10"/>
      <c r="E264" s="10"/>
      <c r="F264" s="11" t="s">
        <v>29</v>
      </c>
      <c r="G264" s="12" t="str">
        <f aca="false">RIGHT(B264,2)</f>
        <v>37</v>
      </c>
      <c r="H264" s="13" t="n">
        <v>606.326</v>
      </c>
      <c r="I264" s="22" t="n">
        <v>147343.694</v>
      </c>
      <c r="J264" s="22"/>
      <c r="K264" s="22"/>
      <c r="L264" s="10"/>
      <c r="M264" s="10"/>
      <c r="N264" s="26"/>
      <c r="O264" s="11"/>
      <c r="Q264" s="10"/>
      <c r="R264" s="13"/>
      <c r="S264" s="27"/>
      <c r="T264" s="10"/>
      <c r="U264" s="11"/>
      <c r="V264" s="11"/>
      <c r="W264" s="11"/>
      <c r="X264" s="11"/>
      <c r="Y264" s="11"/>
      <c r="Z264" s="11"/>
      <c r="AA264" s="11"/>
    </row>
    <row r="265" s="1" customFormat="true" ht="14.25" hidden="false" customHeight="true" outlineLevel="0" collapsed="false">
      <c r="B265" s="9" t="n">
        <v>5038</v>
      </c>
      <c r="C265" s="21" t="n">
        <v>5</v>
      </c>
      <c r="D265" s="10"/>
      <c r="E265" s="10"/>
      <c r="F265" s="11" t="s">
        <v>29</v>
      </c>
      <c r="G265" s="12" t="str">
        <f aca="false">RIGHT(B265,2)</f>
        <v>38</v>
      </c>
      <c r="H265" s="13" t="n">
        <v>1273.5536</v>
      </c>
      <c r="I265" s="22" t="n">
        <v>448574.6704</v>
      </c>
      <c r="J265" s="22"/>
      <c r="K265" s="22"/>
      <c r="L265" s="10"/>
      <c r="M265" s="10"/>
      <c r="N265" s="26"/>
      <c r="O265" s="11"/>
      <c r="Q265" s="10"/>
      <c r="R265" s="13"/>
      <c r="S265" s="27"/>
      <c r="T265" s="10"/>
      <c r="U265" s="11"/>
      <c r="V265" s="11"/>
      <c r="W265" s="11"/>
      <c r="X265" s="11"/>
      <c r="Y265" s="11"/>
      <c r="Z265" s="11"/>
      <c r="AA265" s="11"/>
    </row>
    <row r="266" s="1" customFormat="true" ht="14.25" hidden="false" customHeight="true" outlineLevel="0" collapsed="false">
      <c r="B266" s="9" t="n">
        <v>5041</v>
      </c>
      <c r="C266" s="21" t="n">
        <v>5</v>
      </c>
      <c r="D266" s="10"/>
      <c r="E266" s="10"/>
      <c r="F266" s="11" t="s">
        <v>29</v>
      </c>
      <c r="G266" s="12" t="str">
        <f aca="false">RIGHT(B266,2)</f>
        <v>41</v>
      </c>
      <c r="H266" s="13" t="n">
        <v>798.2844</v>
      </c>
      <c r="I266" s="22" t="n">
        <v>255337.898</v>
      </c>
      <c r="J266" s="22"/>
      <c r="K266" s="22"/>
      <c r="L266" s="10"/>
      <c r="M266" s="10"/>
      <c r="N266" s="26"/>
      <c r="O266" s="11"/>
      <c r="Q266" s="10"/>
      <c r="R266" s="13"/>
      <c r="S266" s="27"/>
      <c r="T266" s="10"/>
      <c r="U266" s="11"/>
      <c r="V266" s="11"/>
      <c r="W266" s="11"/>
      <c r="X266" s="11"/>
      <c r="Y266" s="11"/>
      <c r="Z266" s="11"/>
      <c r="AA266" s="11"/>
    </row>
    <row r="267" s="1" customFormat="true" ht="14.25" hidden="false" customHeight="true" outlineLevel="0" collapsed="false">
      <c r="B267" s="9" t="n">
        <v>5043</v>
      </c>
      <c r="C267" s="21" t="n">
        <v>5</v>
      </c>
      <c r="D267" s="10"/>
      <c r="E267" s="10"/>
      <c r="F267" s="11" t="s">
        <v>29</v>
      </c>
      <c r="G267" s="12" t="str">
        <f aca="false">RIGHT(B267,2)</f>
        <v>43</v>
      </c>
      <c r="H267" s="13" t="n">
        <v>598.5788</v>
      </c>
      <c r="I267" s="22" t="n">
        <v>175773.5856</v>
      </c>
      <c r="J267" s="22"/>
      <c r="K267" s="22"/>
      <c r="L267" s="10"/>
      <c r="M267" s="10"/>
      <c r="N267" s="26"/>
      <c r="O267" s="11"/>
      <c r="Q267" s="10"/>
      <c r="R267" s="13"/>
      <c r="S267" s="27"/>
      <c r="T267" s="10"/>
      <c r="U267" s="11"/>
      <c r="V267" s="11"/>
      <c r="W267" s="11"/>
      <c r="X267" s="11"/>
      <c r="Y267" s="11"/>
      <c r="Z267" s="11"/>
      <c r="AA267" s="11"/>
    </row>
    <row r="268" s="1" customFormat="true" ht="14.25" hidden="false" customHeight="true" outlineLevel="0" collapsed="false">
      <c r="B268" s="9" t="n">
        <v>5044</v>
      </c>
      <c r="C268" s="21" t="n">
        <v>5</v>
      </c>
      <c r="D268" s="10"/>
      <c r="E268" s="10"/>
      <c r="F268" s="11" t="s">
        <v>29</v>
      </c>
      <c r="G268" s="12" t="str">
        <f aca="false">RIGHT(B268,2)</f>
        <v>44</v>
      </c>
      <c r="H268" s="13" t="n">
        <v>1238.5836</v>
      </c>
      <c r="I268" s="22" t="n">
        <v>322610.7392</v>
      </c>
      <c r="J268" s="22"/>
      <c r="K268" s="22"/>
      <c r="L268" s="10"/>
      <c r="M268" s="10"/>
      <c r="N268" s="26"/>
      <c r="O268" s="11"/>
      <c r="Q268" s="10"/>
      <c r="R268" s="13"/>
      <c r="S268" s="27"/>
      <c r="T268" s="10"/>
      <c r="U268" s="11"/>
      <c r="V268" s="11"/>
      <c r="W268" s="11"/>
      <c r="X268" s="11"/>
      <c r="Y268" s="11"/>
      <c r="Z268" s="11"/>
      <c r="AA268" s="11"/>
    </row>
    <row r="269" s="1" customFormat="true" ht="14.25" hidden="false" customHeight="true" outlineLevel="0" collapsed="false">
      <c r="B269" s="9" t="n">
        <v>5047</v>
      </c>
      <c r="C269" s="21" t="n">
        <v>5</v>
      </c>
      <c r="D269" s="10"/>
      <c r="E269" s="10"/>
      <c r="F269" s="11" t="s">
        <v>29</v>
      </c>
      <c r="G269" s="12" t="str">
        <f aca="false">RIGHT(B269,2)</f>
        <v>47</v>
      </c>
      <c r="H269" s="13" t="n">
        <v>794.5184</v>
      </c>
      <c r="I269" s="22" t="n">
        <v>279191.256</v>
      </c>
      <c r="J269" s="22"/>
      <c r="K269" s="22"/>
      <c r="L269" s="10"/>
      <c r="M269" s="10"/>
      <c r="N269" s="26"/>
      <c r="O269" s="11"/>
      <c r="Q269" s="10"/>
      <c r="R269" s="13"/>
      <c r="S269" s="27"/>
      <c r="T269" s="10"/>
      <c r="U269" s="11"/>
      <c r="V269" s="11"/>
      <c r="W269" s="11"/>
      <c r="X269" s="11"/>
      <c r="Y269" s="11"/>
      <c r="Z269" s="11"/>
      <c r="AA269" s="11"/>
    </row>
    <row r="270" s="1" customFormat="true" ht="14.25" hidden="false" customHeight="true" outlineLevel="0" collapsed="false">
      <c r="B270" s="9" t="n">
        <v>5048</v>
      </c>
      <c r="C270" s="21" t="n">
        <v>5</v>
      </c>
      <c r="D270" s="10"/>
      <c r="E270" s="10"/>
      <c r="F270" s="11" t="s">
        <v>29</v>
      </c>
      <c r="G270" s="12" t="str">
        <f aca="false">RIGHT(B270,2)</f>
        <v>48</v>
      </c>
      <c r="H270" s="13" t="n">
        <v>1013.2692</v>
      </c>
      <c r="I270" s="22" t="n">
        <v>287996.5296</v>
      </c>
      <c r="J270" s="22"/>
      <c r="K270" s="22"/>
      <c r="L270" s="10"/>
      <c r="M270" s="10"/>
      <c r="N270" s="26"/>
      <c r="O270" s="11"/>
      <c r="Q270" s="10"/>
      <c r="R270" s="13"/>
      <c r="S270" s="27"/>
      <c r="T270" s="10"/>
      <c r="U270" s="11"/>
      <c r="V270" s="11"/>
      <c r="W270" s="11"/>
      <c r="X270" s="11"/>
      <c r="Y270" s="11"/>
      <c r="Z270" s="11"/>
      <c r="AA270" s="11"/>
    </row>
    <row r="271" s="1" customFormat="true" ht="14.25" hidden="false" customHeight="true" outlineLevel="0" collapsed="false">
      <c r="B271" s="9" t="n">
        <v>5050</v>
      </c>
      <c r="C271" s="21" t="n">
        <v>5</v>
      </c>
      <c r="D271" s="10"/>
      <c r="E271" s="10"/>
      <c r="F271" s="11" t="s">
        <v>29</v>
      </c>
      <c r="G271" s="12" t="str">
        <f aca="false">RIGHT(B271,2)</f>
        <v>50</v>
      </c>
      <c r="H271" s="13" t="n">
        <v>1074.7088</v>
      </c>
      <c r="I271" s="22" t="n">
        <v>365868.7776</v>
      </c>
      <c r="J271" s="22"/>
      <c r="K271" s="22"/>
      <c r="L271" s="10"/>
      <c r="M271" s="10"/>
      <c r="N271" s="26"/>
      <c r="O271" s="11"/>
      <c r="Q271" s="10"/>
      <c r="R271" s="13"/>
      <c r="S271" s="27"/>
      <c r="T271" s="10"/>
      <c r="U271" s="11"/>
      <c r="V271" s="11"/>
      <c r="W271" s="11"/>
      <c r="X271" s="11"/>
      <c r="Y271" s="11"/>
      <c r="Z271" s="11"/>
      <c r="AA271" s="11"/>
    </row>
    <row r="272" s="1" customFormat="true" ht="14.25" hidden="false" customHeight="true" outlineLevel="0" collapsed="false">
      <c r="B272" s="9" t="n">
        <v>5051</v>
      </c>
      <c r="C272" s="21" t="n">
        <v>5</v>
      </c>
      <c r="D272" s="10"/>
      <c r="E272" s="10"/>
      <c r="F272" s="11" t="s">
        <v>29</v>
      </c>
      <c r="G272" s="12" t="str">
        <f aca="false">RIGHT(B272,2)</f>
        <v>51</v>
      </c>
      <c r="H272" s="13" t="n">
        <v>789.246</v>
      </c>
      <c r="I272" s="22" t="n">
        <v>199216.404</v>
      </c>
      <c r="J272" s="22"/>
      <c r="K272" s="22"/>
      <c r="L272" s="10"/>
      <c r="M272" s="10"/>
      <c r="N272" s="26"/>
      <c r="O272" s="11"/>
      <c r="Q272" s="10"/>
      <c r="R272" s="13"/>
      <c r="S272" s="27"/>
      <c r="T272" s="10"/>
      <c r="U272" s="11"/>
      <c r="V272" s="11"/>
      <c r="W272" s="11"/>
      <c r="X272" s="11"/>
      <c r="Y272" s="11"/>
      <c r="Z272" s="11"/>
      <c r="AA272" s="11"/>
    </row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</sheetData>
  <mergeCells count="2">
    <mergeCell ref="B4:J4"/>
    <mergeCell ref="L4:AA4"/>
  </mergeCells>
  <conditionalFormatting sqref="F79">
    <cfRule type="expression" priority="2" aboveAverage="0" equalAverage="0" bottom="0" percent="0" rank="0" text="" dxfId="0">
      <formula>LEN(TRIM(F79))&gt;0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1.4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11"/>
    <col collapsed="false" customWidth="true" hidden="false" outlineLevel="0" max="3" min="3" style="28" width="14.89"/>
    <col collapsed="false" customWidth="true" hidden="false" outlineLevel="0" max="4" min="4" style="28" width="18.55"/>
    <col collapsed="false" customWidth="true" hidden="false" outlineLevel="0" max="1025" min="5" style="28" width="8.88"/>
  </cols>
  <sheetData>
    <row r="1" customFormat="false" ht="15.6" hidden="false" customHeight="false" outlineLevel="0" collapsed="false">
      <c r="B1" s="29" t="s">
        <v>0</v>
      </c>
    </row>
    <row r="2" customFormat="false" ht="12" hidden="false" customHeight="false" outlineLevel="0" collapsed="false">
      <c r="B2" s="30" t="s">
        <v>534</v>
      </c>
    </row>
    <row r="4" customFormat="false" ht="12" hidden="false" customHeight="false" outlineLevel="0" collapsed="false">
      <c r="B4" s="31" t="s">
        <v>535</v>
      </c>
    </row>
    <row r="5" customFormat="false" ht="12" hidden="false" customHeight="false" outlineLevel="0" collapsed="false">
      <c r="B5" s="32"/>
      <c r="C5" s="33"/>
      <c r="D5" s="33"/>
    </row>
    <row r="6" customFormat="false" ht="12" hidden="false" customHeight="false" outlineLevel="0" collapsed="false">
      <c r="B6" s="31" t="s">
        <v>536</v>
      </c>
      <c r="C6" s="33"/>
      <c r="D6" s="33"/>
    </row>
    <row r="7" customFormat="false" ht="12" hidden="false" customHeight="false" outlineLevel="0" collapsed="false">
      <c r="B7" s="32"/>
      <c r="C7" s="33"/>
      <c r="D7" s="33"/>
    </row>
    <row r="8" customFormat="false" ht="12.6" hidden="false" customHeight="false" outlineLevel="0" collapsed="false">
      <c r="B8" s="8" t="s">
        <v>537</v>
      </c>
      <c r="C8" s="34" t="s">
        <v>538</v>
      </c>
      <c r="D8" s="35" t="s">
        <v>539</v>
      </c>
      <c r="E8" s="35" t="s">
        <v>540</v>
      </c>
    </row>
    <row r="9" customFormat="false" ht="11.4" hidden="false" customHeight="false" outlineLevel="0" collapsed="false">
      <c r="B9" s="11" t="s">
        <v>541</v>
      </c>
      <c r="C9" s="32" t="s">
        <v>542</v>
      </c>
      <c r="D9" s="36" t="s">
        <v>543</v>
      </c>
      <c r="E9" s="28" t="s">
        <v>544</v>
      </c>
    </row>
    <row r="10" customFormat="false" ht="11.4" hidden="false" customHeight="false" outlineLevel="0" collapsed="false">
      <c r="B10" s="11" t="s">
        <v>27</v>
      </c>
      <c r="C10" s="32" t="s">
        <v>542</v>
      </c>
      <c r="D10" s="36" t="s">
        <v>543</v>
      </c>
      <c r="E10" s="28" t="s">
        <v>545</v>
      </c>
    </row>
    <row r="11" customFormat="false" ht="11.4" hidden="false" customHeight="false" outlineLevel="0" collapsed="false">
      <c r="B11" s="32" t="s">
        <v>6</v>
      </c>
      <c r="C11" s="32" t="s">
        <v>546</v>
      </c>
      <c r="D11" s="37" t="s">
        <v>18</v>
      </c>
      <c r="E11" s="28" t="s">
        <v>547</v>
      </c>
    </row>
    <row r="12" customFormat="false" ht="12" hidden="false" customHeight="false" outlineLevel="0" collapsed="false"/>
    <row r="13" customFormat="false" ht="12" hidden="false" customHeight="false" outlineLevel="0" collapsed="false"/>
    <row r="14" customFormat="false" ht="12" hidden="false" customHeight="false" outlineLevel="0" collapsed="false"/>
    <row r="15" customFormat="false" ht="12" hidden="false" customHeight="false" outlineLevel="0" collapsed="false"/>
  </sheetData>
  <dataValidations count="1">
    <dataValidation allowBlank="true" operator="between" showDropDown="false" showErrorMessage="true" showInputMessage="false" sqref="B1:B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RowHeight="11.4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7.34"/>
    <col collapsed="false" customWidth="true" hidden="false" outlineLevel="0" max="3" min="3" style="28" width="14.89"/>
    <col collapsed="false" customWidth="true" hidden="false" outlineLevel="0" max="4" min="4" style="28" width="18.55"/>
    <col collapsed="false" customWidth="true" hidden="false" outlineLevel="0" max="1025" min="5" style="28" width="8.88"/>
  </cols>
  <sheetData>
    <row r="1" customFormat="false" ht="15.6" hidden="false" customHeight="false" outlineLevel="0" collapsed="false">
      <c r="B1" s="29" t="s">
        <v>0</v>
      </c>
    </row>
    <row r="2" customFormat="false" ht="12" hidden="false" customHeight="false" outlineLevel="0" collapsed="false">
      <c r="B2" s="30" t="s">
        <v>548</v>
      </c>
    </row>
    <row r="4" customFormat="false" ht="12" hidden="false" customHeight="false" outlineLevel="0" collapsed="false">
      <c r="B4" s="31" t="s">
        <v>549</v>
      </c>
    </row>
    <row r="5" customFormat="false" ht="12" hidden="false" customHeight="false" outlineLevel="0" collapsed="false">
      <c r="B5" s="31" t="s">
        <v>550</v>
      </c>
      <c r="C5" s="33"/>
      <c r="D5" s="33"/>
    </row>
    <row r="6" customFormat="false" ht="12" hidden="false" customHeight="false" outlineLevel="0" collapsed="false">
      <c r="B6" s="38" t="s">
        <v>551</v>
      </c>
      <c r="C6" s="32"/>
      <c r="D6" s="39"/>
    </row>
    <row r="7" customFormat="false" ht="12" hidden="false" customHeight="false" outlineLevel="0" collapsed="false">
      <c r="B7" s="31" t="s">
        <v>552</v>
      </c>
      <c r="C7" s="32"/>
      <c r="D7" s="39"/>
    </row>
    <row r="8" customFormat="false" ht="12" hidden="false" customHeight="false" outlineLevel="0" collapsed="false">
      <c r="B8" s="11"/>
      <c r="C8" s="16"/>
      <c r="D8" s="40"/>
    </row>
    <row r="9" customFormat="false" ht="12" hidden="false" customHeight="false" outlineLevel="0" collapsed="false">
      <c r="B9" s="31" t="s">
        <v>536</v>
      </c>
      <c r="C9" s="16"/>
      <c r="D9" s="40"/>
    </row>
    <row r="19" customFormat="false" ht="11.4" hidden="false" customHeight="false" outlineLevel="0" collapsed="false">
      <c r="B19" s="11"/>
    </row>
    <row r="33" customFormat="false" ht="12" hidden="false" customHeight="false" outlineLevel="0" collapsed="false">
      <c r="B33" s="31" t="s">
        <v>553</v>
      </c>
      <c r="C33" s="28" t="s">
        <v>554</v>
      </c>
    </row>
  </sheetData>
  <dataValidations count="1">
    <dataValidation allowBlank="true" operator="between" showDropDown="false" showErrorMessage="true" showInputMessage="false" sqref="B1:B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1.4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7.34"/>
    <col collapsed="false" customWidth="true" hidden="false" outlineLevel="0" max="3" min="3" style="28" width="14.89"/>
    <col collapsed="false" customWidth="true" hidden="false" outlineLevel="0" max="4" min="4" style="28" width="18.55"/>
    <col collapsed="false" customWidth="true" hidden="false" outlineLevel="0" max="1025" min="5" style="28" width="8.88"/>
  </cols>
  <sheetData>
    <row r="1" customFormat="false" ht="15.6" hidden="false" customHeight="false" outlineLevel="0" collapsed="false">
      <c r="B1" s="29" t="s">
        <v>0</v>
      </c>
    </row>
    <row r="2" customFormat="false" ht="12" hidden="false" customHeight="false" outlineLevel="0" collapsed="false">
      <c r="B2" s="30" t="s">
        <v>555</v>
      </c>
    </row>
    <row r="4" customFormat="false" ht="12" hidden="false" customHeight="false" outlineLevel="0" collapsed="false">
      <c r="B4" s="31" t="s">
        <v>556</v>
      </c>
    </row>
    <row r="5" customFormat="false" ht="12" hidden="false" customHeight="false" outlineLevel="0" collapsed="false">
      <c r="B5" s="31"/>
      <c r="C5" s="33"/>
      <c r="D5" s="33"/>
    </row>
    <row r="6" customFormat="false" ht="12" hidden="false" customHeight="false" outlineLevel="0" collapsed="false">
      <c r="B6" s="31" t="s">
        <v>536</v>
      </c>
      <c r="C6" s="16"/>
      <c r="D6" s="40"/>
    </row>
    <row r="16" customFormat="false" ht="11.4" hidden="false" customHeight="false" outlineLevel="0" collapsed="false">
      <c r="B16" s="11"/>
    </row>
    <row r="30" customFormat="false" ht="12" hidden="false" customHeight="false" outlineLevel="0" collapsed="false">
      <c r="B30" s="31" t="s">
        <v>557</v>
      </c>
      <c r="C30" s="28" t="s">
        <v>558</v>
      </c>
    </row>
    <row r="31" customFormat="false" ht="11.4" hidden="false" customHeight="false" outlineLevel="0" collapsed="false">
      <c r="C31" s="28" t="s">
        <v>559</v>
      </c>
    </row>
  </sheetData>
  <dataValidations count="1">
    <dataValidation allowBlank="true" operator="between" showDropDown="false" showErrorMessage="true" showInputMessage="false" sqref="B1:B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1.4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7.34"/>
    <col collapsed="false" customWidth="true" hidden="false" outlineLevel="0" max="3" min="3" style="28" width="14.89"/>
    <col collapsed="false" customWidth="true" hidden="false" outlineLevel="0" max="4" min="4" style="28" width="15.77"/>
    <col collapsed="false" customWidth="true" hidden="false" outlineLevel="0" max="5" min="5" style="28" width="18.22"/>
    <col collapsed="false" customWidth="true" hidden="false" outlineLevel="0" max="1025" min="6" style="28" width="8.88"/>
  </cols>
  <sheetData>
    <row r="1" customFormat="false" ht="15.6" hidden="false" customHeight="false" outlineLevel="0" collapsed="false">
      <c r="B1" s="29" t="s">
        <v>0</v>
      </c>
    </row>
    <row r="2" customFormat="false" ht="12" hidden="false" customHeight="false" outlineLevel="0" collapsed="false">
      <c r="B2" s="30" t="s">
        <v>560</v>
      </c>
    </row>
    <row r="4" customFormat="false" ht="12" hidden="false" customHeight="false" outlineLevel="0" collapsed="false">
      <c r="B4" s="31" t="s">
        <v>561</v>
      </c>
    </row>
    <row r="5" customFormat="false" ht="12" hidden="false" customHeight="false" outlineLevel="0" collapsed="false">
      <c r="B5" s="31" t="s">
        <v>562</v>
      </c>
      <c r="C5" s="33"/>
      <c r="D5" s="33"/>
    </row>
    <row r="6" customFormat="false" ht="12" hidden="false" customHeight="false" outlineLevel="0" collapsed="false">
      <c r="B6" s="31"/>
      <c r="C6" s="33"/>
      <c r="D6" s="33"/>
    </row>
    <row r="7" customFormat="false" ht="12" hidden="false" customHeight="false" outlineLevel="0" collapsed="false">
      <c r="B7" s="31"/>
      <c r="C7" s="33"/>
      <c r="D7" s="33"/>
    </row>
    <row r="8" customFormat="false" ht="12" hidden="false" customHeight="false" outlineLevel="0" collapsed="false">
      <c r="B8" s="31" t="s">
        <v>536</v>
      </c>
      <c r="C8" s="16"/>
      <c r="D8" s="40"/>
    </row>
    <row r="10" customFormat="false" ht="12" hidden="false" customHeight="false" outlineLevel="0" collapsed="false">
      <c r="B10" s="30" t="s">
        <v>563</v>
      </c>
      <c r="C10" s="40"/>
      <c r="D10" s="40"/>
      <c r="E10" s="40"/>
    </row>
    <row r="11" customFormat="false" ht="12" hidden="false" customHeight="false" outlineLevel="0" collapsed="false">
      <c r="B11" s="15"/>
      <c r="C11" s="40"/>
      <c r="D11" s="40"/>
      <c r="E11" s="40"/>
    </row>
    <row r="12" customFormat="false" ht="12.6" hidden="false" customHeight="false" outlineLevel="0" collapsed="false">
      <c r="B12" s="41"/>
      <c r="C12" s="42" t="s">
        <v>564</v>
      </c>
      <c r="D12" s="42" t="s">
        <v>565</v>
      </c>
      <c r="E12" s="42" t="s">
        <v>566</v>
      </c>
    </row>
    <row r="13" customFormat="false" ht="11.4" hidden="false" customHeight="false" outlineLevel="0" collapsed="false">
      <c r="B13" s="11" t="s">
        <v>36</v>
      </c>
      <c r="C13" s="16" t="n">
        <f aca="false">COUNTIF(365RE!$V$6:$V$272,'Tasks 6,7'!B13)</f>
        <v>177</v>
      </c>
      <c r="D13" s="36" t="n">
        <f aca="false">C13/$C$21</f>
        <v>0.907692307692308</v>
      </c>
      <c r="E13" s="43" t="n">
        <f aca="false">D13</f>
        <v>0.907692307692308</v>
      </c>
    </row>
    <row r="14" customFormat="false" ht="11.4" hidden="false" customHeight="false" outlineLevel="0" collapsed="false">
      <c r="B14" s="28" t="s">
        <v>455</v>
      </c>
      <c r="C14" s="16" t="n">
        <f aca="false">COUNTIF(365RE!$V$6:$V$272,'Tasks 6,7'!B14)</f>
        <v>7</v>
      </c>
      <c r="D14" s="36" t="n">
        <f aca="false">C14/$C$21</f>
        <v>0.0358974358974359</v>
      </c>
      <c r="E14" s="43" t="n">
        <f aca="false">D14+E13</f>
        <v>0.943589743589744</v>
      </c>
      <c r="J14" s="16"/>
      <c r="K14" s="16"/>
    </row>
    <row r="15" customFormat="false" ht="11.4" hidden="false" customHeight="false" outlineLevel="0" collapsed="false">
      <c r="B15" s="28" t="s">
        <v>221</v>
      </c>
      <c r="C15" s="16" t="n">
        <f aca="false">COUNTIF(365RE!$V$6:$V$272,'Tasks 6,7'!B15)</f>
        <v>4</v>
      </c>
      <c r="D15" s="36" t="n">
        <f aca="false">C15/$C$21</f>
        <v>0.0205128205128205</v>
      </c>
      <c r="E15" s="43" t="n">
        <f aca="false">D15+E14</f>
        <v>0.964102564102564</v>
      </c>
      <c r="I15" s="11"/>
      <c r="J15" s="16"/>
      <c r="K15" s="16"/>
    </row>
    <row r="16" customFormat="false" ht="11.4" hidden="false" customHeight="false" outlineLevel="0" collapsed="false">
      <c r="B16" s="28" t="s">
        <v>166</v>
      </c>
      <c r="C16" s="16" t="n">
        <f aca="false">COUNTIF(365RE!$V$6:$V$272,'Tasks 6,7'!B16)</f>
        <v>2</v>
      </c>
      <c r="D16" s="36" t="n">
        <f aca="false">C16/$C$21</f>
        <v>0.0102564102564103</v>
      </c>
      <c r="E16" s="43" t="n">
        <f aca="false">D16+E15</f>
        <v>0.974358974358974</v>
      </c>
      <c r="I16" s="11"/>
      <c r="J16" s="16"/>
      <c r="K16" s="16"/>
    </row>
    <row r="17" customFormat="false" ht="11.4" hidden="false" customHeight="false" outlineLevel="0" collapsed="false">
      <c r="B17" s="28" t="s">
        <v>138</v>
      </c>
      <c r="C17" s="16" t="n">
        <f aca="false">COUNTIF(365RE!$V$6:$V$272,'Tasks 6,7'!B17)</f>
        <v>2</v>
      </c>
      <c r="D17" s="36" t="n">
        <f aca="false">C17/$C$21</f>
        <v>0.0102564102564103</v>
      </c>
      <c r="E17" s="43" t="n">
        <f aca="false">D17+E16</f>
        <v>0.984615384615385</v>
      </c>
      <c r="I17" s="11"/>
      <c r="J17" s="16"/>
      <c r="K17" s="16"/>
    </row>
    <row r="18" customFormat="false" ht="11.4" hidden="false" customHeight="false" outlineLevel="0" collapsed="false">
      <c r="B18" s="11" t="s">
        <v>240</v>
      </c>
      <c r="C18" s="16" t="n">
        <f aca="false">COUNTIF(365RE!$V$6:$V$272,'Tasks 6,7'!B18)</f>
        <v>1</v>
      </c>
      <c r="D18" s="36" t="n">
        <f aca="false">C18/$C$21</f>
        <v>0.00512820512820513</v>
      </c>
      <c r="E18" s="43" t="n">
        <f aca="false">D18+E17</f>
        <v>0.98974358974359</v>
      </c>
      <c r="K18" s="16"/>
    </row>
    <row r="19" customFormat="false" ht="11.4" hidden="false" customHeight="false" outlineLevel="0" collapsed="false">
      <c r="B19" s="11" t="s">
        <v>261</v>
      </c>
      <c r="C19" s="16" t="n">
        <f aca="false">COUNTIF(365RE!$V$6:$V$272,'Tasks 6,7'!B19)</f>
        <v>1</v>
      </c>
      <c r="D19" s="36" t="n">
        <f aca="false">C19/$C$21</f>
        <v>0.00512820512820513</v>
      </c>
      <c r="E19" s="43" t="n">
        <f aca="false">D19+E18</f>
        <v>0.994871794871795</v>
      </c>
      <c r="K19" s="16"/>
    </row>
    <row r="20" customFormat="false" ht="12" hidden="false" customHeight="false" outlineLevel="0" collapsed="false">
      <c r="B20" s="11" t="s">
        <v>277</v>
      </c>
      <c r="C20" s="16" t="n">
        <f aca="false">COUNTIF(365RE!$V$6:$V$272,'Tasks 6,7'!B20)</f>
        <v>1</v>
      </c>
      <c r="D20" s="36" t="n">
        <f aca="false">C20/$C$21</f>
        <v>0.00512820512820513</v>
      </c>
      <c r="E20" s="43" t="n">
        <f aca="false">D20+E19</f>
        <v>1</v>
      </c>
      <c r="K20" s="32"/>
    </row>
    <row r="21" customFormat="false" ht="15" hidden="false" customHeight="false" outlineLevel="0" collapsed="false">
      <c r="B21" s="44" t="s">
        <v>567</v>
      </c>
      <c r="C21" s="44" t="n">
        <f aca="false">SUM(C13:C20)</f>
        <v>195</v>
      </c>
      <c r="D21" s="45" t="n">
        <f aca="false">SUM(D13:D20)</f>
        <v>1</v>
      </c>
      <c r="E21" s="45"/>
      <c r="J21" s="46"/>
      <c r="K21" s="16"/>
    </row>
    <row r="22" customFormat="false" ht="15" hidden="false" customHeight="false" outlineLevel="0" collapsed="false">
      <c r="J22" s="46"/>
    </row>
    <row r="23" customFormat="false" ht="14.4" hidden="false" customHeight="false" outlineLevel="0" collapsed="false">
      <c r="J23" s="46"/>
    </row>
    <row r="24" customFormat="false" ht="14.4" hidden="false" customHeight="false" outlineLevel="0" collapsed="false">
      <c r="J24" s="46"/>
    </row>
    <row r="25" customFormat="false" ht="14.4" hidden="false" customHeight="false" outlineLevel="0" collapsed="false">
      <c r="J25" s="46"/>
    </row>
    <row r="26" customFormat="false" ht="14.4" hidden="false" customHeight="false" outlineLevel="0" collapsed="false">
      <c r="J26" s="46"/>
    </row>
    <row r="27" customFormat="false" ht="14.4" hidden="false" customHeight="false" outlineLevel="0" collapsed="false">
      <c r="B27" s="28" t="s">
        <v>568</v>
      </c>
      <c r="J27" s="46"/>
    </row>
    <row r="28" customFormat="false" ht="14.4" hidden="false" customHeight="false" outlineLevel="0" collapsed="false"/>
    <row r="29" customFormat="false" ht="14.4" hidden="false" customHeight="false" outlineLevel="0" collapsed="false"/>
    <row r="30" customFormat="false" ht="14.4" hidden="false" customHeight="false" outlineLevel="0" collapsed="false"/>
    <row r="31" customFormat="false" ht="14.4" hidden="false" customHeight="false" outlineLevel="0" collapsed="false"/>
    <row r="32" customFormat="false" ht="14.4" hidden="false" customHeight="false" outlineLevel="0" collapsed="false"/>
    <row r="33" customFormat="false" ht="14.4" hidden="false" customHeight="false" outlineLevel="0" collapsed="false"/>
    <row r="34" customFormat="false" ht="14.4" hidden="false" customHeight="false" outlineLevel="0" collapsed="false"/>
    <row r="35" customFormat="false" ht="14.4" hidden="false" customHeight="false" outlineLevel="0" collapsed="false"/>
    <row r="36" customFormat="false" ht="14.4" hidden="false" customHeight="false" outlineLevel="0" collapsed="false"/>
    <row r="37" customFormat="false" ht="14.4" hidden="false" customHeight="false" outlineLevel="0" collapsed="false"/>
    <row r="38" customFormat="false" ht="14.4" hidden="false" customHeight="false" outlineLevel="0" collapsed="false"/>
    <row r="39" customFormat="false" ht="14.4" hidden="false" customHeight="false" outlineLevel="0" collapsed="false"/>
    <row r="40" customFormat="false" ht="14.4" hidden="false" customHeight="false" outlineLevel="0" collapsed="false"/>
    <row r="41" customFormat="false" ht="14.4" hidden="false" customHeight="false" outlineLevel="0" collapsed="false"/>
    <row r="42" customFormat="false" ht="14.4" hidden="false" customHeight="false" outlineLevel="0" collapsed="false"/>
    <row r="43" customFormat="false" ht="14.4" hidden="false" customHeight="false" outlineLevel="0" collapsed="false"/>
    <row r="44" customFormat="false" ht="14.4" hidden="false" customHeight="false" outlineLevel="0" collapsed="false"/>
    <row r="45" customFormat="false" ht="14.4" hidden="false" customHeight="false" outlineLevel="0" collapsed="false"/>
    <row r="46" customFormat="false" ht="14.4" hidden="false" customHeight="false" outlineLevel="0" collapsed="false"/>
    <row r="47" customFormat="false" ht="14.4" hidden="false" customHeight="false" outlineLevel="0" collapsed="false"/>
    <row r="48" customFormat="false" ht="14.4" hidden="false" customHeight="false" outlineLevel="0" collapsed="false"/>
    <row r="49" customFormat="false" ht="14.4" hidden="false" customHeight="false" outlineLevel="0" collapsed="false"/>
    <row r="50" customFormat="false" ht="14.4" hidden="false" customHeight="false" outlineLevel="0" collapsed="false"/>
    <row r="51" customFormat="false" ht="14.4" hidden="false" customHeight="false" outlineLevel="0" collapsed="false"/>
    <row r="52" customFormat="false" ht="14.4" hidden="false" customHeight="false" outlineLevel="0" collapsed="false"/>
    <row r="53" customFormat="false" ht="14.4" hidden="false" customHeight="false" outlineLevel="0" collapsed="false"/>
    <row r="54" customFormat="false" ht="14.4" hidden="false" customHeight="false" outlineLevel="0" collapsed="false"/>
    <row r="55" customFormat="false" ht="14.4" hidden="false" customHeight="false" outlineLevel="0" collapsed="false"/>
    <row r="56" customFormat="false" ht="14.4" hidden="false" customHeight="false" outlineLevel="0" collapsed="false"/>
    <row r="57" customFormat="false" ht="14.4" hidden="false" customHeight="false" outlineLevel="0" collapsed="false"/>
    <row r="58" customFormat="false" ht="14.4" hidden="false" customHeight="false" outlineLevel="0" collapsed="false"/>
    <row r="59" customFormat="false" ht="14.4" hidden="false" customHeight="false" outlineLevel="0" collapsed="false"/>
    <row r="60" customFormat="false" ht="14.4" hidden="false" customHeight="false" outlineLevel="0" collapsed="false"/>
    <row r="61" customFormat="false" ht="14.4" hidden="false" customHeight="false" outlineLevel="0" collapsed="false"/>
    <row r="62" customFormat="false" ht="14.4" hidden="false" customHeight="false" outlineLevel="0" collapsed="false"/>
    <row r="63" customFormat="false" ht="14.4" hidden="false" customHeight="false" outlineLevel="0" collapsed="false"/>
    <row r="64" customFormat="false" ht="14.4" hidden="false" customHeight="false" outlineLevel="0" collapsed="false"/>
    <row r="65" customFormat="false" ht="14.4" hidden="false" customHeight="false" outlineLevel="0" collapsed="false"/>
    <row r="66" customFormat="false" ht="14.4" hidden="false" customHeight="false" outlineLevel="0" collapsed="false"/>
    <row r="67" customFormat="false" ht="14.4" hidden="false" customHeight="false" outlineLevel="0" collapsed="false"/>
    <row r="68" customFormat="false" ht="14.4" hidden="false" customHeight="false" outlineLevel="0" collapsed="false"/>
    <row r="69" customFormat="false" ht="14.4" hidden="false" customHeight="false" outlineLevel="0" collapsed="false"/>
    <row r="70" customFormat="false" ht="14.4" hidden="false" customHeight="false" outlineLevel="0" collapsed="false"/>
    <row r="71" customFormat="false" ht="14.4" hidden="false" customHeight="false" outlineLevel="0" collapsed="false"/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</sheetData>
  <dataValidations count="1">
    <dataValidation allowBlank="true" operator="between" showDropDown="false" showErrorMessage="true" showInputMessage="false" sqref="B1:B2 B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1.4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7"/>
    <col collapsed="false" customWidth="true" hidden="false" outlineLevel="0" max="3" min="3" style="28" width="11.89"/>
    <col collapsed="false" customWidth="true" hidden="false" outlineLevel="0" max="4" min="4" style="28" width="15.77"/>
    <col collapsed="false" customWidth="true" hidden="false" outlineLevel="0" max="1025" min="5" style="28" width="8.88"/>
  </cols>
  <sheetData>
    <row r="1" customFormat="false" ht="15.6" hidden="false" customHeight="false" outlineLevel="0" collapsed="false">
      <c r="B1" s="29" t="s">
        <v>0</v>
      </c>
    </row>
    <row r="2" customFormat="false" ht="12" hidden="false" customHeight="false" outlineLevel="0" collapsed="false">
      <c r="B2" s="30" t="s">
        <v>569</v>
      </c>
    </row>
    <row r="4" customFormat="false" ht="12" hidden="false" customHeight="false" outlineLevel="0" collapsed="false">
      <c r="B4" s="47" t="s">
        <v>570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customFormat="false" ht="12" hidden="false" customHeight="false" outlineLevel="0" collapsed="false">
      <c r="B5" s="49" t="s">
        <v>571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</row>
    <row r="6" customFormat="false" ht="12" hidden="false" customHeight="false" outlineLevel="0" collapsed="false">
      <c r="B6" s="32"/>
      <c r="C6" s="33"/>
      <c r="D6" s="33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customFormat="false" ht="12" hidden="false" customHeight="false" outlineLevel="0" collapsed="false">
      <c r="B7" s="30" t="s">
        <v>536</v>
      </c>
      <c r="C7" s="32"/>
      <c r="D7" s="36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 customFormat="false" ht="11.4" hidden="false" customHeight="false" outlineLevel="0" collapsed="false">
      <c r="B8" s="48"/>
      <c r="C8" s="32"/>
      <c r="D8" s="36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customFormat="false" ht="12" hidden="false" customHeight="false" outlineLevel="0" collapsed="false">
      <c r="B9" s="50" t="s">
        <v>572</v>
      </c>
      <c r="C9" s="32"/>
      <c r="D9" s="36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customFormat="false" ht="12" hidden="false" customHeight="false" outlineLevel="0" collapsed="false">
      <c r="B10" s="50"/>
      <c r="C10" s="32"/>
      <c r="D10" s="36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customFormat="false" ht="12" hidden="false" customHeight="false" outlineLevel="0" collapsed="false">
      <c r="B11" s="50" t="s">
        <v>573</v>
      </c>
      <c r="C11" s="22" t="n">
        <f aca="false">AVERAGE(365RE!$I$6:$I$272)</f>
        <v>281171.901501124</v>
      </c>
      <c r="D11" s="36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customFormat="false" ht="12" hidden="false" customHeight="false" outlineLevel="0" collapsed="false">
      <c r="B12" s="50" t="s">
        <v>574</v>
      </c>
      <c r="C12" s="22" t="n">
        <f aca="false">MEDIAN(365RE!$I$6:$I$272)</f>
        <v>249075.6568</v>
      </c>
      <c r="D12" s="36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customFormat="false" ht="12" hidden="false" customHeight="false" outlineLevel="0" collapsed="false">
      <c r="B13" s="31" t="s">
        <v>575</v>
      </c>
      <c r="C13" s="22" t="n">
        <f aca="false">_xlfn.MODE.SNGL(365RE!$I$6:$I$272)</f>
        <v>460001.256</v>
      </c>
      <c r="D13" s="36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customFormat="false" ht="12" hidden="false" customHeight="false" outlineLevel="0" collapsed="false">
      <c r="B14" s="31" t="s">
        <v>576</v>
      </c>
      <c r="C14" s="13" t="n">
        <f aca="false">SKEW(365RE!$I$6:$I$272)</f>
        <v>1.09601494353179</v>
      </c>
      <c r="D14" s="3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customFormat="false" ht="14.4" hidden="false" customHeight="false" outlineLevel="0" collapsed="false">
      <c r="B15" s="31" t="s">
        <v>577</v>
      </c>
      <c r="C15" s="13" t="n">
        <f aca="false">_xlfn.VAR.S(365RE!$I$6:$I$272)</f>
        <v>7942217700.92099</v>
      </c>
      <c r="D15" s="36"/>
      <c r="H15" s="46"/>
    </row>
    <row r="16" customFormat="false" ht="14.4" hidden="false" customHeight="false" outlineLevel="0" collapsed="false">
      <c r="B16" s="31" t="s">
        <v>578</v>
      </c>
      <c r="C16" s="22" t="n">
        <f aca="false">_xlfn.STDEV.S(365RE!$I$6:$I$272)</f>
        <v>89119.1208491253</v>
      </c>
      <c r="D16" s="36"/>
      <c r="H16" s="46"/>
    </row>
    <row r="17" customFormat="false" ht="14.4" hidden="false" customHeight="false" outlineLevel="0" collapsed="false">
      <c r="D17" s="36"/>
      <c r="H17" s="46"/>
    </row>
    <row r="18" customFormat="false" ht="14.4" hidden="false" customHeight="false" outlineLevel="0" collapsed="false">
      <c r="B18" s="50" t="s">
        <v>579</v>
      </c>
      <c r="C18" s="28" t="s">
        <v>580</v>
      </c>
      <c r="H18" s="46"/>
    </row>
    <row r="19" customFormat="false" ht="14.4" hidden="false" customHeight="false" outlineLevel="0" collapsed="false"/>
    <row r="20" customFormat="false" ht="14.4" hidden="false" customHeight="false" outlineLevel="0" collapsed="false"/>
    <row r="21" customFormat="false" ht="14.4" hidden="false" customHeight="false" outlineLevel="0" collapsed="false"/>
    <row r="22" customFormat="false" ht="14.4" hidden="false" customHeight="false" outlineLevel="0" collapsed="false"/>
    <row r="23" customFormat="false" ht="14.4" hidden="false" customHeight="false" outlineLevel="0" collapsed="false"/>
    <row r="24" customFormat="false" ht="14.4" hidden="false" customHeight="false" outlineLevel="0" collapsed="false"/>
    <row r="25" customFormat="false" ht="14.4" hidden="false" customHeight="false" outlineLevel="0" collapsed="false"/>
    <row r="26" customFormat="false" ht="14.4" hidden="false" customHeight="false" outlineLevel="0" collapsed="false"/>
    <row r="27" customFormat="false" ht="14.4" hidden="false" customHeight="false" outlineLevel="0" collapsed="false"/>
    <row r="28" customFormat="false" ht="14.4" hidden="false" customHeight="false" outlineLevel="0" collapsed="false"/>
    <row r="29" customFormat="false" ht="14.4" hidden="false" customHeight="false" outlineLevel="0" collapsed="false"/>
    <row r="30" customFormat="false" ht="14.4" hidden="false" customHeight="false" outlineLevel="0" collapsed="false"/>
    <row r="31" customFormat="false" ht="14.4" hidden="false" customHeight="false" outlineLevel="0" collapsed="false"/>
    <row r="32" customFormat="false" ht="14.4" hidden="false" customHeight="false" outlineLevel="0" collapsed="false"/>
    <row r="33" customFormat="false" ht="14.4" hidden="false" customHeight="false" outlineLevel="0" collapsed="false"/>
    <row r="34" customFormat="false" ht="14.4" hidden="false" customHeight="false" outlineLevel="0" collapsed="false"/>
    <row r="35" customFormat="false" ht="14.4" hidden="false" customHeight="false" outlineLevel="0" collapsed="false"/>
    <row r="36" customFormat="false" ht="14.4" hidden="false" customHeight="false" outlineLevel="0" collapsed="false"/>
    <row r="37" customFormat="false" ht="14.4" hidden="false" customHeight="false" outlineLevel="0" collapsed="false"/>
    <row r="38" customFormat="false" ht="14.4" hidden="false" customHeight="false" outlineLevel="0" collapsed="false"/>
    <row r="39" customFormat="false" ht="14.4" hidden="false" customHeight="false" outlineLevel="0" collapsed="false"/>
    <row r="40" customFormat="false" ht="14.4" hidden="false" customHeight="false" outlineLevel="0" collapsed="false"/>
    <row r="41" customFormat="false" ht="14.4" hidden="false" customHeight="false" outlineLevel="0" collapsed="false"/>
    <row r="42" customFormat="false" ht="14.4" hidden="false" customHeight="false" outlineLevel="0" collapsed="false"/>
    <row r="43" customFormat="false" ht="14.4" hidden="false" customHeight="false" outlineLevel="0" collapsed="false"/>
    <row r="44" customFormat="false" ht="14.4" hidden="false" customHeight="false" outlineLevel="0" collapsed="false"/>
    <row r="45" customFormat="false" ht="14.4" hidden="false" customHeight="false" outlineLevel="0" collapsed="false"/>
    <row r="46" customFormat="false" ht="14.4" hidden="false" customHeight="false" outlineLevel="0" collapsed="false"/>
    <row r="47" customFormat="false" ht="14.4" hidden="false" customHeight="false" outlineLevel="0" collapsed="false"/>
    <row r="48" customFormat="false" ht="14.4" hidden="false" customHeight="false" outlineLevel="0" collapsed="false"/>
    <row r="49" customFormat="false" ht="14.4" hidden="false" customHeight="false" outlineLevel="0" collapsed="false"/>
    <row r="50" customFormat="false" ht="14.4" hidden="false" customHeight="false" outlineLevel="0" collapsed="false"/>
    <row r="51" customFormat="false" ht="14.4" hidden="false" customHeight="false" outlineLevel="0" collapsed="false"/>
    <row r="52" customFormat="false" ht="14.4" hidden="false" customHeight="false" outlineLevel="0" collapsed="false"/>
    <row r="53" customFormat="false" ht="14.4" hidden="false" customHeight="false" outlineLevel="0" collapsed="false"/>
    <row r="54" customFormat="false" ht="14.4" hidden="false" customHeight="false" outlineLevel="0" collapsed="false"/>
    <row r="55" customFormat="false" ht="14.4" hidden="false" customHeight="false" outlineLevel="0" collapsed="false"/>
    <row r="56" customFormat="false" ht="14.4" hidden="false" customHeight="false" outlineLevel="0" collapsed="false"/>
    <row r="57" customFormat="false" ht="14.4" hidden="false" customHeight="false" outlineLevel="0" collapsed="false"/>
    <row r="58" customFormat="false" ht="14.4" hidden="false" customHeight="false" outlineLevel="0" collapsed="false"/>
    <row r="59" customFormat="false" ht="14.4" hidden="false" customHeight="false" outlineLevel="0" collapsed="false"/>
    <row r="60" customFormat="false" ht="14.4" hidden="false" customHeight="false" outlineLevel="0" collapsed="false"/>
    <row r="61" customFormat="false" ht="14.4" hidden="false" customHeight="false" outlineLevel="0" collapsed="false"/>
    <row r="62" customFormat="false" ht="14.4" hidden="false" customHeight="false" outlineLevel="0" collapsed="false"/>
    <row r="63" customFormat="false" ht="14.4" hidden="false" customHeight="false" outlineLevel="0" collapsed="false"/>
    <row r="64" customFormat="false" ht="14.4" hidden="false" customHeight="false" outlineLevel="0" collapsed="false"/>
    <row r="65" customFormat="false" ht="14.4" hidden="false" customHeight="false" outlineLevel="0" collapsed="false"/>
    <row r="66" customFormat="false" ht="14.4" hidden="false" customHeight="false" outlineLevel="0" collapsed="false"/>
    <row r="67" customFormat="false" ht="14.4" hidden="false" customHeight="false" outlineLevel="0" collapsed="false"/>
    <row r="68" customFormat="false" ht="14.4" hidden="false" customHeight="false" outlineLevel="0" collapsed="false"/>
    <row r="69" customFormat="false" ht="14.4" hidden="false" customHeight="false" outlineLevel="0" collapsed="false"/>
    <row r="70" customFormat="false" ht="14.4" hidden="false" customHeight="false" outlineLevel="0" collapsed="false"/>
    <row r="71" customFormat="false" ht="14.4" hidden="false" customHeight="false" outlineLevel="0" collapsed="false"/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</sheetData>
  <dataValidations count="1">
    <dataValidation allowBlank="true" operator="between" showDropDown="false" showErrorMessage="true" showInputMessage="false" sqref="B1:B2 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1.4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19"/>
    <col collapsed="false" customWidth="true" hidden="false" outlineLevel="0" max="1025" min="3" style="28" width="8.88"/>
  </cols>
  <sheetData>
    <row r="1" customFormat="false" ht="15.6" hidden="false" customHeight="false" outlineLevel="0" collapsed="false">
      <c r="B1" s="29" t="s">
        <v>0</v>
      </c>
    </row>
    <row r="2" customFormat="false" ht="12" hidden="false" customHeight="false" outlineLevel="0" collapsed="false">
      <c r="B2" s="30" t="s">
        <v>581</v>
      </c>
    </row>
    <row r="4" customFormat="false" ht="12" hidden="false" customHeight="false" outlineLevel="0" collapsed="false">
      <c r="B4" s="49" t="s">
        <v>582</v>
      </c>
      <c r="C4" s="48"/>
    </row>
    <row r="5" customFormat="false" ht="11.4" hidden="false" customHeight="false" outlineLevel="0" collapsed="false">
      <c r="B5" s="51"/>
      <c r="C5" s="48"/>
    </row>
    <row r="6" customFormat="false" ht="12" hidden="false" customHeight="false" outlineLevel="0" collapsed="false">
      <c r="B6" s="49"/>
      <c r="C6" s="52"/>
    </row>
    <row r="7" customFormat="false" ht="12" hidden="false" customHeight="false" outlineLevel="0" collapsed="false">
      <c r="B7" s="49" t="s">
        <v>536</v>
      </c>
      <c r="C7" s="52"/>
    </row>
    <row r="9" customFormat="false" ht="12" hidden="false" customHeight="false" outlineLevel="0" collapsed="false">
      <c r="B9" s="49" t="s">
        <v>583</v>
      </c>
      <c r="C9" s="28" t="n">
        <f aca="false">_xlfn.COVARIANCE.S(365RE!$H$6:$H$272,365RE!$I$6:$I$272)</f>
        <v>24147721.7258189</v>
      </c>
    </row>
    <row r="10" customFormat="false" ht="12" hidden="false" customHeight="false" outlineLevel="0" collapsed="false">
      <c r="B10" s="49" t="s">
        <v>584</v>
      </c>
      <c r="C10" s="28" t="n">
        <f aca="false">CORREL(365RE!$H$6:$H$272,365RE!$I$6:$I$272)</f>
        <v>0.95108737743162</v>
      </c>
    </row>
    <row r="12" customFormat="false" ht="11.4" hidden="false" customHeight="false" outlineLevel="0" collapsed="false">
      <c r="B12" s="28" t="s">
        <v>585</v>
      </c>
    </row>
  </sheetData>
  <dataValidations count="1">
    <dataValidation allowBlank="true" operator="between" showDropDown="false" showErrorMessage="true" showInputMessage="false" sqref="B1:B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2017-06-08T15:05:34Z</dcterms:created>
  <dc:creator/>
  <dc:description/>
  <dc:language>pt-BR</dc:language>
  <cp:lastModifiedBy>Iliya Valchanov</cp:lastModifiedBy>
  <dcterms:modified xsi:type="dcterms:W3CDTF">2019-08-19T13:54:37Z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