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lgard\Documents\Financial\Matt &amp; Luke Joint Account\"/>
    </mc:Choice>
  </mc:AlternateContent>
  <xr:revisionPtr revIDLastSave="0" documentId="13_ncr:1_{4619E3E5-AA5D-44B9-B97F-4ABFB8E700BF}" xr6:coauthVersionLast="47" xr6:coauthVersionMax="47" xr10:uidLastSave="{00000000-0000-0000-0000-000000000000}"/>
  <bookViews>
    <workbookView xWindow="-120" yWindow="-120" windowWidth="20760" windowHeight="13200" xr2:uid="{CC91B079-56E3-4DA9-9DAC-3484B830C3E9}"/>
  </bookViews>
  <sheets>
    <sheet name="VaR" sheetId="1" r:id="rId1"/>
    <sheet name="Corr Matrix" sheetId="3" r:id="rId2"/>
  </sheets>
  <definedNames>
    <definedName name="solver_eng" localSheetId="0" hidden="1">1</definedName>
    <definedName name="solver_neg" localSheetId="0" hidden="1">1</definedName>
    <definedName name="solver_num" localSheetId="0" hidden="1">0</definedName>
    <definedName name="solver_opt" localSheetId="0" hidden="1">VaR!$AA$19</definedName>
    <definedName name="solver_typ" localSheetId="0" hidden="1">1</definedName>
    <definedName name="solver_val" localSheetId="0" hidden="1">0</definedName>
    <definedName name="solver_ver" localSheetId="0" hidden="1">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13" i="1" l="1"/>
  <c r="AA14" i="1"/>
  <c r="AA15" i="1"/>
  <c r="AA16" i="1"/>
  <c r="AA17" i="1"/>
  <c r="AA18" i="1"/>
  <c r="AA19" i="1"/>
  <c r="AA20" i="1"/>
  <c r="AA21" i="1"/>
  <c r="AA12" i="1"/>
  <c r="C1" i="1" a="1"/>
  <c r="C1" i="1" s="1"/>
  <c r="D1" i="1" a="1"/>
  <c r="D1" i="1" s="1"/>
  <c r="E1" i="1" a="1"/>
  <c r="E1" i="1" s="1"/>
  <c r="F1" i="1" a="1"/>
  <c r="F1" i="1" s="1"/>
  <c r="G1" i="1" a="1"/>
  <c r="G1" i="1" s="1"/>
  <c r="H1" i="1" a="1"/>
  <c r="H1" i="1" s="1"/>
  <c r="I1" i="1" a="1"/>
  <c r="I1" i="1" s="1"/>
  <c r="J1" i="1" a="1"/>
  <c r="J1" i="1" s="1"/>
  <c r="K1" i="1" a="1"/>
  <c r="K1" i="1" s="1"/>
  <c r="L1" i="1" a="1"/>
  <c r="L1" i="1" s="1"/>
  <c r="M1" i="1" a="1"/>
  <c r="M1" i="1" s="1"/>
  <c r="N1" i="1" a="1"/>
  <c r="N1" i="1" s="1"/>
  <c r="O1" i="1" a="1"/>
  <c r="O1" i="1" s="1"/>
  <c r="P1" i="1" a="1"/>
  <c r="P1" i="1" s="1"/>
  <c r="Q1" i="1" a="1"/>
  <c r="Q1" i="1" s="1"/>
  <c r="R1" i="1" a="1"/>
  <c r="R1" i="1" s="1"/>
  <c r="S1" i="1" a="1"/>
  <c r="S1" i="1" s="1"/>
  <c r="T1" i="1" a="1"/>
  <c r="T1" i="1" s="1"/>
  <c r="U1" i="1" a="1"/>
  <c r="U1" i="1" s="1"/>
  <c r="V1" i="1" a="1"/>
  <c r="V1" i="1" s="1"/>
  <c r="W1" i="1" a="1"/>
  <c r="W1" i="1" s="1"/>
  <c r="X1" i="1" a="1"/>
  <c r="X1" i="1" s="1"/>
  <c r="Y1" i="1" a="1"/>
  <c r="Y1" i="1" s="1"/>
  <c r="Z1" i="1" a="1"/>
  <c r="Z1" i="1" s="1"/>
  <c r="B1" i="1" a="1"/>
  <c r="B1" i="1" s="1"/>
  <c r="C9" i="1" a="1"/>
  <c r="C9" i="1" s="1"/>
  <c r="D9" i="1" a="1"/>
  <c r="D9" i="1" s="1"/>
  <c r="E9" i="1" a="1"/>
  <c r="E9" i="1" s="1"/>
  <c r="F9" i="1" a="1"/>
  <c r="F9" i="1" s="1"/>
  <c r="G9" i="1" a="1"/>
  <c r="G9" i="1" s="1"/>
  <c r="H9" i="1" a="1"/>
  <c r="H9" i="1" s="1"/>
  <c r="I9" i="1" a="1"/>
  <c r="I9" i="1" s="1"/>
  <c r="J9" i="1" a="1"/>
  <c r="J9" i="1" s="1"/>
  <c r="K9" i="1" a="1"/>
  <c r="K9" i="1" s="1"/>
  <c r="L9" i="1" a="1"/>
  <c r="L9" i="1" s="1"/>
  <c r="M9" i="1" a="1"/>
  <c r="M9" i="1" s="1"/>
  <c r="N9" i="1" a="1"/>
  <c r="N9" i="1" s="1"/>
  <c r="O9" i="1" a="1"/>
  <c r="O9" i="1" s="1"/>
  <c r="P9" i="1" a="1"/>
  <c r="P9" i="1" s="1"/>
  <c r="Q9" i="1" a="1"/>
  <c r="Q9" i="1" s="1"/>
  <c r="R9" i="1" a="1"/>
  <c r="R9" i="1" s="1"/>
  <c r="S9" i="1" a="1"/>
  <c r="S9" i="1" s="1"/>
  <c r="T9" i="1" a="1"/>
  <c r="T9" i="1" s="1"/>
  <c r="U9" i="1" a="1"/>
  <c r="U9" i="1" s="1"/>
  <c r="V9" i="1" a="1"/>
  <c r="V9" i="1" s="1"/>
  <c r="W9" i="1" a="1"/>
  <c r="W9" i="1" s="1"/>
  <c r="X9" i="1" a="1"/>
  <c r="X9" i="1" s="1"/>
  <c r="Y9" i="1" a="1"/>
  <c r="Y9" i="1" s="1"/>
  <c r="Z9" i="1" a="1"/>
  <c r="Z9" i="1" s="1"/>
  <c r="B9" i="1" a="1"/>
  <c r="B9" i="1" s="1"/>
  <c r="B5" i="1"/>
  <c r="C5" i="1"/>
  <c r="D5" i="1"/>
  <c r="E5" i="1"/>
  <c r="F5" i="1"/>
  <c r="G5" i="1"/>
  <c r="H5" i="1"/>
  <c r="I5" i="1"/>
  <c r="J5" i="1"/>
  <c r="K5" i="1"/>
  <c r="L5" i="1"/>
  <c r="M5" i="1"/>
  <c r="N5" i="1"/>
  <c r="O5" i="1"/>
  <c r="P5" i="1"/>
  <c r="Q5" i="1"/>
  <c r="R5" i="1"/>
  <c r="S5" i="1"/>
  <c r="T5" i="1"/>
  <c r="U5" i="1"/>
  <c r="V5" i="1"/>
  <c r="W5" i="1"/>
  <c r="X5" i="1"/>
  <c r="Y5" i="1"/>
  <c r="Z5" i="1"/>
  <c r="AA26" i="3"/>
  <c r="B25" i="3"/>
  <c r="C25" i="3"/>
  <c r="D25" i="3"/>
  <c r="E25" i="3"/>
  <c r="F25" i="3"/>
  <c r="G25" i="3"/>
  <c r="H25" i="3"/>
  <c r="I25" i="3"/>
  <c r="J25" i="3"/>
  <c r="K25" i="3"/>
  <c r="L25" i="3"/>
  <c r="M25" i="3"/>
  <c r="N25" i="3"/>
  <c r="O25" i="3"/>
  <c r="P25" i="3"/>
  <c r="Q25" i="3"/>
  <c r="R25" i="3"/>
  <c r="S25" i="3"/>
  <c r="T25" i="3"/>
  <c r="U25" i="3"/>
  <c r="V25" i="3"/>
  <c r="W25" i="3"/>
  <c r="X25" i="3"/>
  <c r="B24" i="3"/>
  <c r="C24" i="3"/>
  <c r="D24" i="3"/>
  <c r="E24" i="3"/>
  <c r="F24" i="3"/>
  <c r="G24" i="3"/>
  <c r="H24" i="3"/>
  <c r="I24" i="3"/>
  <c r="J24" i="3"/>
  <c r="K24" i="3"/>
  <c r="L24" i="3"/>
  <c r="M24" i="3"/>
  <c r="N24" i="3"/>
  <c r="O24" i="3"/>
  <c r="P24" i="3"/>
  <c r="Q24" i="3"/>
  <c r="R24" i="3"/>
  <c r="S24" i="3"/>
  <c r="T24" i="3"/>
  <c r="U24" i="3"/>
  <c r="V24" i="3"/>
  <c r="W24" i="3"/>
  <c r="B23" i="3"/>
  <c r="C23" i="3"/>
  <c r="D23" i="3"/>
  <c r="E23" i="3"/>
  <c r="F23" i="3"/>
  <c r="G23" i="3"/>
  <c r="H23" i="3"/>
  <c r="I23" i="3"/>
  <c r="J23" i="3"/>
  <c r="K23" i="3"/>
  <c r="L23" i="3"/>
  <c r="M23" i="3"/>
  <c r="N23" i="3"/>
  <c r="O23" i="3"/>
  <c r="P23" i="3"/>
  <c r="Q23" i="3"/>
  <c r="R23" i="3"/>
  <c r="S23" i="3"/>
  <c r="T23" i="3"/>
  <c r="U23" i="3"/>
  <c r="V23" i="3"/>
  <c r="B22" i="3"/>
  <c r="C22" i="3"/>
  <c r="D22" i="3"/>
  <c r="E22" i="3"/>
  <c r="F22" i="3"/>
  <c r="G22" i="3"/>
  <c r="H22" i="3"/>
  <c r="I22" i="3"/>
  <c r="J22" i="3"/>
  <c r="K22" i="3"/>
  <c r="L22" i="3"/>
  <c r="M22" i="3"/>
  <c r="N22" i="3"/>
  <c r="O22" i="3"/>
  <c r="P22" i="3"/>
  <c r="Q22" i="3"/>
  <c r="R22" i="3"/>
  <c r="S22" i="3"/>
  <c r="T22" i="3"/>
  <c r="U22" i="3"/>
  <c r="B21" i="3"/>
  <c r="C21" i="3"/>
  <c r="D21" i="3"/>
  <c r="E21" i="3"/>
  <c r="F21" i="3"/>
  <c r="G21" i="3"/>
  <c r="H21" i="3"/>
  <c r="I21" i="3"/>
  <c r="J21" i="3"/>
  <c r="K21" i="3"/>
  <c r="L21" i="3"/>
  <c r="M21" i="3"/>
  <c r="N21" i="3"/>
  <c r="O21" i="3"/>
  <c r="P21" i="3"/>
  <c r="Q21" i="3"/>
  <c r="R21" i="3"/>
  <c r="S21" i="3"/>
  <c r="T21" i="3"/>
  <c r="B20" i="3"/>
  <c r="C20" i="3"/>
  <c r="D20" i="3"/>
  <c r="E20" i="3"/>
  <c r="F20" i="3"/>
  <c r="G20" i="3"/>
  <c r="H20" i="3"/>
  <c r="I20" i="3"/>
  <c r="J20" i="3"/>
  <c r="K20" i="3"/>
  <c r="L20" i="3"/>
  <c r="M20" i="3"/>
  <c r="N20" i="3"/>
  <c r="O20" i="3"/>
  <c r="P20" i="3"/>
  <c r="Q20" i="3"/>
  <c r="R20" i="3"/>
  <c r="S20" i="3"/>
  <c r="B18" i="3"/>
  <c r="C18" i="3"/>
  <c r="D18" i="3"/>
  <c r="E18" i="3"/>
  <c r="F18" i="3"/>
  <c r="G18" i="3"/>
  <c r="H18" i="3"/>
  <c r="I18" i="3"/>
  <c r="J18" i="3"/>
  <c r="K18" i="3"/>
  <c r="L18" i="3"/>
  <c r="M18" i="3"/>
  <c r="N18" i="3"/>
  <c r="O18" i="3"/>
  <c r="P18" i="3"/>
  <c r="Q18" i="3"/>
  <c r="B17" i="3"/>
  <c r="C17" i="3"/>
  <c r="D17" i="3"/>
  <c r="E17" i="3"/>
  <c r="F17" i="3"/>
  <c r="G17" i="3"/>
  <c r="H17" i="3"/>
  <c r="I17" i="3"/>
  <c r="J17" i="3"/>
  <c r="K17" i="3"/>
  <c r="L17" i="3"/>
  <c r="M17" i="3"/>
  <c r="N17" i="3"/>
  <c r="O17" i="3"/>
  <c r="P17" i="3"/>
  <c r="B16" i="3"/>
  <c r="C16" i="3"/>
  <c r="D16" i="3"/>
  <c r="E16" i="3"/>
  <c r="F16" i="3"/>
  <c r="G16" i="3"/>
  <c r="H16" i="3"/>
  <c r="I16" i="3"/>
  <c r="J16" i="3"/>
  <c r="K16" i="3"/>
  <c r="L16" i="3"/>
  <c r="M16" i="3"/>
  <c r="N16" i="3"/>
  <c r="O16" i="3"/>
  <c r="B15" i="3"/>
  <c r="C15" i="3"/>
  <c r="D15" i="3"/>
  <c r="E15" i="3"/>
  <c r="F15" i="3"/>
  <c r="G15" i="3"/>
  <c r="H15" i="3"/>
  <c r="I15" i="3"/>
  <c r="J15" i="3"/>
  <c r="K15" i="3"/>
  <c r="L15" i="3"/>
  <c r="M15" i="3"/>
  <c r="N15" i="3"/>
  <c r="B14" i="3"/>
  <c r="C14" i="3"/>
  <c r="D14" i="3"/>
  <c r="E14" i="3"/>
  <c r="F14" i="3"/>
  <c r="G14" i="3"/>
  <c r="H14" i="3"/>
  <c r="I14" i="3"/>
  <c r="J14" i="3"/>
  <c r="K14" i="3"/>
  <c r="L14" i="3"/>
  <c r="M14" i="3"/>
  <c r="B13" i="3"/>
  <c r="C13" i="3"/>
  <c r="D13" i="3"/>
  <c r="E13" i="3"/>
  <c r="F13" i="3"/>
  <c r="G13" i="3"/>
  <c r="H13" i="3"/>
  <c r="I13" i="3"/>
  <c r="J13" i="3"/>
  <c r="K13" i="3"/>
  <c r="L13" i="3"/>
  <c r="B12" i="3"/>
  <c r="C12" i="3"/>
  <c r="D12" i="3"/>
  <c r="E12" i="3"/>
  <c r="F12" i="3"/>
  <c r="G12" i="3"/>
  <c r="H12" i="3"/>
  <c r="I12" i="3"/>
  <c r="J12" i="3"/>
  <c r="K12" i="3"/>
  <c r="B11" i="3"/>
  <c r="C11" i="3"/>
  <c r="D11" i="3"/>
  <c r="E11" i="3"/>
  <c r="F11" i="3"/>
  <c r="G11" i="3"/>
  <c r="H11" i="3"/>
  <c r="I11" i="3"/>
  <c r="J11" i="3"/>
  <c r="B10" i="3"/>
  <c r="C10" i="3"/>
  <c r="D10" i="3"/>
  <c r="E10" i="3"/>
  <c r="F10" i="3"/>
  <c r="G10" i="3"/>
  <c r="H10" i="3"/>
  <c r="I10" i="3"/>
  <c r="B9" i="3"/>
  <c r="C9" i="3"/>
  <c r="D9" i="3"/>
  <c r="E9" i="3"/>
  <c r="F9" i="3"/>
  <c r="G9" i="3"/>
  <c r="H9" i="3"/>
  <c r="B8" i="3"/>
  <c r="C8" i="3"/>
  <c r="D8" i="3"/>
  <c r="E8" i="3"/>
  <c r="F8" i="3"/>
  <c r="G8" i="3"/>
  <c r="B7" i="3"/>
  <c r="C7" i="3"/>
  <c r="D7" i="3"/>
  <c r="E7" i="3"/>
  <c r="F7" i="3"/>
  <c r="B6" i="3"/>
  <c r="C6" i="3"/>
  <c r="D6" i="3"/>
  <c r="E6" i="3"/>
  <c r="B5" i="3"/>
  <c r="C5" i="3"/>
  <c r="D5" i="3"/>
  <c r="B4" i="3"/>
  <c r="C4" i="3"/>
  <c r="B3" i="3"/>
  <c r="Z25" i="3"/>
  <c r="Y24" i="3"/>
  <c r="Z24" i="3"/>
  <c r="X23" i="3"/>
  <c r="Y23" i="3"/>
  <c r="Z23" i="3"/>
  <c r="W22" i="3"/>
  <c r="X22" i="3"/>
  <c r="Y22" i="3"/>
  <c r="Z22" i="3"/>
  <c r="V21" i="3"/>
  <c r="W21" i="3"/>
  <c r="X21" i="3"/>
  <c r="Y21" i="3"/>
  <c r="U20" i="3"/>
  <c r="V20" i="3"/>
  <c r="W20" i="3"/>
  <c r="X20" i="3"/>
  <c r="Y20" i="3"/>
  <c r="Z20" i="3"/>
  <c r="S18" i="3"/>
  <c r="T18" i="3"/>
  <c r="U18" i="3"/>
  <c r="V18" i="3"/>
  <c r="W18" i="3"/>
  <c r="X18" i="3"/>
  <c r="Y18" i="3"/>
  <c r="Z18" i="3"/>
  <c r="R17" i="3"/>
  <c r="S17" i="3"/>
  <c r="T17" i="3"/>
  <c r="U17" i="3"/>
  <c r="V17" i="3"/>
  <c r="W17" i="3"/>
  <c r="X17" i="3"/>
  <c r="Y17" i="3"/>
  <c r="Z17" i="3"/>
  <c r="Q16" i="3"/>
  <c r="R16" i="3"/>
  <c r="S16" i="3"/>
  <c r="T16" i="3"/>
  <c r="U16" i="3"/>
  <c r="V16" i="3"/>
  <c r="W16" i="3"/>
  <c r="X16" i="3"/>
  <c r="Y16" i="3"/>
  <c r="Z16" i="3"/>
  <c r="P15" i="3"/>
  <c r="Q15" i="3"/>
  <c r="R15" i="3"/>
  <c r="S15" i="3"/>
  <c r="T15" i="3"/>
  <c r="U15" i="3"/>
  <c r="V15" i="3"/>
  <c r="W15" i="3"/>
  <c r="X15" i="3"/>
  <c r="Y15" i="3"/>
  <c r="Z15" i="3"/>
  <c r="O14" i="3"/>
  <c r="P14" i="3"/>
  <c r="Q14" i="3"/>
  <c r="R14" i="3"/>
  <c r="S14" i="3"/>
  <c r="T14" i="3"/>
  <c r="U14" i="3"/>
  <c r="V14" i="3"/>
  <c r="W14" i="3"/>
  <c r="X14" i="3"/>
  <c r="Y14" i="3"/>
  <c r="Z14" i="3"/>
  <c r="N13" i="3"/>
  <c r="O13" i="3"/>
  <c r="P13" i="3"/>
  <c r="Q13" i="3"/>
  <c r="R13" i="3"/>
  <c r="S13" i="3"/>
  <c r="T13" i="3"/>
  <c r="U13" i="3"/>
  <c r="V13" i="3"/>
  <c r="W13" i="3"/>
  <c r="X13" i="3"/>
  <c r="Y13" i="3"/>
  <c r="Z13" i="3"/>
  <c r="M12" i="3"/>
  <c r="N12" i="3"/>
  <c r="O12" i="3"/>
  <c r="P12" i="3"/>
  <c r="Q12" i="3"/>
  <c r="R12" i="3"/>
  <c r="S12" i="3"/>
  <c r="T12" i="3"/>
  <c r="U12" i="3"/>
  <c r="V12" i="3"/>
  <c r="W12" i="3"/>
  <c r="X12" i="3"/>
  <c r="Y12" i="3"/>
  <c r="Z12" i="3"/>
  <c r="L11" i="3"/>
  <c r="M11" i="3"/>
  <c r="N11" i="3"/>
  <c r="O11" i="3"/>
  <c r="P11" i="3"/>
  <c r="Q11" i="3"/>
  <c r="R11" i="3"/>
  <c r="S11" i="3"/>
  <c r="T11" i="3"/>
  <c r="U11" i="3"/>
  <c r="V11" i="3"/>
  <c r="W11" i="3"/>
  <c r="X11" i="3"/>
  <c r="Y11" i="3"/>
  <c r="Z11" i="3"/>
  <c r="K10" i="3"/>
  <c r="L10" i="3"/>
  <c r="M10" i="3"/>
  <c r="N10" i="3"/>
  <c r="O10" i="3"/>
  <c r="P10" i="3"/>
  <c r="Q10" i="3"/>
  <c r="R10" i="3"/>
  <c r="S10" i="3"/>
  <c r="T10" i="3"/>
  <c r="U10" i="3"/>
  <c r="V10" i="3"/>
  <c r="W10" i="3"/>
  <c r="X10" i="3"/>
  <c r="Y10" i="3"/>
  <c r="Z10" i="3"/>
  <c r="J9" i="3"/>
  <c r="K9" i="3"/>
  <c r="L9" i="3"/>
  <c r="M9" i="3"/>
  <c r="N9" i="3"/>
  <c r="O9" i="3"/>
  <c r="P9" i="3"/>
  <c r="Q9" i="3"/>
  <c r="R9" i="3"/>
  <c r="S9" i="3"/>
  <c r="T9" i="3"/>
  <c r="U9" i="3"/>
  <c r="V9" i="3"/>
  <c r="W9" i="3"/>
  <c r="X9" i="3"/>
  <c r="Y9" i="3"/>
  <c r="Z9" i="3"/>
  <c r="I8" i="3"/>
  <c r="J8" i="3"/>
  <c r="K8" i="3"/>
  <c r="L8" i="3"/>
  <c r="M8" i="3"/>
  <c r="N8" i="3"/>
  <c r="O8" i="3"/>
  <c r="P8" i="3"/>
  <c r="Q8" i="3"/>
  <c r="R8" i="3"/>
  <c r="S8" i="3"/>
  <c r="T8" i="3"/>
  <c r="U8" i="3"/>
  <c r="V8" i="3"/>
  <c r="W8" i="3"/>
  <c r="X8" i="3"/>
  <c r="Y8" i="3"/>
  <c r="Z8" i="3"/>
  <c r="H7" i="3"/>
  <c r="I7" i="3"/>
  <c r="J7" i="3"/>
  <c r="K7" i="3"/>
  <c r="L7" i="3"/>
  <c r="M7" i="3"/>
  <c r="N7" i="3"/>
  <c r="O7" i="3"/>
  <c r="P7" i="3"/>
  <c r="Q7" i="3"/>
  <c r="R7" i="3"/>
  <c r="S7" i="3"/>
  <c r="T7" i="3"/>
  <c r="U7" i="3"/>
  <c r="V7" i="3"/>
  <c r="W7" i="3"/>
  <c r="X7" i="3"/>
  <c r="Y7" i="3"/>
  <c r="Z7" i="3"/>
  <c r="G6" i="3"/>
  <c r="H6" i="3"/>
  <c r="I6" i="3"/>
  <c r="J6" i="3"/>
  <c r="K6" i="3"/>
  <c r="L6" i="3"/>
  <c r="M6" i="3"/>
  <c r="N6" i="3"/>
  <c r="O6" i="3"/>
  <c r="P6" i="3"/>
  <c r="Q6" i="3"/>
  <c r="R6" i="3"/>
  <c r="S6" i="3"/>
  <c r="T6" i="3"/>
  <c r="U6" i="3"/>
  <c r="V6" i="3"/>
  <c r="W6" i="3"/>
  <c r="X6" i="3"/>
  <c r="Y6" i="3"/>
  <c r="Z6" i="3"/>
  <c r="F5" i="3"/>
  <c r="G5" i="3"/>
  <c r="H5" i="3"/>
  <c r="I5" i="3"/>
  <c r="J5" i="3"/>
  <c r="K5" i="3"/>
  <c r="L5" i="3"/>
  <c r="M5" i="3"/>
  <c r="N5" i="3"/>
  <c r="O5" i="3"/>
  <c r="P5" i="3"/>
  <c r="Q5" i="3"/>
  <c r="R5" i="3"/>
  <c r="S5" i="3"/>
  <c r="T5" i="3"/>
  <c r="U5" i="3"/>
  <c r="V5" i="3"/>
  <c r="W5" i="3"/>
  <c r="X5" i="3"/>
  <c r="Y5" i="3"/>
  <c r="Z5" i="3"/>
  <c r="E4" i="3"/>
  <c r="F4" i="3"/>
  <c r="G4" i="3"/>
  <c r="H4" i="3"/>
  <c r="I4" i="3"/>
  <c r="J4" i="3"/>
  <c r="K4" i="3"/>
  <c r="L4" i="3"/>
  <c r="M4" i="3"/>
  <c r="N4" i="3"/>
  <c r="O4" i="3"/>
  <c r="P4" i="3"/>
  <c r="Q4" i="3"/>
  <c r="R4" i="3"/>
  <c r="S4" i="3"/>
  <c r="T4" i="3"/>
  <c r="U4" i="3"/>
  <c r="V4" i="3"/>
  <c r="W4" i="3"/>
  <c r="X4" i="3"/>
  <c r="Y4" i="3"/>
  <c r="Z4" i="3"/>
  <c r="D3" i="3"/>
  <c r="E3" i="3"/>
  <c r="F3" i="3"/>
  <c r="G3" i="3"/>
  <c r="H3" i="3"/>
  <c r="I3" i="3"/>
  <c r="J3" i="3"/>
  <c r="K3" i="3"/>
  <c r="L3" i="3"/>
  <c r="M3" i="3"/>
  <c r="N3" i="3"/>
  <c r="O3" i="3"/>
  <c r="P3" i="3"/>
  <c r="Q3" i="3"/>
  <c r="R3" i="3"/>
  <c r="S3" i="3"/>
  <c r="T3" i="3"/>
  <c r="U3" i="3"/>
  <c r="V3" i="3"/>
  <c r="W3" i="3"/>
  <c r="X3" i="3"/>
  <c r="Y3" i="3"/>
  <c r="Z3" i="3"/>
  <c r="Y25" i="3"/>
  <c r="X24" i="3"/>
  <c r="W23" i="3"/>
  <c r="V22" i="3"/>
  <c r="U21" i="3"/>
  <c r="T20" i="3"/>
  <c r="B19" i="3"/>
  <c r="AA19" i="3" s="1"/>
  <c r="R18" i="3"/>
  <c r="Q17" i="3"/>
  <c r="P16" i="3"/>
  <c r="O15" i="3"/>
  <c r="N14" i="3"/>
  <c r="M13" i="3"/>
  <c r="L12" i="3"/>
  <c r="K11" i="3"/>
  <c r="J10" i="3"/>
  <c r="I9" i="3"/>
  <c r="H8" i="3"/>
  <c r="G7" i="3"/>
  <c r="F6" i="3"/>
  <c r="E5" i="3"/>
  <c r="D4" i="3"/>
  <c r="C3" i="3"/>
  <c r="B2" i="3"/>
  <c r="C2" i="3"/>
  <c r="D2" i="3"/>
  <c r="E2" i="3"/>
  <c r="F2" i="3"/>
  <c r="G2" i="3"/>
  <c r="H2" i="3"/>
  <c r="I2" i="3"/>
  <c r="J2" i="3"/>
  <c r="K2" i="3"/>
  <c r="L2" i="3"/>
  <c r="M2" i="3"/>
  <c r="N2" i="3"/>
  <c r="O2" i="3"/>
  <c r="P2" i="3"/>
  <c r="Q2" i="3"/>
  <c r="R2" i="3"/>
  <c r="S2" i="3"/>
  <c r="T2" i="3"/>
  <c r="U2" i="3"/>
  <c r="V2" i="3"/>
  <c r="W2" i="3"/>
  <c r="X2" i="3"/>
  <c r="Y2" i="3"/>
  <c r="Z2" i="3"/>
  <c r="AA9" i="1" l="1"/>
  <c r="Z27" i="3"/>
  <c r="Z8" i="1" s="1"/>
  <c r="J27" i="3"/>
  <c r="J8" i="1" s="1"/>
  <c r="R27" i="3"/>
  <c r="R8" i="1" s="1"/>
  <c r="AA2" i="3"/>
  <c r="AA11" i="3"/>
  <c r="Q27" i="3"/>
  <c r="Q8" i="1" s="1"/>
  <c r="AA14" i="3"/>
  <c r="Y27" i="3"/>
  <c r="Y8" i="1" s="1"/>
  <c r="X27" i="3"/>
  <c r="X8" i="1" s="1"/>
  <c r="P27" i="3"/>
  <c r="P8" i="1" s="1"/>
  <c r="H27" i="3"/>
  <c r="H8" i="1" s="1"/>
  <c r="AA12" i="3"/>
  <c r="AA5" i="3"/>
  <c r="I27" i="3"/>
  <c r="I8" i="1" s="1"/>
  <c r="W27" i="3"/>
  <c r="W8" i="1" s="1"/>
  <c r="O27" i="3"/>
  <c r="O8" i="1" s="1"/>
  <c r="G27" i="3"/>
  <c r="G8" i="1" s="1"/>
  <c r="AA17" i="3"/>
  <c r="AA18" i="3"/>
  <c r="V27" i="3"/>
  <c r="V8" i="1" s="1"/>
  <c r="N27" i="3"/>
  <c r="N8" i="1" s="1"/>
  <c r="F27" i="3"/>
  <c r="F8" i="1" s="1"/>
  <c r="U27" i="3"/>
  <c r="U8" i="1" s="1"/>
  <c r="M27" i="3"/>
  <c r="M8" i="1" s="1"/>
  <c r="E27" i="3"/>
  <c r="E8" i="1" s="1"/>
  <c r="AA3" i="3"/>
  <c r="AA13" i="3"/>
  <c r="AA15" i="3"/>
  <c r="AA16" i="3"/>
  <c r="AA22" i="3"/>
  <c r="AA23" i="3"/>
  <c r="AA8" i="3"/>
  <c r="AA6" i="3"/>
  <c r="AA20" i="3"/>
  <c r="T27" i="3"/>
  <c r="T8" i="1" s="1"/>
  <c r="L27" i="3"/>
  <c r="L8" i="1" s="1"/>
  <c r="D27" i="3"/>
  <c r="D8" i="1" s="1"/>
  <c r="AA7" i="3"/>
  <c r="AA4" i="3"/>
  <c r="AA21" i="3"/>
  <c r="AA25" i="3"/>
  <c r="S27" i="3"/>
  <c r="S8" i="1" s="1"/>
  <c r="K27" i="3"/>
  <c r="K8" i="1" s="1"/>
  <c r="C27" i="3"/>
  <c r="C8" i="1" s="1"/>
  <c r="AA9" i="3"/>
  <c r="AA10" i="3"/>
  <c r="AA24" i="3"/>
  <c r="B27" i="3"/>
  <c r="B8" i="1" s="1"/>
  <c r="AA5" i="1" l="1"/>
  <c r="AA27" i="3"/>
  <c r="C6" i="1"/>
  <c r="D6" i="1"/>
  <c r="E6" i="1"/>
  <c r="F6" i="1"/>
  <c r="G6" i="1"/>
  <c r="H6" i="1"/>
  <c r="I6" i="1"/>
  <c r="J6" i="1"/>
  <c r="K6" i="1"/>
  <c r="L6" i="1"/>
  <c r="M6" i="1"/>
  <c r="N6" i="1"/>
  <c r="O6" i="1"/>
  <c r="P6" i="1"/>
  <c r="Q6" i="1"/>
  <c r="R6" i="1"/>
  <c r="S6" i="1"/>
  <c r="T6" i="1"/>
  <c r="U6" i="1"/>
  <c r="V6" i="1"/>
  <c r="W6" i="1"/>
  <c r="X6" i="1"/>
  <c r="Y6" i="1"/>
  <c r="Z6" i="1"/>
  <c r="B6" i="1"/>
  <c r="M7" i="1"/>
  <c r="F7" i="1"/>
  <c r="E7" i="1"/>
  <c r="C7" i="1"/>
  <c r="D7" i="1"/>
  <c r="G7" i="1"/>
  <c r="H7" i="1"/>
  <c r="I7" i="1"/>
  <c r="J7" i="1"/>
  <c r="K7" i="1"/>
  <c r="L7" i="1"/>
  <c r="N7" i="1"/>
  <c r="O7" i="1"/>
  <c r="P7" i="1"/>
  <c r="Q7" i="1"/>
  <c r="R7" i="1"/>
  <c r="S7" i="1"/>
  <c r="T7" i="1"/>
  <c r="U7" i="1"/>
  <c r="V7" i="1"/>
  <c r="W7" i="1"/>
  <c r="X7" i="1"/>
  <c r="Y7" i="1"/>
  <c r="Z7" i="1"/>
  <c r="B7" i="1"/>
  <c r="AA3" i="1"/>
  <c r="AA4" i="1" l="1"/>
  <c r="C30" i="1" l="1"/>
  <c r="C29" i="1"/>
  <c r="C31" i="1"/>
  <c r="C32" i="1"/>
  <c r="C33" i="1"/>
  <c r="C34" i="1"/>
  <c r="C35" i="1"/>
  <c r="C36" i="1"/>
  <c r="C37"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5">
    <bk>
      <extLst>
        <ext uri="{3e2802c4-a4d2-4d8b-9148-e3be6c30e623}">
          <xlrd:rvb i="6"/>
        </ext>
      </extLst>
    </bk>
    <bk>
      <extLst>
        <ext uri="{3e2802c4-a4d2-4d8b-9148-e3be6c30e623}">
          <xlrd:rvb i="12"/>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60"/>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7"/>
        </ext>
      </extLst>
    </bk>
    <bk>
      <extLst>
        <ext uri="{3e2802c4-a4d2-4d8b-9148-e3be6c30e623}">
          <xlrd:rvb i="93"/>
        </ext>
      </extLst>
    </bk>
    <bk>
      <extLst>
        <ext uri="{3e2802c4-a4d2-4d8b-9148-e3be6c30e623}">
          <xlrd:rvb i="100"/>
        </ext>
      </extLst>
    </bk>
    <bk>
      <extLst>
        <ext uri="{3e2802c4-a4d2-4d8b-9148-e3be6c30e623}">
          <xlrd:rvb i="103"/>
        </ext>
      </extLst>
    </bk>
  </futureMetadata>
  <cellMetadata count="1">
    <bk>
      <rc t="1" v="0"/>
    </bk>
  </cellMetadata>
  <valueMetadata count="2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valueMetadata>
</metadata>
</file>

<file path=xl/sharedStrings.xml><?xml version="1.0" encoding="utf-8"?>
<sst xmlns="http://schemas.openxmlformats.org/spreadsheetml/2006/main" count="104" uniqueCount="53">
  <si>
    <t>AAPL</t>
  </si>
  <si>
    <t>BA</t>
  </si>
  <si>
    <t>BHP</t>
  </si>
  <si>
    <t>CCL</t>
  </si>
  <si>
    <t>CYDVF</t>
  </si>
  <si>
    <t>EPD</t>
  </si>
  <si>
    <t>FB</t>
  </si>
  <si>
    <t>HII</t>
  </si>
  <si>
    <t>J</t>
  </si>
  <si>
    <t>JPM</t>
  </si>
  <si>
    <t>LAC</t>
  </si>
  <si>
    <t>LUV</t>
  </si>
  <si>
    <t>ON</t>
  </si>
  <si>
    <t>PAGP</t>
  </si>
  <si>
    <t>PSX</t>
  </si>
  <si>
    <t>QCOM</t>
  </si>
  <si>
    <t>RIO</t>
  </si>
  <si>
    <t>SLI</t>
  </si>
  <si>
    <t>SNAP</t>
  </si>
  <si>
    <t>SNPS</t>
  </si>
  <si>
    <t>SPMTF</t>
  </si>
  <si>
    <t>UNP</t>
  </si>
  <si>
    <t>VIAC</t>
  </si>
  <si>
    <t>VLO</t>
  </si>
  <si>
    <t>ZIM</t>
  </si>
  <si>
    <t>Year</t>
  </si>
  <si>
    <t>Percentage of Portfolio Invested</t>
  </si>
  <si>
    <t>Expected Annual Return</t>
  </si>
  <si>
    <t>Portfolio Standard Deviation</t>
  </si>
  <si>
    <t>Portfolio Correlation</t>
  </si>
  <si>
    <t>Combined Portfolio</t>
  </si>
  <si>
    <t>Z-Score</t>
  </si>
  <si>
    <t>Portfolio Value</t>
  </si>
  <si>
    <t>Timeframe</t>
  </si>
  <si>
    <t>VaR</t>
  </si>
  <si>
    <t>Yearly</t>
  </si>
  <si>
    <t>Average</t>
  </si>
  <si>
    <t>Sum of Expected Ann Ret</t>
  </si>
  <si>
    <t>Avg Correl</t>
  </si>
  <si>
    <t>Beta</t>
  </si>
  <si>
    <t>Avg. Return</t>
  </si>
  <si>
    <t>Percentile</t>
  </si>
  <si>
    <t>1st</t>
  </si>
  <si>
    <t>5th</t>
  </si>
  <si>
    <t>10th</t>
  </si>
  <si>
    <t>25th</t>
  </si>
  <si>
    <t>50th</t>
  </si>
  <si>
    <t>75th</t>
  </si>
  <si>
    <t>90th</t>
  </si>
  <si>
    <t>95th</t>
  </si>
  <si>
    <t>99th</t>
  </si>
  <si>
    <t>Portfolio Info</t>
  </si>
  <si>
    <t>~% Chance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</si>
</sst>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44" formatCode="_(&quot;$&quot;* #,##0.00_);_(&quot;$&quot;* \(#,##0.00\);_(&quot;$&quot;* &quot;-&quot;??_);_(@_)"/>
  </numFmts>
  <fonts count="9" x14ac:knownFonts="1">
    <font>
      <sz val="11"/>
      <color theme="1"/>
      <name val="Calibri"/>
      <family val="2"/>
      <scheme val="minor"/>
    </font>
    <font>
      <sz val="11"/>
      <color theme="1"/>
      <name val="Calibri"/>
      <family val="2"/>
      <scheme val="minor"/>
    </font>
    <font>
      <sz val="11"/>
      <color rgb="FF008000"/>
      <name val="Roboto"/>
    </font>
    <font>
      <sz val="11"/>
      <color rgb="FF444444"/>
      <name val="Roboto"/>
    </font>
    <font>
      <sz val="11"/>
      <color rgb="FFFF0000"/>
      <name val="Roboto"/>
    </font>
    <font>
      <sz val="11"/>
      <color theme="0" tint="-0.249977111117893"/>
      <name val="Calibri"/>
      <family val="2"/>
      <scheme val="minor"/>
    </font>
    <font>
      <sz val="11"/>
      <color rgb="FF9C0006"/>
      <name val="Calibri"/>
      <family val="2"/>
      <scheme val="minor"/>
    </font>
    <font>
      <sz val="11"/>
      <color theme="0"/>
      <name val="Calibri"/>
      <family val="2"/>
      <scheme val="minor"/>
    </font>
    <font>
      <sz val="1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7CE"/>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patternFill>
    </fill>
    <fill>
      <patternFill patternType="solid">
        <fgColor theme="9" tint="0.59999389629810485"/>
        <bgColor indexed="65"/>
      </patternFill>
    </fill>
  </fills>
  <borders count="3">
    <border>
      <left/>
      <right/>
      <top/>
      <bottom/>
      <diagonal/>
    </border>
    <border>
      <left/>
      <right/>
      <top style="medium">
        <color rgb="FFDDDDDD"/>
      </top>
      <bottom/>
      <diagonal/>
    </border>
    <border>
      <left style="thin">
        <color indexed="64"/>
      </left>
      <right style="thin">
        <color indexed="64"/>
      </right>
      <top style="thin">
        <color indexed="64"/>
      </top>
      <bottom style="thin">
        <color indexed="64"/>
      </bottom>
      <diagonal/>
    </border>
  </borders>
  <cellStyleXfs count="7">
    <xf numFmtId="0" fontId="0" fillId="0" borderId="0"/>
    <xf numFmtId="9" fontId="1" fillId="0" borderId="0" applyFont="0" applyFill="0" applyBorder="0" applyAlignment="0" applyProtection="0"/>
    <xf numFmtId="0" fontId="6"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7" fillId="6" borderId="0" applyNumberFormat="0" applyBorder="0" applyAlignment="0" applyProtection="0"/>
    <xf numFmtId="0" fontId="1" fillId="7" borderId="0" applyNumberFormat="0" applyBorder="0" applyAlignment="0" applyProtection="0"/>
  </cellStyleXfs>
  <cellXfs count="29">
    <xf numFmtId="0" fontId="0" fillId="0" borderId="0" xfId="0"/>
    <xf numFmtId="10" fontId="2"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10" fontId="4" fillId="0" borderId="1" xfId="0" applyNumberFormat="1" applyFont="1" applyBorder="1" applyAlignment="1">
      <alignment horizontal="center" vertical="center" wrapText="1"/>
    </xf>
    <xf numFmtId="0" fontId="0" fillId="0" borderId="0" xfId="0" applyFill="1"/>
    <xf numFmtId="0" fontId="0" fillId="0" borderId="0" xfId="0" applyAlignment="1">
      <alignment horizontal="right"/>
    </xf>
    <xf numFmtId="0" fontId="0" fillId="2" borderId="0" xfId="0" applyFill="1"/>
    <xf numFmtId="0" fontId="0" fillId="0" borderId="2" xfId="0" applyBorder="1" applyAlignment="1">
      <alignment horizontal="right"/>
    </xf>
    <xf numFmtId="0" fontId="0" fillId="0" borderId="2" xfId="0" applyBorder="1"/>
    <xf numFmtId="0" fontId="0" fillId="0" borderId="2" xfId="0" applyBorder="1" applyAlignment="1">
      <alignment horizontal="center"/>
    </xf>
    <xf numFmtId="0" fontId="0" fillId="0" borderId="2" xfId="0" applyBorder="1" applyAlignment="1">
      <alignment horizontal="center" vertical="center"/>
    </xf>
    <xf numFmtId="8" fontId="0" fillId="0" borderId="2" xfId="0" applyNumberFormat="1" applyBorder="1" applyAlignment="1">
      <alignment horizontal="center" vertical="center"/>
    </xf>
    <xf numFmtId="0" fontId="0" fillId="0" borderId="2" xfId="0" applyBorder="1" applyAlignment="1">
      <alignment horizontal="right" vertical="center"/>
    </xf>
    <xf numFmtId="10" fontId="0" fillId="0" borderId="2" xfId="1" applyNumberFormat="1" applyFont="1" applyBorder="1"/>
    <xf numFmtId="9" fontId="0" fillId="0" borderId="2" xfId="1" applyFont="1" applyBorder="1"/>
    <xf numFmtId="0" fontId="0" fillId="0" borderId="2" xfId="0" applyFill="1" applyBorder="1" applyAlignment="1">
      <alignment horizontal="right"/>
    </xf>
    <xf numFmtId="0" fontId="5" fillId="0" borderId="2" xfId="0" applyFont="1" applyBorder="1"/>
    <xf numFmtId="0" fontId="8" fillId="0" borderId="2" xfId="0" applyFont="1" applyBorder="1"/>
    <xf numFmtId="4" fontId="8" fillId="0" borderId="2" xfId="0" applyNumberFormat="1" applyFont="1" applyBorder="1"/>
    <xf numFmtId="4" fontId="0" fillId="0" borderId="2" xfId="0" applyNumberFormat="1" applyBorder="1"/>
    <xf numFmtId="0" fontId="0" fillId="0" borderId="2" xfId="0" applyFill="1" applyBorder="1"/>
    <xf numFmtId="10" fontId="0" fillId="0" borderId="2" xfId="0" applyNumberFormat="1" applyBorder="1"/>
    <xf numFmtId="44" fontId="7" fillId="6" borderId="2" xfId="5" applyNumberFormat="1" applyBorder="1" applyAlignment="1">
      <alignment horizontal="center"/>
    </xf>
    <xf numFmtId="44" fontId="1" fillId="7" borderId="2" xfId="6" applyNumberFormat="1" applyBorder="1" applyAlignment="1">
      <alignment horizontal="center"/>
    </xf>
    <xf numFmtId="44" fontId="1" fillId="4" borderId="2" xfId="3" applyNumberFormat="1" applyBorder="1" applyAlignment="1">
      <alignment horizontal="center"/>
    </xf>
    <xf numFmtId="44" fontId="1" fillId="5" borderId="2" xfId="4" applyNumberFormat="1" applyBorder="1" applyAlignment="1">
      <alignment horizontal="center"/>
    </xf>
    <xf numFmtId="44" fontId="6" fillId="3" borderId="2" xfId="2" applyNumberFormat="1" applyBorder="1" applyAlignment="1">
      <alignment horizontal="center"/>
    </xf>
    <xf numFmtId="0" fontId="0" fillId="0" borderId="2" xfId="0" applyFill="1" applyBorder="1" applyAlignment="1">
      <alignment horizontal="center"/>
    </xf>
    <xf numFmtId="9" fontId="0" fillId="0" borderId="2" xfId="0" applyNumberFormat="1" applyBorder="1" applyAlignment="1">
      <alignment horizontal="center"/>
    </xf>
  </cellXfs>
  <cellStyles count="7">
    <cellStyle name="20% - Accent4" xfId="3" builtinId="42"/>
    <cellStyle name="40% - Accent6" xfId="6" builtinId="51"/>
    <cellStyle name="60% - Accent4" xfId="4" builtinId="44"/>
    <cellStyle name="Accent6" xfId="5" builtinId="49"/>
    <cellStyle name="Bad" xfId="2" builtinId="27"/>
    <cellStyle name="Normal" xfId="0" builtinId="0"/>
    <cellStyle name="Percent" xfId="1" builtinId="5"/>
  </cellStyles>
  <dxfs count="4">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openxmlformats.org/officeDocument/2006/relationships/calcChain" Target="calcChain.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 Target="richData/rdsupportingpropertybag.xml"/><Relationship Id="rId5" Type="http://schemas.openxmlformats.org/officeDocument/2006/relationships/sharedStrings" Target="sharedStrings.xml"/><Relationship Id="rId10" Type="http://schemas.microsoft.com/office/2017/06/relationships/rdSupportingPropertyBagStructure" Target="richData/rdsupportingpropertybagstructure.xml"/><Relationship Id="rId4" Type="http://schemas.openxmlformats.org/officeDocument/2006/relationships/styles" Target="styles.xml"/><Relationship Id="rId9" Type="http://schemas.microsoft.com/office/2017/06/relationships/richStyles" Target="richData/rich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582416</xdr:colOff>
      <xdr:row>23</xdr:row>
      <xdr:rowOff>33619</xdr:rowOff>
    </xdr:from>
    <xdr:to>
      <xdr:col>18</xdr:col>
      <xdr:colOff>215338</xdr:colOff>
      <xdr:row>38</xdr:row>
      <xdr:rowOff>173808</xdr:rowOff>
    </xdr:to>
    <xdr:pic>
      <xdr:nvPicPr>
        <xdr:cNvPr id="2" name="Picture 1">
          <a:extLst>
            <a:ext uri="{FF2B5EF4-FFF2-40B4-BE49-F238E27FC236}">
              <a16:creationId xmlns:a16="http://schemas.microsoft.com/office/drawing/2014/main" id="{EA8B7B3C-2D3F-4809-92A6-B041BF18FF11}"/>
            </a:ext>
          </a:extLst>
        </xdr:cNvPr>
        <xdr:cNvPicPr>
          <a:picLocks noChangeAspect="1"/>
        </xdr:cNvPicPr>
      </xdr:nvPicPr>
      <xdr:blipFill>
        <a:blip xmlns:r="http://schemas.openxmlformats.org/officeDocument/2006/relationships" r:embed="rId1"/>
        <a:stretch>
          <a:fillRect/>
        </a:stretch>
      </xdr:blipFill>
      <xdr:spPr>
        <a:xfrm>
          <a:off x="7709357" y="4224619"/>
          <a:ext cx="5078981" cy="3053718"/>
        </a:xfrm>
        <a:prstGeom prst="rect">
          <a:avLst/>
        </a:prstGeom>
      </xdr:spPr>
    </xdr:pic>
    <xdr:clientData/>
  </xdr:twoCellAnchor>
  <xdr:twoCellAnchor>
    <xdr:from>
      <xdr:col>19</xdr:col>
      <xdr:colOff>0</xdr:colOff>
      <xdr:row>24</xdr:row>
      <xdr:rowOff>0</xdr:rowOff>
    </xdr:from>
    <xdr:to>
      <xdr:col>25</xdr:col>
      <xdr:colOff>67235</xdr:colOff>
      <xdr:row>29</xdr:row>
      <xdr:rowOff>100853</xdr:rowOff>
    </xdr:to>
    <xdr:sp macro="" textlink="">
      <xdr:nvSpPr>
        <xdr:cNvPr id="3" name="Rectangle 2">
          <a:extLst>
            <a:ext uri="{FF2B5EF4-FFF2-40B4-BE49-F238E27FC236}">
              <a16:creationId xmlns:a16="http://schemas.microsoft.com/office/drawing/2014/main" id="{18C906AC-B064-488E-BD23-9F554EB94500}"/>
            </a:ext>
          </a:extLst>
        </xdr:cNvPr>
        <xdr:cNvSpPr/>
      </xdr:nvSpPr>
      <xdr:spPr>
        <a:xfrm>
          <a:off x="13178118" y="4504765"/>
          <a:ext cx="3697941" cy="23868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Need to solve correlation</a:t>
          </a:r>
          <a:r>
            <a:rPr lang="en-US" sz="3200" baseline="0"/>
            <a:t> formula. Current calculation is throwing off numbers</a:t>
          </a:r>
          <a:endParaRPr lang="en-US" sz="3200"/>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04">
  <rv s="0">
    <v>http://en.wikipedia.org/wiki/Public_domain</v>
    <v>Public domain</v>
  </rv>
  <rv s="0">
    <v>http://nl.wikipedia.org/wiki/Apple_Inc.</v>
    <v>Wikipedia</v>
  </rv>
  <rv s="1">
    <v>0</v>
    <v>1</v>
  </rv>
  <rv s="2">
    <v>6</v>
    <v>https://www.bing.com/th?id=AMMS_5bc8393c85a56e6bb6524ea7b3970bad&amp;qlt=95</v>
    <v>2</v>
    <v>0</v>
    <v>https://www.bing.com/images/search?form=xlimg&amp;q=apple+inc</v>
    <v>Image of APPLE INC.</v>
  </rv>
  <rv s="0">
    <v>https://www.bing.com/financeapi/forcetrigger?t=a1mou2&amp;q=XNAS%3aAAPL&amp;form=skydnc</v>
    <v>Learn more on Bing</v>
  </rv>
  <rv s="3">
    <v>en-US</v>
    <v>a1mou2</v>
    <v>268435456</v>
    <v>1</v>
    <v>Powered by Refinitiv</v>
    <v>0</v>
    <v>APPLE INC. (XNAS:AAPL)</v>
    <v>3</v>
    <v>4</v>
    <v>Finance</v>
    <v>5</v>
    <v>182.94</v>
    <v>116.21</v>
    <v>1.1801999999999999</v>
    <v>-3.48</v>
    <v>-2.431E-3</v>
    <v>-2.0218E-2</v>
    <v>-0.41</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CUPERTINO, CA, 95014-0642 US</v>
    <v>173.08</v>
    <v>3</v>
    <v>Computers, Phones &amp; Household Electronics</v>
    <v>Stock</v>
    <v>44603.91415579844</v>
    <v>4</v>
    <v>168.04</v>
    <v>2752111000000</v>
    <v>APPLE INC.</v>
    <v>APPLE INC.</v>
    <v>172.33</v>
    <v>28.575900000000001</v>
    <v>172.12</v>
    <v>168.64</v>
    <v>168.23</v>
    <v>16319440000</v>
    <v>AAPL</v>
    <v>APPLE INC. (XNAS:AAPL)</v>
    <v>98670687</v>
    <v>98719081</v>
    <v>1977</v>
  </rv>
  <rv s="4">
    <v>5</v>
  </rv>
  <rv s="0">
    <v>http://en.wikipedia.org/wiki/Boeing</v>
    <v>Wikipedia</v>
  </rv>
  <rv s="1">
    <v>0</v>
    <v>7</v>
  </rv>
  <rv s="2">
    <v>6</v>
    <v>https://www.bing.com/th?id=AMMS_8bd15fa626b3afb85c59bf7000422779&amp;qlt=95</v>
    <v>8</v>
    <v>0</v>
    <v>https://www.bing.com/images/search?form=xlimg&amp;q=boeing</v>
    <v>Image of THE BOEING COMPANY</v>
  </rv>
  <rv s="0">
    <v>https://www.bing.com/financeapi/forcetrigger?t=a1o4ec&amp;q=XNYS%3aBA&amp;form=skydnc</v>
    <v>Learn more on Bing</v>
  </rv>
  <rv s="3">
    <v>en-US</v>
    <v>a1o4ec</v>
    <v>268435456</v>
    <v>1</v>
    <v>Powered by Refinitiv</v>
    <v>0</v>
    <v>THE BOEING COMPANY (XNYS:BA)</v>
    <v>3</v>
    <v>4</v>
    <v>Finance</v>
    <v>7</v>
    <v>278.56709999999998</v>
    <v>183.77</v>
    <v>1.4298999999999999</v>
    <v>-6.45</v>
    <v>-1.3189999999999999E-3</v>
    <v>-2.9485999999999998E-2</v>
    <v>-0.28000000000000003</v>
    <v>USD</v>
    <v>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BDS segment is engaged in the research, development, production and modification of manned and unmanned military aircraft and weapons systems for strike, surveillance and mobility. BGS segment provides services to commercial and defense customers. BCC's segment portfolio consists of equipment under operating leases, finance leases, notes and other receivables and assets held for sale.</v>
    <v>142000</v>
    <v>New York Stock Exchange</v>
    <v>XNYS</v>
    <v>XNYS</v>
    <v>100 N Riverside Plz, CHICAGO, IL, 60606-1596 US</v>
    <v>221.42</v>
    <v>9</v>
    <v>Aerospace &amp; Defense</v>
    <v>Stock</v>
    <v>44603.971237985941</v>
    <v>10</v>
    <v>210.27</v>
    <v>123770900000</v>
    <v>THE BOEING COMPANY</v>
    <v>THE BOEING COMPANY</v>
    <v>217.87</v>
    <v>0</v>
    <v>218.75</v>
    <v>212.3</v>
    <v>212.02</v>
    <v>582999800</v>
    <v>BA</v>
    <v>THE BOEING COMPANY (XNYS:BA)</v>
    <v>11443738</v>
    <v>10346033</v>
    <v>1934</v>
  </rv>
  <rv s="4">
    <v>11</v>
  </rv>
  <rv s="0">
    <v>http://en.wikipedia.org/wiki/BHP</v>
    <v>Wikipedia</v>
  </rv>
  <rv s="1">
    <v>0</v>
    <v>13</v>
  </rv>
  <rv s="2">
    <v>6</v>
    <v>https://www.bing.com/th?id=AMMS_e083acd5ce7fcc0aec98f46b754c1f1d&amp;qlt=95</v>
    <v>14</v>
    <v>0</v>
    <v>https://www.bing.com/images/search?form=xlimg&amp;q=bhp+billiton</v>
    <v>Image of BHP GROUP LIMITED</v>
  </rv>
  <rv s="0">
    <v>https://www.bing.com/financeapi/forcetrigger?t=a1oh27&amp;q=XNYS%3aBHP&amp;form=skydnc</v>
    <v>Learn more on Bing</v>
  </rv>
  <rv s="3">
    <v>en-US</v>
    <v>a1oh27</v>
    <v>268435456</v>
    <v>1</v>
    <v>Powered by Refinitiv</v>
    <v>0</v>
    <v>BHP GROUP LIMITED (XNYS:BHP)</v>
    <v>3</v>
    <v>4</v>
    <v>Finance</v>
    <v>7</v>
    <v>82.07</v>
    <v>51.88</v>
    <v>0.9667</v>
    <v>-1.0349999999999999</v>
    <v>2.9020000000000001E-3</v>
    <v>-1.4798E-2</v>
    <v>0.2</v>
    <v>USD</v>
    <v>BHP Group Ltd is a global resources company. The Company is a producer of various commodities, including copper and uranium, copper smelter, copper refinery and precious metals. The Company's segments include Petroleum, Copper, Iron Ore and Coal. The Petroleum segment is engaged in the exploration, development and production of oil and gas. The Copper segment is engaged in mining of copper, silver, zinc, molybdenum, uranium and gold. The Iron Ore segment is engaged in mining of iron ore. The Coal segment is engaged in mining of metallurgical coal and energy coal. The Company extracts and processes minerals, oil and gas from its production operations located primarily in Australia and the Americas. Its businesses include Minerals Australia, Minerals Americas, Petroleum.</v>
    <v>34478</v>
    <v>New York Stock Exchange</v>
    <v>XNYS</v>
    <v>XNYS</v>
    <v>Shop 16 171 Collins St, MELBOURNE, VICTORIA, 3000 AU</v>
    <v>69.39</v>
    <v>15</v>
    <v>Metals &amp; Mining</v>
    <v>Stock</v>
    <v>44603.998019640625</v>
    <v>16</v>
    <v>68.349999999999994</v>
    <v>177223200000</v>
    <v>BHP GROUP LIMITED</v>
    <v>BHP GROUP LIMITED</v>
    <v>68.56</v>
    <v>15.677300000000001</v>
    <v>69.94</v>
    <v>68.905000000000001</v>
    <v>69.11</v>
    <v>2531162000</v>
    <v>BHP</v>
    <v>BHP GROUP LIMITED (XNYS:BHP)</v>
    <v>5308144</v>
    <v>7217407</v>
    <v>1885</v>
  </rv>
  <rv s="4">
    <v>17</v>
  </rv>
  <rv s="0">
    <v>https://www.bing.com/financeapi/forcetrigger?t=ao6yc7&amp;q=XLON%3aCCL&amp;form=skydnc</v>
    <v>Learn more on Bing</v>
  </rv>
  <rv s="5">
    <v>en-US</v>
    <v>ao6yc7</v>
    <v>268435456</v>
    <v>1</v>
    <v>Powered by Refinitiv</v>
    <v>8</v>
    <v>CARNIVAL PLC (XLON:CCL)</v>
    <v>9</v>
    <v>10</v>
    <v>Finance</v>
    <v>11</v>
    <v>1890.2</v>
    <v>1131.2</v>
    <v>2.8771</v>
    <v>-2.2000000000000002</v>
    <v>-1.3880000000000001E-3</v>
    <v>GBp</v>
    <v>Carnival PLC is a leisure travel company. The Company provides vacations to various cruise destinations throughout the world. It operates across North America, Australia, Europe and Asia. Its segments include North America and Australia (NAA) Segment, Europe and Asia (EA) Segment and Cruise Support segment. The NAA segment includes various brands, such as Carnival Cruise Line, Princess Cruises, Holland America Line, P&amp;O Cruises (Australia) and Seabourn. The EA segment includes the Costa Cruises (Costa), AIDA Cruises (AIDA), P&amp;O Cruises (UK) and Cunard brands. Its Cruise Support segment includes its portfolio of port destinations and other services, all of which are operated for the benefit of its cruise brands. The Company also owns Holland America Princess Alaska Tours, a tour company in Alaska and the Canadian Yukon, which complements its Alaska cruise operations. This tour company and cruise ships, which it charter-out under long-term leases, comprise its Tour and Other segment.</v>
    <v>69000</v>
    <v>London Stock Exchange</v>
    <v>XLON</v>
    <v>XLON</v>
    <v>Carnival House, 100 Harbour Parade, SOUTHAMPTON, HAMPSHIRE, SO15 1ST GB</v>
    <v>1597.4</v>
    <v>Hotels &amp; Entertainment Services</v>
    <v>Stock</v>
    <v>44603.692016365625</v>
    <v>19</v>
    <v>1544.2</v>
    <v>18422620000</v>
    <v>CARNIVAL PLC</v>
    <v>CARNIVAL PLC</v>
    <v>1560</v>
    <v>0</v>
    <v>1585.2</v>
    <v>1583</v>
    <v>1137441000</v>
    <v>CCL</v>
    <v>CARNIVAL PLC (XLON:CCL)</v>
    <v>819257</v>
    <v>2000</v>
  </rv>
  <rv s="4">
    <v>20</v>
  </rv>
  <rv s="0">
    <v>https://www.bing.com/financeapi/forcetrigger?t=a2dtdm&amp;q=OTCM%3aCYDVF&amp;form=skydnc</v>
    <v>Learn more on Bing</v>
  </rv>
  <rv s="6">
    <v>en-US</v>
    <v>a2dtdm</v>
    <v>268435456</v>
    <v>1</v>
    <v>Powered by Refinitiv</v>
    <v>12</v>
    <v>Cypress Development Corp. (OTCM:CYDVF)</v>
    <v>9</v>
    <v>13</v>
    <v>Finance</v>
    <v>14</v>
    <v>2.13</v>
    <v>0.68310000000000004</v>
    <v>1.1114999999999999</v>
    <v>-7.0000000000000007E-2</v>
    <v>-5.3030000000000001E-2</v>
    <v>USD</v>
    <v>Cypress Development Corp. (Cypress) is a Canada-based company that is focused on developing its Clayton Valley Lithium Project in Nevada, United States. The Clayton Valley Project is located immediately east of Albemarle’s Silver Peak mine. The Company has discovered a resource of lithium-bearing claystone adjacent to the Albemarle Silver Peak mine, North America. Cypress also holds interest in approximately 1,100-acre Gunman Zinc-Silver Project located in White Pine County, northeast of Eureka, Nevada. The Company has completed around five reverse circulation (RC) drill programs totaling approximately 50,000 feet in the Gunman Project.</v>
    <v>0</v>
    <v>OTC Markets</v>
    <v>OTCM</v>
    <v>OTCM</v>
    <v>1610 - 777 Dunsmuir Street, P.O. Box 10427, VANCOUVER, BC, V7Y 1K4 CA</v>
    <v>1.3076000000000001</v>
    <v>Metals &amp; Mining</v>
    <v>Stock</v>
    <v>44603.874584003905</v>
    <v>22</v>
    <v>1.23</v>
    <v>229405600</v>
    <v>Cypress Development Corp.</v>
    <v>Cypress Development Corp.</v>
    <v>1.3</v>
    <v>1.32</v>
    <v>1.25</v>
    <v>143187100</v>
    <v>CYDVF</v>
    <v>Cypress Development Corp. (OTCM:CYDVF)</v>
    <v>407967</v>
    <v>1991</v>
  </rv>
  <rv s="4">
    <v>23</v>
  </rv>
  <rv s="0">
    <v>https://www.bing.com/financeapi/forcetrigger?t=a1s2oc&amp;q=XNYS%3aEPD&amp;form=skydnc</v>
    <v>Learn more on Bing</v>
  </rv>
  <rv s="7">
    <v>en-US</v>
    <v>a1s2oc</v>
    <v>268435456</v>
    <v>1</v>
    <v>Powered by Refinitiv</v>
    <v>15</v>
    <v>ENTERPRISE PRODUCTS PARTNERS UNT (XNYS:EPD)</v>
    <v>16</v>
    <v>17</v>
    <v>Finance</v>
    <v>18</v>
    <v>25.69</v>
    <v>20.420000000000002</v>
    <v>0.6</v>
    <v>2.836E-3</v>
    <v>2.4916999999999998E-2</v>
    <v>7.0000000000000007E-2</v>
    <v>USD</v>
    <v>New York Stock Exchange</v>
    <v>XNYS</v>
    <v>24.75</v>
    <v>ETF</v>
    <v>44603.898169964843</v>
    <v>25</v>
    <v>24.265000000000001</v>
    <v>ENTERPRISE PRODUCTS PARTNERS UNT</v>
    <v>24.42</v>
    <v>24.08</v>
    <v>24.68</v>
    <v>24.75</v>
    <v>EPD</v>
    <v>ENTERPRISE PRODUCTS PARTNERS UNT (XNYS:EPD)</v>
    <v>10958255</v>
    <v>7761712</v>
  </rv>
  <rv s="4">
    <v>26</v>
  </rv>
  <rv s="0">
    <v>https://www.bing.com/financeapi/forcetrigger?t=a1slm7&amp;q=XNAS%3aFB&amp;form=skydnc</v>
    <v>Learn more on Bing</v>
  </rv>
  <rv s="8">
    <v>en-US</v>
    <v>a1slm7</v>
    <v>268435456</v>
    <v>1</v>
    <v>Powered by Refinitiv</v>
    <v>19</v>
    <v>Meta Platforms, Inc. (XNAS:FB)</v>
    <v>9</v>
    <v>20</v>
    <v>Finance</v>
    <v>5</v>
    <v>384.33</v>
    <v>216.15</v>
    <v>1.361</v>
    <v>-8.52</v>
    <v>-2.4139999999999999E-3</v>
    <v>-3.7357000000000001E-2</v>
    <v>-0.53</v>
    <v>USD</v>
    <v>Meta Platforms Inc., formerly Facebook, Inc., is focused on building products that enable people to connect and share through mobile devices, personal computers virtual reality headsets, and in-home devices. Its segments include Family of Apps (FoA) and Facebook Reality Labs (FRL). FoA segment includes Facebook, Instagram, Messenger, WhatsApp and other services. FRL segment includes augmented and virtual reality related consumer hardware, software and content. Facebook enables people to connect, share and communicate with each other on mobile devices and personal computers. Instagram helps people to express themselves through photos, videos, and private messaging, and connect with and shop from businesses and creators. Messenger is a messaging application for people to connect with friends, family, groups, and businesses across platforms and devices. WhatsApp is a messaging application that is used by people around the world to communicate and transact.</v>
    <v>71970</v>
    <v>Nasdaq Stock Market</v>
    <v>XNAS</v>
    <v>XNAS</v>
    <v>1601 Willow Rd, MENLO PARK, CA, 94025 US</v>
    <v>230.42</v>
    <v>Software &amp; IT Services</v>
    <v>Stock</v>
    <v>44603.912724039059</v>
    <v>28</v>
    <v>218.77010000000001</v>
    <v>597602400000</v>
    <v>Meta Platforms, Inc.</v>
    <v>Meta Platforms, Inc.</v>
    <v>228.46</v>
    <v>16.535499999999999</v>
    <v>228.07</v>
    <v>219.55</v>
    <v>219.02</v>
    <v>2721942000</v>
    <v>FB</v>
    <v>Meta Platforms, Inc. (XNAS:FB)</v>
    <v>46156943</v>
    <v>41975556</v>
    <v>2004</v>
  </rv>
  <rv s="4">
    <v>29</v>
  </rv>
  <rv s="0">
    <v>https://www.bing.com/financeapi/forcetrigger?t=a1uozr&amp;q=XNYS%3aHII&amp;form=skydnc</v>
    <v>Learn more on Bing</v>
  </rv>
  <rv s="8">
    <v>en-US</v>
    <v>a1uozr</v>
    <v>268435456</v>
    <v>1</v>
    <v>Powered by Refinitiv</v>
    <v>19</v>
    <v>HUNTINGTON INGALLS INDUSTRIES, INC. (XNYS:HII)</v>
    <v>9</v>
    <v>20</v>
    <v>Finance</v>
    <v>7</v>
    <v>224.13</v>
    <v>173.4</v>
    <v>0.95550000000000002</v>
    <v>4.1900000000000004</v>
    <v>-2.1046999999999996E-2</v>
    <v>2.3323E-2</v>
    <v>-3.87</v>
    <v>USD</v>
    <v>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and energy markets.</v>
    <v>44000</v>
    <v>New York Stock Exchange</v>
    <v>XNYS</v>
    <v>XNYS</v>
    <v>4101 Washington Ave, 909-7, 7J2, NEWPORT NEWS, VA, 23607-2734 US</v>
    <v>184.25</v>
    <v>Aerospace &amp; Defense</v>
    <v>Stock</v>
    <v>44603.920247048438</v>
    <v>31</v>
    <v>177.2</v>
    <v>7352781000</v>
    <v>HUNTINGTON INGALLS INDUSTRIES, INC.</v>
    <v>HUNTINGTON INGALLS INDUSTRIES, INC.</v>
    <v>179</v>
    <v>13.2996</v>
    <v>179.65</v>
    <v>183.84</v>
    <v>180</v>
    <v>39989020</v>
    <v>HII</v>
    <v>HUNTINGTON INGALLS INDUSTRIES, INC. (XNYS:HII)</v>
    <v>605939</v>
    <v>323039</v>
    <v>2010</v>
  </rv>
  <rv s="4">
    <v>32</v>
  </rv>
  <rv s="0">
    <v>https://www.bing.com/financeapi/forcetrigger?t=a1w36h&amp;q=XNYS%3aJ&amp;form=skydnc</v>
    <v>Learn more on Bing</v>
  </rv>
  <rv s="8">
    <v>en-US</v>
    <v>a1w36h</v>
    <v>268435456</v>
    <v>1</v>
    <v>Powered by Refinitiv</v>
    <v>19</v>
    <v>JACOBS ENGINEERING GROUP INC. (XNYS:J)</v>
    <v>9</v>
    <v>20</v>
    <v>Finance</v>
    <v>7</v>
    <v>149.55000000000001</v>
    <v>109.73</v>
    <v>0.84770000000000001</v>
    <v>-2.94</v>
    <v>0</v>
    <v>-2.3643000000000001E-2</v>
    <v>0</v>
    <v>USD</v>
    <v>Jacobs Engineering Group Inc. provides a range of engineering, design, and architectural services, construction and construction management services, operations and maintenance services, scientific, and systems consulting services. Its segments include Critical Mission Solutions (CMS) and People &amp; Places Solutions (P&amp;PS) and PA Consulting. CMS segment provides a range of cyber, data analytics, systems and software application integration services and consulting, enterprise level operations and maintenance, engineering and design, enterprise operations and maintenance, program management, and other technical consulting solutions. CMS also licenses internally developed technology such as KeyRadar, Ginkgo and ion. P&amp;PS segment provides end-to-end solutions for clients, such as whether climate change, energy transition, connected mobility, integrated water management, and smart cities/vaccine manufacturing. PA provides consulting services based on its purpose and operates worldwide.</v>
    <v>55000</v>
    <v>New York Stock Exchange</v>
    <v>XNYS</v>
    <v>XNYS</v>
    <v>1999 Bryan St Ste 1200, DALLAS, TX, 75201-6823 US</v>
    <v>124.69</v>
    <v>Construction &amp; Engineering</v>
    <v>Stock</v>
    <v>44603.973349941407</v>
    <v>34</v>
    <v>120.17</v>
    <v>15697240000</v>
    <v>JACOBS ENGINEERING GROUP INC.</v>
    <v>JACOBS ENGINEERING GROUP INC.</v>
    <v>124.34</v>
    <v>56.742199999999997</v>
    <v>124.35</v>
    <v>121.41</v>
    <v>121.48</v>
    <v>129216700</v>
    <v>J</v>
    <v>JACOBS ENGINEERING GROUP INC. (XNYS:J)</v>
    <v>1273389</v>
    <v>690244</v>
    <v>1987</v>
  </rv>
  <rv s="4">
    <v>35</v>
  </rv>
  <rv s="0">
    <v>http://en.wikipedia.org/wiki/JPMorgan_Chase</v>
    <v>Wikipedia</v>
  </rv>
  <rv s="1">
    <v>0</v>
    <v>37</v>
  </rv>
  <rv s="2">
    <v>6</v>
    <v>https://www.bing.com/th?id=AMMS_06392bb84e5fdc62d2356a2306f4ae1e&amp;qlt=95</v>
    <v>38</v>
    <v>0</v>
    <v>https://www.bing.com/images/search?form=xlimg&amp;q=jpmorgan+chase</v>
    <v>Image of JPMORGAN CHASE &amp; CO.</v>
  </rv>
  <rv s="0">
    <v>https://www.bing.com/financeapi/forcetrigger?t=a1waa2&amp;q=XNYS%3aJPM&amp;form=skydnc</v>
    <v>Learn more on Bing</v>
  </rv>
  <rv s="3">
    <v>en-US</v>
    <v>a1waa2</v>
    <v>268435456</v>
    <v>1</v>
    <v>Powered by Refinitiv</v>
    <v>0</v>
    <v>JPMORGAN CHASE &amp; CO. (XNYS:JPM)</v>
    <v>3</v>
    <v>4</v>
    <v>Finance</v>
    <v>5</v>
    <v>172.96</v>
    <v>139.57</v>
    <v>1.0922000000000001</v>
    <v>-2.0299999999999998</v>
    <v>0</v>
    <v>-1.3017000000000001E-2</v>
    <v>0</v>
    <v>USD</v>
    <v>JPMorgan Chase &amp; Co. is a financial holding company. The Company is engaged in investment banking, financial services and asset management. It operates in four segments, as well as a Corporate segment. Its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v>
    <v>265790</v>
    <v>New York Stock Exchange</v>
    <v>XNYS</v>
    <v>XNYS</v>
    <v>383 Madison Ave, NEW YORK, NY, 10017-3217 US</v>
    <v>158.19</v>
    <v>39</v>
    <v>Banking Services</v>
    <v>Stock</v>
    <v>44603.920130659375</v>
    <v>40</v>
    <v>152.97</v>
    <v>454874600000</v>
    <v>JPMORGAN CHASE &amp; CO.</v>
    <v>JPMORGAN CHASE &amp; CO.</v>
    <v>155.61000000000001</v>
    <v>10.1629</v>
    <v>155.94999999999999</v>
    <v>153.91999999999999</v>
    <v>153.91999999999999</v>
    <v>2955266000</v>
    <v>JPM</v>
    <v>JPMORGAN CHASE &amp; CO. (XNYS:JPM)</v>
    <v>16830005</v>
    <v>17515321</v>
    <v>1968</v>
  </rv>
  <rv s="4">
    <v>41</v>
  </rv>
  <rv s="0">
    <v>https://www.bing.com/financeapi/forcetrigger?t=ayqwc7&amp;q=XNYS%3aLAC&amp;form=skydnc</v>
    <v>Learn more on Bing</v>
  </rv>
  <rv s="8">
    <v>en-US</v>
    <v>ayqwc7</v>
    <v>268435456</v>
    <v>1</v>
    <v>Powered by Refinitiv</v>
    <v>19</v>
    <v>Lithium Americas Corp. (XNYS:LAC)</v>
    <v>9</v>
    <v>21</v>
    <v>Finance</v>
    <v>7</v>
    <v>41.56</v>
    <v>11.84</v>
    <v>1.3526</v>
    <v>-0.96</v>
    <v>-1.5097000000000001E-2</v>
    <v>-3.3355999999999997E-2</v>
    <v>-0.42</v>
    <v>USD</v>
    <v>Lithium Americas Corp., formerly Western Lithium USA Corp., is a resource company. The Company is focused on development of two lithium development projects: the Cauchari-Olaroz project, which is located in Jujuy province of Argentina and the Lithium Nevada project, which is located in north-western Nevada, the United States. Its segments are Organoclay, Lithium Nevada, Cauchari-Olaroz and Corporate. Its geographical segments are Canada, the United States, Germany and Argentina. The Cauchari-Olaroz project is a lithium brine mineral project. The Lithium Nevada project is a smectite clay-based lithium project. In addition, its plant facility located in Fernley, Nevada, is constructed to manufacture specialty organoclay products (Hectatone products), derived from hectorite and other clays. Hectatone specialty organoclay products, derived from its hectorite clay and other clays, are used by oil and gas industry as specialty viscosifier additives for drilling fluids and in other sectors.</v>
    <v>35</v>
    <v>New York Stock Exchange</v>
    <v>XNYS</v>
    <v>XNYS</v>
    <v>300-900 West Hastings Street, VANCOUVER, BC, V6C 1E5 CA</v>
    <v>29.1</v>
    <v>Metals &amp; Mining</v>
    <v>Stock</v>
    <v>44603.940092395314</v>
    <v>43</v>
    <v>27.3</v>
    <v>4735351000</v>
    <v>Lithium Americas Corp.</v>
    <v>Lithium Americas Corp.</v>
    <v>28.71</v>
    <v>0</v>
    <v>28.78</v>
    <v>27.82</v>
    <v>27.4</v>
    <v>133400000</v>
    <v>LAC</v>
    <v>Lithium Americas Corp. (XNYS:LAC)</v>
    <v>3007667</v>
    <v>3640623</v>
    <v>2007</v>
  </rv>
  <rv s="4">
    <v>44</v>
  </rv>
  <rv s="0">
    <v>https://www.bing.com/financeapi/forcetrigger?t=a1x6rw&amp;q=XNYS%3aLUV&amp;form=skydnc</v>
    <v>Learn more on Bing</v>
  </rv>
  <rv s="8">
    <v>en-US</v>
    <v>a1x6rw</v>
    <v>268435456</v>
    <v>1</v>
    <v>Powered by Refinitiv</v>
    <v>19</v>
    <v>SOUTHWEST AIRLINES CO. (XNYS:LUV)</v>
    <v>9</v>
    <v>20</v>
    <v>Finance</v>
    <v>7</v>
    <v>64.75</v>
    <v>38.659999999999997</v>
    <v>1.006</v>
    <v>-1</v>
    <v>-4.8320000000000004E-3</v>
    <v>-2.1492000000000001E-2</v>
    <v>-0.22</v>
    <v>USD</v>
    <v>Southwest Airlines Co. (Southwest) operates Southwest Airlines, a passenger airline that provides scheduled air transportation in the United States and near-international markets. The Company offers ancillary service offerings, such as Southwest's EarlyBird Check-In and transportation of pets and unaccompanied minors, in accordance with Southwest's respective policies. Southwest's Rapid Rewards frequent flyer program enables program members (Members) to earn points for every dollar spent on Southwest fares. It offers its fare products to customers through its Internet Website, Southwest.com. The Company provides point-to-point service.</v>
    <v>55100</v>
    <v>New York Stock Exchange</v>
    <v>XNYS</v>
    <v>XNYS</v>
    <v>PO Box 36611, 2702 Love Field Dr, DALLAS, TX, 75235-1611 US</v>
    <v>47.01</v>
    <v>Passenger Transportation Services</v>
    <v>Stock</v>
    <v>44603.949310566408</v>
    <v>46</v>
    <v>44.72</v>
    <v>26969330000</v>
    <v>SOUTHWEST AIRLINES CO.</v>
    <v>SOUTHWEST AIRLINES CO.</v>
    <v>46.59</v>
    <v>29.0214</v>
    <v>46.53</v>
    <v>45.53</v>
    <v>45.31</v>
    <v>592341900</v>
    <v>LUV</v>
    <v>SOUTHWEST AIRLINES CO. (XNYS:LUV)</v>
    <v>8422237</v>
    <v>7771678</v>
    <v>1967</v>
  </rv>
  <rv s="4">
    <v>47</v>
  </rv>
  <rv s="0">
    <v>https://www.bing.com/financeapi/forcetrigger?t=a1z8jc&amp;q=XNAS%3aON&amp;form=skydnc</v>
    <v>Learn more on Bing</v>
  </rv>
  <rv s="8">
    <v>en-US</v>
    <v>a1z8jc</v>
    <v>268435456</v>
    <v>1</v>
    <v>Powered by Refinitiv</v>
    <v>19</v>
    <v>ON SEMICONDUCTOR CORPORATION (XNAS:ON)</v>
    <v>9</v>
    <v>20</v>
    <v>Finance</v>
    <v>5</v>
    <v>71.254999999999995</v>
    <v>34.01</v>
    <v>1.7536</v>
    <v>-4.45</v>
    <v>6.783E-3</v>
    <v>-7.0167000000000007E-2</v>
    <v>0.4</v>
    <v>USD</v>
    <v>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advanced logic, application specific standard products (ASSPs) and application specific integrated circuits (ASICs), Wi-Fi and power solutions for a base of end-users in different end-markets. The Image Sensor Group designs and develops complementary metal oxide semiconductor (CMOS) image sensors, proximity sensors, image signal processors, single photon detectors, as well as actuator drivers for autofocus and image stabilization for a base of end-users in the different end-markets.</v>
    <v>31000</v>
    <v>Nasdaq Stock Market</v>
    <v>XNAS</v>
    <v>XNAS</v>
    <v>5005 E McDowell Rd, PHOENIX, AZ, 85008-4229 US</v>
    <v>63.72</v>
    <v>Semiconductors &amp; Semiconductor Equipment</v>
    <v>Stock</v>
    <v>44603.898106631248</v>
    <v>49</v>
    <v>58.31</v>
    <v>25406260000</v>
    <v>ON SEMICONDUCTOR CORPORATION</v>
    <v>ON SEMICONDUCTOR CORPORATION</v>
    <v>63.43</v>
    <v>27.8643</v>
    <v>63.42</v>
    <v>58.97</v>
    <v>59.37</v>
    <v>430833600</v>
    <v>ON</v>
    <v>ON SEMICONDUCTOR CORPORATION (XNAS:ON)</v>
    <v>12377872</v>
    <v>8595310</v>
    <v>2000</v>
  </rv>
  <rv s="4">
    <v>50</v>
  </rv>
  <rv s="0">
    <v>https://www.bing.com/financeapi/forcetrigger?t=a1zfyc&amp;q=XNAS%3aPAGP&amp;form=skydnc</v>
    <v>Learn more on Bing</v>
  </rv>
  <rv s="8">
    <v>en-US</v>
    <v>a1zfyc</v>
    <v>268435456</v>
    <v>1</v>
    <v>Powered by Refinitiv</v>
    <v>19</v>
    <v>PLAINS GP HOLDINGS, L.P (XNAS:PAGP)</v>
    <v>9</v>
    <v>20</v>
    <v>Finance</v>
    <v>7</v>
    <v>12.955</v>
    <v>8.25</v>
    <v>1.8568</v>
    <v>0.42</v>
    <v>8.5109999999999995E-3</v>
    <v>3.7069999999999999E-2</v>
    <v>0.1</v>
    <v>USD</v>
    <v>Plains GP Holdings, L.P. owns and operates midstream energy infrastructure and provides logistics services for crude oil, natural gas liquids (NGL), and natural gas. It owns a network of pipeline transportation, terminalling, storage, and gathering assets in crude oil and NGL producing basins and transportation corridors and at market hubs in the United States and Canada. Its segments include Transportation, Facilities and Supply and Logistics. The Transportation segment consist of fee-based activities associated with transporting crude oil and NGL on pipelines, gathering systems and trucks. The Facilities segment operations consist of fee-based activities associated with providing storage, terminalling and throughput services for crude oil, NGL and natural gas, as well as NGL fractionation and isomerization services and natural gas and condensate processing services. The Supply and Logistics segment include the purchase, logistics and resale of crude oil and NGL in North America.</v>
    <v>4400</v>
    <v>Nasdaq Stock Market</v>
    <v>XNAS</v>
    <v>XNAS</v>
    <v>333 Clay Street, Suite 1600, HOUSTON, TX, 77002-4101 US</v>
    <v>11.92</v>
    <v>Oil &amp; Gas Related Equipment and Services</v>
    <v>Stock</v>
    <v>44603.877071249997</v>
    <v>52</v>
    <v>11.33</v>
    <v>2281173000</v>
    <v>PLAINS GP HOLDINGS, L.P</v>
    <v>PLAINS GP HOLDINGS, L.P</v>
    <v>11.33</v>
    <v>36.127699999999997</v>
    <v>11.33</v>
    <v>11.75</v>
    <v>11.85</v>
    <v>194142400</v>
    <v>PAGP</v>
    <v>PLAINS GP HOLDINGS, L.P (XNAS:PAGP)</v>
    <v>6517147</v>
    <v>2776169</v>
    <v>2013</v>
  </rv>
  <rv s="4">
    <v>53</v>
  </rv>
  <rv s="0">
    <v>http://en.wikipedia.org/wiki/Phillips_66</v>
    <v>Wikipedia</v>
  </rv>
  <rv s="1">
    <v>0</v>
    <v>55</v>
  </rv>
  <rv s="2">
    <v>6</v>
    <v>https://www.bing.com/th?id=AMMS_5fb0e30a218f6c3406f87a4abb1bfce4&amp;qlt=95</v>
    <v>56</v>
    <v>0</v>
    <v>https://www.bing.com/images/search?form=xlimg&amp;q=phillips+66</v>
    <v>Image of PHILLIPS 66</v>
  </rv>
  <rv s="0">
    <v>https://www.bing.com/financeapi/forcetrigger?t=a21d27&amp;q=XNYS%3aPSX&amp;form=skydnc</v>
    <v>Learn more on Bing</v>
  </rv>
  <rv s="3">
    <v>en-US</v>
    <v>a21d27</v>
    <v>268435456</v>
    <v>1</v>
    <v>Powered by Refinitiv</v>
    <v>0</v>
    <v>PHILLIPS 66 (XNYS:PSX)</v>
    <v>3</v>
    <v>4</v>
    <v>Finance</v>
    <v>5</v>
    <v>94.34</v>
    <v>63.19</v>
    <v>1.4835</v>
    <v>3.74</v>
    <v>6.3299999999999997E-3</v>
    <v>4.1806000000000003E-2</v>
    <v>0.59</v>
    <v>USD</v>
    <v>Phillips 66 is an energy manufacturing and logistics company with midstream, chemicals, refining, and marketing and specialties businesses. The Company operates through four segments: Midstream, Chemicals, Refining, and Marketing and Specialties (M&amp;S). The Midstream segment provides crude oil and refined petroleum product transportation, terminaling and processing services, as well as natural gas and natural gas liquids (NGL) transportation, storage, fractionation, processing and marketing services in the United States. The Chemicals segment consists of its equity investment in Chevron Phillips Chemical Company LLC (CPChem), which manufactures and markets petrochemicals and plastics. The Refining segment refines crude oil and other feedstocks at refineries in the United States and Europe. The M&amp;S segment purchases for resale and markets refined petroleum products, such as base oils and lubricants.</v>
    <v>14300</v>
    <v>New York Stock Exchange</v>
    <v>XNYS</v>
    <v>XNYS</v>
    <v>2331 Citywest Blvd, HOUSTON, TX, 77042-2862 US</v>
    <v>93.55</v>
    <v>57</v>
    <v>Oil &amp; Gas</v>
    <v>Stock</v>
    <v>44603.899796712503</v>
    <v>58</v>
    <v>89.88</v>
    <v>40860180000</v>
    <v>PHILLIPS 66</v>
    <v>PHILLIPS 66</v>
    <v>90</v>
    <v>0</v>
    <v>89.46</v>
    <v>93.2</v>
    <v>93.79</v>
    <v>438414000</v>
    <v>PSX</v>
    <v>PHILLIPS 66 (XNYS:PSX)</v>
    <v>4821312</v>
    <v>3751129</v>
    <v>2011</v>
  </rv>
  <rv s="4">
    <v>59</v>
  </rv>
  <rv s="0">
    <v>http://en.wikipedia.org/wiki/Qualcomm</v>
    <v>Wikipedia</v>
  </rv>
  <rv s="1">
    <v>0</v>
    <v>61</v>
  </rv>
  <rv s="2">
    <v>6</v>
    <v>https://www.bing.com/th?id=AMMS_2b1c176dae370ecc0d55a1517537f595&amp;qlt=95</v>
    <v>62</v>
    <v>0</v>
    <v>https://www.bing.com/images/search?form=xlimg&amp;q=qualcomm</v>
    <v>Image of QUALCOMM INCORPORATED</v>
  </rv>
  <rv s="0">
    <v>https://www.bing.com/financeapi/forcetrigger?t=a21k2w&amp;q=XNAS%3aQCOM&amp;form=skydnc</v>
    <v>Learn more on Bing</v>
  </rv>
  <rv s="3">
    <v>en-US</v>
    <v>a21k2w</v>
    <v>268435456</v>
    <v>1</v>
    <v>Powered by Refinitiv</v>
    <v>0</v>
    <v>QUALCOMM INCORPORATED (XNAS:QCOM)</v>
    <v>3</v>
    <v>4</v>
    <v>Finance</v>
    <v>5</v>
    <v>193.58</v>
    <v>122.16500000000001</v>
    <v>1.2736000000000001</v>
    <v>-9.43</v>
    <v>2.065E-3</v>
    <v>-5.4174E-2</v>
    <v>0.34</v>
    <v>USD</v>
    <v>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v>
    <v>45000</v>
    <v>Nasdaq Stock Market</v>
    <v>XNAS</v>
    <v>XNAS</v>
    <v>5775 Morehouse Dr, SAN DIEGO, CA, 92121-1714 US</v>
    <v>175.48</v>
    <v>63</v>
    <v>Semiconductors &amp; Semiconductor Equipment</v>
    <v>Stock</v>
    <v>44603.912724791408</v>
    <v>64</v>
    <v>163.55000000000001</v>
    <v>185549300000</v>
    <v>QUALCOMM INCORPORATED</v>
    <v>QUALCOMM INCORPORATED</v>
    <v>174.7</v>
    <v>19.9497</v>
    <v>174.07</v>
    <v>164.64</v>
    <v>164.98</v>
    <v>1127000000</v>
    <v>QCOM</v>
    <v>QUALCOMM INCORPORATED (XNAS:QCOM)</v>
    <v>13572008</v>
    <v>12364845</v>
    <v>1991</v>
  </rv>
  <rv s="4">
    <v>65</v>
  </rv>
  <rv s="0">
    <v>https://www.bing.com/financeapi/forcetrigger?t=a221mw&amp;q=XNYS%3aRIO&amp;form=skydnc</v>
    <v>Learn more on Bing</v>
  </rv>
  <rv s="8">
    <v>en-US</v>
    <v>a221mw</v>
    <v>268435456</v>
    <v>1</v>
    <v>Powered by Refinitiv</v>
    <v>19</v>
    <v>RIO TINTO PLC (XNYS:RIO)</v>
    <v>9</v>
    <v>20</v>
    <v>Finance</v>
    <v>5</v>
    <v>93.907899999999998</v>
    <v>59.58</v>
    <v>0.60419999999999996</v>
    <v>-1.17</v>
    <v>3.8569999999999998E-3</v>
    <v>-1.4818E-2</v>
    <v>0.3</v>
    <v>USD</v>
    <v>Rio Tinto plc is a United Kingdom-based mining and metals company. The Company is principally engaged in the production of materials essential to human progress. The Company's segments include Iron Ore, Aluminium, Copper and Minerals. The Company operates an integrated portfolio of Iron Ore assets: a network of 16 mines, four independent port terminals, and a 1,700 kilometer rail network and related infrastructure in the Pilbara region of Western Australia. The Aluminium business includes bauxite mines, alumina refineries and aluminum smelters. Its bauxite mines are located in Australia, Brazil and Guinea. The Copper segment is engaged in mining and refining copper, gold, silver, molybdenum and other by-products; exploration activities together with the Simandou iron ore project. The Minerals segment includes businesses with products, such as borates, titanium dioxide feedstock together with the Iron Ore Company of Canada. It also includes diamond mining, sorting and marketing.</v>
    <v>47500</v>
    <v>New York Stock Exchange</v>
    <v>XNYS</v>
    <v>XNYS</v>
    <v>6 St. James's Square, LONDON, UNITED KINGDOM-NA, SW1Y 4AD GB</v>
    <v>79.275000000000006</v>
    <v>Metals &amp; Mining</v>
    <v>Stock</v>
    <v>44603.899796700782</v>
    <v>67</v>
    <v>77.575000000000003</v>
    <v>129426200000</v>
    <v>RIO TINTO PLC</v>
    <v>RIO TINTO PLC</v>
    <v>78.02</v>
    <v>6.8521000000000001</v>
    <v>78.959999999999994</v>
    <v>77.790000000000006</v>
    <v>78.09</v>
    <v>1619438000</v>
    <v>RIO</v>
    <v>RIO TINTO PLC (XNYS:RIO)</v>
    <v>4193800</v>
    <v>5171446</v>
    <v>1962</v>
  </rv>
  <rv s="4">
    <v>68</v>
  </rv>
  <rv s="0">
    <v>https://www.bing.com/financeapi/forcetrigger?t=a2x73m&amp;q=XNYS%3aSLI&amp;form=skydnc</v>
    <v>Learn more on Bing</v>
  </rv>
  <rv s="9">
    <v>en-US</v>
    <v>a2x73m</v>
    <v>268435456</v>
    <v>1</v>
    <v>Powered by Refinitiv</v>
    <v>22</v>
    <v>Standard Lithium Ltd. (XNYS:SLI)</v>
    <v>9</v>
    <v>23</v>
    <v>Finance</v>
    <v>5</v>
    <v>12.92</v>
    <v>2.25</v>
    <v>1.7362</v>
    <v>-0.19</v>
    <v>-2.0218E-2</v>
    <v>-2.8700999999999997E-2</v>
    <v>-0.13</v>
    <v>USD</v>
    <v>Standard Lithium Ltd. is a Canada-based technology and lithium development company, which is focused on the development of a portfolio of lithium-brine bearing properties in the United States utilizing Direct Lithium Extraction (DLE) and purification technologies. The Company's project is located in southern Arkansas, where it is engaged in the testing and proving of the commercial viability of lithium extraction from over 150,000 acres of permitted brine operations. It has commissioned its industrial-scale direct lithium extraction demonstration plant at Lanxess Project's south plant facility in southern Arkansas. The demonstration plant utilizes the Company's lithium extraction process (LiSTR) technology, which uses a grained, solid, inorganic adsorbent to selectively adsorb lithium ions from the brine. It is also engaged in the resource development of approximately 30,000 acres of separate brine leases located in south west Arkansas.</v>
    <v>New York Stock Exchange</v>
    <v>XNYS</v>
    <v>XNYS</v>
    <v>375 Water Street, Suite 110, VANCOUVER, BC, V6B 5C6 CA</v>
    <v>6.9383999999999997</v>
    <v>Metals &amp; Mining</v>
    <v>Stock</v>
    <v>44603.881944444445</v>
    <v>70</v>
    <v>6.33</v>
    <v>1313036000</v>
    <v>Standard Lithium Ltd.</v>
    <v>Standard Lithium Ltd.</v>
    <v>6.76</v>
    <v>0</v>
    <v>6.62</v>
    <v>6.43</v>
    <v>6.3</v>
    <v>161488100</v>
    <v>SLI</v>
    <v>Standard Lithium Ltd. (XNYS:SLI)</v>
    <v>1340036</v>
    <v>3195084</v>
    <v>2016</v>
  </rv>
  <rv s="4">
    <v>71</v>
  </rv>
  <rv s="0">
    <v>https://www.bing.com/financeapi/forcetrigger?t=a237m7&amp;q=XNYS%3aSNAP&amp;form=skydnc</v>
    <v>Learn more on Bing</v>
  </rv>
  <rv s="8">
    <v>en-US</v>
    <v>a237m7</v>
    <v>268435456</v>
    <v>1</v>
    <v>Powered by Refinitiv</v>
    <v>19</v>
    <v>SNAP INC. (XNYS:SNAP)</v>
    <v>9</v>
    <v>20</v>
    <v>Finance</v>
    <v>5</v>
    <v>83.34</v>
    <v>24.32</v>
    <v>1.1474</v>
    <v>-1.1299999999999999</v>
    <v>-1.5190000000000002E-3</v>
    <v>-2.7818999999999997E-2</v>
    <v>-0.06</v>
    <v>USD</v>
    <v>Snap Inc. is a camera company. The Company’s flagship product, Snapchat, is a camera application that helps people to communicate through short videos and images known as a Snap. Snapchat contains of five tabs: Camera, Communication, Snap Map, Stories and Spotlight. Camera is the starting point for creation in Snapchat. Snapchat opens directly to the Camera, helping to create a Snap and send it to friends. Communication allows users to send messages through text, Snaps, and voice or video calling to friends collectively or individually. Snap Map is a live and personalized map that allows Snapchatters to connect with friends and explore what is going on in their local area. Stories feature content from a Snapchatters friends, the Company's community, and content partners. Spotlight is a way to share user-generated content with the entire Snapchat community. The Company’s advertising products include Snap Ads and augmented reality (AR) Ads.</v>
    <v>5661</v>
    <v>New York Stock Exchange</v>
    <v>XNYS</v>
    <v>XNYS</v>
    <v>3000 31St Street, Loop North, SANTA MONICA, CA, 90405 US</v>
    <v>41.97</v>
    <v>Software &amp; IT Services</v>
    <v>Stock</v>
    <v>44603.921075404687</v>
    <v>73</v>
    <v>39.07</v>
    <v>64143480000</v>
    <v>SNAP INC.</v>
    <v>SNAP INC.</v>
    <v>40.380000000000003</v>
    <v>0</v>
    <v>40.619999999999997</v>
    <v>39.49</v>
    <v>39.43</v>
    <v>1624297000</v>
    <v>SNAP</v>
    <v>SNAP INC. (XNYS:SNAP)</v>
    <v>42826896</v>
    <v>52144935</v>
    <v>2012</v>
  </rv>
  <rv s="4">
    <v>74</v>
  </rv>
  <rv s="0">
    <v>https://www.bing.com/financeapi/forcetrigger?t=a239hw&amp;q=XNAS%3aSNPS&amp;form=skydnc</v>
    <v>Learn more on Bing</v>
  </rv>
  <rv s="8">
    <v>en-US</v>
    <v>a239hw</v>
    <v>268435456</v>
    <v>1</v>
    <v>Powered by Refinitiv</v>
    <v>19</v>
    <v>SYNOPSYS, INC. (XNAS:SNPS)</v>
    <v>9</v>
    <v>20</v>
    <v>Finance</v>
    <v>7</v>
    <v>377.6</v>
    <v>217.69</v>
    <v>1.1866000000000001</v>
    <v>-15.86</v>
    <v>3.3869999999999999E-5</v>
    <v>-5.0971999999999996E-2</v>
    <v>0.01</v>
    <v>USD</v>
    <v>Synopsys, Inc. provides software products and services. The Company supplies the electronic design automation (EDA) software that engineers use to design and test integrated circuits (ICs), also known as chips. The Company also offer semiconductor intellectual property (IP) products, which are pre-designed circuits that engineers use as components of chip designs rather than designing those circuits themselves. It provides software and hardware used to develop the electronic systems that incorporate chips and the software that runs on them. It provides technical services and support to help its customers develop advanced chips and electronic systems. It is also a provider of software tools and services electronics, financial services, automotive, medicine, energy and industrials.</v>
    <v>16361</v>
    <v>Nasdaq Stock Market</v>
    <v>XNAS</v>
    <v>XNAS</v>
    <v>690 E Middlefield Rd, MOUNTAIN VIEW, CA, 94043-4010 US</v>
    <v>314.73500000000001</v>
    <v>Software &amp; IT Services</v>
    <v>Stock</v>
    <v>44603.920292835159</v>
    <v>76</v>
    <v>293.17</v>
    <v>45308800000</v>
    <v>SYNOPSYS, INC.</v>
    <v>SYNOPSYS, INC.</v>
    <v>311.91000000000003</v>
    <v>64.606800000000007</v>
    <v>311.14999999999998</v>
    <v>295.29000000000002</v>
    <v>295.3</v>
    <v>153438300</v>
    <v>SNPS</v>
    <v>SYNOPSYS, INC. (XNAS:SNPS)</v>
    <v>963820</v>
    <v>898520</v>
    <v>1987</v>
  </rv>
  <rv s="4">
    <v>77</v>
  </rv>
  <rv s="0">
    <v>https://www.bing.com/financeapi/forcetrigger?t=ayzibh&amp;q=OTCM%3aSPMTF&amp;form=skydnc</v>
    <v>Learn more on Bing</v>
  </rv>
  <rv s="10">
    <v>en-US</v>
    <v>ayzibh</v>
    <v>268435456</v>
    <v>1</v>
    <v>Powered by Refinitiv</v>
    <v>24</v>
    <v>SPEARMINT RESOURCES INC. (OTCM:SPMTF)</v>
    <v>9</v>
    <v>25</v>
    <v>Finance</v>
    <v>14</v>
    <v>0.22</v>
    <v>7.2300000000000003E-2</v>
    <v>1.3148</v>
    <v>-6.0000000000000001E-3</v>
    <v>-0.05</v>
    <v>USD</v>
    <v>Spearmint Resources Inc. is a Canada-based junior resource exploration company. The Company is engaged in acquiring and exploring exploration and evaluation assets. Its geographical segments include Canada and the United States. The Company’s projects include Goose Gold, Escape Lake North Platinum, Carscallen West, Case Lake South Cesium, River Valley East Platinum-Palladium, Chibougamau Vanadium, Prickle, Hammernose Gold, Safari Copper-Gold, El North Nickel-Copper, NEBA Gold-Copper, Perron-East Gold, Golden Triangle Gold and Clayton Valley Lithium projects. The Company’s wholly owned subsidiaries include 1177905 B.C. Ltd. and Mathers Lithium Corp.</v>
    <v>OTC Markets</v>
    <v>OTCM</v>
    <v>OTCM</v>
    <v>PO Box 10112, Pacific Centre, VANCOUVER, BC, V7Y 1C6 CA</v>
    <v>0.1176</v>
    <v>Metals &amp; Mining</v>
    <v>Stock</v>
    <v>44603.870731238283</v>
    <v>79</v>
    <v>0.1138</v>
    <v>37432290</v>
    <v>SPEARMINT RESOURCES INC.</v>
    <v>SPEARMINT RESOURCES INC.</v>
    <v>0.11749999999999999</v>
    <v>0.12</v>
    <v>0.114</v>
    <v>249548600</v>
    <v>SPMTF</v>
    <v>SPEARMINT RESOURCES INC. (OTCM:SPMTF)</v>
    <v>78460</v>
    <v>2018</v>
  </rv>
  <rv s="4">
    <v>80</v>
  </rv>
  <rv s="0">
    <v>http://en.wikipedia.org/wiki/Union_Pacific_Railroad</v>
    <v>Wikipedia</v>
  </rv>
  <rv s="1">
    <v>0</v>
    <v>82</v>
  </rv>
  <rv s="2">
    <v>6</v>
    <v>https://www.bing.com/th?id=AMMS_dfc11792cbfca3c0c91a20e3ee8d89e0&amp;qlt=95</v>
    <v>83</v>
    <v>0</v>
    <v>https://www.bing.com/images/search?form=xlimg&amp;q=union+pacific+railroad</v>
    <v>Image of UNION PACIFIC CORPORATION</v>
  </rv>
  <rv s="0">
    <v>https://www.bing.com/financeapi/forcetrigger?t=a24xww&amp;q=XNYS%3aUNP&amp;form=skydnc</v>
    <v>Learn more on Bing</v>
  </rv>
  <rv s="3">
    <v>en-US</v>
    <v>a24xww</v>
    <v>268435456</v>
    <v>1</v>
    <v>Powered by Refinitiv</v>
    <v>0</v>
    <v>UNION PACIFIC CORPORATION (XNYS:UNP)</v>
    <v>3</v>
    <v>4</v>
    <v>Finance</v>
    <v>5</v>
    <v>256.10500000000002</v>
    <v>195.67500000000001</v>
    <v>1.1796</v>
    <v>-3.31</v>
    <v>4.522E-3</v>
    <v>-1.3670999999999999E-2</v>
    <v>1.08</v>
    <v>USD</v>
    <v>Union Pacific Corporation is a railroad operating company in the United States. The Company operates through its principal operating company, Union Pacific Railroad Company (UPRR). The Company connects approximately 23 states in the western two-thirds of the country by rail and maintains coordinated schedules with other rail carriers for the handling of freight to and from the Atlantic Coast, the Pacific Coast, the Southeast, the Southwest, Canada and Mexico. Export and import traffic is moved through Gulf Coast and Pacific Coast ports and across the Mexican and Canadian borders. The Company's Railroad’s diversified business mix includes Bulk, Industrial, and Premium. It transports hazardous materials and other materials, including crude oil, ethanol, and toxic inhalation hazard (TIH) materials, such as chlorine, that pose risks in the event of a release or combustion.</v>
    <v>29905</v>
    <v>New York Stock Exchange</v>
    <v>XNYS</v>
    <v>XNYS</v>
    <v>1400 Douglas Street, OMAHA, NE, 68179 US</v>
    <v>244.49</v>
    <v>84</v>
    <v>Freight &amp; Logistics Services</v>
    <v>Stock</v>
    <v>44603.923687765622</v>
    <v>85</v>
    <v>237.71</v>
    <v>152097800000</v>
    <v>UNION PACIFIC CORPORATION</v>
    <v>UNION PACIFIC CORPORATION</v>
    <v>241.34</v>
    <v>24.294799999999999</v>
    <v>242.12</v>
    <v>238.81</v>
    <v>239.89</v>
    <v>636899000</v>
    <v>UNP</v>
    <v>UNION PACIFIC CORPORATION (XNYS:UNP)</v>
    <v>2379131</v>
    <v>3335334</v>
    <v>1969</v>
  </rv>
  <rv s="4">
    <v>86</v>
  </rv>
  <rv s="0">
    <v>http://en.wikipedia.org/wiki/CBS_Corporation</v>
    <v>Wikipedia</v>
  </rv>
  <rv s="1">
    <v>0</v>
    <v>88</v>
  </rv>
  <rv s="2">
    <v>6</v>
    <v>https://www.bing.com/th?id=AMMS_f743416e70a1b03524deef274e476089&amp;qlt=95</v>
    <v>89</v>
    <v>0</v>
    <v>https://www.bing.com/images/search?form=xlimg&amp;q=cbs+corporation</v>
    <v>Image of VIACOMCBS INC.</v>
  </rv>
  <rv s="0">
    <v>https://www.bing.com/financeapi/forcetrigger?t=a1pb4c&amp;q=XNAS%3aVIAC&amp;form=skydnc</v>
    <v>Learn more on Bing</v>
  </rv>
  <rv s="3">
    <v>en-US</v>
    <v>a1pb4c</v>
    <v>268435456</v>
    <v>1</v>
    <v>Powered by Refinitiv</v>
    <v>0</v>
    <v>VIACOMCBS INC. (XNAS:VIAC)</v>
    <v>3</v>
    <v>4</v>
    <v>Finance</v>
    <v>5</v>
    <v>101.97</v>
    <v>28.29</v>
    <v>1.4436</v>
    <v>0.12</v>
    <v>-1.389E-3</v>
    <v>3.3439999999999998E-3</v>
    <v>-0.05</v>
    <v>USD</v>
    <v>ViacomCBS Inc. is a global media and entertainment company that creates content for audiences worldwide. The Company's business segments include TV Entertainment, Cable Networks, and Filmed Entertainment. The TV Entertainment segment operates the CBS Television Network, its domestic broadcast network; CBS Studios and CBS Media Ventures, its television production and syndication operations; its CBS branded streaming services, including CBS All Access/Paramount+; CBS Sports Network, and its cable network focused on college athletics and other sports. The Cable Networks segment operates a portfolio of streaming services, including Pluto TV, a free advertising-supported streaming television (FAST) service and Showtime Networks’ subscription streaming service (SHOWTIME OTT). The Filmed Entertainment segment operates Paramount Pictures, Paramount Players, Paramount Animation and Paramount Television Studios, and also includes Miramax, a consolidated joint venture.</v>
    <v>22109</v>
    <v>Nasdaq Stock Market</v>
    <v>XNAS</v>
    <v>XNAS</v>
    <v>1515 Broadway, NEW YORK, NY, 10036 US</v>
    <v>36.829900000000002</v>
    <v>90</v>
    <v>Media &amp; Publishing</v>
    <v>Stock</v>
    <v>44603.920376214846</v>
    <v>91</v>
    <v>35.6</v>
    <v>23437980000</v>
    <v>VIACOMCBS INC.</v>
    <v>VIACOMCBS INC.</v>
    <v>35.81</v>
    <v>7.5755999999999997</v>
    <v>35.880000000000003</v>
    <v>36</v>
    <v>35.950000000000003</v>
    <v>647413900</v>
    <v>VIAC</v>
    <v>VIACOMCBS INC. (XNAS:VIAC)</v>
    <v>10450087</v>
    <v>13730214</v>
    <v>1986</v>
  </rv>
  <rv s="4">
    <v>92</v>
  </rv>
  <rv s="0">
    <v>https://creativecommons.org/licenses/by/3.0</v>
    <v>CC BY 3.0</v>
  </rv>
  <rv s="0">
    <v>http://ko.wikipedia.org/wiki/발레로_에너지</v>
    <v>Wikipedia</v>
  </rv>
  <rv s="1">
    <v>94</v>
    <v>95</v>
  </rv>
  <rv s="2">
    <v>6</v>
    <v>https://www.bing.com/th?id=AMMS_89f27fc58424b12277fb80684affeaf3&amp;qlt=95</v>
    <v>96</v>
    <v>0</v>
    <v>https://www.bing.com/images/search?form=xlimg&amp;q=valero+energy</v>
    <v>Image of VALERO ENERGY CORPORATION</v>
  </rv>
  <rv s="0">
    <v>https://www.bing.com/financeapi/forcetrigger?t=a25e77&amp;q=XNYS%3aVLO&amp;form=skydnc</v>
    <v>Learn more on Bing</v>
  </rv>
  <rv s="3">
    <v>en-US</v>
    <v>a25e77</v>
    <v>268435456</v>
    <v>1</v>
    <v>Powered by Refinitiv</v>
    <v>0</v>
    <v>VALERO ENERGY CORPORATION (XNYS:VLO)</v>
    <v>3</v>
    <v>4</v>
    <v>Finance</v>
    <v>5</v>
    <v>93.77</v>
    <v>58.85</v>
    <v>1.9363999999999999</v>
    <v>2.11</v>
    <v>-2.3909999999999999E-3</v>
    <v>2.3473000000000001E-2</v>
    <v>-0.22</v>
    <v>USD</v>
    <v>Valero Energy Corporation (Valero) is an international manufacturer and marketer of transportation fuels and petrochemical products. Valero segments include Refining, Renewable Diesel and Ethanol. The Refining segment includes the operations of its petroleum refineries, the associated marketing activities, and logistics assets that support its refining operations. The Renewable Diesel segment sells renewable diesel to the refining segment. The Ethanol segment includes the operations of its ethanol plants, the associated marketing activities, and logistics assets that support its ethanol operations. Valero owns 15 petroleum refineries located in the United States (U.S.), Canada and the United Kingdom (U.K.), and 12 ethanol plants located in the Mid-Continent region of the U.S. The Company is also a joint venture partner in Diamond Green Diesel (DGD), which owns and operates a renewable diesel plant in Norco, Louisiana.</v>
    <v>9964</v>
    <v>New York Stock Exchange</v>
    <v>XNYS</v>
    <v>XNYS</v>
    <v>1 Valero Way, SAN ANTONIO, TX, 78249 US</v>
    <v>93.77</v>
    <v>97</v>
    <v>Oil &amp; Gas</v>
    <v>Stock</v>
    <v>44603.898123876563</v>
    <v>98</v>
    <v>89.51</v>
    <v>37612880000</v>
    <v>VALERO ENERGY CORPORATION</v>
    <v>VALERO ENERGY CORPORATION</v>
    <v>90.25</v>
    <v>0</v>
    <v>89.89</v>
    <v>92</v>
    <v>91.78</v>
    <v>408835600</v>
    <v>VLO</v>
    <v>VALERO ENERGY CORPORATION (XNYS:VLO)</v>
    <v>6433645</v>
    <v>4181063</v>
    <v>1981</v>
  </rv>
  <rv s="4">
    <v>99</v>
  </rv>
  <rv s="0">
    <v>https://www.bing.com/financeapi/forcetrigger?t=bxfn9c&amp;q=XNYS%3aZIM&amp;form=skydnc</v>
    <v>Learn more on Bing</v>
  </rv>
  <rv s="11">
    <v>en-US</v>
    <v>bxfn9c</v>
    <v>268435456</v>
    <v>1</v>
    <v>Powered by Refinitiv</v>
    <v>26</v>
    <v>ZIM INTEGRATED SHIPPING SERVICES LTD (XNYS:ZIM)</v>
    <v>9</v>
    <v>27</v>
    <v>Finance</v>
    <v>7</v>
    <v>75.2</v>
    <v>17.9268</v>
    <v>-3.12</v>
    <v>-1.0394E-2</v>
    <v>-4.2535999999999997E-2</v>
    <v>-0.73</v>
    <v>USD</v>
    <v>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v>
    <v>3794</v>
    <v>New York Stock Exchange</v>
    <v>XNYS</v>
    <v>XNYS</v>
    <v>9 Andrei Sakharov Street, P.O. Box 15067, HAIFA, 3190500 IL</v>
    <v>75.2</v>
    <v>Freight &amp; Logistics Services</v>
    <v>Stock</v>
    <v>44603.884154142972</v>
    <v>101</v>
    <v>69.099999999999994</v>
    <v>8328448000</v>
    <v>ZIM INTEGRATED SHIPPING SERVICES LTD</v>
    <v>ZIM INTEGRATED SHIPPING SERVICES LTD</v>
    <v>73.5</v>
    <v>2.6385999999999998</v>
    <v>73.349999999999994</v>
    <v>70.23</v>
    <v>69.5</v>
    <v>118588200</v>
    <v>ZIM</v>
    <v>ZIM INTEGRATED SHIPPING SERVICES LTD (XNYS:ZIM)</v>
    <v>4809251</v>
    <v>3679253</v>
    <v>1945</v>
  </rv>
  <rv s="4">
    <v>102</v>
  </rv>
</rvData>
</file>

<file path=xl/richData/rdrichvaluestructure.xml><?xml version="1.0" encoding="utf-8"?>
<rvStructures xmlns="http://schemas.microsoft.com/office/spreadsheetml/2017/richdata" count="12">
  <s t="_hyperlink">
    <k n="Address" t="s"/>
    <k n="Text" t="s"/>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8">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spbArrays>
  <spbData count="28">
    <spb s="0">
      <v>0</v>
      <v>Name</v>
      <v>LearnMoreOnLink</v>
    </spb>
    <spb s="1">
      <v>0</v>
      <v>0</v>
    </spb>
    <spb s="2">
      <v>0</v>
      <v>0</v>
      <v>0</v>
    </spb>
    <spb s="3">
      <v>1</v>
      <v>2</v>
      <v>2</v>
      <v>2</v>
      <v>2</v>
    </spb>
    <spb s="4">
      <v>1</v>
      <v>2</v>
      <v>2</v>
      <v>1</v>
      <v>3</v>
      <v>1</v>
      <v>4</v>
      <v>1</v>
      <v>1</v>
      <v>5</v>
      <v>5</v>
      <v>6</v>
      <v>7</v>
      <v>1</v>
      <v>1</v>
      <v>1</v>
      <v>5</v>
      <v>8</v>
      <v>9</v>
      <v>10</v>
      <v>5</v>
      <v>1</v>
      <v>1</v>
      <v>6</v>
    </spb>
    <spb s="5">
      <v>at close</v>
      <v>from previous close</v>
      <v>from previous close</v>
      <v>Source: Nasdaq</v>
      <v>GMT</v>
      <v>Delayed 15 minutes</v>
      <v>from close</v>
      <v>from close</v>
    </spb>
    <spb s="6">
      <v>Powered by Refinitiv</v>
    </spb>
    <spb s="5">
      <v>at close</v>
      <v>from previous close</v>
      <v>from previous close</v>
      <v>Source: Nasdaq Last Sale</v>
      <v>GMT</v>
      <v>Real-Time Nasdaq Last Sale</v>
      <v>from close</v>
      <v>from close</v>
    </spb>
    <spb s="0">
      <v>1</v>
      <v>Name</v>
      <v>LearnMoreOnLink</v>
    </spb>
    <spb s="7">
      <v>2</v>
      <v>2</v>
      <v>2</v>
      <v>2</v>
    </spb>
    <spb s="8">
      <v>11</v>
      <v>2</v>
      <v>2</v>
      <v>11</v>
      <v>3</v>
      <v>11</v>
      <v>11</v>
      <v>11</v>
      <v>5</v>
      <v>5</v>
      <v>6</v>
      <v>12</v>
      <v>11</v>
      <v>11</v>
      <v>11</v>
      <v>8</v>
      <v>9</v>
      <v>10</v>
      <v>5</v>
    </spb>
    <spb s="9">
      <v>Delayed 15 minutes</v>
      <v>from previous close</v>
      <v>from previous close</v>
      <v>LSE</v>
      <v>GMT</v>
    </spb>
    <spb s="0">
      <v>2</v>
      <v>Name</v>
      <v>LearnMoreOnLink</v>
    </spb>
    <spb s="10">
      <v>1</v>
      <v>2</v>
      <v>1</v>
      <v>3</v>
      <v>1</v>
      <v>1</v>
      <v>1</v>
      <v>5</v>
      <v>5</v>
      <v>6</v>
      <v>13</v>
      <v>1</v>
      <v>1</v>
      <v>1</v>
      <v>8</v>
      <v>9</v>
      <v>10</v>
      <v>5</v>
    </spb>
    <spb s="11">
      <v>Delayed 15 minutes</v>
      <v>from previous close</v>
      <v>from previous close</v>
      <v>GMT</v>
    </spb>
    <spb s="0">
      <v>3</v>
      <v>Name</v>
      <v>LearnMoreOnLink</v>
    </spb>
    <spb s="12">
      <v>2</v>
      <v>2</v>
      <v>2</v>
    </spb>
    <spb s="13">
      <v>1</v>
      <v>1</v>
      <v>3</v>
      <v>1</v>
      <v>1</v>
      <v>1</v>
      <v>5</v>
      <v>6</v>
      <v>1</v>
      <v>1</v>
      <v>1</v>
      <v>5</v>
      <v>8</v>
      <v>10</v>
      <v>1</v>
      <v>1</v>
      <v>6</v>
    </spb>
    <spb s="14">
      <v>at close</v>
      <v>from previous close</v>
      <v>Source: Nasdaq</v>
      <v>from previous close</v>
      <v>GMT</v>
      <v>Delayed 15 minutes</v>
      <v>from close</v>
      <v>from close</v>
    </spb>
    <spb s="0">
      <v>4</v>
      <v>Name</v>
      <v>LearnMoreOnLink</v>
    </spb>
    <spb s="15">
      <v>1</v>
      <v>2</v>
      <v>2</v>
      <v>1</v>
      <v>3</v>
      <v>1</v>
      <v>1</v>
      <v>1</v>
      <v>5</v>
      <v>5</v>
      <v>6</v>
      <v>7</v>
      <v>1</v>
      <v>1</v>
      <v>1</v>
      <v>5</v>
      <v>8</v>
      <v>9</v>
      <v>10</v>
      <v>5</v>
      <v>1</v>
      <v>1</v>
      <v>6</v>
    </spb>
    <spb s="15">
      <v>1</v>
      <v>2</v>
      <v>2</v>
      <v>1</v>
      <v>3</v>
      <v>1</v>
      <v>1</v>
      <v>1</v>
      <v>5</v>
      <v>5</v>
      <v>6</v>
      <v>13</v>
      <v>1</v>
      <v>1</v>
      <v>1</v>
      <v>5</v>
      <v>8</v>
      <v>9</v>
      <v>10</v>
      <v>5</v>
      <v>1</v>
      <v>1</v>
      <v>6</v>
    </spb>
    <spb s="0">
      <v>5</v>
      <v>Name</v>
      <v>LearnMoreOnLink</v>
    </spb>
    <spb s="16">
      <v>1</v>
      <v>2</v>
      <v>2</v>
      <v>1</v>
      <v>3</v>
      <v>1</v>
      <v>1</v>
      <v>1</v>
      <v>5</v>
      <v>6</v>
      <v>13</v>
      <v>1</v>
      <v>1</v>
      <v>1</v>
      <v>5</v>
      <v>8</v>
      <v>9</v>
      <v>10</v>
      <v>5</v>
      <v>1</v>
      <v>1</v>
      <v>6</v>
    </spb>
    <spb s="0">
      <v>6</v>
      <v>Name</v>
      <v>LearnMoreOnLink</v>
    </spb>
    <spb s="17">
      <v>1</v>
      <v>2</v>
      <v>1</v>
      <v>3</v>
      <v>1</v>
      <v>1</v>
      <v>1</v>
      <v>5</v>
      <v>6</v>
      <v>13</v>
      <v>1</v>
      <v>1</v>
      <v>1</v>
      <v>8</v>
      <v>9</v>
      <v>10</v>
      <v>5</v>
    </spb>
    <spb s="0">
      <v>7</v>
      <v>Name</v>
      <v>LearnMoreOnLink</v>
    </spb>
    <spb s="18">
      <v>1</v>
      <v>2</v>
      <v>1</v>
      <v>3</v>
      <v>1</v>
      <v>1</v>
      <v>1</v>
      <v>5</v>
      <v>5</v>
      <v>6</v>
      <v>7</v>
      <v>1</v>
      <v>1</v>
      <v>1</v>
      <v>5</v>
      <v>8</v>
      <v>9</v>
      <v>10</v>
      <v>5</v>
      <v>1</v>
      <v>1</v>
      <v>6</v>
    </spb>
  </spbData>
</supportingPropertyBags>
</file>

<file path=xl/richData/rdsupportingpropertybagstructure.xml><?xml version="1.0" encoding="utf-8"?>
<spbStructures xmlns="http://schemas.microsoft.com/office/spreadsheetml/2017/richdata2" count="19">
  <s>
    <k n="^Order" t="spba"/>
    <k n="TitleProperty" t="s"/>
    <k n="SubTitleProperty" t="s"/>
  </s>
  <s>
    <k n="ShowInDotNotation" t="b"/>
    <k n="ShowInAutoComplete" t="b"/>
  </s>
  <s>
    <k n="ShowInCardView" t="b"/>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name"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Price" t="s"/>
    <k n="Change" t="s"/>
    <k n="Change (%)" t="s"/>
    <k n="Last trade time" t="s"/>
  </s>
  <s>
    <k n="UniqueName" t="spb"/>
    <k n="`%ProviderInfo" t="spb"/>
    <k n="LearnMoreOnLink" t="spb"/>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1">
    <x:dxf>
      <x:numFmt numFmtId="2" formatCode="0.00"/>
    </x:dxf>
    <x:dxf>
      <x:numFmt numFmtId="165" formatCode="_([$$-409]* #,##0.00_);_([$$-409]* \(#,##0.00\);_([$$-409]* &quot;-&quot;??_);_(@_)"/>
    </x:dxf>
    <x:dxf>
      <x:numFmt numFmtId="27" formatCode="m/d/yyyy\ h:mm"/>
    </x:dxf>
    <x:dxf>
      <x:numFmt numFmtId="14" formatCode="0.00%"/>
    </x:dxf>
    <x:dxf>
      <x:numFmt numFmtId="3" formatCode="#,##0"/>
    </x:dxf>
    <x:dxf>
      <x:numFmt numFmtId="164" formatCode="_([$$-409]* #,##0_);_([$$-409]* \(#,##0\);_([$$-409]* &quot;-&quot;_);_(@_)"/>
    </x:dxf>
    <x:dxf>
      <x:numFmt numFmtId="4" formatCode="#,##0.00"/>
    </x:dxf>
    <x:dxf>
      <x:numFmt numFmtId="1" formatCode="0"/>
    </x:dxf>
    <x:dxf>
      <x:numFmt numFmtId="35" formatCode="_(* #,##0.00_);_(* \(#,##0.00\);_(* &quot;-&quot;??_);_(@_)"/>
    </x:dxf>
    <x:dxf>
      <x:numFmt numFmtId="169" formatCode="_-[$£-809]* #,##0_-;\-[$£-809]* #,##0_-;_-[$£-809]* &quot;-&quot;_-;_-@_-"/>
    </x:dxf>
    <x:dxf>
      <x:numFmt numFmtId="168" formatCode="_-[$$-1009]* #,##0_-;\-[$$-1009]* #,##0_-;_-[$$-1009]* &quot;-&quot;_-;_-@_-"/>
    </x:dxf>
  </dxfs>
  <richProperties>
    <rPr n="IsTitleField" t="b"/>
    <rPr n="IsHeroField" t="b"/>
  </richProperties>
  <richStyles>
    <rSty dxfid="1"/>
    <rSty dxfid="6"/>
    <rSty>
      <rpv i="0">1</rpv>
    </rSty>
    <rSty>
      <rpv i="1">1</rpv>
    </rSty>
    <rSty dxfid="4"/>
    <rSty dxfid="3"/>
    <rSty dxfid="5"/>
    <rSty dxfid="2"/>
    <rSty dxfid="7"/>
    <rSty dxfid="0"/>
    <rSty dxfid="8"/>
    <rSty dxfid="9"/>
    <rSty dxfid="10"/>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A623E-9872-4D88-95D4-53E4A598973F}">
  <dimension ref="A1:AA37"/>
  <sheetViews>
    <sheetView tabSelected="1" zoomScale="85" zoomScaleNormal="85" workbookViewId="0">
      <selection activeCell="F31" sqref="F31"/>
    </sheetView>
  </sheetViews>
  <sheetFormatPr defaultRowHeight="15" x14ac:dyDescent="0.25"/>
  <cols>
    <col min="1" max="1" width="31.28515625" bestFit="1" customWidth="1"/>
    <col min="2" max="2" width="14.5703125" bestFit="1" customWidth="1"/>
    <col min="3" max="3" width="14.85546875" customWidth="1"/>
    <col min="4" max="4" width="12.5703125" bestFit="1" customWidth="1"/>
    <col min="27" max="27" width="19.140625" bestFit="1" customWidth="1"/>
  </cols>
  <sheetData>
    <row r="1" spans="1:27" x14ac:dyDescent="0.25">
      <c r="B1" t="str" cm="1">
        <f t="array" ref="B1">_FV(B2,"Ticker symbol",TRUE)</f>
        <v>AAPL</v>
      </c>
      <c r="C1" t="str" cm="1">
        <f t="array" ref="C1">_FV(C2,"Ticker symbol",TRUE)</f>
        <v>BA</v>
      </c>
      <c r="D1" t="str" cm="1">
        <f t="array" ref="D1">_FV(D2,"Ticker symbol",TRUE)</f>
        <v>BHP</v>
      </c>
      <c r="E1" t="str" cm="1">
        <f t="array" ref="E1">_FV(E2,"Ticker symbol",TRUE)</f>
        <v>CCL</v>
      </c>
      <c r="F1" t="str" cm="1">
        <f t="array" ref="F1">_FV(F2,"Ticker symbol",TRUE)</f>
        <v>CYDVF</v>
      </c>
      <c r="G1" t="str" cm="1">
        <f t="array" ref="G1">_FV(G2,"Ticker symbol",TRUE)</f>
        <v>EPD</v>
      </c>
      <c r="H1" t="str" cm="1">
        <f t="array" ref="H1">_FV(H2,"Ticker symbol",TRUE)</f>
        <v>FB</v>
      </c>
      <c r="I1" t="str" cm="1">
        <f t="array" ref="I1">_FV(I2,"Ticker symbol",TRUE)</f>
        <v>HII</v>
      </c>
      <c r="J1" t="str" cm="1">
        <f t="array" ref="J1">_FV(J2,"Ticker symbol",TRUE)</f>
        <v>J</v>
      </c>
      <c r="K1" t="str" cm="1">
        <f t="array" ref="K1">_FV(K2,"Ticker symbol",TRUE)</f>
        <v>JPM</v>
      </c>
      <c r="L1" t="str" cm="1">
        <f t="array" ref="L1">_FV(L2,"Ticker symbol",TRUE)</f>
        <v>LAC</v>
      </c>
      <c r="M1" t="str" cm="1">
        <f t="array" ref="M1">_FV(M2,"Ticker symbol",TRUE)</f>
        <v>LUV</v>
      </c>
      <c r="N1" t="str" cm="1">
        <f t="array" ref="N1">_FV(N2,"Ticker symbol",TRUE)</f>
        <v>ON</v>
      </c>
      <c r="O1" t="str" cm="1">
        <f t="array" ref="O1">_FV(O2,"Ticker symbol",TRUE)</f>
        <v>PAGP</v>
      </c>
      <c r="P1" t="str" cm="1">
        <f t="array" ref="P1">_FV(P2,"Ticker symbol",TRUE)</f>
        <v>PSX</v>
      </c>
      <c r="Q1" t="str" cm="1">
        <f t="array" ref="Q1">_FV(Q2,"Ticker symbol",TRUE)</f>
        <v>QCOM</v>
      </c>
      <c r="R1" t="str" cm="1">
        <f t="array" ref="R1">_FV(R2,"Ticker symbol",TRUE)</f>
        <v>RIO</v>
      </c>
      <c r="S1" t="str" cm="1">
        <f t="array" ref="S1">_FV(S2,"Ticker symbol",TRUE)</f>
        <v>SLI</v>
      </c>
      <c r="T1" t="str" cm="1">
        <f t="array" ref="T1">_FV(T2,"Ticker symbol",TRUE)</f>
        <v>SNAP</v>
      </c>
      <c r="U1" t="str" cm="1">
        <f t="array" ref="U1">_FV(U2,"Ticker symbol",TRUE)</f>
        <v>SNPS</v>
      </c>
      <c r="V1" t="str" cm="1">
        <f t="array" ref="V1">_FV(V2,"Ticker symbol",TRUE)</f>
        <v>SPMTF</v>
      </c>
      <c r="W1" t="str" cm="1">
        <f t="array" ref="W1">_FV(W2,"Ticker symbol",TRUE)</f>
        <v>UNP</v>
      </c>
      <c r="X1" t="str" cm="1">
        <f t="array" ref="X1">_FV(X2,"Ticker symbol",TRUE)</f>
        <v>VIAC</v>
      </c>
      <c r="Y1" t="str" cm="1">
        <f t="array" ref="Y1">_FV(Y2,"Ticker symbol",TRUE)</f>
        <v>VLO</v>
      </c>
      <c r="Z1" t="str" cm="1">
        <f t="array" ref="Z1">_FV(Z2,"Ticker symbol",TRUE)</f>
        <v>ZIM</v>
      </c>
    </row>
    <row r="2" spans="1:27" x14ac:dyDescent="0.25">
      <c r="B2" t="e" vm="1">
        <v>#VALUE!</v>
      </c>
      <c r="C2" t="e" vm="2">
        <v>#VALUE!</v>
      </c>
      <c r="D2" t="e" vm="3">
        <v>#VALUE!</v>
      </c>
      <c r="E2" t="e" vm="4">
        <v>#VALUE!</v>
      </c>
      <c r="F2" t="e" vm="5">
        <v>#VALUE!</v>
      </c>
      <c r="G2" t="e" vm="6">
        <v>#VALUE!</v>
      </c>
      <c r="H2" s="4" t="e" vm="7">
        <v>#VALUE!</v>
      </c>
      <c r="I2" s="4" t="e" vm="8">
        <v>#VALUE!</v>
      </c>
      <c r="J2" s="4" t="e" vm="9">
        <v>#VALUE!</v>
      </c>
      <c r="K2" s="4" t="e" vm="10">
        <v>#VALUE!</v>
      </c>
      <c r="L2" s="4" t="e" vm="11">
        <v>#VALUE!</v>
      </c>
      <c r="M2" s="4" t="e" vm="12">
        <v>#VALUE!</v>
      </c>
      <c r="N2" s="4" t="e" vm="13">
        <v>#VALUE!</v>
      </c>
      <c r="O2" s="4" t="e" vm="14">
        <v>#VALUE!</v>
      </c>
      <c r="P2" s="4" t="e" vm="15">
        <v>#VALUE!</v>
      </c>
      <c r="Q2" s="4" t="e" vm="16">
        <v>#VALUE!</v>
      </c>
      <c r="R2" s="4" t="e" vm="17">
        <v>#VALUE!</v>
      </c>
      <c r="S2" s="4" t="e" vm="18">
        <v>#VALUE!</v>
      </c>
      <c r="T2" s="4" t="e" vm="19">
        <v>#VALUE!</v>
      </c>
      <c r="U2" s="4" t="e" vm="20">
        <v>#VALUE!</v>
      </c>
      <c r="V2" s="4" t="e" vm="21">
        <v>#VALUE!</v>
      </c>
      <c r="W2" s="4" t="e" vm="22">
        <v>#VALUE!</v>
      </c>
      <c r="X2" s="4" t="e" vm="23">
        <v>#VALUE!</v>
      </c>
      <c r="Y2" s="4" t="e" vm="24">
        <v>#VALUE!</v>
      </c>
      <c r="Z2" s="4" t="e" vm="25">
        <v>#VALUE!</v>
      </c>
      <c r="AA2" s="4" t="s">
        <v>30</v>
      </c>
    </row>
    <row r="3" spans="1:27" x14ac:dyDescent="0.25">
      <c r="A3" s="7" t="s">
        <v>26</v>
      </c>
      <c r="B3" s="13">
        <v>8.9338489120546441E-2</v>
      </c>
      <c r="C3" s="13">
        <v>5.2719257479760903E-2</v>
      </c>
      <c r="D3" s="13">
        <v>1.5971228281056536E-2</v>
      </c>
      <c r="E3" s="13">
        <v>2.1892273854996334E-2</v>
      </c>
      <c r="F3" s="13">
        <v>2.0693695038373726E-3</v>
      </c>
      <c r="G3" s="13">
        <v>4.0857631483765089E-2</v>
      </c>
      <c r="H3" s="13">
        <v>1.4538562386159845E-2</v>
      </c>
      <c r="I3" s="13">
        <v>3.0439597653646216E-2</v>
      </c>
      <c r="J3" s="13">
        <v>3.0166440879139684E-2</v>
      </c>
      <c r="K3" s="13">
        <v>2.9558410454044174E-2</v>
      </c>
      <c r="L3" s="13">
        <v>7.3689420283847312E-2</v>
      </c>
      <c r="M3" s="13">
        <v>2.6381150182720362E-2</v>
      </c>
      <c r="N3" s="13">
        <v>3.9049830285212757E-2</v>
      </c>
      <c r="O3" s="13">
        <v>2.7232902670499826E-2</v>
      </c>
      <c r="P3" s="13">
        <v>3.0858438041222902E-2</v>
      </c>
      <c r="Q3" s="13">
        <v>0.10902431843577121</v>
      </c>
      <c r="R3" s="13">
        <v>1.2878100296280738E-2</v>
      </c>
      <c r="S3" s="13">
        <v>2.7676575492122556E-2</v>
      </c>
      <c r="T3" s="13">
        <v>3.9225312819138165E-2</v>
      </c>
      <c r="U3" s="13">
        <v>7.3327694494576531E-2</v>
      </c>
      <c r="V3" s="13">
        <v>1.1323589924998104E-3</v>
      </c>
      <c r="W3" s="13">
        <v>6.3255824795059576E-2</v>
      </c>
      <c r="X3" s="13">
        <v>7.1517410052619607E-2</v>
      </c>
      <c r="Y3" s="13">
        <v>6.0922238192972253E-2</v>
      </c>
      <c r="Z3" s="13">
        <v>1.6277163868503853E-2</v>
      </c>
      <c r="AA3" s="14">
        <f>SUM(B3:Z3)</f>
        <v>1</v>
      </c>
    </row>
    <row r="4" spans="1:27" x14ac:dyDescent="0.25">
      <c r="A4" s="7" t="s">
        <v>27</v>
      </c>
      <c r="B4" s="14">
        <v>0.1</v>
      </c>
      <c r="C4" s="14">
        <v>0.1</v>
      </c>
      <c r="D4" s="14">
        <v>0.1</v>
      </c>
      <c r="E4" s="14">
        <v>0.1</v>
      </c>
      <c r="F4" s="14">
        <v>0.1</v>
      </c>
      <c r="G4" s="14">
        <v>0.1</v>
      </c>
      <c r="H4" s="14">
        <v>0.1</v>
      </c>
      <c r="I4" s="14">
        <v>0.1</v>
      </c>
      <c r="J4" s="14">
        <v>0.1</v>
      </c>
      <c r="K4" s="14">
        <v>0.1</v>
      </c>
      <c r="L4" s="14">
        <v>0.1</v>
      </c>
      <c r="M4" s="14">
        <v>0.1</v>
      </c>
      <c r="N4" s="14">
        <v>0.1</v>
      </c>
      <c r="O4" s="14">
        <v>0.1</v>
      </c>
      <c r="P4" s="14">
        <v>0.1</v>
      </c>
      <c r="Q4" s="14">
        <v>0.1</v>
      </c>
      <c r="R4" s="14">
        <v>0.1</v>
      </c>
      <c r="S4" s="14">
        <v>0.1</v>
      </c>
      <c r="T4" s="14">
        <v>0.1</v>
      </c>
      <c r="U4" s="14">
        <v>0.1</v>
      </c>
      <c r="V4" s="14">
        <v>0.1</v>
      </c>
      <c r="W4" s="14">
        <v>0.1</v>
      </c>
      <c r="X4" s="14">
        <v>0.1</v>
      </c>
      <c r="Y4" s="14">
        <v>0.1</v>
      </c>
      <c r="Z4" s="14">
        <v>0.1</v>
      </c>
      <c r="AA4" s="14">
        <f>SUM(B7:Z7)</f>
        <v>0.1</v>
      </c>
    </row>
    <row r="5" spans="1:27" x14ac:dyDescent="0.25">
      <c r="A5" s="7" t="s">
        <v>28</v>
      </c>
      <c r="B5" s="13">
        <f>_xlfn.STDEV.S(B12:B21)</f>
        <v>0.32628688739955353</v>
      </c>
      <c r="C5" s="13">
        <f>_xlfn.STDEV.S(C12:C21)</f>
        <v>0.38888626214985905</v>
      </c>
      <c r="D5" s="13">
        <f>_xlfn.STDEV.S(D12:D21)</f>
        <v>0.26315598331703494</v>
      </c>
      <c r="E5" s="13">
        <f>_xlfn.STDEV.S(E12:E21)</f>
        <v>0.24945973199875143</v>
      </c>
      <c r="F5" s="13">
        <f>_xlfn.STDEV.S(F12:F21)</f>
        <v>0</v>
      </c>
      <c r="G5" s="13">
        <f>_xlfn.STDEV.S(G12:G21)</f>
        <v>0.19436857456332232</v>
      </c>
      <c r="H5" s="13">
        <f>_xlfn.STDEV.S(H12:H21)</f>
        <v>0.35683169702255996</v>
      </c>
      <c r="I5" s="13">
        <f>_xlfn.STDEV.S(I12:I21)</f>
        <v>0.38128169813581836</v>
      </c>
      <c r="J5" s="13">
        <f>_xlfn.STDEV.S(J12:J21)</f>
        <v>0.26654227181943702</v>
      </c>
      <c r="K5" s="13">
        <f>_xlfn.STDEV.S(K12:K21)</f>
        <v>0.18238413551865984</v>
      </c>
      <c r="L5" s="13">
        <f>_xlfn.STDEV.S(L12:L21)</f>
        <v>0.98136142628493395</v>
      </c>
      <c r="M5" s="13">
        <f>_xlfn.STDEV.S(M12:M21)</f>
        <v>0.46756030104266877</v>
      </c>
      <c r="N5" s="13">
        <f>_xlfn.STDEV.S(N12:N21)</f>
        <v>0.37911864765532166</v>
      </c>
      <c r="O5" s="13">
        <f>_xlfn.STDEV.S(O12:O21)</f>
        <v>0.3166095674837105</v>
      </c>
      <c r="P5" s="13">
        <f>_xlfn.STDEV.S(P12:P21)</f>
        <v>0.23056065507077886</v>
      </c>
      <c r="Q5" s="13">
        <f>_xlfn.STDEV.S(Q12:Q21)</f>
        <v>0.31021784836537764</v>
      </c>
      <c r="R5" s="13">
        <f>_xlfn.STDEV.S(R12:R21)</f>
        <v>0.2481345345215418</v>
      </c>
      <c r="S5" s="13">
        <f>_xlfn.STDEV.S(S12:S21)</f>
        <v>0</v>
      </c>
      <c r="T5" s="13">
        <f>_xlfn.STDEV.S(T12:T21)</f>
        <v>0.90657293363523705</v>
      </c>
      <c r="U5" s="13">
        <f>_xlfn.STDEV.S(U12:U21)</f>
        <v>0.27924135637672137</v>
      </c>
      <c r="V5" s="13">
        <f>_xlfn.STDEV.S(V12:V21)</f>
        <v>1.3924632490838262</v>
      </c>
      <c r="W5" s="13">
        <f>_xlfn.STDEV.S(W12:W21)</f>
        <v>0.21818205675281568</v>
      </c>
      <c r="X5" s="13">
        <f>_xlfn.STDEV.S(X12:X21)</f>
        <v>0.3126199483576042</v>
      </c>
      <c r="Y5" s="13">
        <f>_xlfn.STDEV.S(Y12:Y21)</f>
        <v>0.324476230254236</v>
      </c>
      <c r="Z5" s="13">
        <f>_xlfn.STDEV.S(Z12:Z21)</f>
        <v>0</v>
      </c>
      <c r="AA5" s="13">
        <f>AVERAGE(B8:Z8)</f>
        <v>0.24971993149991548</v>
      </c>
    </row>
    <row r="6" spans="1:27" x14ac:dyDescent="0.25">
      <c r="A6" s="15" t="s">
        <v>29</v>
      </c>
      <c r="B6" s="14">
        <f>IFERROR(CORREL(B12:B21,C12:C21),0)</f>
        <v>-0.30596492280270715</v>
      </c>
      <c r="C6" s="14">
        <f>IFERROR(CORREL(C12:C21,D12:D21),0)</f>
        <v>6.4339457555948984E-2</v>
      </c>
      <c r="D6" s="14">
        <f>IFERROR(CORREL(D12:D21,E12:E21),0)</f>
        <v>-0.30685816589619425</v>
      </c>
      <c r="E6" s="14">
        <f>IFERROR(CORREL(E12:E21,F12:F21),0)</f>
        <v>0</v>
      </c>
      <c r="F6" s="14">
        <f>IFERROR(CORREL(F12:F21,G12:G21),0)</f>
        <v>0</v>
      </c>
      <c r="G6" s="14">
        <f>IFERROR(CORREL(G12:G21,H12:H21),0)</f>
        <v>0.41692020855169393</v>
      </c>
      <c r="H6" s="14">
        <f>IFERROR(CORREL(H12:H21,I12:I21),0)</f>
        <v>0.65482333258025993</v>
      </c>
      <c r="I6" s="14">
        <f>IFERROR(CORREL(I12:I21,J12:J21),0)</f>
        <v>0.45379397408628441</v>
      </c>
      <c r="J6" s="14">
        <f>IFERROR(CORREL(J12:J21,K12:K21),0)</f>
        <v>0.67294041701248009</v>
      </c>
      <c r="K6" s="14">
        <f>IFERROR(CORREL(K12:K21,L12:L21),0)</f>
        <v>-0.44484712587910546</v>
      </c>
      <c r="L6" s="14">
        <f>IFERROR(CORREL(L12:L21,M12:M21),0)</f>
        <v>-0.37494100795620533</v>
      </c>
      <c r="M6" s="14">
        <f>IFERROR(CORREL(M12:M21,N12:N21),0)</f>
        <v>-2.5949134596277089E-2</v>
      </c>
      <c r="N6" s="14">
        <f>IFERROR(CORREL(N12:N21,O12:O21),0)</f>
        <v>0.22410226336008435</v>
      </c>
      <c r="O6" s="14">
        <f>IFERROR(CORREL(O12:O21,P12:P21),0)</f>
        <v>0.22274523625763246</v>
      </c>
      <c r="P6" s="14">
        <f>IFERROR(CORREL(P12:P21,Q12:Q21),0)</f>
        <v>-0.1856431567938194</v>
      </c>
      <c r="Q6" s="14">
        <f>IFERROR(CORREL(Q12:Q21,R12:R21),0)</f>
        <v>0.62803893222972162</v>
      </c>
      <c r="R6" s="14">
        <f>IFERROR(CORREL(R12:R21,S12:S21),0)</f>
        <v>0</v>
      </c>
      <c r="S6" s="14">
        <f>IFERROR(CORREL(S12:S21,T12:T21),0)</f>
        <v>0</v>
      </c>
      <c r="T6" s="14">
        <f>IFERROR(CORREL(T12:T21,U12:U21),0)</f>
        <v>0.86210798996759885</v>
      </c>
      <c r="U6" s="14">
        <f>IFERROR(CORREL(U12:U21,V12:V21),0)</f>
        <v>0.59655540375305594</v>
      </c>
      <c r="V6" s="14">
        <f>IFERROR(CORREL(V12:V21,W12:W21),0)</f>
        <v>0.14657522685309027</v>
      </c>
      <c r="W6" s="14">
        <f>IFERROR(CORREL(W12:W21,X12:X21),0)</f>
        <v>0.36293897129354141</v>
      </c>
      <c r="X6" s="14">
        <f>IFERROR(CORREL(X12:X21,Y12:Y21),0)</f>
        <v>0.44645229080771959</v>
      </c>
      <c r="Y6" s="14">
        <f>IFERROR(CORREL(Y12:Y21,Z12:Z21),0)</f>
        <v>0</v>
      </c>
      <c r="Z6" s="14">
        <f>IFERROR(CORREL(Z12:Z21,#REF!),0)</f>
        <v>0</v>
      </c>
      <c r="AA6" s="8"/>
    </row>
    <row r="7" spans="1:27" x14ac:dyDescent="0.25">
      <c r="A7" s="16" t="s">
        <v>37</v>
      </c>
      <c r="B7" s="16">
        <f>B3*B4</f>
        <v>8.9338489120546448E-3</v>
      </c>
      <c r="C7" s="16">
        <f t="shared" ref="C7:Z7" si="0">C3*C4</f>
        <v>5.271925747976091E-3</v>
      </c>
      <c r="D7" s="16">
        <f t="shared" si="0"/>
        <v>1.5971228281056538E-3</v>
      </c>
      <c r="E7" s="16">
        <f t="shared" si="0"/>
        <v>2.1892273854996337E-3</v>
      </c>
      <c r="F7" s="16">
        <f t="shared" si="0"/>
        <v>2.0693695038373727E-4</v>
      </c>
      <c r="G7" s="16">
        <f t="shared" si="0"/>
        <v>4.0857631483765091E-3</v>
      </c>
      <c r="H7" s="16">
        <f t="shared" si="0"/>
        <v>1.4538562386159845E-3</v>
      </c>
      <c r="I7" s="16">
        <f t="shared" si="0"/>
        <v>3.0439597653646217E-3</v>
      </c>
      <c r="J7" s="16">
        <f t="shared" si="0"/>
        <v>3.0166440879139684E-3</v>
      </c>
      <c r="K7" s="16">
        <f t="shared" si="0"/>
        <v>2.9558410454044175E-3</v>
      </c>
      <c r="L7" s="16">
        <f t="shared" si="0"/>
        <v>7.3689420283847319E-3</v>
      </c>
      <c r="M7" s="16">
        <f t="shared" si="0"/>
        <v>2.6381150182720366E-3</v>
      </c>
      <c r="N7" s="16">
        <f t="shared" si="0"/>
        <v>3.9049830285212759E-3</v>
      </c>
      <c r="O7" s="16">
        <f t="shared" si="0"/>
        <v>2.7232902670499826E-3</v>
      </c>
      <c r="P7" s="16">
        <f t="shared" si="0"/>
        <v>3.0858438041222905E-3</v>
      </c>
      <c r="Q7" s="16">
        <f t="shared" si="0"/>
        <v>1.0902431843577122E-2</v>
      </c>
      <c r="R7" s="16">
        <f t="shared" si="0"/>
        <v>1.2878100296280738E-3</v>
      </c>
      <c r="S7" s="16">
        <f t="shared" si="0"/>
        <v>2.7676575492122557E-3</v>
      </c>
      <c r="T7" s="16">
        <f t="shared" si="0"/>
        <v>3.9225312819138169E-3</v>
      </c>
      <c r="U7" s="16">
        <f t="shared" si="0"/>
        <v>7.3327694494576537E-3</v>
      </c>
      <c r="V7" s="16">
        <f t="shared" si="0"/>
        <v>1.1323589924998105E-4</v>
      </c>
      <c r="W7" s="16">
        <f t="shared" si="0"/>
        <v>6.3255824795059581E-3</v>
      </c>
      <c r="X7" s="16">
        <f t="shared" si="0"/>
        <v>7.1517410052619607E-3</v>
      </c>
      <c r="Y7" s="16">
        <f t="shared" si="0"/>
        <v>6.0922238192972255E-3</v>
      </c>
      <c r="Z7" s="16">
        <f t="shared" si="0"/>
        <v>1.6277163868503855E-3</v>
      </c>
      <c r="AA7" s="8"/>
    </row>
    <row r="8" spans="1:27" x14ac:dyDescent="0.25">
      <c r="A8" s="16" t="s">
        <v>38</v>
      </c>
      <c r="B8" s="16">
        <f>'Corr Matrix'!B27</f>
        <v>0.24083141906551464</v>
      </c>
      <c r="C8" s="16">
        <f>'Corr Matrix'!C27</f>
        <v>0.21842382905746008</v>
      </c>
      <c r="D8" s="16">
        <f>'Corr Matrix'!D27</f>
        <v>0.22354595063843236</v>
      </c>
      <c r="E8" s="16">
        <f>'Corr Matrix'!E27</f>
        <v>0.12213620567635361</v>
      </c>
      <c r="F8" s="16" t="str">
        <f>'Corr Matrix'!F27</f>
        <v/>
      </c>
      <c r="G8" s="16">
        <f>'Corr Matrix'!G27</f>
        <v>0.32812250845918567</v>
      </c>
      <c r="H8" s="16">
        <f>'Corr Matrix'!H27</f>
        <v>0.33497846542866544</v>
      </c>
      <c r="I8" s="16">
        <f>'Corr Matrix'!I27</f>
        <v>0.32375312941370243</v>
      </c>
      <c r="J8" s="16">
        <f>'Corr Matrix'!J27</f>
        <v>0.39243061425119613</v>
      </c>
      <c r="K8" s="16">
        <f>'Corr Matrix'!K27</f>
        <v>0.40114842546126966</v>
      </c>
      <c r="L8" s="16">
        <f>'Corr Matrix'!L27</f>
        <v>-1.5989428284488426E-2</v>
      </c>
      <c r="M8" s="16">
        <f>'Corr Matrix'!M27</f>
        <v>0.17765579361970019</v>
      </c>
      <c r="N8" s="16">
        <f>'Corr Matrix'!N27</f>
        <v>0.26425699416971937</v>
      </c>
      <c r="O8" s="16">
        <f>'Corr Matrix'!O27</f>
        <v>0.17212603820980249</v>
      </c>
      <c r="P8" s="16">
        <f>'Corr Matrix'!P27</f>
        <v>0.28774366556387404</v>
      </c>
      <c r="Q8" s="16">
        <f>'Corr Matrix'!Q27</f>
        <v>0.27863777225868774</v>
      </c>
      <c r="R8" s="16">
        <f>'Corr Matrix'!R27</f>
        <v>0.30794907733923194</v>
      </c>
      <c r="S8" s="16" t="str">
        <f>'Corr Matrix'!S27</f>
        <v/>
      </c>
      <c r="T8" s="16">
        <f>'Corr Matrix'!T27</f>
        <v>0.17949414294462812</v>
      </c>
      <c r="U8" s="16">
        <f>'Corr Matrix'!U27</f>
        <v>0.27979797138347728</v>
      </c>
      <c r="V8" s="16">
        <f>'Corr Matrix'!V27</f>
        <v>0.16046460791731432</v>
      </c>
      <c r="W8" s="16">
        <f>'Corr Matrix'!W27</f>
        <v>0.3602236717616018</v>
      </c>
      <c r="X8" s="16">
        <f>'Corr Matrix'!X27</f>
        <v>0.2854831985550263</v>
      </c>
      <c r="Y8" s="16">
        <f>'Corr Matrix'!Y27</f>
        <v>0.17062444010778685</v>
      </c>
      <c r="Z8" s="16" t="str">
        <f>'Corr Matrix'!Z27</f>
        <v/>
      </c>
      <c r="AA8" s="8"/>
    </row>
    <row r="9" spans="1:27" x14ac:dyDescent="0.25">
      <c r="A9" s="17" t="s">
        <v>39</v>
      </c>
      <c r="B9" s="18" cm="1">
        <f t="array" ref="B9">IFERROR(_FV(B2,"Beta"), "")</f>
        <v>1.1801999999999999</v>
      </c>
      <c r="C9" s="18" cm="1">
        <f t="array" ref="C9">IFERROR(_FV(C2,"Beta"), "")</f>
        <v>1.4298999999999999</v>
      </c>
      <c r="D9" s="18" cm="1">
        <f t="array" ref="D9">IFERROR(_FV(D2,"Beta"), "")</f>
        <v>0.9667</v>
      </c>
      <c r="E9" s="18" cm="1">
        <f t="array" ref="E9">IFERROR(_FV(E2,"Beta"), "")</f>
        <v>2.8771</v>
      </c>
      <c r="F9" s="18" cm="1">
        <f t="array" ref="F9">IFERROR(_FV(F2,"Beta"), "")</f>
        <v>1.1114999999999999</v>
      </c>
      <c r="G9" s="18" t="str" cm="1">
        <f t="array" ref="G9">IFERROR(_FV(G2,"Beta"), "")</f>
        <v/>
      </c>
      <c r="H9" s="18" cm="1">
        <f t="array" ref="H9">IFERROR(_FV(H2,"Beta"), "")</f>
        <v>1.361</v>
      </c>
      <c r="I9" s="18" cm="1">
        <f t="array" ref="I9">IFERROR(_FV(I2,"Beta"), "")</f>
        <v>0.95550000000000002</v>
      </c>
      <c r="J9" s="18" cm="1">
        <f t="array" ref="J9">IFERROR(_FV(J2,"Beta"), "")</f>
        <v>0.84770000000000001</v>
      </c>
      <c r="K9" s="18" cm="1">
        <f t="array" ref="K9">IFERROR(_FV(K2,"Beta"), "")</f>
        <v>1.0922000000000001</v>
      </c>
      <c r="L9" s="18" cm="1">
        <f t="array" ref="L9">IFERROR(_FV(L2,"Beta"), "")</f>
        <v>1.3526</v>
      </c>
      <c r="M9" s="18" cm="1">
        <f t="array" ref="M9">IFERROR(_FV(M2,"Beta"), "")</f>
        <v>1.006</v>
      </c>
      <c r="N9" s="18" cm="1">
        <f t="array" ref="N9">IFERROR(_FV(N2,"Beta"), "")</f>
        <v>1.7536</v>
      </c>
      <c r="O9" s="18" cm="1">
        <f t="array" ref="O9">IFERROR(_FV(O2,"Beta"), "")</f>
        <v>1.8568</v>
      </c>
      <c r="P9" s="18" cm="1">
        <f t="array" ref="P9">IFERROR(_FV(P2,"Beta"), "")</f>
        <v>1.4835</v>
      </c>
      <c r="Q9" s="18" cm="1">
        <f t="array" ref="Q9">IFERROR(_FV(Q2,"Beta"), "")</f>
        <v>1.2736000000000001</v>
      </c>
      <c r="R9" s="18" cm="1">
        <f t="array" ref="R9">IFERROR(_FV(R2,"Beta"), "")</f>
        <v>0.60419999999999996</v>
      </c>
      <c r="S9" s="18" cm="1">
        <f t="array" ref="S9">IFERROR(_FV(S2,"Beta"), "")</f>
        <v>1.7362</v>
      </c>
      <c r="T9" s="18" cm="1">
        <f t="array" ref="T9">IFERROR(_FV(T2,"Beta"), "")</f>
        <v>1.1474</v>
      </c>
      <c r="U9" s="18" cm="1">
        <f t="array" ref="U9">IFERROR(_FV(U2,"Beta"), "")</f>
        <v>1.1866000000000001</v>
      </c>
      <c r="V9" s="18" cm="1">
        <f t="array" ref="V9">IFERROR(_FV(V2,"Beta"), "")</f>
        <v>1.3148</v>
      </c>
      <c r="W9" s="18" cm="1">
        <f t="array" ref="W9">IFERROR(_FV(W2,"Beta"), "")</f>
        <v>1.1796</v>
      </c>
      <c r="X9" s="18" cm="1">
        <f t="array" ref="X9">IFERROR(_FV(X2,"Beta"), "")</f>
        <v>1.4436</v>
      </c>
      <c r="Y9" s="18" cm="1">
        <f t="array" ref="Y9">IFERROR(_FV(Y2,"Beta"), "")</f>
        <v>1.9363999999999999</v>
      </c>
      <c r="Z9" s="18" t="str" cm="1">
        <f t="array" ref="Z9">IFERROR(_FV(Z2,"Beta"), "")</f>
        <v/>
      </c>
      <c r="AA9" s="19">
        <f>AVERAGE(B9:Z9)</f>
        <v>1.3520304347826089</v>
      </c>
    </row>
    <row r="11" spans="1:27" x14ac:dyDescent="0.25">
      <c r="A11" s="8" t="s">
        <v>25</v>
      </c>
      <c r="B11" s="8" t="s">
        <v>0</v>
      </c>
      <c r="C11" s="8" t="s">
        <v>1</v>
      </c>
      <c r="D11" s="8" t="s">
        <v>2</v>
      </c>
      <c r="E11" s="8" t="s">
        <v>3</v>
      </c>
      <c r="F11" s="8" t="s">
        <v>4</v>
      </c>
      <c r="G11" s="8" t="s">
        <v>5</v>
      </c>
      <c r="H11" s="20" t="s">
        <v>6</v>
      </c>
      <c r="I11" s="20" t="s">
        <v>7</v>
      </c>
      <c r="J11" s="20" t="s">
        <v>8</v>
      </c>
      <c r="K11" s="20" t="s">
        <v>9</v>
      </c>
      <c r="L11" s="20" t="s">
        <v>10</v>
      </c>
      <c r="M11" s="20" t="s">
        <v>11</v>
      </c>
      <c r="N11" s="20" t="s">
        <v>12</v>
      </c>
      <c r="O11" s="20" t="s">
        <v>13</v>
      </c>
      <c r="P11" s="20" t="s">
        <v>14</v>
      </c>
      <c r="Q11" s="20" t="s">
        <v>15</v>
      </c>
      <c r="R11" s="20" t="s">
        <v>16</v>
      </c>
      <c r="S11" s="20" t="s">
        <v>17</v>
      </c>
      <c r="T11" s="20" t="s">
        <v>18</v>
      </c>
      <c r="U11" s="20" t="s">
        <v>19</v>
      </c>
      <c r="V11" s="20" t="s">
        <v>20</v>
      </c>
      <c r="W11" s="20" t="s">
        <v>21</v>
      </c>
      <c r="X11" s="20" t="s">
        <v>22</v>
      </c>
      <c r="Y11" s="20" t="s">
        <v>23</v>
      </c>
      <c r="Z11" s="20" t="s">
        <v>24</v>
      </c>
      <c r="AA11" s="20" t="s">
        <v>40</v>
      </c>
    </row>
    <row r="12" spans="1:27" x14ac:dyDescent="0.25">
      <c r="A12" s="8">
        <v>2012</v>
      </c>
      <c r="B12" s="13">
        <v>0.314</v>
      </c>
      <c r="C12" s="13">
        <v>2.7400000000000001E-2</v>
      </c>
      <c r="D12" s="13">
        <v>0.1103</v>
      </c>
      <c r="E12" s="13">
        <v>0.1265</v>
      </c>
      <c r="F12" s="13">
        <v>0</v>
      </c>
      <c r="G12" s="13">
        <v>7.9799999999999996E-2</v>
      </c>
      <c r="H12" s="13">
        <v>0</v>
      </c>
      <c r="I12" s="13">
        <v>0.38550000000000001</v>
      </c>
      <c r="J12" s="13">
        <v>4.9000000000000002E-2</v>
      </c>
      <c r="K12" s="13">
        <v>0.32240000000000002</v>
      </c>
      <c r="L12" s="13">
        <v>0</v>
      </c>
      <c r="M12" s="13">
        <v>0.1963</v>
      </c>
      <c r="N12" s="13">
        <v>-8.6800000000000002E-2</v>
      </c>
      <c r="O12" s="13">
        <v>0</v>
      </c>
      <c r="P12" s="13">
        <v>0</v>
      </c>
      <c r="Q12" s="13">
        <v>0.13089999999999999</v>
      </c>
      <c r="R12" s="13">
        <v>0.18740000000000001</v>
      </c>
      <c r="S12" s="13">
        <v>0</v>
      </c>
      <c r="T12" s="13">
        <v>0</v>
      </c>
      <c r="U12" s="13">
        <v>0.1704</v>
      </c>
      <c r="V12" s="13">
        <v>0</v>
      </c>
      <c r="W12" s="13">
        <v>0.1867</v>
      </c>
      <c r="X12" s="13">
        <v>0.40200000000000002</v>
      </c>
      <c r="Y12" s="13">
        <v>0.62090000000000001</v>
      </c>
      <c r="Z12" s="13">
        <v>0</v>
      </c>
      <c r="AA12" s="21">
        <f>AVERAGE(B12:Z12)</f>
        <v>0.12890800000000002</v>
      </c>
    </row>
    <row r="13" spans="1:27" x14ac:dyDescent="0.25">
      <c r="A13" s="8">
        <v>2013</v>
      </c>
      <c r="B13" s="13">
        <v>5.4199999999999998E-2</v>
      </c>
      <c r="C13" s="13">
        <v>0.81120000000000003</v>
      </c>
      <c r="D13" s="13">
        <v>-0.1303</v>
      </c>
      <c r="E13" s="13">
        <v>9.2499999999999999E-2</v>
      </c>
      <c r="F13" s="13">
        <v>0</v>
      </c>
      <c r="G13" s="13">
        <v>0.32390000000000002</v>
      </c>
      <c r="H13" s="13">
        <v>1.0529999999999999</v>
      </c>
      <c r="I13" s="13">
        <v>1.0768</v>
      </c>
      <c r="J13" s="13">
        <v>0.47970000000000002</v>
      </c>
      <c r="K13" s="13">
        <v>0.33</v>
      </c>
      <c r="L13" s="13">
        <v>0</v>
      </c>
      <c r="M13" s="13">
        <v>0.83979999999999999</v>
      </c>
      <c r="N13" s="13">
        <v>0.16880000000000001</v>
      </c>
      <c r="O13" s="13">
        <v>0</v>
      </c>
      <c r="P13" s="13">
        <v>0.45250000000000001</v>
      </c>
      <c r="Q13" s="13">
        <v>0.20030000000000001</v>
      </c>
      <c r="R13" s="13">
        <v>-2.86E-2</v>
      </c>
      <c r="S13" s="13">
        <v>0</v>
      </c>
      <c r="T13" s="13">
        <v>0</v>
      </c>
      <c r="U13" s="13">
        <v>0.27439999999999998</v>
      </c>
      <c r="V13" s="13">
        <v>0</v>
      </c>
      <c r="W13" s="13">
        <v>0.33629999999999999</v>
      </c>
      <c r="X13" s="13">
        <v>0.67520000000000002</v>
      </c>
      <c r="Y13" s="13">
        <v>0.47710000000000002</v>
      </c>
      <c r="Z13" s="13">
        <v>0</v>
      </c>
      <c r="AA13" s="21">
        <f t="shared" ref="AA13:AA21" si="1">AVERAGE(B13:Z13)</f>
        <v>0.29947200000000002</v>
      </c>
    </row>
    <row r="14" spans="1:27" x14ac:dyDescent="0.25">
      <c r="A14" s="8">
        <v>2014</v>
      </c>
      <c r="B14" s="13">
        <v>0.37719999999999998</v>
      </c>
      <c r="C14" s="13">
        <v>-4.7699999999999999E-2</v>
      </c>
      <c r="D14" s="13">
        <v>-0.30620000000000003</v>
      </c>
      <c r="E14" s="13">
        <v>0.1285</v>
      </c>
      <c r="F14" s="13">
        <v>0</v>
      </c>
      <c r="G14" s="13">
        <v>8.9599999999999999E-2</v>
      </c>
      <c r="H14" s="13">
        <v>0.42759999999999998</v>
      </c>
      <c r="I14" s="13">
        <v>0.24940000000000001</v>
      </c>
      <c r="J14" s="13">
        <v>-0.29049999999999998</v>
      </c>
      <c r="K14" s="13">
        <v>7.0099999999999996E-2</v>
      </c>
      <c r="L14" s="13">
        <v>0</v>
      </c>
      <c r="M14" s="13">
        <v>1.2463</v>
      </c>
      <c r="N14" s="13">
        <v>0.22939999999999999</v>
      </c>
      <c r="O14" s="13">
        <v>-4.07E-2</v>
      </c>
      <c r="P14" s="13">
        <v>-7.0400000000000004E-2</v>
      </c>
      <c r="Q14" s="13">
        <v>1.1000000000000001E-3</v>
      </c>
      <c r="R14" s="13">
        <v>-0.18379999999999999</v>
      </c>
      <c r="S14" s="13">
        <v>0</v>
      </c>
      <c r="T14" s="13">
        <v>0</v>
      </c>
      <c r="U14" s="13">
        <v>7.1499999999999994E-2</v>
      </c>
      <c r="V14" s="13">
        <v>0</v>
      </c>
      <c r="W14" s="13">
        <v>0.41820000000000002</v>
      </c>
      <c r="X14" s="13">
        <v>-0.1318</v>
      </c>
      <c r="Y14" s="13">
        <v>-1.7899999999999999E-2</v>
      </c>
      <c r="Z14" s="13">
        <v>0</v>
      </c>
      <c r="AA14" s="21">
        <f t="shared" si="1"/>
        <v>8.8795999999999986E-2</v>
      </c>
    </row>
    <row r="15" spans="1:27" x14ac:dyDescent="0.25">
      <c r="A15" s="8">
        <v>2015</v>
      </c>
      <c r="B15" s="13">
        <v>-4.6399999999999997E-2</v>
      </c>
      <c r="C15" s="13">
        <v>0.1124</v>
      </c>
      <c r="D15" s="13">
        <v>-0.4556</v>
      </c>
      <c r="E15" s="13">
        <v>0.2019</v>
      </c>
      <c r="F15" s="13">
        <v>0</v>
      </c>
      <c r="G15" s="13">
        <v>-0.2918</v>
      </c>
      <c r="H15" s="13">
        <v>0.34150000000000003</v>
      </c>
      <c r="I15" s="13">
        <v>0.128</v>
      </c>
      <c r="J15" s="13">
        <v>-6.13E-2</v>
      </c>
      <c r="K15" s="13">
        <v>5.5100000000000003E-2</v>
      </c>
      <c r="L15" s="13">
        <v>0</v>
      </c>
      <c r="M15" s="13">
        <v>1.7500000000000002E-2</v>
      </c>
      <c r="N15" s="13">
        <v>-3.2599999999999997E-2</v>
      </c>
      <c r="O15" s="13">
        <v>-0.63200000000000001</v>
      </c>
      <c r="P15" s="13">
        <v>0.1409</v>
      </c>
      <c r="Q15" s="13">
        <v>-0.32750000000000001</v>
      </c>
      <c r="R15" s="13">
        <v>-0.36780000000000002</v>
      </c>
      <c r="S15" s="13">
        <v>0</v>
      </c>
      <c r="T15" s="13">
        <v>0</v>
      </c>
      <c r="U15" s="13">
        <v>4.9200000000000001E-2</v>
      </c>
      <c r="V15" s="13">
        <v>0</v>
      </c>
      <c r="W15" s="13">
        <v>-0.34360000000000002</v>
      </c>
      <c r="X15" s="13">
        <v>-0.1484</v>
      </c>
      <c r="Y15" s="13">
        <v>0.42849999999999999</v>
      </c>
      <c r="Z15" s="13">
        <v>0</v>
      </c>
      <c r="AA15" s="21">
        <f t="shared" si="1"/>
        <v>-4.9280000000000011E-2</v>
      </c>
    </row>
    <row r="16" spans="1:27" x14ac:dyDescent="0.25">
      <c r="A16" s="8">
        <v>2016</v>
      </c>
      <c r="B16" s="13">
        <v>0.1003</v>
      </c>
      <c r="C16" s="13">
        <v>7.6700000000000004E-2</v>
      </c>
      <c r="D16" s="13">
        <v>0.38900000000000001</v>
      </c>
      <c r="E16" s="13">
        <v>-4.4400000000000002E-2</v>
      </c>
      <c r="F16" s="13">
        <v>0</v>
      </c>
      <c r="G16" s="13">
        <v>5.7099999999999998E-2</v>
      </c>
      <c r="H16" s="13">
        <v>9.9299999999999999E-2</v>
      </c>
      <c r="I16" s="13">
        <v>0.45200000000000001</v>
      </c>
      <c r="J16" s="13">
        <v>0.35880000000000001</v>
      </c>
      <c r="K16" s="13">
        <v>0.30680000000000002</v>
      </c>
      <c r="L16" s="13">
        <v>0</v>
      </c>
      <c r="M16" s="13">
        <v>0.1575</v>
      </c>
      <c r="N16" s="13">
        <v>0.30199999999999999</v>
      </c>
      <c r="O16" s="13">
        <v>0.378</v>
      </c>
      <c r="P16" s="13">
        <v>5.6399999999999999E-2</v>
      </c>
      <c r="Q16" s="13">
        <v>0.3044</v>
      </c>
      <c r="R16" s="13">
        <v>0.32069999999999999</v>
      </c>
      <c r="S16" s="13">
        <v>0</v>
      </c>
      <c r="T16" s="13">
        <v>0</v>
      </c>
      <c r="U16" s="13">
        <v>0.29049999999999998</v>
      </c>
      <c r="V16" s="13">
        <v>0</v>
      </c>
      <c r="W16" s="13">
        <v>0.32579999999999998</v>
      </c>
      <c r="X16" s="13">
        <v>0.34989999999999999</v>
      </c>
      <c r="Y16" s="13">
        <v>-3.3799999999999997E-2</v>
      </c>
      <c r="Z16" s="13">
        <v>0</v>
      </c>
      <c r="AA16" s="21">
        <f t="shared" si="1"/>
        <v>0.16988</v>
      </c>
    </row>
    <row r="17" spans="1:27" x14ac:dyDescent="0.25">
      <c r="A17" s="8">
        <v>2017</v>
      </c>
      <c r="B17" s="13">
        <v>0.46110000000000001</v>
      </c>
      <c r="C17" s="13">
        <v>0.89429999999999998</v>
      </c>
      <c r="D17" s="13">
        <v>0.28539999999999999</v>
      </c>
      <c r="E17" s="13">
        <v>0.27489999999999998</v>
      </c>
      <c r="F17" s="13">
        <v>0</v>
      </c>
      <c r="G17" s="13">
        <v>-1.9599999999999999E-2</v>
      </c>
      <c r="H17" s="13">
        <v>0.53380000000000005</v>
      </c>
      <c r="I17" s="13">
        <v>0.2797</v>
      </c>
      <c r="J17" s="13">
        <v>0.15720000000000001</v>
      </c>
      <c r="K17" s="13">
        <v>0.23930000000000001</v>
      </c>
      <c r="L17" s="13">
        <v>0</v>
      </c>
      <c r="M17" s="13">
        <v>0.31319999999999998</v>
      </c>
      <c r="N17" s="13">
        <v>0.6411</v>
      </c>
      <c r="O17" s="13">
        <v>-0.36709999999999998</v>
      </c>
      <c r="P17" s="13">
        <v>0.1706</v>
      </c>
      <c r="Q17" s="13">
        <v>-1.8100000000000002E-2</v>
      </c>
      <c r="R17" s="13">
        <v>0.37619999999999998</v>
      </c>
      <c r="S17" s="13">
        <v>0</v>
      </c>
      <c r="T17" s="13">
        <v>0</v>
      </c>
      <c r="U17" s="13">
        <v>0.44819999999999999</v>
      </c>
      <c r="V17" s="13">
        <v>3.7514450867052025</v>
      </c>
      <c r="W17" s="13">
        <v>0.29339999999999999</v>
      </c>
      <c r="X17" s="13">
        <v>-7.2599999999999998E-2</v>
      </c>
      <c r="Y17" s="13">
        <v>0.3453</v>
      </c>
      <c r="Z17" s="13">
        <v>0</v>
      </c>
      <c r="AA17" s="21">
        <f t="shared" si="1"/>
        <v>0.35950980346820816</v>
      </c>
    </row>
    <row r="18" spans="1:27" x14ac:dyDescent="0.25">
      <c r="A18" s="8">
        <v>2018</v>
      </c>
      <c r="B18" s="13">
        <v>-6.7900000000000002E-2</v>
      </c>
      <c r="C18" s="13">
        <v>9.3600000000000003E-2</v>
      </c>
      <c r="D18" s="13">
        <v>0.05</v>
      </c>
      <c r="E18" s="13">
        <v>-0.25719999999999998</v>
      </c>
      <c r="F18" s="13">
        <v>0</v>
      </c>
      <c r="G18" s="13">
        <v>-7.2400000000000006E-2</v>
      </c>
      <c r="H18" s="13">
        <v>-0.2571</v>
      </c>
      <c r="I18" s="13">
        <v>-0.19259999999999999</v>
      </c>
      <c r="J18" s="13">
        <v>-0.1137</v>
      </c>
      <c r="K18" s="13">
        <v>-8.72E-2</v>
      </c>
      <c r="L18" s="13">
        <v>0</v>
      </c>
      <c r="M18" s="13">
        <v>-0.2898</v>
      </c>
      <c r="N18" s="13">
        <v>-0.21160000000000001</v>
      </c>
      <c r="O18" s="13">
        <v>-8.43E-2</v>
      </c>
      <c r="P18" s="13">
        <v>-0.14829999999999999</v>
      </c>
      <c r="Q18" s="13">
        <v>-0.1111</v>
      </c>
      <c r="R18" s="13">
        <v>-8.4099999999999994E-2</v>
      </c>
      <c r="S18" s="13">
        <v>0</v>
      </c>
      <c r="T18" s="13">
        <v>-0.62290000000000001</v>
      </c>
      <c r="U18" s="13">
        <v>-1.17E-2</v>
      </c>
      <c r="V18" s="13">
        <v>-0.67153284671532854</v>
      </c>
      <c r="W18" s="13">
        <v>3.0800000000000001E-2</v>
      </c>
      <c r="X18" s="13">
        <v>-0.25900000000000001</v>
      </c>
      <c r="Y18" s="13">
        <v>-0.18429999999999999</v>
      </c>
      <c r="Z18" s="13">
        <v>0</v>
      </c>
      <c r="AA18" s="21">
        <f t="shared" si="1"/>
        <v>-0.14209331386861312</v>
      </c>
    </row>
    <row r="19" spans="1:27" x14ac:dyDescent="0.25">
      <c r="A19" s="8">
        <v>2019</v>
      </c>
      <c r="B19" s="13">
        <v>0.86160000000000003</v>
      </c>
      <c r="C19" s="13">
        <v>1.01E-2</v>
      </c>
      <c r="D19" s="13">
        <v>0.13289999999999999</v>
      </c>
      <c r="E19" s="13">
        <v>3.1E-2</v>
      </c>
      <c r="F19" s="13">
        <v>0</v>
      </c>
      <c r="G19" s="13">
        <v>0.1452</v>
      </c>
      <c r="H19" s="13">
        <v>0.56569999999999998</v>
      </c>
      <c r="I19" s="13">
        <v>0.31830000000000003</v>
      </c>
      <c r="J19" s="13">
        <v>0.53659999999999997</v>
      </c>
      <c r="K19" s="13">
        <v>0.42799999999999999</v>
      </c>
      <c r="L19" s="13">
        <v>0</v>
      </c>
      <c r="M19" s="13">
        <v>0.16139999999999999</v>
      </c>
      <c r="N19" s="13">
        <v>0.47670000000000001</v>
      </c>
      <c r="O19" s="13">
        <v>-5.7200000000000001E-2</v>
      </c>
      <c r="P19" s="13">
        <v>0.29320000000000002</v>
      </c>
      <c r="Q19" s="13">
        <v>0.55030000000000001</v>
      </c>
      <c r="R19" s="13">
        <v>0.22439999999999999</v>
      </c>
      <c r="S19" s="13">
        <v>0</v>
      </c>
      <c r="T19" s="13">
        <v>1.9637</v>
      </c>
      <c r="U19" s="13">
        <v>0.65239999999999998</v>
      </c>
      <c r="V19" s="13">
        <v>7.4074074074074139E-2</v>
      </c>
      <c r="W19" s="13">
        <v>0.30790000000000001</v>
      </c>
      <c r="X19" s="13">
        <v>-0.04</v>
      </c>
      <c r="Y19" s="13">
        <v>0.2492</v>
      </c>
      <c r="Z19" s="13">
        <v>0</v>
      </c>
      <c r="AA19" s="21">
        <f t="shared" si="1"/>
        <v>0.31541896296296301</v>
      </c>
    </row>
    <row r="20" spans="1:27" x14ac:dyDescent="0.25">
      <c r="A20" s="8">
        <v>2020</v>
      </c>
      <c r="B20" s="13">
        <v>0.8075</v>
      </c>
      <c r="C20" s="13">
        <v>-0.34289999999999998</v>
      </c>
      <c r="D20" s="13">
        <v>0.1943</v>
      </c>
      <c r="E20" s="13">
        <v>-0.57389999999999997</v>
      </c>
      <c r="F20" s="13">
        <v>0</v>
      </c>
      <c r="G20" s="13">
        <v>-0.30430000000000001</v>
      </c>
      <c r="H20" s="13">
        <v>0.33090000000000003</v>
      </c>
      <c r="I20" s="13">
        <v>-0.32050000000000001</v>
      </c>
      <c r="J20" s="13">
        <v>0.21299999999999999</v>
      </c>
      <c r="K20" s="13">
        <v>-8.8499999999999995E-2</v>
      </c>
      <c r="L20" s="13">
        <v>2.9590000000000001</v>
      </c>
      <c r="M20" s="13">
        <v>-0.13650000000000001</v>
      </c>
      <c r="N20" s="13">
        <v>0.34250000000000003</v>
      </c>
      <c r="O20" s="13">
        <v>-0.55410000000000004</v>
      </c>
      <c r="P20" s="13">
        <v>-0.37219999999999998</v>
      </c>
      <c r="Q20" s="13">
        <v>0.72660000000000002</v>
      </c>
      <c r="R20" s="13">
        <v>0.26719999999999999</v>
      </c>
      <c r="S20" s="13">
        <v>0</v>
      </c>
      <c r="T20" s="13">
        <v>2.0661</v>
      </c>
      <c r="U20" s="13">
        <v>0.86240000000000006</v>
      </c>
      <c r="V20" s="13">
        <v>2.5068965517241377</v>
      </c>
      <c r="W20" s="13">
        <v>0.1517</v>
      </c>
      <c r="X20" s="13">
        <v>-0.11219999999999999</v>
      </c>
      <c r="Y20" s="13">
        <v>-0.39589999999999997</v>
      </c>
      <c r="Z20" s="13">
        <v>0</v>
      </c>
      <c r="AA20" s="21">
        <f t="shared" si="1"/>
        <v>0.32908386206896556</v>
      </c>
    </row>
    <row r="21" spans="1:27" x14ac:dyDescent="0.25">
      <c r="A21" s="8">
        <v>2021</v>
      </c>
      <c r="B21" s="13">
        <v>0.3382</v>
      </c>
      <c r="C21" s="13">
        <v>-5.9499999999999997E-2</v>
      </c>
      <c r="D21" s="13">
        <v>-7.6399999999999996E-2</v>
      </c>
      <c r="E21" s="13">
        <v>-7.1099999999999997E-2</v>
      </c>
      <c r="F21" s="13">
        <v>0</v>
      </c>
      <c r="G21" s="13">
        <v>0.121</v>
      </c>
      <c r="H21" s="13">
        <v>0.23130000000000001</v>
      </c>
      <c r="I21" s="13">
        <v>9.5399999999999999E-2</v>
      </c>
      <c r="J21" s="13">
        <v>0.27779999999999999</v>
      </c>
      <c r="K21" s="13">
        <v>0.2462</v>
      </c>
      <c r="L21" s="13">
        <v>1.3203</v>
      </c>
      <c r="M21" s="13">
        <v>-8.09E-2</v>
      </c>
      <c r="N21" s="13">
        <v>1.0751999999999999</v>
      </c>
      <c r="O21" s="13">
        <v>0.2</v>
      </c>
      <c r="P21" s="13">
        <v>3.5999999999999997E-2</v>
      </c>
      <c r="Q21" s="13">
        <v>0.20039999999999999</v>
      </c>
      <c r="R21" s="13">
        <v>-0.1101</v>
      </c>
      <c r="S21" s="13">
        <v>0</v>
      </c>
      <c r="T21" s="13">
        <v>-6.0699999999999997E-2</v>
      </c>
      <c r="U21" s="13">
        <v>0.42149999999999999</v>
      </c>
      <c r="V21" s="13">
        <v>0.16125860373647982</v>
      </c>
      <c r="W21" s="13">
        <v>0.2099</v>
      </c>
      <c r="X21" s="13">
        <v>-0.19</v>
      </c>
      <c r="Y21" s="13">
        <v>0.32769999999999999</v>
      </c>
      <c r="Z21" s="13">
        <v>0</v>
      </c>
      <c r="AA21" s="21">
        <f t="shared" si="1"/>
        <v>0.18453834414945916</v>
      </c>
    </row>
    <row r="24" spans="1:27" x14ac:dyDescent="0.25">
      <c r="B24" s="9" t="s">
        <v>51</v>
      </c>
    </row>
    <row r="25" spans="1:27" ht="15.75" thickBot="1" x14ac:dyDescent="0.3">
      <c r="A25" s="12" t="s">
        <v>32</v>
      </c>
      <c r="B25" s="11">
        <v>330339.65999999997</v>
      </c>
    </row>
    <row r="26" spans="1:27" ht="15.75" thickBot="1" x14ac:dyDescent="0.3">
      <c r="A26" s="12" t="s">
        <v>33</v>
      </c>
      <c r="B26" s="10" t="s">
        <v>35</v>
      </c>
      <c r="G26" s="2"/>
      <c r="H26" s="2"/>
      <c r="I26" s="2"/>
      <c r="J26" s="2"/>
      <c r="K26" s="2"/>
      <c r="L26" s="2"/>
      <c r="M26" s="1"/>
    </row>
    <row r="27" spans="1:27" ht="15.75" thickBot="1" x14ac:dyDescent="0.3">
      <c r="A27" s="5"/>
      <c r="G27" s="2"/>
      <c r="H27" s="2"/>
      <c r="I27" s="2"/>
      <c r="J27" s="2"/>
      <c r="K27" s="2"/>
      <c r="L27" s="2"/>
      <c r="M27" s="1"/>
    </row>
    <row r="28" spans="1:27" ht="15.75" thickBot="1" x14ac:dyDescent="0.3">
      <c r="A28" s="9" t="s">
        <v>41</v>
      </c>
      <c r="B28" s="9" t="s">
        <v>31</v>
      </c>
      <c r="C28" s="9" t="s">
        <v>34</v>
      </c>
      <c r="D28" s="27" t="s">
        <v>52</v>
      </c>
      <c r="G28" s="2"/>
      <c r="H28" s="2"/>
      <c r="I28" s="2"/>
      <c r="J28" s="2"/>
      <c r="K28" s="2"/>
      <c r="L28" s="2"/>
      <c r="M28" s="3"/>
    </row>
    <row r="29" spans="1:27" ht="15.75" thickBot="1" x14ac:dyDescent="0.3">
      <c r="A29" s="9" t="s">
        <v>42</v>
      </c>
      <c r="B29" s="9">
        <v>-2.3260000000000001</v>
      </c>
      <c r="C29" s="26">
        <f>$AA$4-(B29*$AA$5)*$B$25</f>
        <v>191877.41604282189</v>
      </c>
      <c r="D29" s="28">
        <v>0.01</v>
      </c>
      <c r="G29" s="2"/>
      <c r="H29" s="2"/>
      <c r="I29" s="2"/>
      <c r="J29" s="2"/>
      <c r="K29" s="2"/>
      <c r="L29" s="2"/>
      <c r="M29" s="1"/>
    </row>
    <row r="30" spans="1:27" x14ac:dyDescent="0.25">
      <c r="A30" s="9" t="s">
        <v>43</v>
      </c>
      <c r="B30" s="9">
        <v>-1.645</v>
      </c>
      <c r="C30" s="25">
        <f>$AA$4-(B30*$AA$5)*$B$25</f>
        <v>135700.09350405933</v>
      </c>
      <c r="D30" s="28">
        <v>0.05</v>
      </c>
      <c r="G30" s="2"/>
      <c r="H30" s="2"/>
      <c r="I30" s="2"/>
      <c r="J30" s="2"/>
      <c r="K30" s="2"/>
      <c r="L30" s="2"/>
      <c r="M30" s="1"/>
    </row>
    <row r="31" spans="1:27" x14ac:dyDescent="0.25">
      <c r="A31" s="9" t="s">
        <v>44</v>
      </c>
      <c r="B31" s="9">
        <v>-1.282</v>
      </c>
      <c r="C31" s="24">
        <f>$AA$4-(B31*$AA$5)*$B$25</f>
        <v>105755.35329617267</v>
      </c>
      <c r="D31" s="28">
        <v>0.1</v>
      </c>
    </row>
    <row r="32" spans="1:27" x14ac:dyDescent="0.25">
      <c r="A32" s="9" t="s">
        <v>45</v>
      </c>
      <c r="B32" s="9">
        <v>-0.67500000000000004</v>
      </c>
      <c r="C32" s="23">
        <f>$AA$4-(B32*$AA$5)*$B$25</f>
        <v>55682.468155161121</v>
      </c>
      <c r="D32" s="28">
        <v>0.25</v>
      </c>
    </row>
    <row r="33" spans="1:4" x14ac:dyDescent="0.25">
      <c r="A33" s="9" t="s">
        <v>46</v>
      </c>
      <c r="B33" s="9">
        <v>0</v>
      </c>
      <c r="C33" s="22">
        <f>$AA$4-(B33*$AA$5)*$B$25</f>
        <v>0.1</v>
      </c>
      <c r="D33" s="28">
        <v>0.5</v>
      </c>
    </row>
    <row r="34" spans="1:4" x14ac:dyDescent="0.25">
      <c r="A34" s="9" t="s">
        <v>47</v>
      </c>
      <c r="B34" s="9">
        <v>0.67500000000000004</v>
      </c>
      <c r="C34" s="23">
        <f>$AA$4-(B34*$AA$5)*$B$25</f>
        <v>-55682.268155161124</v>
      </c>
      <c r="D34" s="28">
        <v>0.25</v>
      </c>
    </row>
    <row r="35" spans="1:4" x14ac:dyDescent="0.25">
      <c r="A35" s="9" t="s">
        <v>48</v>
      </c>
      <c r="B35" s="9">
        <v>1.282</v>
      </c>
      <c r="C35" s="24">
        <f>$AA$4-(B35*$AA$5)*$B$25</f>
        <v>-105755.15329617266</v>
      </c>
      <c r="D35" s="28">
        <v>0.1</v>
      </c>
    </row>
    <row r="36" spans="1:4" x14ac:dyDescent="0.25">
      <c r="A36" s="9" t="s">
        <v>49</v>
      </c>
      <c r="B36" s="9">
        <v>1.645</v>
      </c>
      <c r="C36" s="25">
        <f>$AA$4-(B36*$AA$5)*$B$25</f>
        <v>-135699.89350405932</v>
      </c>
      <c r="D36" s="28">
        <v>0.05</v>
      </c>
    </row>
    <row r="37" spans="1:4" x14ac:dyDescent="0.25">
      <c r="A37" s="9" t="s">
        <v>50</v>
      </c>
      <c r="B37" s="9">
        <v>2.3260000000000001</v>
      </c>
      <c r="C37" s="26">
        <f>$AA$4-(B37*$AA$5)*$B$25</f>
        <v>-191877.21604282188</v>
      </c>
      <c r="D37" s="28">
        <v>0.01</v>
      </c>
    </row>
  </sheetData>
  <conditionalFormatting sqref="B9:AA9">
    <cfRule type="cellIs" dxfId="3" priority="1" operator="lessThan">
      <formula>1.01</formula>
    </cfRule>
    <cfRule type="cellIs" dxfId="2" priority="2" operator="between">
      <formula>1.1</formula>
      <formula>1.3</formula>
    </cfRule>
    <cfRule type="cellIs" dxfId="1" priority="3" operator="greaterThan">
      <formula>1.3</formula>
    </cfRule>
    <cfRule type="cellIs" dxfId="0" priority="4" operator="greaterThan">
      <formula>1.5</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898AD-7F7D-44C6-8062-9F622C578601}">
  <dimension ref="A1:AA27"/>
  <sheetViews>
    <sheetView zoomScale="70" zoomScaleNormal="70" workbookViewId="0">
      <selection activeCell="AA27" sqref="AA27"/>
    </sheetView>
  </sheetViews>
  <sheetFormatPr defaultRowHeight="15" x14ac:dyDescent="0.25"/>
  <sheetData>
    <row r="1" spans="1:27" x14ac:dyDescent="0.25">
      <c r="B1" t="s">
        <v>0</v>
      </c>
      <c r="C1" t="s">
        <v>1</v>
      </c>
      <c r="D1" t="s">
        <v>2</v>
      </c>
      <c r="E1" t="s">
        <v>3</v>
      </c>
      <c r="F1" t="s">
        <v>4</v>
      </c>
      <c r="G1"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36</v>
      </c>
    </row>
    <row r="2" spans="1:27" x14ac:dyDescent="0.25">
      <c r="A2" t="s">
        <v>0</v>
      </c>
      <c r="B2">
        <f>IFERROR(CORREL(VaR!$B$12:$B$21,VaR!$B$12:$B$21),"")</f>
        <v>0.99999999999999989</v>
      </c>
      <c r="C2">
        <f>IFERROR(CORREL(VaR!$B$12:$B$21,VaR!C12:C21),"")</f>
        <v>-0.30596492280270715</v>
      </c>
      <c r="D2">
        <f>IFERROR(CORREL(VaR!$B$12:$B$21,VaR!D12:D21),"")</f>
        <v>0.36765234793009482</v>
      </c>
      <c r="E2">
        <f>IFERROR(CORREL(VaR!$B$12:$B$21,VaR!E12:E21),"")</f>
        <v>-0.28385839047639705</v>
      </c>
      <c r="F2" t="str">
        <f>IFERROR(CORREL(VaR!$B$12:$B$21,VaR!F12:F21),"")</f>
        <v/>
      </c>
      <c r="G2">
        <f>IFERROR(CORREL(VaR!$B$12:$B$21,VaR!G12:G21),"")</f>
        <v>-5.1260464974456042E-2</v>
      </c>
      <c r="H2">
        <f>IFERROR(CORREL(VaR!$B$12:$B$21,VaR!H12:H21),"")</f>
        <v>0.23347540512262938</v>
      </c>
      <c r="I2">
        <f>IFERROR(CORREL(VaR!$B$12:$B$21,VaR!I12:I21),"")</f>
        <v>-0.25753766404320377</v>
      </c>
      <c r="J2">
        <f>IFERROR(CORREL(VaR!$B$12:$B$21,VaR!J12:J21),"")</f>
        <v>0.33862595417612673</v>
      </c>
      <c r="K2">
        <f>IFERROR(CORREL(VaR!$B$12:$B$21,VaR!K12:K21),"")</f>
        <v>0.16344185507606204</v>
      </c>
      <c r="L2">
        <f>IFERROR(CORREL(VaR!$B$12:$B$21,VaR!L12:L21),"")</f>
        <v>0.50891906861779435</v>
      </c>
      <c r="M2">
        <f>IFERROR(CORREL(VaR!$B$12:$B$21,VaR!M12:M21),"")</f>
        <v>-1.3161034417077661E-2</v>
      </c>
      <c r="N2">
        <f>IFERROR(CORREL(VaR!$B$12:$B$21,VaR!N12:N21),"")</f>
        <v>0.47757076227928902</v>
      </c>
      <c r="O2">
        <f>IFERROR(CORREL(VaR!$B$12:$B$21,VaR!O12:O21),"")</f>
        <v>-0.18326873533376004</v>
      </c>
      <c r="P2">
        <f>IFERROR(CORREL(VaR!$B$12:$B$21,VaR!P12:P21),"")</f>
        <v>-0.19009385481382782</v>
      </c>
      <c r="Q2">
        <f>IFERROR(CORREL(VaR!$B$12:$B$21,VaR!Q12:Q21),"")</f>
        <v>0.76361629777495488</v>
      </c>
      <c r="R2">
        <f>IFERROR(CORREL(VaR!$B$12:$B$21,VaR!R12:R21),"")</f>
        <v>0.54315001281663344</v>
      </c>
      <c r="S2" t="str">
        <f>IFERROR(CORREL(VaR!$B$12:$B$21,VaR!S12:S21),"")</f>
        <v/>
      </c>
      <c r="T2">
        <f>IFERROR(CORREL(VaR!$B$12:$B$21,VaR!T12:T21),"")</f>
        <v>0.86820164183418136</v>
      </c>
      <c r="U2">
        <f>IFERROR(CORREL(VaR!$B$12:$B$21,VaR!U12:U21),"")</f>
        <v>0.85066395055916555</v>
      </c>
      <c r="V2">
        <f>IFERROR(CORREL(VaR!$B$12:$B$21,VaR!V12:V21),"")</f>
        <v>0.50258179744796061</v>
      </c>
      <c r="W2">
        <f>IFERROR(CORREL(VaR!$B$12:$B$21,VaR!W12:W21),"")</f>
        <v>0.40853368485478514</v>
      </c>
      <c r="X2">
        <f>IFERROR(CORREL(VaR!$B$12:$B$21,VaR!X12:X21),"")</f>
        <v>-0.21949749581749717</v>
      </c>
      <c r="Y2">
        <f>IFERROR(CORREL(VaR!$B$12:$B$21,VaR!Y12:Y21),"")</f>
        <v>-0.22349899636942908</v>
      </c>
      <c r="Z2" t="str">
        <f>IFERROR(CORREL(VaR!$B$12:$B$21,VaR!Z12:Z21),"")</f>
        <v/>
      </c>
      <c r="AA2">
        <f>IFERROR(AVERAGE(B2:Z2),"")</f>
        <v>0.24083141906551464</v>
      </c>
    </row>
    <row r="3" spans="1:27" x14ac:dyDescent="0.25">
      <c r="A3" t="s">
        <v>1</v>
      </c>
      <c r="B3">
        <f>IFERROR(CORREL(VaR!$C$12:$C$21,VaR!B12:B21),"")</f>
        <v>-0.30596492280270715</v>
      </c>
      <c r="C3">
        <f>IFERROR(CORREL(VaR!$C$12:$C$21,VaR!C12:C21),"")</f>
        <v>1</v>
      </c>
      <c r="D3">
        <f>IFERROR(CORREL(VaR!$C$12:$C$21,VaR!D12:D21),"")</f>
        <v>6.4339457555948984E-2</v>
      </c>
      <c r="E3">
        <f>IFERROR(CORREL(VaR!$C$12:$C$21,VaR!E12:E21),"")</f>
        <v>0.60605549200973408</v>
      </c>
      <c r="F3" t="str">
        <f>IFERROR(CORREL(VaR!$C$12:$C$21,VaR!F12:F21),"")</f>
        <v/>
      </c>
      <c r="G3">
        <f>IFERROR(CORREL(VaR!$C$12:$C$21,VaR!G12:G21),"")</f>
        <v>0.42085517825037366</v>
      </c>
      <c r="H3">
        <f>IFERROR(CORREL(VaR!$C$12:$C$21,VaR!H12:H21),"")</f>
        <v>0.55052481509412876</v>
      </c>
      <c r="I3">
        <f>IFERROR(CORREL(VaR!$C$12:$C$21,VaR!I12:I21),"")</f>
        <v>0.65290007686965579</v>
      </c>
      <c r="J3">
        <f>IFERROR(CORREL(VaR!$C$12:$C$21,VaR!J12:J21),"")</f>
        <v>0.23327525117035486</v>
      </c>
      <c r="K3">
        <f>IFERROR(CORREL(VaR!$C$12:$C$21,VaR!K12:K21),"")</f>
        <v>0.37859058875788093</v>
      </c>
      <c r="L3">
        <f>IFERROR(CORREL(VaR!$C$12:$C$21,VaR!L12:L21),"")</f>
        <v>-0.51457884319863534</v>
      </c>
      <c r="M3">
        <f>IFERROR(CORREL(VaR!$C$12:$C$21,VaR!M12:M21),"")</f>
        <v>0.34549827487807533</v>
      </c>
      <c r="N3">
        <f>IFERROR(CORREL(VaR!$C$12:$C$21,VaR!N12:N21),"")</f>
        <v>4.7005186276852844E-2</v>
      </c>
      <c r="O3">
        <f>IFERROR(CORREL(VaR!$C$12:$C$21,VaR!O12:O21),"")</f>
        <v>-1.4806715102983878E-2</v>
      </c>
      <c r="P3">
        <f>IFERROR(CORREL(VaR!$C$12:$C$21,VaR!P12:P21),"")</f>
        <v>0.70597796343929231</v>
      </c>
      <c r="Q3">
        <f>IFERROR(CORREL(VaR!$C$12:$C$21,VaR!Q12:Q21),"")</f>
        <v>-0.35981672590517383</v>
      </c>
      <c r="R3">
        <f>IFERROR(CORREL(VaR!$C$12:$C$21,VaR!R12:R21),"")</f>
        <v>0.14386847980597628</v>
      </c>
      <c r="S3" t="str">
        <f>IFERROR(CORREL(VaR!$C$12:$C$21,VaR!S12:S21),"")</f>
        <v/>
      </c>
      <c r="T3">
        <f>IFERROR(CORREL(VaR!$C$12:$C$21,VaR!T12:T21),"")</f>
        <v>-0.40042794031447593</v>
      </c>
      <c r="U3">
        <f>IFERROR(CORREL(VaR!$C$12:$C$21,VaR!U12:U21),"")</f>
        <v>-0.17552107090542488</v>
      </c>
      <c r="V3">
        <f>IFERROR(CORREL(VaR!$C$12:$C$21,VaR!V12:V21),"")</f>
        <v>0.30906665689938229</v>
      </c>
      <c r="W3">
        <f>IFERROR(CORREL(VaR!$C$12:$C$21,VaR!W12:W21),"")</f>
        <v>0.19139748755430283</v>
      </c>
      <c r="X3">
        <f>IFERROR(CORREL(VaR!$C$12:$C$21,VaR!X12:X21),"")</f>
        <v>0.42118539433153745</v>
      </c>
      <c r="Y3">
        <f>IFERROR(CORREL(VaR!$C$12:$C$21,VaR!Y12:Y21),"")</f>
        <v>0.5059001546000268</v>
      </c>
      <c r="Z3" t="str">
        <f>IFERROR(CORREL(VaR!$C$12:$C$21,VaR!Z12:Z21),"")</f>
        <v/>
      </c>
      <c r="AA3">
        <f t="shared" ref="AA3:AA27" si="0">IFERROR(AVERAGE(B3:Z3),"")</f>
        <v>0.21842382905746008</v>
      </c>
    </row>
    <row r="4" spans="1:27" x14ac:dyDescent="0.25">
      <c r="A4" t="s">
        <v>2</v>
      </c>
      <c r="B4">
        <f>IFERROR(CORREL(VaR!$D$12:$D$21,VaR!B12:B21),"")</f>
        <v>0.36765234793009482</v>
      </c>
      <c r="C4">
        <f>IFERROR(CORREL(VaR!$D$12:$D$21,VaR!C12:C21),"")</f>
        <v>6.4339457555948984E-2</v>
      </c>
      <c r="D4">
        <f>IFERROR(CORREL(VaR!$D$12:$D$21,VaR!D12:D21),"")</f>
        <v>1.0000000000000002</v>
      </c>
      <c r="E4">
        <f>IFERROR(CORREL(VaR!$D$12:$D$21,VaR!E12:E21),"")</f>
        <v>-0.30685816589619425</v>
      </c>
      <c r="F4" t="str">
        <f>IFERROR(CORREL(VaR!$D$12:$D$21,VaR!F12:F21),"")</f>
        <v/>
      </c>
      <c r="G4">
        <f>IFERROR(CORREL(VaR!$D$12:$D$21,VaR!G12:G21),"")</f>
        <v>7.2872552802635715E-2</v>
      </c>
      <c r="H4">
        <f>IFERROR(CORREL(VaR!$D$12:$D$21,VaR!H12:H21),"")</f>
        <v>-0.22260224776646725</v>
      </c>
      <c r="I4">
        <f>IFERROR(CORREL(VaR!$D$12:$D$21,VaR!I12:I21),"")</f>
        <v>-6.8118750512426746E-2</v>
      </c>
      <c r="J4">
        <f>IFERROR(CORREL(VaR!$D$12:$D$21,VaR!J12:J21),"")</f>
        <v>0.47354081838460554</v>
      </c>
      <c r="K4">
        <f>IFERROR(CORREL(VaR!$D$12:$D$21,VaR!K12:K21),"")</f>
        <v>0.26601947220987276</v>
      </c>
      <c r="L4">
        <f>IFERROR(CORREL(VaR!$D$12:$D$21,VaR!L12:L21),"")</f>
        <v>0.16835512708450315</v>
      </c>
      <c r="M4">
        <f>IFERROR(CORREL(VaR!$D$12:$D$21,VaR!M12:M21),"")</f>
        <v>-0.34946361821932448</v>
      </c>
      <c r="N4">
        <f>IFERROR(CORREL(VaR!$D$12:$D$21,VaR!N12:N21),"")</f>
        <v>0.21660232585027478</v>
      </c>
      <c r="O4">
        <f>IFERROR(CORREL(VaR!$D$12:$D$21,VaR!O12:O21),"")</f>
        <v>0.30712268329456116</v>
      </c>
      <c r="P4">
        <f>IFERROR(CORREL(VaR!$D$12:$D$21,VaR!P12:P21),"")</f>
        <v>-0.15619564137989192</v>
      </c>
      <c r="Q4">
        <f>IFERROR(CORREL(VaR!$D$12:$D$21,VaR!Q12:Q21),"")</f>
        <v>0.5605565186730127</v>
      </c>
      <c r="R4">
        <f>IFERROR(CORREL(VaR!$D$12:$D$21,VaR!R12:R21),"")</f>
        <v>0.94384110342978034</v>
      </c>
      <c r="S4" t="str">
        <f>IFERROR(CORREL(VaR!$D$12:$D$21,VaR!S12:S21),"")</f>
        <v/>
      </c>
      <c r="T4">
        <f>IFERROR(CORREL(VaR!$D$12:$D$21,VaR!T12:T21),"")</f>
        <v>0.26602754011611185</v>
      </c>
      <c r="U4">
        <f>IFERROR(CORREL(VaR!$D$12:$D$21,VaR!U12:U21),"")</f>
        <v>0.51211192244996484</v>
      </c>
      <c r="V4">
        <f>IFERROR(CORREL(VaR!$D$12:$D$21,VaR!V12:V21),"")</f>
        <v>0.42726987197081412</v>
      </c>
      <c r="W4">
        <f>IFERROR(CORREL(VaR!$D$12:$D$21,VaR!W12:W21),"")</f>
        <v>0.45391818504266757</v>
      </c>
      <c r="X4">
        <f>IFERROR(CORREL(VaR!$D$12:$D$21,VaR!X12:X21),"")</f>
        <v>0.19586584372105689</v>
      </c>
      <c r="Y4">
        <f>IFERROR(CORREL(VaR!$D$12:$D$21,VaR!Y12:Y21),"")</f>
        <v>-0.27484643269608922</v>
      </c>
      <c r="Z4" t="str">
        <f>IFERROR(CORREL(VaR!$D$12:$D$21,VaR!Z12:Z21),"")</f>
        <v/>
      </c>
      <c r="AA4">
        <f t="shared" si="0"/>
        <v>0.22354595063843236</v>
      </c>
    </row>
    <row r="5" spans="1:27" x14ac:dyDescent="0.25">
      <c r="A5" t="s">
        <v>3</v>
      </c>
      <c r="B5">
        <f>IFERROR(CORREL(VaR!$E$12:$E$21,VaR!B12:B21),"")</f>
        <v>-0.28385839047639705</v>
      </c>
      <c r="C5">
        <f>IFERROR(CORREL(VaR!$E$12:$E$21,VaR!C12:C21),"")</f>
        <v>0.60605549200973408</v>
      </c>
      <c r="D5">
        <f>IFERROR(CORREL(VaR!$E$12:$E$21,VaR!D12:D21),"")</f>
        <v>-0.30685816589619425</v>
      </c>
      <c r="E5">
        <f>IFERROR(CORREL(VaR!$E$12:$E$21,VaR!E12:E21),"")</f>
        <v>1</v>
      </c>
      <c r="F5" t="str">
        <f>IFERROR(CORREL(VaR!$E$12:$E$21,VaR!F12:F21),"")</f>
        <v/>
      </c>
      <c r="G5">
        <f>IFERROR(CORREL(VaR!$E$12:$E$21,VaR!G12:G21),"")</f>
        <v>0.40116417582983521</v>
      </c>
      <c r="H5">
        <f>IFERROR(CORREL(VaR!$E$12:$E$21,VaR!H12:H21),"")</f>
        <v>0.3386576354687254</v>
      </c>
      <c r="I5">
        <f>IFERROR(CORREL(VaR!$E$12:$E$21,VaR!I12:I21),"")</f>
        <v>0.61003358296459209</v>
      </c>
      <c r="J5">
        <f>IFERROR(CORREL(VaR!$E$12:$E$21,VaR!J12:J21),"")</f>
        <v>-8.9062580170898076E-2</v>
      </c>
      <c r="K5">
        <f>IFERROR(CORREL(VaR!$E$12:$E$21,VaR!K12:K21),"")</f>
        <v>0.55978816481033866</v>
      </c>
      <c r="L5">
        <f>IFERROR(CORREL(VaR!$E$12:$E$21,VaR!L12:L21),"")</f>
        <v>-0.79561577768078329</v>
      </c>
      <c r="M5">
        <f>IFERROR(CORREL(VaR!$E$12:$E$21,VaR!M12:M21),"")</f>
        <v>0.50590724106981533</v>
      </c>
      <c r="N5">
        <f>IFERROR(CORREL(VaR!$E$12:$E$21,VaR!N12:N21),"")</f>
        <v>1.5358808278497435E-2</v>
      </c>
      <c r="O5">
        <f>IFERROR(CORREL(VaR!$E$12:$E$21,VaR!O12:O21),"")</f>
        <v>8.8051669618895337E-2</v>
      </c>
      <c r="P5">
        <f>IFERROR(CORREL(VaR!$E$12:$E$21,VaR!P12:P21),"")</f>
        <v>0.71290845147078652</v>
      </c>
      <c r="Q5">
        <f>IFERROR(CORREL(VaR!$E$12:$E$21,VaR!Q12:Q21),"")</f>
        <v>-0.6028358386946181</v>
      </c>
      <c r="R5">
        <f>IFERROR(CORREL(VaR!$E$12:$E$21,VaR!R12:R21),"")</f>
        <v>-0.17784644784199879</v>
      </c>
      <c r="S5" t="str">
        <f>IFERROR(CORREL(VaR!$E$12:$E$21,VaR!S12:S21),"")</f>
        <v/>
      </c>
      <c r="T5">
        <f>IFERROR(CORREL(VaR!$E$12:$E$21,VaR!T12:T21),"")</f>
        <v>-0.4568106157551633</v>
      </c>
      <c r="U5">
        <f>IFERROR(CORREL(VaR!$E$12:$E$21,VaR!U12:U21),"")</f>
        <v>-0.47184555146679147</v>
      </c>
      <c r="V5">
        <f>IFERROR(CORREL(VaR!$E$12:$E$21,VaR!V12:V21),"")</f>
        <v>-6.1008924666605624E-2</v>
      </c>
      <c r="W5">
        <f>IFERROR(CORREL(VaR!$E$12:$E$21,VaR!W12:W21),"")</f>
        <v>4.5775443157790231E-2</v>
      </c>
      <c r="X5">
        <f>IFERROR(CORREL(VaR!$E$12:$E$21,VaR!X12:X21),"")</f>
        <v>0.25433627736831405</v>
      </c>
      <c r="Y5">
        <f>IFERROR(CORREL(VaR!$E$12:$E$21,VaR!Y12:Y21),"")</f>
        <v>0.79470187548190463</v>
      </c>
      <c r="Z5" t="str">
        <f>IFERROR(CORREL(VaR!$E$12:$E$21,VaR!Z12:Z21),"")</f>
        <v/>
      </c>
      <c r="AA5">
        <f t="shared" si="0"/>
        <v>0.12213620567635361</v>
      </c>
    </row>
    <row r="6" spans="1:27" x14ac:dyDescent="0.25">
      <c r="A6" t="s">
        <v>4</v>
      </c>
      <c r="B6" t="str">
        <f>IFERROR(CORREL(VaR!$F$12:$F$21,VaR!B12:B21),"")</f>
        <v/>
      </c>
      <c r="C6" t="str">
        <f>IFERROR(CORREL(VaR!$F$12:$F$21,VaR!C12:C21),"")</f>
        <v/>
      </c>
      <c r="D6" t="str">
        <f>IFERROR(CORREL(VaR!$F$12:$F$21,VaR!D12:D21),"")</f>
        <v/>
      </c>
      <c r="E6" t="str">
        <f>IFERROR(CORREL(VaR!$F$12:$F$21,VaR!E12:E21),"")</f>
        <v/>
      </c>
      <c r="F6" t="str">
        <f>IFERROR(CORREL(VaR!$F$12:$F$21,VaR!F12:F21),"")</f>
        <v/>
      </c>
      <c r="G6" t="str">
        <f>IFERROR(CORREL(VaR!$F$12:$F$21,VaR!G12:G21),"")</f>
        <v/>
      </c>
      <c r="H6" t="str">
        <f>IFERROR(CORREL(VaR!$F$12:$F$21,VaR!H12:H21),"")</f>
        <v/>
      </c>
      <c r="I6" t="str">
        <f>IFERROR(CORREL(VaR!$F$12:$F$21,VaR!I12:I21),"")</f>
        <v/>
      </c>
      <c r="J6" t="str">
        <f>IFERROR(CORREL(VaR!$F$12:$F$21,VaR!J12:J21),"")</f>
        <v/>
      </c>
      <c r="K6" t="str">
        <f>IFERROR(CORREL(VaR!$F$12:$F$21,VaR!K12:K21),"")</f>
        <v/>
      </c>
      <c r="L6" t="str">
        <f>IFERROR(CORREL(VaR!$F$12:$F$21,VaR!L12:L21),"")</f>
        <v/>
      </c>
      <c r="M6" t="str">
        <f>IFERROR(CORREL(VaR!$F$12:$F$21,VaR!M12:M21),"")</f>
        <v/>
      </c>
      <c r="N6" t="str">
        <f>IFERROR(CORREL(VaR!$F$12:$F$21,VaR!N12:N21),"")</f>
        <v/>
      </c>
      <c r="O6" t="str">
        <f>IFERROR(CORREL(VaR!$F$12:$F$21,VaR!O12:O21),"")</f>
        <v/>
      </c>
      <c r="P6" t="str">
        <f>IFERROR(CORREL(VaR!$F$12:$F$21,VaR!P12:P21),"")</f>
        <v/>
      </c>
      <c r="Q6" t="str">
        <f>IFERROR(CORREL(VaR!$F$12:$F$21,VaR!Q12:Q21),"")</f>
        <v/>
      </c>
      <c r="R6" t="str">
        <f>IFERROR(CORREL(VaR!$F$12:$F$21,VaR!R12:R21),"")</f>
        <v/>
      </c>
      <c r="S6" t="str">
        <f>IFERROR(CORREL(VaR!$F$12:$F$21,VaR!S12:S21),"")</f>
        <v/>
      </c>
      <c r="T6" t="str">
        <f>IFERROR(CORREL(VaR!$F$12:$F$21,VaR!T12:T21),"")</f>
        <v/>
      </c>
      <c r="U6" t="str">
        <f>IFERROR(CORREL(VaR!$F$12:$F$21,VaR!U12:U21),"")</f>
        <v/>
      </c>
      <c r="V6" t="str">
        <f>IFERROR(CORREL(VaR!$F$12:$F$21,VaR!V12:V21),"")</f>
        <v/>
      </c>
      <c r="W6" t="str">
        <f>IFERROR(CORREL(VaR!$F$12:$F$21,VaR!W12:W21),"")</f>
        <v/>
      </c>
      <c r="X6" t="str">
        <f>IFERROR(CORREL(VaR!$F$12:$F$21,VaR!X12:X21),"")</f>
        <v/>
      </c>
      <c r="Y6" t="str">
        <f>IFERROR(CORREL(VaR!$F$12:$F$21,VaR!Y12:Y21),"")</f>
        <v/>
      </c>
      <c r="Z6" t="str">
        <f>IFERROR(CORREL(VaR!$F$12:$F$21,VaR!Z12:Z21),"")</f>
        <v/>
      </c>
      <c r="AA6" t="str">
        <f t="shared" si="0"/>
        <v/>
      </c>
    </row>
    <row r="7" spans="1:27" x14ac:dyDescent="0.25">
      <c r="A7" t="s">
        <v>5</v>
      </c>
      <c r="B7">
        <f>IFERROR(CORREL(VaR!$G$12:$G$21,VaR!B12:B21),"")</f>
        <v>-5.1260464974456042E-2</v>
      </c>
      <c r="C7">
        <f>IFERROR(CORREL(VaR!$G$12:$G$21,VaR!C12:C21),"")</f>
        <v>0.42085517825037366</v>
      </c>
      <c r="D7">
        <f>IFERROR(CORREL(VaR!$G$12:$G$21,VaR!D12:D21),"")</f>
        <v>7.2872552802635715E-2</v>
      </c>
      <c r="E7">
        <f>IFERROR(CORREL(VaR!$G$12:$G$21,VaR!E12:E21),"")</f>
        <v>0.40116417582983521</v>
      </c>
      <c r="F7" t="str">
        <f>IFERROR(CORREL(VaR!$G$12:$G$21,VaR!F12:F21),"")</f>
        <v/>
      </c>
      <c r="G7">
        <f>IFERROR(CORREL(VaR!$G$12:$G$21,VaR!G12:G21),"")</f>
        <v>1</v>
      </c>
      <c r="H7">
        <f>IFERROR(CORREL(VaR!$G$12:$G$21,VaR!H12:H21),"")</f>
        <v>0.41692020855169393</v>
      </c>
      <c r="I7">
        <f>IFERROR(CORREL(VaR!$G$12:$G$21,VaR!I12:I21),"")</f>
        <v>0.78312248792247252</v>
      </c>
      <c r="J7">
        <f>IFERROR(CORREL(VaR!$G$12:$G$21,VaR!J12:J21),"")</f>
        <v>0.4350495140887351</v>
      </c>
      <c r="K7">
        <f>IFERROR(CORREL(VaR!$G$12:$G$21,VaR!K12:K21),"")</f>
        <v>0.74411964105935691</v>
      </c>
      <c r="L7">
        <f>IFERROR(CORREL(VaR!$G$12:$G$21,VaR!L12:L21),"")</f>
        <v>-0.4634768221915706</v>
      </c>
      <c r="M7">
        <f>IFERROR(CORREL(VaR!$G$12:$G$21,VaR!M12:M21),"")</f>
        <v>0.54052152101575435</v>
      </c>
      <c r="N7">
        <f>IFERROR(CORREL(VaR!$G$12:$G$21,VaR!N12:N21),"")</f>
        <v>0.23459177599980527</v>
      </c>
      <c r="O7">
        <f>IFERROR(CORREL(VaR!$G$12:$G$21,VaR!O12:O21),"")</f>
        <v>0.74935907856130557</v>
      </c>
      <c r="P7">
        <f>IFERROR(CORREL(VaR!$G$12:$G$21,VaR!P12:P21),"")</f>
        <v>0.65150073403366382</v>
      </c>
      <c r="Q7">
        <f>IFERROR(CORREL(VaR!$G$12:$G$21,VaR!Q12:Q21),"")</f>
        <v>0.10783170018130046</v>
      </c>
      <c r="R7">
        <f>IFERROR(CORREL(VaR!$G$12:$G$21,VaR!R12:R21),"")</f>
        <v>0.10089796206298222</v>
      </c>
      <c r="S7" t="str">
        <f>IFERROR(CORREL(VaR!$G$12:$G$21,VaR!S12:S21),"")</f>
        <v/>
      </c>
      <c r="T7">
        <f>IFERROR(CORREL(VaR!$G$12:$G$21,VaR!T12:T21),"")</f>
        <v>-0.21995964904373294</v>
      </c>
      <c r="U7">
        <f>IFERROR(CORREL(VaR!$G$12:$G$21,VaR!U12:U21),"")</f>
        <v>-0.11261955165772232</v>
      </c>
      <c r="V7">
        <f>IFERROR(CORREL(VaR!$G$12:$G$21,VaR!V12:V21),"")</f>
        <v>-0.3416882256776318</v>
      </c>
      <c r="W7">
        <f>IFERROR(CORREL(VaR!$G$12:$G$21,VaR!W12:W21),"")</f>
        <v>0.71132197058635982</v>
      </c>
      <c r="X7">
        <f>IFERROR(CORREL(VaR!$G$12:$G$21,VaR!X12:X21),"")</f>
        <v>0.58823641043448083</v>
      </c>
      <c r="Y7">
        <f>IFERROR(CORREL(VaR!$G$12:$G$21,VaR!Y12:Y21),"")</f>
        <v>0.44933498826644508</v>
      </c>
      <c r="Z7" t="str">
        <f>IFERROR(CORREL(VaR!$G$12:$G$21,VaR!Z12:Z21),"")</f>
        <v/>
      </c>
      <c r="AA7">
        <f t="shared" si="0"/>
        <v>0.32812250845918567</v>
      </c>
    </row>
    <row r="8" spans="1:27" x14ac:dyDescent="0.25">
      <c r="A8" s="4" t="s">
        <v>6</v>
      </c>
      <c r="B8">
        <f>IFERROR(CORREL(VaR!$H$12:$H$21,VaR!B12:B21),"")</f>
        <v>0.23347540512262938</v>
      </c>
      <c r="C8">
        <f>IFERROR(CORREL(VaR!$H$12:$H$21,VaR!C12:C21),"")</f>
        <v>0.55052481509412876</v>
      </c>
      <c r="D8">
        <f>IFERROR(CORREL(VaR!$H$12:$H$21,VaR!D12:D21),"")</f>
        <v>-0.22260224776646725</v>
      </c>
      <c r="E8">
        <f>IFERROR(CORREL(VaR!$H$12:$H$21,VaR!E12:E21),"")</f>
        <v>0.3386576354687254</v>
      </c>
      <c r="F8" t="str">
        <f>IFERROR(CORREL(VaR!$H$12:$H$21,VaR!F12:F21),"")</f>
        <v/>
      </c>
      <c r="G8">
        <f>IFERROR(CORREL(VaR!$H$12:$H$21,VaR!G12:G21),"")</f>
        <v>0.41692020855169393</v>
      </c>
      <c r="H8">
        <f>IFERROR(CORREL(VaR!$H$12:$H$21,VaR!H12:H21),"")</f>
        <v>0.99999999999999989</v>
      </c>
      <c r="I8">
        <f>IFERROR(CORREL(VaR!$H$12:$H$21,VaR!I12:I21),"")</f>
        <v>0.65482333258025993</v>
      </c>
      <c r="J8">
        <f>IFERROR(CORREL(VaR!$H$12:$H$21,VaR!J12:J21),"")</f>
        <v>0.48210837442159538</v>
      </c>
      <c r="K8">
        <f>IFERROR(CORREL(VaR!$H$12:$H$21,VaR!K12:K21),"")</f>
        <v>0.41081023530138805</v>
      </c>
      <c r="L8">
        <f>IFERROR(CORREL(VaR!$H$12:$H$21,VaR!L12:L21),"")</f>
        <v>-4.4033337756476734E-2</v>
      </c>
      <c r="M8">
        <f>IFERROR(CORREL(VaR!$H$12:$H$21,VaR!M12:M21),"")</f>
        <v>0.60035608716565891</v>
      </c>
      <c r="N8">
        <f>IFERROR(CORREL(VaR!$H$12:$H$21,VaR!N12:N21),"")</f>
        <v>0.29314012878503504</v>
      </c>
      <c r="O8">
        <f>IFERROR(CORREL(VaR!$H$12:$H$21,VaR!O12:O21),"")</f>
        <v>-0.15192844280203199</v>
      </c>
      <c r="P8">
        <f>IFERROR(CORREL(VaR!$H$12:$H$21,VaR!P12:P21),"")</f>
        <v>0.66784012918323654</v>
      </c>
      <c r="Q8">
        <f>IFERROR(CORREL(VaR!$H$12:$H$21,VaR!Q12:Q21),"")</f>
        <v>0.19627922418809238</v>
      </c>
      <c r="R8">
        <f>IFERROR(CORREL(VaR!$H$12:$H$21,VaR!R12:R21),"")</f>
        <v>1.2304644408746011E-2</v>
      </c>
      <c r="S8" t="str">
        <f>IFERROR(CORREL(VaR!$H$12:$H$21,VaR!S12:S21),"")</f>
        <v/>
      </c>
      <c r="T8">
        <f>IFERROR(CORREL(VaR!$H$12:$H$21,VaR!T12:T21),"")</f>
        <v>0.28429146426903312</v>
      </c>
      <c r="U8">
        <f>IFERROR(CORREL(VaR!$H$12:$H$21,VaR!U12:U21),"")</f>
        <v>0.31830253571903527</v>
      </c>
      <c r="V8">
        <f>IFERROR(CORREL(VaR!$H$12:$H$21,VaR!V12:V21),"")</f>
        <v>0.25659551333810376</v>
      </c>
      <c r="W8">
        <f>IFERROR(CORREL(VaR!$H$12:$H$21,VaR!W12:W21),"")</f>
        <v>0.33104008776163618</v>
      </c>
      <c r="X8">
        <f>IFERROR(CORREL(VaR!$H$12:$H$21,VaR!X12:X21),"")</f>
        <v>0.40386924811009911</v>
      </c>
      <c r="Y8">
        <f>IFERROR(CORREL(VaR!$H$12:$H$21,VaR!Y12:Y21),"")</f>
        <v>0.33675119828651834</v>
      </c>
      <c r="Z8" t="str">
        <f>IFERROR(CORREL(VaR!$H$12:$H$21,VaR!Z12:Z21),"")</f>
        <v/>
      </c>
      <c r="AA8">
        <f t="shared" si="0"/>
        <v>0.33497846542866544</v>
      </c>
    </row>
    <row r="9" spans="1:27" x14ac:dyDescent="0.25">
      <c r="A9" s="4" t="s">
        <v>7</v>
      </c>
      <c r="B9">
        <f>IFERROR(CORREL(VaR!$I$12:$I$21,VaR!B12:B21),"")</f>
        <v>-0.25753766404320377</v>
      </c>
      <c r="C9">
        <f>IFERROR(CORREL(VaR!$I$12:$I$21,VaR!C12:C21),"")</f>
        <v>0.65290007686965579</v>
      </c>
      <c r="D9">
        <f>IFERROR(CORREL(VaR!$I$12:$I$21,VaR!D12:D21),"")</f>
        <v>-6.8118750512426746E-2</v>
      </c>
      <c r="E9">
        <f>IFERROR(CORREL(VaR!$I$12:$I$21,VaR!E12:E21),"")</f>
        <v>0.61003358296459209</v>
      </c>
      <c r="F9" t="str">
        <f>IFERROR(CORREL(VaR!$I$12:$I$21,VaR!F12:F21),"")</f>
        <v/>
      </c>
      <c r="G9">
        <f>IFERROR(CORREL(VaR!$I$12:$I$21,VaR!G12:G21),"")</f>
        <v>0.78312248792247252</v>
      </c>
      <c r="H9">
        <f>IFERROR(CORREL(VaR!$I$12:$I$21,VaR!H12:H21),"")</f>
        <v>0.65482333258025993</v>
      </c>
      <c r="I9">
        <f>IFERROR(CORREL(VaR!$I$12:$I$21,VaR!I12:I21),"")</f>
        <v>1.0000000000000002</v>
      </c>
      <c r="J9">
        <f>IFERROR(CORREL(VaR!$I$12:$I$21,VaR!J12:J21),"")</f>
        <v>0.45379397408628441</v>
      </c>
      <c r="K9">
        <f>IFERROR(CORREL(VaR!$I$12:$I$21,VaR!K12:K21),"")</f>
        <v>0.74170508254385592</v>
      </c>
      <c r="L9">
        <f>IFERROR(CORREL(VaR!$I$12:$I$21,VaR!L12:L21),"")</f>
        <v>-0.55833799714086352</v>
      </c>
      <c r="M9">
        <f>IFERROR(CORREL(VaR!$I$12:$I$21,VaR!M12:M21),"")</f>
        <v>0.62054827806567026</v>
      </c>
      <c r="N9">
        <f>IFERROR(CORREL(VaR!$I$12:$I$21,VaR!N12:N21),"")</f>
        <v>-1.1983136908071391E-2</v>
      </c>
      <c r="O9">
        <f>IFERROR(CORREL(VaR!$I$12:$I$21,VaR!O12:O21),"")</f>
        <v>0.42149789764351642</v>
      </c>
      <c r="P9">
        <f>IFERROR(CORREL(VaR!$I$12:$I$21,VaR!P12:P21),"")</f>
        <v>0.84360521194029481</v>
      </c>
      <c r="Q9">
        <f>IFERROR(CORREL(VaR!$I$12:$I$21,VaR!Q12:Q21),"")</f>
        <v>-6.5623530636074484E-2</v>
      </c>
      <c r="R9">
        <f>IFERROR(CORREL(VaR!$I$12:$I$21,VaR!R12:R21),"")</f>
        <v>4.8738387902125486E-2</v>
      </c>
      <c r="S9" t="str">
        <f>IFERROR(CORREL(VaR!$I$12:$I$21,VaR!S12:S21),"")</f>
        <v/>
      </c>
      <c r="T9">
        <f>IFERROR(CORREL(VaR!$I$12:$I$21,VaR!T12:T21),"")</f>
        <v>-0.24112999328826223</v>
      </c>
      <c r="U9">
        <f>IFERROR(CORREL(VaR!$I$12:$I$21,VaR!U12:U21),"")</f>
        <v>-0.19042966068287168</v>
      </c>
      <c r="V9">
        <f>IFERROR(CORREL(VaR!$I$12:$I$21,VaR!V12:V21),"")</f>
        <v>-0.21453619254611553</v>
      </c>
      <c r="W9">
        <f>IFERROR(CORREL(VaR!$I$12:$I$21,VaR!W12:W21),"")</f>
        <v>0.41847838953235311</v>
      </c>
      <c r="X9">
        <f>IFERROR(CORREL(VaR!$I$12:$I$21,VaR!X12:X21),"")</f>
        <v>0.84458649556333221</v>
      </c>
      <c r="Y9">
        <f>IFERROR(CORREL(VaR!$I$12:$I$21,VaR!Y12:Y21),"")</f>
        <v>0.6364325752449288</v>
      </c>
      <c r="Z9" t="str">
        <f>IFERROR(CORREL(VaR!$I$12:$I$21,VaR!Z12:Z21),"")</f>
        <v/>
      </c>
      <c r="AA9">
        <f t="shared" si="0"/>
        <v>0.32375312941370243</v>
      </c>
    </row>
    <row r="10" spans="1:27" x14ac:dyDescent="0.25">
      <c r="A10" s="4" t="s">
        <v>8</v>
      </c>
      <c r="B10">
        <f>IFERROR(CORREL(VaR!$J$12:$J$21,VaR!B12:B21),"")</f>
        <v>0.33862595417612673</v>
      </c>
      <c r="C10">
        <f>IFERROR(CORREL(VaR!$J$12:$J$21,VaR!C12:C21),"")</f>
        <v>0.23327525117035486</v>
      </c>
      <c r="D10">
        <f>IFERROR(CORREL(VaR!$J$12:$J$21,VaR!D12:D21),"")</f>
        <v>0.47354081838460554</v>
      </c>
      <c r="E10">
        <f>IFERROR(CORREL(VaR!$J$12:$J$21,VaR!E12:E21),"")</f>
        <v>-8.9062580170898076E-2</v>
      </c>
      <c r="F10" t="str">
        <f>IFERROR(CORREL(VaR!$J$12:$J$21,VaR!F12:F21),"")</f>
        <v/>
      </c>
      <c r="G10">
        <f>IFERROR(CORREL(VaR!$J$12:$J$21,VaR!G12:G21),"")</f>
        <v>0.4350495140887351</v>
      </c>
      <c r="H10">
        <f>IFERROR(CORREL(VaR!$J$12:$J$21,VaR!H12:H21),"")</f>
        <v>0.48210837442159538</v>
      </c>
      <c r="I10">
        <f>IFERROR(CORREL(VaR!$J$12:$J$21,VaR!I12:I21),"")</f>
        <v>0.45379397408628441</v>
      </c>
      <c r="J10">
        <f>IFERROR(CORREL(VaR!$J$12:$J$21,VaR!J12:J21),"")</f>
        <v>1.0000000000000002</v>
      </c>
      <c r="K10">
        <f>IFERROR(CORREL(VaR!$J$12:$J$21,VaR!K12:K21),"")</f>
        <v>0.67294041701248009</v>
      </c>
      <c r="L10">
        <f>IFERROR(CORREL(VaR!$J$12:$J$21,VaR!L12:L21),"")</f>
        <v>0.13148335428199856</v>
      </c>
      <c r="M10">
        <f>IFERROR(CORREL(VaR!$J$12:$J$21,VaR!M12:M21),"")</f>
        <v>-0.14841506076209288</v>
      </c>
      <c r="N10">
        <f>IFERROR(CORREL(VaR!$J$12:$J$21,VaR!N12:N21),"")</f>
        <v>0.44646968451006153</v>
      </c>
      <c r="O10">
        <f>IFERROR(CORREL(VaR!$J$12:$J$21,VaR!O12:O21),"")</f>
        <v>0.30395868357782252</v>
      </c>
      <c r="P10">
        <f>IFERROR(CORREL(VaR!$J$12:$J$21,VaR!P12:P21),"")</f>
        <v>0.52629509040302191</v>
      </c>
      <c r="Q10">
        <f>IFERROR(CORREL(VaR!$J$12:$J$21,VaR!Q12:Q21),"")</f>
        <v>0.64598437096972816</v>
      </c>
      <c r="R10">
        <f>IFERROR(CORREL(VaR!$J$12:$J$21,VaR!R12:R21),"")</f>
        <v>0.51285608021362084</v>
      </c>
      <c r="S10" t="str">
        <f>IFERROR(CORREL(VaR!$J$12:$J$21,VaR!S12:S21),"")</f>
        <v/>
      </c>
      <c r="T10">
        <f>IFERROR(CORREL(VaR!$J$12:$J$21,VaR!T12:T21),"")</f>
        <v>0.46449330460239846</v>
      </c>
      <c r="U10">
        <f>IFERROR(CORREL(VaR!$J$12:$J$21,VaR!U12:U21),"")</f>
        <v>0.63346047292061258</v>
      </c>
      <c r="V10">
        <f>IFERROR(CORREL(VaR!$J$12:$J$21,VaR!V12:V21),"")</f>
        <v>0.1045428348957398</v>
      </c>
      <c r="W10">
        <f>IFERROR(CORREL(VaR!$J$12:$J$21,VaR!W12:W21),"")</f>
        <v>0.33895148761569938</v>
      </c>
      <c r="X10">
        <f>IFERROR(CORREL(VaR!$J$12:$J$21,VaR!X12:X21),"")</f>
        <v>0.48057728913974646</v>
      </c>
      <c r="Y10">
        <f>IFERROR(CORREL(VaR!$J$12:$J$21,VaR!Y12:Y21),"")</f>
        <v>0.19254419798867337</v>
      </c>
      <c r="Z10" t="str">
        <f>IFERROR(CORREL(VaR!$J$12:$J$21,VaR!Z12:Z21),"")</f>
        <v/>
      </c>
      <c r="AA10">
        <f t="shared" si="0"/>
        <v>0.39243061425119613</v>
      </c>
    </row>
    <row r="11" spans="1:27" x14ac:dyDescent="0.25">
      <c r="A11" s="4" t="s">
        <v>9</v>
      </c>
      <c r="B11">
        <f>IFERROR(CORREL(VaR!$K$12:$K$21,VaR!B12:B21),"")</f>
        <v>0.16344185507606204</v>
      </c>
      <c r="C11">
        <f>IFERROR(CORREL(VaR!$K$12:$K$21,VaR!C12:C21),"")</f>
        <v>0.37859058875788093</v>
      </c>
      <c r="D11">
        <f>IFERROR(CORREL(VaR!$K$12:$K$21,VaR!D12:D21),"")</f>
        <v>0.26601947220987276</v>
      </c>
      <c r="E11">
        <f>IFERROR(CORREL(VaR!$K$12:$K$21,VaR!E12:E21),"")</f>
        <v>0.55978816481033866</v>
      </c>
      <c r="F11" t="str">
        <f>IFERROR(CORREL(VaR!$K$12:$K$21,VaR!F12:F21),"")</f>
        <v/>
      </c>
      <c r="G11">
        <f>IFERROR(CORREL(VaR!$K$12:$K$21,VaR!G12:G21),"")</f>
        <v>0.74411964105935691</v>
      </c>
      <c r="H11">
        <f>IFERROR(CORREL(VaR!$K$12:$K$21,VaR!H12:H21),"")</f>
        <v>0.41081023530138805</v>
      </c>
      <c r="I11">
        <f>IFERROR(CORREL(VaR!$K$12:$K$21,VaR!I12:I21),"")</f>
        <v>0.74170508254385592</v>
      </c>
      <c r="J11">
        <f>IFERROR(CORREL(VaR!$K$12:$K$21,VaR!J12:J21),"")</f>
        <v>0.67294041701248009</v>
      </c>
      <c r="K11">
        <f>IFERROR(CORREL(VaR!$K$12:$K$21,VaR!K12:K21),"")</f>
        <v>1.0000000000000002</v>
      </c>
      <c r="L11">
        <f>IFERROR(CORREL(VaR!$K$12:$K$21,VaR!L12:L21),"")</f>
        <v>-0.44484712587910546</v>
      </c>
      <c r="M11">
        <f>IFERROR(CORREL(VaR!$K$12:$K$21,VaR!M12:M21),"")</f>
        <v>0.2562751792898959</v>
      </c>
      <c r="N11">
        <f>IFERROR(CORREL(VaR!$K$12:$K$21,VaR!N12:N21),"")</f>
        <v>0.34655057983579823</v>
      </c>
      <c r="O11">
        <f>IFERROR(CORREL(VaR!$K$12:$K$21,VaR!O12:O21),"")</f>
        <v>0.5435735262944873</v>
      </c>
      <c r="P11">
        <f>IFERROR(CORREL(VaR!$K$12:$K$21,VaR!P12:P21),"")</f>
        <v>0.76283640412217935</v>
      </c>
      <c r="Q11">
        <f>IFERROR(CORREL(VaR!$K$12:$K$21,VaR!Q12:Q21),"")</f>
        <v>0.21140442313157215</v>
      </c>
      <c r="R11">
        <f>IFERROR(CORREL(VaR!$K$12:$K$21,VaR!R12:R21),"")</f>
        <v>0.3664664259613945</v>
      </c>
      <c r="S11" t="str">
        <f>IFERROR(CORREL(VaR!$K$12:$K$21,VaR!S12:S21),"")</f>
        <v/>
      </c>
      <c r="T11">
        <f>IFERROR(CORREL(VaR!$K$12:$K$21,VaR!T12:T21),"")</f>
        <v>5.8626225199660542E-2</v>
      </c>
      <c r="U11">
        <f>IFERROR(CORREL(VaR!$K$12:$K$21,VaR!U12:U21),"")</f>
        <v>0.15040073704867962</v>
      </c>
      <c r="V11">
        <f>IFERROR(CORREL(VaR!$K$12:$K$21,VaR!V12:V21),"")</f>
        <v>-0.11160274490631304</v>
      </c>
      <c r="W11">
        <f>IFERROR(CORREL(VaR!$K$12:$K$21,VaR!W12:W21),"")</f>
        <v>0.47393661966890832</v>
      </c>
      <c r="X11">
        <f>IFERROR(CORREL(VaR!$K$12:$K$21,VaR!X12:X21),"")</f>
        <v>0.59902129489738531</v>
      </c>
      <c r="Y11">
        <f>IFERROR(CORREL(VaR!$K$12:$K$21,VaR!Y12:Y21),"")</f>
        <v>0.67520835871215357</v>
      </c>
      <c r="Z11" t="str">
        <f>IFERROR(CORREL(VaR!$K$12:$K$21,VaR!Z12:Z21),"")</f>
        <v/>
      </c>
      <c r="AA11">
        <f t="shared" si="0"/>
        <v>0.40114842546126966</v>
      </c>
    </row>
    <row r="12" spans="1:27" x14ac:dyDescent="0.25">
      <c r="A12" s="4" t="s">
        <v>10</v>
      </c>
      <c r="B12">
        <f>IFERROR(CORREL(VaR!$L$12:$L$21,VaR!B12:B21),"")</f>
        <v>0.50891906861779435</v>
      </c>
      <c r="C12">
        <f>IFERROR(CORREL(VaR!$L$12:$L$21,VaR!C12:C21),"")</f>
        <v>-0.51457884319863534</v>
      </c>
      <c r="D12">
        <f>IFERROR(CORREL(VaR!$L$12:$L$21,VaR!D12:D21),"")</f>
        <v>0.16835512708450315</v>
      </c>
      <c r="E12">
        <f>IFERROR(CORREL(VaR!$L$12:$L$21,VaR!E12:E21),"")</f>
        <v>-0.79561577768078329</v>
      </c>
      <c r="F12" t="str">
        <f>IFERROR(CORREL(VaR!$L$12:$L$21,VaR!F12:F21),"")</f>
        <v/>
      </c>
      <c r="G12">
        <f>IFERROR(CORREL(VaR!$L$12:$L$21,VaR!G12:G21),"")</f>
        <v>-0.4634768221915706</v>
      </c>
      <c r="H12">
        <f>IFERROR(CORREL(VaR!$L$12:$L$21,VaR!H12:H21),"")</f>
        <v>-4.4033337756476734E-2</v>
      </c>
      <c r="I12">
        <f>IFERROR(CORREL(VaR!$L$12:$L$21,VaR!I12:I21),"")</f>
        <v>-0.55833799714086352</v>
      </c>
      <c r="J12">
        <f>IFERROR(CORREL(VaR!$L$12:$L$21,VaR!J12:J21),"")</f>
        <v>0.13148335428199856</v>
      </c>
      <c r="K12">
        <f>IFERROR(CORREL(VaR!$L$12:$L$21,VaR!K12:K21),"")</f>
        <v>-0.44484712587910546</v>
      </c>
      <c r="L12">
        <f>IFERROR(CORREL(VaR!$L$12:$L$21,VaR!L12:L21),"")</f>
        <v>1</v>
      </c>
      <c r="M12">
        <f>IFERROR(CORREL(VaR!$L$12:$L$21,VaR!M12:M21),"")</f>
        <v>-0.37494100795620533</v>
      </c>
      <c r="N12">
        <f>IFERROR(CORREL(VaR!$L$12:$L$21,VaR!N12:N21),"")</f>
        <v>0.3553966936086414</v>
      </c>
      <c r="O12">
        <f>IFERROR(CORREL(VaR!$L$12:$L$21,VaR!O12:O21),"")</f>
        <v>-0.31477733914882811</v>
      </c>
      <c r="P12">
        <f>IFERROR(CORREL(VaR!$L$12:$L$21,VaR!P12:P21),"")</f>
        <v>-0.63490106962847548</v>
      </c>
      <c r="Q12">
        <f>IFERROR(CORREL(VaR!$L$12:$L$21,VaR!Q12:Q21),"")</f>
        <v>0.6224224038962598</v>
      </c>
      <c r="R12">
        <f>IFERROR(CORREL(VaR!$L$12:$L$21,VaR!R12:R21),"")</f>
        <v>0.17698584837856213</v>
      </c>
      <c r="S12" t="str">
        <f>IFERROR(CORREL(VaR!$L$12:$L$21,VaR!S12:S21),"")</f>
        <v/>
      </c>
      <c r="T12">
        <f>IFERROR(CORREL(VaR!$L$12:$L$21,VaR!T12:T21),"")</f>
        <v>0.57467985080226469</v>
      </c>
      <c r="U12">
        <f>IFERROR(CORREL(VaR!$L$12:$L$21,VaR!U12:U21),"")</f>
        <v>0.70008777520280541</v>
      </c>
      <c r="V12">
        <f>IFERROR(CORREL(VaR!$L$12:$L$21,VaR!V12:V21),"")</f>
        <v>0.41788112982313202</v>
      </c>
      <c r="W12">
        <f>IFERROR(CORREL(VaR!$L$12:$L$21,VaR!W12:W21),"")</f>
        <v>-4.8973232306100914E-2</v>
      </c>
      <c r="X12">
        <f>IFERROR(CORREL(VaR!$L$12:$L$21,VaR!X12:X21),"")</f>
        <v>-0.28441546997618533</v>
      </c>
      <c r="Y12">
        <f>IFERROR(CORREL(VaR!$L$12:$L$21,VaR!Y12:Y21),"")</f>
        <v>-0.52908065109147695</v>
      </c>
      <c r="Z12" t="str">
        <f>IFERROR(CORREL(VaR!$L$12:$L$21,VaR!Z12:Z21),"")</f>
        <v/>
      </c>
      <c r="AA12">
        <f t="shared" si="0"/>
        <v>-1.5989428284488426E-2</v>
      </c>
    </row>
    <row r="13" spans="1:27" x14ac:dyDescent="0.25">
      <c r="A13" s="4" t="s">
        <v>11</v>
      </c>
      <c r="B13">
        <f>IFERROR(CORREL(VaR!$M$12:$M$21,VaR!B$12:B$21),"")</f>
        <v>-1.3161034417077661E-2</v>
      </c>
      <c r="C13">
        <f>IFERROR(CORREL(VaR!$M$12:$M$21,VaR!C$12:C$21),"")</f>
        <v>0.34549827487807533</v>
      </c>
      <c r="D13">
        <f>IFERROR(CORREL(VaR!$M$12:$M$21,VaR!D$12:D$21),"")</f>
        <v>-0.34946361821932448</v>
      </c>
      <c r="E13">
        <f>IFERROR(CORREL(VaR!$M$12:$M$21,VaR!E$12:E$21),"")</f>
        <v>0.50590724106981533</v>
      </c>
      <c r="F13" t="str">
        <f>IFERROR(CORREL(VaR!$M$12:$M$21,VaR!F$12:F$21),"")</f>
        <v/>
      </c>
      <c r="G13">
        <f>IFERROR(CORREL(VaR!$M$12:$M$21,VaR!G$12:G$21),"")</f>
        <v>0.54052152101575435</v>
      </c>
      <c r="H13">
        <f>IFERROR(CORREL(VaR!$M$12:$M$21,VaR!H$12:H$21),"")</f>
        <v>0.60035608716565891</v>
      </c>
      <c r="I13">
        <f>IFERROR(CORREL(VaR!$M$12:$M$21,VaR!I$12:I$21),"")</f>
        <v>0.62054827806567026</v>
      </c>
      <c r="J13">
        <f>IFERROR(CORREL(VaR!$M$12:$M$21,VaR!J$12:J$21),"")</f>
        <v>-0.14841506076209288</v>
      </c>
      <c r="K13">
        <f>IFERROR(CORREL(VaR!$M$12:$M$21,VaR!K$12:K$21),"")</f>
        <v>0.2562751792898959</v>
      </c>
      <c r="L13">
        <f>IFERROR(CORREL(VaR!$M$12:$M$21,VaR!L$12:L$21),"")</f>
        <v>-0.37494100795620533</v>
      </c>
      <c r="M13">
        <f>IFERROR(CORREL(VaR!$M$12:$M$21,VaR!M$12:M$21),"")</f>
        <v>0.99999999999999989</v>
      </c>
      <c r="N13">
        <f>IFERROR(CORREL(VaR!$M$12:$M$21,VaR!N$12:N$21),"")</f>
        <v>-2.5949134596277089E-2</v>
      </c>
      <c r="O13">
        <f>IFERROR(CORREL(VaR!$M$12:$M$21,VaR!O$12:O$21),"")</f>
        <v>0.17869305397564531</v>
      </c>
      <c r="P13">
        <f>IFERROR(CORREL(VaR!$M$12:$M$21,VaR!P$12:P$21),"")</f>
        <v>0.37081676523756074</v>
      </c>
      <c r="Q13">
        <f>IFERROR(CORREL(VaR!$M$12:$M$21,VaR!Q$12:Q$21),"")</f>
        <v>-0.12595184627884282</v>
      </c>
      <c r="R13">
        <f>IFERROR(CORREL(VaR!$M$12:$M$21,VaR!R$12:R$21),"")</f>
        <v>-0.16015647492447568</v>
      </c>
      <c r="S13" t="str">
        <f>IFERROR(CORREL(VaR!$M$12:$M$21,VaR!S$12:S$21),"")</f>
        <v/>
      </c>
      <c r="T13">
        <f>IFERROR(CORREL(VaR!$M$12:$M$21,VaR!T$12:T$21),"")</f>
        <v>-0.15492971352516538</v>
      </c>
      <c r="U13">
        <f>IFERROR(CORREL(VaR!$M$12:$M$21,VaR!U$12:U$21),"")</f>
        <v>-0.24343980954873973</v>
      </c>
      <c r="V13">
        <f>IFERROR(CORREL(VaR!$M$12:$M$21,VaR!V$12:V$21),"")</f>
        <v>-6.57852614514257E-2</v>
      </c>
      <c r="W13">
        <f>IFERROR(CORREL(VaR!$M$12:$M$21,VaR!W$12:W$21),"")</f>
        <v>0.56168384478634992</v>
      </c>
      <c r="X13">
        <f>IFERROR(CORREL(VaR!$M$12:$M$21,VaR!X$12:X$21),"")</f>
        <v>0.37705932292075928</v>
      </c>
      <c r="Y13">
        <f>IFERROR(CORREL(VaR!$M$12:$M$21,VaR!Y$12:Y$21),"")</f>
        <v>0.21326085290784524</v>
      </c>
      <c r="Z13" t="str">
        <f>IFERROR(CORREL(VaR!$M$12:$M$21,VaR!Z$12:Z$21),"")</f>
        <v/>
      </c>
      <c r="AA13">
        <f t="shared" si="0"/>
        <v>0.17765579361970019</v>
      </c>
    </row>
    <row r="14" spans="1:27" x14ac:dyDescent="0.25">
      <c r="A14" s="4" t="s">
        <v>12</v>
      </c>
      <c r="B14">
        <f>IFERROR(CORREL(VaR!$N$12:$N$21,VaR!B$12:B$21),"")</f>
        <v>0.47757076227928902</v>
      </c>
      <c r="C14">
        <f>IFERROR(CORREL(VaR!$N$12:$N$21,VaR!C$12:C$21),"")</f>
        <v>4.7005186276852844E-2</v>
      </c>
      <c r="D14">
        <f>IFERROR(CORREL(VaR!$N$12:$N$21,VaR!D$12:D$21),"")</f>
        <v>0.21660232585027478</v>
      </c>
      <c r="E14">
        <f>IFERROR(CORREL(VaR!$N$12:$N$21,VaR!E$12:E$21),"")</f>
        <v>1.5358808278497435E-2</v>
      </c>
      <c r="F14" t="str">
        <f>IFERROR(CORREL(VaR!$N$12:$N$21,VaR!F$12:F$21),"")</f>
        <v/>
      </c>
      <c r="G14">
        <f>IFERROR(CORREL(VaR!$N$12:$N$21,VaR!G$12:G$21),"")</f>
        <v>0.23459177599980527</v>
      </c>
      <c r="H14">
        <f>IFERROR(CORREL(VaR!$N$12:$N$21,VaR!H$12:H$21),"")</f>
        <v>0.29314012878503504</v>
      </c>
      <c r="I14">
        <f>IFERROR(CORREL(VaR!$N$12:$N$21,VaR!I$12:I$21),"")</f>
        <v>-1.1983136908071391E-2</v>
      </c>
      <c r="J14">
        <f>IFERROR(CORREL(VaR!$N$12:$N$21,VaR!J$12:J$21),"")</f>
        <v>0.44646968451006153</v>
      </c>
      <c r="K14">
        <f>IFERROR(CORREL(VaR!$N$12:$N$21,VaR!K$12:K$21),"")</f>
        <v>0.34655057983579823</v>
      </c>
      <c r="L14">
        <f>IFERROR(CORREL(VaR!$N$12:$N$21,VaR!L$12:L$21),"")</f>
        <v>0.3553966936086414</v>
      </c>
      <c r="M14">
        <f>IFERROR(CORREL(VaR!$N$12:$N$21,VaR!M$12:M$21),"")</f>
        <v>-2.5949134596277089E-2</v>
      </c>
      <c r="N14">
        <f>IFERROR(CORREL(VaR!$N$12:$N$21,VaR!N$12:N$21),"")</f>
        <v>1</v>
      </c>
      <c r="O14">
        <f>IFERROR(CORREL(VaR!$N$12:$N$21,VaR!O$12:O$21),"")</f>
        <v>0.22410226336008435</v>
      </c>
      <c r="P14">
        <f>IFERROR(CORREL(VaR!$N$12:$N$21,VaR!P$12:P$21),"")</f>
        <v>0.12982925112678076</v>
      </c>
      <c r="Q14">
        <f>IFERROR(CORREL(VaR!$N$12:$N$21,VaR!Q$12:Q$21),"")</f>
        <v>0.36134088565811534</v>
      </c>
      <c r="R14">
        <f>IFERROR(CORREL(VaR!$N$12:$N$21,VaR!R$12:R$21),"")</f>
        <v>0.24797866077461289</v>
      </c>
      <c r="S14" t="str">
        <f>IFERROR(CORREL(VaR!$N$12:$N$21,VaR!S$12:S$21),"")</f>
        <v/>
      </c>
      <c r="T14">
        <f>IFERROR(CORREL(VaR!$N$12:$N$21,VaR!T$12:T$21),"")</f>
        <v>0.23867976228311316</v>
      </c>
      <c r="U14">
        <f>IFERROR(CORREL(VaR!$N$12:$N$21,VaR!U$12:U$21),"")</f>
        <v>0.5726046737841477</v>
      </c>
      <c r="V14">
        <f>IFERROR(CORREL(VaR!$N$12:$N$21,VaR!V$12:V$21),"")</f>
        <v>0.4048045277392206</v>
      </c>
      <c r="W14">
        <f>IFERROR(CORREL(VaR!$N$12:$N$21,VaR!W$12:W$21),"")</f>
        <v>0.39657226019202468</v>
      </c>
      <c r="X14">
        <f>IFERROR(CORREL(VaR!$N$12:$N$21,VaR!X$12:X$21),"")</f>
        <v>-0.21711510039531373</v>
      </c>
      <c r="Y14">
        <f>IFERROR(CORREL(VaR!$N$12:$N$21,VaR!Y$12:Y$21),"")</f>
        <v>6.0103013291134134E-2</v>
      </c>
      <c r="Z14" t="str">
        <f>IFERROR(CORREL(VaR!$N$12:$N$21,VaR!Z$12:Z$21),"")</f>
        <v/>
      </c>
      <c r="AA14">
        <f t="shared" si="0"/>
        <v>0.26425699416971937</v>
      </c>
    </row>
    <row r="15" spans="1:27" x14ac:dyDescent="0.25">
      <c r="A15" s="4" t="s">
        <v>13</v>
      </c>
      <c r="B15">
        <f>IFERROR(CORREL(VaR!$O$12:$O$21,VaR!B$12:B$21),"")</f>
        <v>-0.18326873533376004</v>
      </c>
      <c r="C15">
        <f>IFERROR(CORREL(VaR!$O$12:$O$21,VaR!C$12:C$21),"")</f>
        <v>-1.4806715102983878E-2</v>
      </c>
      <c r="D15">
        <f>IFERROR(CORREL(VaR!$O$12:$O$21,VaR!D$12:D$21),"")</f>
        <v>0.30712268329456116</v>
      </c>
      <c r="E15">
        <f>IFERROR(CORREL(VaR!$O$12:$O$21,VaR!E$12:E$21),"")</f>
        <v>8.8051669618895337E-2</v>
      </c>
      <c r="F15" t="str">
        <f>IFERROR(CORREL(VaR!$O$12:$O$21,VaR!F$12:F$21),"")</f>
        <v/>
      </c>
      <c r="G15">
        <f>IFERROR(CORREL(VaR!$O$12:$O$21,VaR!G$12:G$21),"")</f>
        <v>0.74935907856130557</v>
      </c>
      <c r="H15">
        <f>IFERROR(CORREL(VaR!$O$12:$O$21,VaR!H$12:H$21),"")</f>
        <v>-0.15192844280203199</v>
      </c>
      <c r="I15">
        <f>IFERROR(CORREL(VaR!$O$12:$O$21,VaR!I$12:I$21),"")</f>
        <v>0.42149789764351642</v>
      </c>
      <c r="J15">
        <f>IFERROR(CORREL(VaR!$O$12:$O$21,VaR!J$12:J$21),"")</f>
        <v>0.30395868357782252</v>
      </c>
      <c r="K15">
        <f>IFERROR(CORREL(VaR!$O$12:$O$21,VaR!K$12:K$21),"")</f>
        <v>0.5435735262944873</v>
      </c>
      <c r="L15">
        <f>IFERROR(CORREL(VaR!$O$12:$O$21,VaR!L$12:L$21),"")</f>
        <v>-0.31477733914882811</v>
      </c>
      <c r="M15">
        <f>IFERROR(CORREL(VaR!$O$12:$O$21,VaR!M$12:M$21),"")</f>
        <v>0.17869305397564531</v>
      </c>
      <c r="N15">
        <f>IFERROR(CORREL(VaR!$O$12:$O$21,VaR!N$12:N$21),"")</f>
        <v>0.22410226336008435</v>
      </c>
      <c r="O15">
        <f>IFERROR(CORREL(VaR!$O$12:$O$21,VaR!O$12:O$21),"")</f>
        <v>0.99999999999999989</v>
      </c>
      <c r="P15">
        <f>IFERROR(CORREL(VaR!$O$12:$O$21,VaR!P$12:P$21),"")</f>
        <v>0.22274523625763246</v>
      </c>
      <c r="Q15">
        <f>IFERROR(CORREL(VaR!$O$12:$O$21,VaR!Q$12:Q$21),"")</f>
        <v>0.15364737017377364</v>
      </c>
      <c r="R15">
        <f>IFERROR(CORREL(VaR!$O$12:$O$21,VaR!R$12:R$21),"")</f>
        <v>0.16525974612973152</v>
      </c>
      <c r="S15" t="str">
        <f>IFERROR(CORREL(VaR!$O$12:$O$21,VaR!S$12:S$21),"")</f>
        <v/>
      </c>
      <c r="T15">
        <f>IFERROR(CORREL(VaR!$O$12:$O$21,VaR!T$12:T$21),"")</f>
        <v>-0.32110114770156067</v>
      </c>
      <c r="U15">
        <f>IFERROR(CORREL(VaR!$O$12:$O$21,VaR!U$12:U$21),"")</f>
        <v>-0.1821241600621627</v>
      </c>
      <c r="V15">
        <f>IFERROR(CORREL(VaR!$O$12:$O$21,VaR!V$12:V$21),"")</f>
        <v>-0.50600961351172302</v>
      </c>
      <c r="W15">
        <f>IFERROR(CORREL(VaR!$O$12:$O$21,VaR!W$12:W$21),"")</f>
        <v>0.60346713347012337</v>
      </c>
      <c r="X15">
        <f>IFERROR(CORREL(VaR!$O$12:$O$21,VaR!X$12:X$21),"")</f>
        <v>0.40538001880864727</v>
      </c>
      <c r="Y15">
        <f>IFERROR(CORREL(VaR!$O$12:$O$21,VaR!Y$12:Y$21),"")</f>
        <v>9.3930633112478734E-2</v>
      </c>
      <c r="Z15" t="str">
        <f>IFERROR(CORREL(VaR!$O$12:$O$21,VaR!Z$12:Z$21),"")</f>
        <v/>
      </c>
      <c r="AA15">
        <f t="shared" si="0"/>
        <v>0.17212603820980249</v>
      </c>
    </row>
    <row r="16" spans="1:27" x14ac:dyDescent="0.25">
      <c r="A16" s="4" t="s">
        <v>14</v>
      </c>
      <c r="B16">
        <f>IFERROR(CORREL(VaR!$P$12:$P$21,VaR!B$12:B$21),"")</f>
        <v>-0.19009385481382782</v>
      </c>
      <c r="C16">
        <f>IFERROR(CORREL(VaR!$P$12:$P$21,VaR!C$12:C$21),"")</f>
        <v>0.70597796343929231</v>
      </c>
      <c r="D16">
        <f>IFERROR(CORREL(VaR!$P$12:$P$21,VaR!D$12:D$21),"")</f>
        <v>-0.15619564137989192</v>
      </c>
      <c r="E16">
        <f>IFERROR(CORREL(VaR!$P$12:$P$21,VaR!E$12:E$21),"")</f>
        <v>0.71290845147078652</v>
      </c>
      <c r="F16" t="str">
        <f>IFERROR(CORREL(VaR!$P$12:$P$21,VaR!F$12:F$21),"")</f>
        <v/>
      </c>
      <c r="G16">
        <f>IFERROR(CORREL(VaR!$P$12:$P$21,VaR!G$12:G$21),"")</f>
        <v>0.65150073403366382</v>
      </c>
      <c r="H16">
        <f>IFERROR(CORREL(VaR!$P$12:$P$21,VaR!H$12:H$21),"")</f>
        <v>0.66784012918323654</v>
      </c>
      <c r="I16">
        <f>IFERROR(CORREL(VaR!$P$12:$P$21,VaR!I$12:I$21),"")</f>
        <v>0.84360521194029481</v>
      </c>
      <c r="J16">
        <f>IFERROR(CORREL(VaR!$P$12:$P$21,VaR!J$12:J$21),"")</f>
        <v>0.52629509040302191</v>
      </c>
      <c r="K16">
        <f>IFERROR(CORREL(VaR!$P$12:$P$21,VaR!K$12:K$21),"")</f>
        <v>0.76283640412217935</v>
      </c>
      <c r="L16">
        <f>IFERROR(CORREL(VaR!$P$12:$P$21,VaR!L$12:L$21),"")</f>
        <v>-0.63490106962847548</v>
      </c>
      <c r="M16">
        <f>IFERROR(CORREL(VaR!$P$12:$P$21,VaR!M$12:M$21),"")</f>
        <v>0.37081676523756074</v>
      </c>
      <c r="N16">
        <f>IFERROR(CORREL(VaR!$P$12:$P$21,VaR!N$12:N$21),"")</f>
        <v>0.12982925112678076</v>
      </c>
      <c r="O16">
        <f>IFERROR(CORREL(VaR!$P$12:$P$21,VaR!O$12:O$21),"")</f>
        <v>0.22274523625763246</v>
      </c>
      <c r="P16">
        <f>IFERROR(CORREL(VaR!$P$12:$P$21,VaR!P$12:P$21),"")</f>
        <v>1</v>
      </c>
      <c r="Q16">
        <f>IFERROR(CORREL(VaR!$P$12:$P$21,VaR!Q$12:Q$21),"")</f>
        <v>-0.1856431567938194</v>
      </c>
      <c r="R16">
        <f>IFERROR(CORREL(VaR!$P$12:$P$21,VaR!R$12:R$21),"")</f>
        <v>-5.4988259430300036E-2</v>
      </c>
      <c r="S16" t="str">
        <f>IFERROR(CORREL(VaR!$P$12:$P$21,VaR!S$12:S$21),"")</f>
        <v/>
      </c>
      <c r="T16">
        <f>IFERROR(CORREL(VaR!$P$12:$P$21,VaR!T$12:T$21),"")</f>
        <v>-0.15416219361909339</v>
      </c>
      <c r="U16">
        <f>IFERROR(CORREL(VaR!$P$12:$P$21,VaR!U$12:U$21),"")</f>
        <v>-0.1281822476064311</v>
      </c>
      <c r="V16">
        <f>IFERROR(CORREL(VaR!$P$12:$P$21,VaR!V$12:V$21),"")</f>
        <v>-0.17001349187709208</v>
      </c>
      <c r="W16">
        <f>IFERROR(CORREL(VaR!$P$12:$P$21,VaR!W$12:W$21),"")</f>
        <v>0.16001384461736251</v>
      </c>
      <c r="X16">
        <f>IFERROR(CORREL(VaR!$P$12:$P$21,VaR!X$12:X$21),"")</f>
        <v>0.51860030654428202</v>
      </c>
      <c r="Y16">
        <f>IFERROR(CORREL(VaR!$P$12:$P$21,VaR!Y$12:Y$21),"")</f>
        <v>0.73157116917806664</v>
      </c>
      <c r="Z16" t="str">
        <f>IFERROR(CORREL(VaR!$P$12:$P$21,VaR!Z$12:Z$21),"")</f>
        <v/>
      </c>
      <c r="AA16">
        <f t="shared" si="0"/>
        <v>0.28774366556387404</v>
      </c>
    </row>
    <row r="17" spans="1:27" x14ac:dyDescent="0.25">
      <c r="A17" s="4" t="s">
        <v>15</v>
      </c>
      <c r="B17">
        <f>IFERROR(CORREL(VaR!$Q$12:$Q$21,VaR!B$12:B$21),"")</f>
        <v>0.76361629777495488</v>
      </c>
      <c r="C17">
        <f>IFERROR(CORREL(VaR!$Q$12:$Q$21,VaR!C$12:C$21),"")</f>
        <v>-0.35981672590517383</v>
      </c>
      <c r="D17">
        <f>IFERROR(CORREL(VaR!$Q$12:$Q$21,VaR!D$12:D$21),"")</f>
        <v>0.5605565186730127</v>
      </c>
      <c r="E17">
        <f>IFERROR(CORREL(VaR!$Q$12:$Q$21,VaR!E$12:E$21),"")</f>
        <v>-0.6028358386946181</v>
      </c>
      <c r="F17" t="str">
        <f>IFERROR(CORREL(VaR!$Q$12:$Q$21,VaR!F$12:F$21),"")</f>
        <v/>
      </c>
      <c r="G17">
        <f>IFERROR(CORREL(VaR!$Q$12:$Q$21,VaR!G$12:G$21),"")</f>
        <v>0.10783170018130046</v>
      </c>
      <c r="H17">
        <f>IFERROR(CORREL(VaR!$Q$12:$Q$21,VaR!H$12:H$21),"")</f>
        <v>0.19627922418809238</v>
      </c>
      <c r="I17">
        <f>IFERROR(CORREL(VaR!$Q$12:$Q$21,VaR!I$12:I$21),"")</f>
        <v>-6.5623530636074484E-2</v>
      </c>
      <c r="J17">
        <f>IFERROR(CORREL(VaR!$Q$12:$Q$21,VaR!J$12:J$21),"")</f>
        <v>0.64598437096972816</v>
      </c>
      <c r="K17">
        <f>IFERROR(CORREL(VaR!$Q$12:$Q$21,VaR!K$12:K$21),"")</f>
        <v>0.21140442313157215</v>
      </c>
      <c r="L17">
        <f>IFERROR(CORREL(VaR!$Q$12:$Q$21,VaR!L$12:L$21),"")</f>
        <v>0.6224224038962598</v>
      </c>
      <c r="M17">
        <f>IFERROR(CORREL(VaR!$Q$12:$Q$21,VaR!M$12:M$21),"")</f>
        <v>-0.12595184627884282</v>
      </c>
      <c r="N17">
        <f>IFERROR(CORREL(VaR!$Q$12:$Q$21,VaR!N$12:N$21),"")</f>
        <v>0.36134088565811534</v>
      </c>
      <c r="O17">
        <f>IFERROR(CORREL(VaR!$Q$12:$Q$21,VaR!O$12:O$21),"")</f>
        <v>0.15364737017377364</v>
      </c>
      <c r="P17">
        <f>IFERROR(CORREL(VaR!$Q$12:$Q$21,VaR!P$12:P$21),"")</f>
        <v>-0.1856431567938194</v>
      </c>
      <c r="Q17">
        <f>IFERROR(CORREL(VaR!$Q$12:$Q$21,VaR!Q$12:Q$21),"")</f>
        <v>0.99999999999999989</v>
      </c>
      <c r="R17">
        <f>IFERROR(CORREL(VaR!$Q$12:$Q$21,VaR!R$12:R$21),"")</f>
        <v>0.62803893222972162</v>
      </c>
      <c r="S17" t="str">
        <f>IFERROR(CORREL(VaR!$Q$12:$Q$21,VaR!S$12:S$21),"")</f>
        <v/>
      </c>
      <c r="T17">
        <f>IFERROR(CORREL(VaR!$Q$12:$Q$21,VaR!T$12:T$21),"")</f>
        <v>0.82348126294462431</v>
      </c>
      <c r="U17">
        <f>IFERROR(CORREL(VaR!$Q$12:$Q$21,VaR!U$12:U$21),"")</f>
        <v>0.8694423706844594</v>
      </c>
      <c r="V17">
        <f>IFERROR(CORREL(VaR!$Q$12:$Q$21,VaR!V$12:V$21),"")</f>
        <v>0.24086020996142213</v>
      </c>
      <c r="W17">
        <f>IFERROR(CORREL(VaR!$Q$12:$Q$21,VaR!W$12:W$21),"")</f>
        <v>0.49123007505435834</v>
      </c>
      <c r="X17">
        <f>IFERROR(CORREL(VaR!$Q$12:$Q$21,VaR!X$12:X$21),"")</f>
        <v>0.1751782307404659</v>
      </c>
      <c r="Y17">
        <f>IFERROR(CORREL(VaR!$Q$12:$Q$21,VaR!Y$12:Y$21),"")</f>
        <v>-0.38141218826220119</v>
      </c>
      <c r="Z17" t="str">
        <f>IFERROR(CORREL(VaR!$Q$12:$Q$21,VaR!Z$12:Z$21),"")</f>
        <v/>
      </c>
      <c r="AA17">
        <f t="shared" si="0"/>
        <v>0.27863777225868774</v>
      </c>
    </row>
    <row r="18" spans="1:27" x14ac:dyDescent="0.25">
      <c r="A18" s="4" t="s">
        <v>16</v>
      </c>
      <c r="B18">
        <f>IFERROR(CORREL(VaR!$R$12:$R$21,VaR!B$12:B$21),"")</f>
        <v>0.54315001281663344</v>
      </c>
      <c r="C18">
        <f>IFERROR(CORREL(VaR!$R$12:$R$21,VaR!C$12:C$21),"")</f>
        <v>0.14386847980597628</v>
      </c>
      <c r="D18">
        <f>IFERROR(CORREL(VaR!$R$12:$R$21,VaR!D$12:D$21),"")</f>
        <v>0.94384110342978034</v>
      </c>
      <c r="E18">
        <f>IFERROR(CORREL(VaR!$R$12:$R$21,VaR!E$12:E$21),"")</f>
        <v>-0.17784644784199879</v>
      </c>
      <c r="F18" t="str">
        <f>IFERROR(CORREL(VaR!$R$12:$R$21,VaR!F$12:F$21),"")</f>
        <v/>
      </c>
      <c r="G18">
        <f>IFERROR(CORREL(VaR!$R$12:$R$21,VaR!G$12:G$21),"")</f>
        <v>0.10089796206298222</v>
      </c>
      <c r="H18">
        <f>IFERROR(CORREL(VaR!$R$12:$R$21,VaR!H$12:H$21),"")</f>
        <v>1.2304644408746011E-2</v>
      </c>
      <c r="I18">
        <f>IFERROR(CORREL(VaR!$R$12:$R$21,VaR!I$12:I$21),"")</f>
        <v>4.8738387902125486E-2</v>
      </c>
      <c r="J18">
        <f>IFERROR(CORREL(VaR!$R$12:$R$21,VaR!J$12:J$21),"")</f>
        <v>0.51285608021362084</v>
      </c>
      <c r="K18">
        <f>IFERROR(CORREL(VaR!$R$12:$R$21,VaR!K$12:K$21),"")</f>
        <v>0.3664664259613945</v>
      </c>
      <c r="L18">
        <f>IFERROR(CORREL(VaR!$R$12:$R$21,VaR!L$12:L$21),"")</f>
        <v>0.17698584837856213</v>
      </c>
      <c r="M18">
        <f>IFERROR(CORREL(VaR!$R$12:$R$21,VaR!M$12:M$21),"")</f>
        <v>-0.16015647492447568</v>
      </c>
      <c r="N18">
        <f>IFERROR(CORREL(VaR!$R$12:$R$21,VaR!N$12:N$21),"")</f>
        <v>0.24797866077461289</v>
      </c>
      <c r="O18">
        <f>IFERROR(CORREL(VaR!$R$12:$R$21,VaR!O$12:O$21),"")</f>
        <v>0.16525974612973152</v>
      </c>
      <c r="P18">
        <f>IFERROR(CORREL(VaR!$R$12:$R$21,VaR!P$12:P$21),"")</f>
        <v>-5.4988259430300036E-2</v>
      </c>
      <c r="Q18">
        <f>IFERROR(CORREL(VaR!$R$12:$R$21,VaR!Q$12:Q$21),"")</f>
        <v>0.62803893222972162</v>
      </c>
      <c r="R18">
        <f>IFERROR(CORREL(VaR!$R$12:$R$21,VaR!R$12:R$21),"")</f>
        <v>1</v>
      </c>
      <c r="S18" t="str">
        <f>IFERROR(CORREL(VaR!$R$12:$R$21,VaR!S$12:S$21),"")</f>
        <v/>
      </c>
      <c r="T18">
        <f>IFERROR(CORREL(VaR!$R$12:$R$21,VaR!T$12:T$21),"")</f>
        <v>0.42009506719583539</v>
      </c>
      <c r="U18">
        <f>IFERROR(CORREL(VaR!$R$12:$R$21,VaR!U$12:U$21),"")</f>
        <v>0.62831488795327717</v>
      </c>
      <c r="V18">
        <f>IFERROR(CORREL(VaR!$R$12:$R$21,VaR!V$12:V$21),"")</f>
        <v>0.57442802949809246</v>
      </c>
      <c r="W18">
        <f>IFERROR(CORREL(VaR!$R$12:$R$21,VaR!W$12:W$21),"")</f>
        <v>0.5302338964741411</v>
      </c>
      <c r="X18">
        <f>IFERROR(CORREL(VaR!$R$12:$R$21,VaR!X$12:X$21),"")</f>
        <v>0.2793388139975963</v>
      </c>
      <c r="Y18">
        <f>IFERROR(CORREL(VaR!$R$12:$R$21,VaR!Y$12:Y$21),"")</f>
        <v>-0.15492609557295189</v>
      </c>
      <c r="Z18" t="str">
        <f>IFERROR(CORREL(VaR!$R$12:$R$21,VaR!Z$12:Z$21),"")</f>
        <v/>
      </c>
      <c r="AA18">
        <f t="shared" si="0"/>
        <v>0.30794907733923194</v>
      </c>
    </row>
    <row r="19" spans="1:27" x14ac:dyDescent="0.25">
      <c r="A19" s="4" t="s">
        <v>17</v>
      </c>
      <c r="B19" t="str">
        <f>IFERROR(CORREL(VaR!$S$12:$S$21,VaR!S$12:S$21),"")</f>
        <v/>
      </c>
      <c r="AA19" t="str">
        <f t="shared" si="0"/>
        <v/>
      </c>
    </row>
    <row r="20" spans="1:27" x14ac:dyDescent="0.25">
      <c r="A20" s="4" t="s">
        <v>18</v>
      </c>
      <c r="B20">
        <f>IFERROR(CORREL(VaR!$T$12:$T$21,VaR!B$12:B$21),"")</f>
        <v>0.86820164183418136</v>
      </c>
      <c r="C20">
        <f>IFERROR(CORREL(VaR!$T$12:$T$21,VaR!C$12:C$21),"")</f>
        <v>-0.40042794031447593</v>
      </c>
      <c r="D20">
        <f>IFERROR(CORREL(VaR!$T$12:$T$21,VaR!D$12:D$21),"")</f>
        <v>0.26602754011611185</v>
      </c>
      <c r="E20">
        <f>IFERROR(CORREL(VaR!$T$12:$T$21,VaR!E$12:E$21),"")</f>
        <v>-0.4568106157551633</v>
      </c>
      <c r="F20" t="str">
        <f>IFERROR(CORREL(VaR!$T$12:$T$21,VaR!F$12:F$21),"")</f>
        <v/>
      </c>
      <c r="G20">
        <f>IFERROR(CORREL(VaR!$T$12:$T$21,VaR!G$12:G$21),"")</f>
        <v>-0.21995964904373294</v>
      </c>
      <c r="H20">
        <f>IFERROR(CORREL(VaR!$T$12:$T$21,VaR!H$12:H$21),"")</f>
        <v>0.28429146426903312</v>
      </c>
      <c r="I20">
        <f>IFERROR(CORREL(VaR!$T$12:$T$21,VaR!I$12:I$21),"")</f>
        <v>-0.24112999328826223</v>
      </c>
      <c r="J20">
        <f>IFERROR(CORREL(VaR!$T$12:$T$21,VaR!J$12:J$21),"")</f>
        <v>0.46449330460239846</v>
      </c>
      <c r="K20">
        <f>IFERROR(CORREL(VaR!$T$12:$T$21,VaR!K$12:K$21),"")</f>
        <v>5.8626225199660542E-2</v>
      </c>
      <c r="L20">
        <f>IFERROR(CORREL(VaR!$T$12:$T$21,VaR!L$12:L$21),"")</f>
        <v>0.57467985080226469</v>
      </c>
      <c r="M20">
        <f>IFERROR(CORREL(VaR!$T$12:$T$21,VaR!M$12:M$21),"")</f>
        <v>-0.15492971352516538</v>
      </c>
      <c r="N20">
        <f>IFERROR(CORREL(VaR!$T$12:$T$21,VaR!N$12:N$21),"")</f>
        <v>0.23867976228311316</v>
      </c>
      <c r="O20">
        <f>IFERROR(CORREL(VaR!$T$12:$T$21,VaR!O$12:O$21),"")</f>
        <v>-0.32110114770156067</v>
      </c>
      <c r="P20">
        <f>IFERROR(CORREL(VaR!$T$12:$T$21,VaR!P$12:P$21),"")</f>
        <v>-0.15416219361909339</v>
      </c>
      <c r="Q20">
        <f>IFERROR(CORREL(VaR!$T$12:$T$21,VaR!Q$12:Q$21),"")</f>
        <v>0.82348126294462431</v>
      </c>
      <c r="R20">
        <f>IFERROR(CORREL(VaR!$T$12:$T$21,VaR!R$12:R$21),"")</f>
        <v>0.42009506719583539</v>
      </c>
      <c r="S20" t="str">
        <f>IFERROR(CORREL(VaR!$T$12:$T$21,VaR!S$12:S$21),"")</f>
        <v/>
      </c>
      <c r="T20">
        <f>IFERROR(CORREL(VaR!$T$12:$T$21,VaR!T$12:T$21),"")</f>
        <v>1</v>
      </c>
      <c r="U20">
        <f>IFERROR(CORREL(VaR!$T$12:$T$21,VaR!U$12:U$21),"")</f>
        <v>0.86210798996759885</v>
      </c>
      <c r="V20">
        <f>IFERROR(CORREL(VaR!$T$12:$T$21,VaR!V$12:V$21),"")</f>
        <v>0.33317086823207009</v>
      </c>
      <c r="W20">
        <f>IFERROR(CORREL(VaR!$T$12:$T$21,VaR!W$12:W$21),"")</f>
        <v>0.13741539529628935</v>
      </c>
      <c r="X20">
        <f>IFERROR(CORREL(VaR!$T$12:$T$21,VaR!X$12:X$21),"")</f>
        <v>-0.11597102609405348</v>
      </c>
      <c r="Y20">
        <f>IFERROR(CORREL(VaR!$T$12:$T$21,VaR!Y$12:Y$21),"")</f>
        <v>-0.31790694861985569</v>
      </c>
      <c r="Z20" t="str">
        <f>IFERROR(CORREL(VaR!$T$12:$T$21,VaR!Z$12:Z$21),"")</f>
        <v/>
      </c>
      <c r="AA20">
        <f t="shared" si="0"/>
        <v>0.17949414294462812</v>
      </c>
    </row>
    <row r="21" spans="1:27" x14ac:dyDescent="0.25">
      <c r="A21" s="4" t="s">
        <v>19</v>
      </c>
      <c r="B21">
        <f>IFERROR(CORREL(VaR!$U$12:$U$21,VaR!B$12:B$21),"")</f>
        <v>0.85066395055916555</v>
      </c>
      <c r="C21">
        <f>IFERROR(CORREL(VaR!$U$12:$U$21,VaR!C$12:C$21),"")</f>
        <v>-0.17552107090542488</v>
      </c>
      <c r="D21">
        <f>IFERROR(CORREL(VaR!$U$12:$U$21,VaR!D$12:D$21),"")</f>
        <v>0.51211192244996484</v>
      </c>
      <c r="E21">
        <f>IFERROR(CORREL(VaR!$U$12:$U$21,VaR!E$12:E$21),"")</f>
        <v>-0.47184555146679147</v>
      </c>
      <c r="F21" t="str">
        <f>IFERROR(CORREL(VaR!$U$12:$U$21,VaR!F$12:F$21),"")</f>
        <v/>
      </c>
      <c r="G21">
        <f>IFERROR(CORREL(VaR!$U$12:$U$21,VaR!G$12:G$21),"")</f>
        <v>-0.11261955165772232</v>
      </c>
      <c r="H21">
        <f>IFERROR(CORREL(VaR!$U$12:$U$21,VaR!H$12:H$21),"")</f>
        <v>0.31830253571903527</v>
      </c>
      <c r="I21">
        <f>IFERROR(CORREL(VaR!$U$12:$U$21,VaR!I$12:I$21),"")</f>
        <v>-0.19042966068287168</v>
      </c>
      <c r="J21">
        <f>IFERROR(CORREL(VaR!$U$12:$U$21,VaR!J$12:J$21),"")</f>
        <v>0.63346047292061258</v>
      </c>
      <c r="K21">
        <f>IFERROR(CORREL(VaR!$U$12:$U$21,VaR!K$12:K$21),"")</f>
        <v>0.15040073704867962</v>
      </c>
      <c r="L21">
        <f>IFERROR(CORREL(VaR!$U$12:$U$21,VaR!L$12:L$21),"")</f>
        <v>0.70008777520280541</v>
      </c>
      <c r="M21">
        <f>IFERROR(CORREL(VaR!$U$12:$U$21,VaR!M$12:M$21),"")</f>
        <v>-0.24343980954873973</v>
      </c>
      <c r="N21">
        <f>IFERROR(CORREL(VaR!$U$12:$U$21,VaR!N$12:N$21),"")</f>
        <v>0.5726046737841477</v>
      </c>
      <c r="O21">
        <f>IFERROR(CORREL(VaR!$U$12:$U$21,VaR!O$12:O$21),"")</f>
        <v>-0.1821241600621627</v>
      </c>
      <c r="P21">
        <f>IFERROR(CORREL(VaR!$U$12:$U$21,VaR!P$12:P$21),"")</f>
        <v>-0.1281822476064311</v>
      </c>
      <c r="Q21">
        <f>IFERROR(CORREL(VaR!$U$12:$U$21,VaR!Q$12:Q$21),"")</f>
        <v>0.8694423706844594</v>
      </c>
      <c r="R21">
        <f>IFERROR(CORREL(VaR!$U$12:$U$21,VaR!R$12:R$21),"")</f>
        <v>0.62831488795327717</v>
      </c>
      <c r="S21" t="str">
        <f>IFERROR(CORREL(VaR!$U$12:$U$21,VaR!S$12:S$21),"")</f>
        <v/>
      </c>
      <c r="T21">
        <f>IFERROR(CORREL(VaR!$U$12:$U$21,VaR!T$12:T$21),"")</f>
        <v>0.86210798996759885</v>
      </c>
      <c r="U21">
        <f>IFERROR(CORREL(VaR!$U$12:$U$21,VaR!U$12:U$21),"")</f>
        <v>1.0000000000000002</v>
      </c>
      <c r="V21">
        <f>IFERROR(CORREL(VaR!$U$12:$U$21,VaR!V$12:V$21),"")</f>
        <v>0.59655540375305594</v>
      </c>
      <c r="W21">
        <f>IFERROR(CORREL(VaR!$U$12:$U$21,VaR!W$12:W$21),"")</f>
        <v>0.29919376452952645</v>
      </c>
      <c r="X21">
        <f>IFERROR(CORREL(VaR!$U$12:$U$21,VaR!X$12:X$21),"")</f>
        <v>-5.9197004167864387E-2</v>
      </c>
      <c r="Y21">
        <f>IFERROR(CORREL(VaR!$U$12:$U$21,VaR!Y$12:Y$21),"")</f>
        <v>-0.27433205803782024</v>
      </c>
      <c r="AA21">
        <f t="shared" si="0"/>
        <v>0.27979797138347728</v>
      </c>
    </row>
    <row r="22" spans="1:27" x14ac:dyDescent="0.25">
      <c r="A22" s="4" t="s">
        <v>20</v>
      </c>
      <c r="B22">
        <f>IFERROR(CORREL(VaR!$V$12:$V$21,VaR!B$12:B$21),"")</f>
        <v>0.50258179744796061</v>
      </c>
      <c r="C22">
        <f>IFERROR(CORREL(VaR!$V$12:$V$21,VaR!C$12:C$21),"")</f>
        <v>0.30906665689938229</v>
      </c>
      <c r="D22">
        <f>IFERROR(CORREL(VaR!$V$12:$V$21,VaR!D$12:D$21),"")</f>
        <v>0.42726987197081412</v>
      </c>
      <c r="E22">
        <f>IFERROR(CORREL(VaR!$V$12:$V$21,VaR!E$12:E$21),"")</f>
        <v>-6.1008924666605624E-2</v>
      </c>
      <c r="F22" t="str">
        <f>IFERROR(CORREL(VaR!$V$12:$V$21,VaR!F$12:F$21),"")</f>
        <v/>
      </c>
      <c r="G22">
        <f>IFERROR(CORREL(VaR!$V$12:$V$21,VaR!G$12:G$21),"")</f>
        <v>-0.3416882256776318</v>
      </c>
      <c r="H22">
        <f>IFERROR(CORREL(VaR!$V$12:$V$21,VaR!H$12:H$21),"")</f>
        <v>0.25659551333810376</v>
      </c>
      <c r="I22">
        <f>IFERROR(CORREL(VaR!$V$12:$V$21,VaR!I$12:I$21),"")</f>
        <v>-0.21453619254611553</v>
      </c>
      <c r="J22">
        <f>IFERROR(CORREL(VaR!$V$12:$V$21,VaR!J$12:J$21),"")</f>
        <v>0.1045428348957398</v>
      </c>
      <c r="K22">
        <f>IFERROR(CORREL(VaR!$V$12:$V$21,VaR!K$12:K$21),"")</f>
        <v>-0.11160274490631304</v>
      </c>
      <c r="L22">
        <f>IFERROR(CORREL(VaR!$V$12:$V$21,VaR!L$12:L$21),"")</f>
        <v>0.41788112982313202</v>
      </c>
      <c r="M22">
        <f>IFERROR(CORREL(VaR!$V$12:$V$21,VaR!M$12:M$21),"")</f>
        <v>-6.57852614514257E-2</v>
      </c>
      <c r="N22">
        <f>IFERROR(CORREL(VaR!$V$12:$V$21,VaR!N$12:N$21),"")</f>
        <v>0.4048045277392206</v>
      </c>
      <c r="O22">
        <f>IFERROR(CORREL(VaR!$V$12:$V$21,VaR!O$12:O$21),"")</f>
        <v>-0.50600961351172302</v>
      </c>
      <c r="P22">
        <f>IFERROR(CORREL(VaR!$V$12:$V$21,VaR!P$12:P$21),"")</f>
        <v>-0.17001349187709208</v>
      </c>
      <c r="Q22">
        <f>IFERROR(CORREL(VaR!$V$12:$V$21,VaR!Q$12:Q$21),"")</f>
        <v>0.24086020996142213</v>
      </c>
      <c r="R22">
        <f>IFERROR(CORREL(VaR!$V$12:$V$21,VaR!R$12:R$21),"")</f>
        <v>0.57442802949809246</v>
      </c>
      <c r="S22" t="str">
        <f>IFERROR(CORREL(VaR!$V$12:$V$21,VaR!S$12:S$21),"")</f>
        <v/>
      </c>
      <c r="T22">
        <f>IFERROR(CORREL(VaR!$V$12:$V$21,VaR!T$12:T$21),"")</f>
        <v>0.33317086823207009</v>
      </c>
      <c r="U22">
        <f>IFERROR(CORREL(VaR!$V$12:$V$21,VaR!U$12:U$21),"")</f>
        <v>0.59655540375305594</v>
      </c>
      <c r="V22">
        <f>IFERROR(CORREL(VaR!$V$12:$V$21,VaR!V$12:V$21),"")</f>
        <v>1</v>
      </c>
      <c r="W22">
        <f>IFERROR(CORREL(VaR!$V$12:$V$21,VaR!W$12:W$21),"")</f>
        <v>0.14657522685309027</v>
      </c>
      <c r="X22">
        <f>IFERROR(CORREL(VaR!$V$12:$V$21,VaR!X$12:X$21),"")</f>
        <v>-0.17579974401747192</v>
      </c>
      <c r="Y22">
        <f>IFERROR(CORREL(VaR!$V$12:$V$21,VaR!Y$12:Y$21),"")</f>
        <v>-0.13766649757678978</v>
      </c>
      <c r="Z22" t="str">
        <f>IFERROR(CORREL(VaR!$V$12:$V$21,VaR!Z$12:Z$21),"")</f>
        <v/>
      </c>
      <c r="AA22">
        <f t="shared" si="0"/>
        <v>0.16046460791731432</v>
      </c>
    </row>
    <row r="23" spans="1:27" x14ac:dyDescent="0.25">
      <c r="A23" s="4" t="s">
        <v>21</v>
      </c>
      <c r="B23">
        <f>IFERROR(CORREL(VaR!$W$12:$W$21,VaR!B$12:B$21),"")</f>
        <v>0.40853368485478514</v>
      </c>
      <c r="C23">
        <f>IFERROR(CORREL(VaR!$W$12:$W$21,VaR!C$12:C$21),"")</f>
        <v>0.19139748755430283</v>
      </c>
      <c r="D23">
        <f>IFERROR(CORREL(VaR!$W$12:$W$21,VaR!D$12:D$21),"")</f>
        <v>0.45391818504266757</v>
      </c>
      <c r="E23">
        <f>IFERROR(CORREL(VaR!$W$12:$W$21,VaR!E$12:E$21),"")</f>
        <v>4.5775443157790231E-2</v>
      </c>
      <c r="F23" t="str">
        <f>IFERROR(CORREL(VaR!$W$12:$W$21,VaR!F$12:F$21),"")</f>
        <v/>
      </c>
      <c r="G23">
        <f>IFERROR(CORREL(VaR!$W$12:$W$21,VaR!G$12:G$21),"")</f>
        <v>0.71132197058635982</v>
      </c>
      <c r="H23">
        <f>IFERROR(CORREL(VaR!$W$12:$W$21,VaR!H$12:H$21),"")</f>
        <v>0.33104008776163618</v>
      </c>
      <c r="I23">
        <f>IFERROR(CORREL(VaR!$W$12:$W$21,VaR!I$12:I$21),"")</f>
        <v>0.41847838953235311</v>
      </c>
      <c r="J23">
        <f>IFERROR(CORREL(VaR!$W$12:$W$21,VaR!J$12:J$21),"")</f>
        <v>0.33895148761569938</v>
      </c>
      <c r="K23">
        <f>IFERROR(CORREL(VaR!$W$12:$W$21,VaR!K$12:K$21),"")</f>
        <v>0.47393661966890832</v>
      </c>
      <c r="L23">
        <f>IFERROR(CORREL(VaR!$W$12:$W$21,VaR!L$12:L$21),"")</f>
        <v>-4.8973232306100914E-2</v>
      </c>
      <c r="M23">
        <f>IFERROR(CORREL(VaR!$W$12:$W$21,VaR!M$12:M$21),"")</f>
        <v>0.56168384478634992</v>
      </c>
      <c r="N23">
        <f>IFERROR(CORREL(VaR!$W$12:$W$21,VaR!N$12:N$21),"")</f>
        <v>0.39657226019202468</v>
      </c>
      <c r="O23">
        <f>IFERROR(CORREL(VaR!$W$12:$W$21,VaR!O$12:O$21),"")</f>
        <v>0.60346713347012337</v>
      </c>
      <c r="P23">
        <f>IFERROR(CORREL(VaR!$W$12:$W$21,VaR!P$12:P$21),"")</f>
        <v>0.16001384461736251</v>
      </c>
      <c r="Q23">
        <f>IFERROR(CORREL(VaR!$W$12:$W$21,VaR!Q$12:Q$21),"")</f>
        <v>0.49123007505435834</v>
      </c>
      <c r="R23">
        <f>IFERROR(CORREL(VaR!$W$12:$W$21,VaR!R$12:R$21),"")</f>
        <v>0.5302338964741411</v>
      </c>
      <c r="S23" t="str">
        <f>IFERROR(CORREL(VaR!$W$12:$W$21,VaR!S$12:S$21),"")</f>
        <v/>
      </c>
      <c r="T23">
        <f>IFERROR(CORREL(VaR!$W$12:$W$21,VaR!T$12:T$21),"")</f>
        <v>0.13741539529628935</v>
      </c>
      <c r="U23">
        <f>IFERROR(CORREL(VaR!$W$12:$W$21,VaR!U$12:U$21),"")</f>
        <v>0.29919376452952645</v>
      </c>
      <c r="V23">
        <f>IFERROR(CORREL(VaR!$W$12:$W$21,VaR!V$12:V$21),"")</f>
        <v>0.14657522685309027</v>
      </c>
      <c r="W23">
        <f>IFERROR(CORREL(VaR!$W$12:$W$21,VaR!W$12:W$21),"")</f>
        <v>1</v>
      </c>
      <c r="X23">
        <f>IFERROR(CORREL(VaR!$W$12:$W$21,VaR!X$12:X$21),"")</f>
        <v>0.36293897129354141</v>
      </c>
      <c r="Y23">
        <f>IFERROR(CORREL(VaR!$W$12:$W$21,VaR!Y$12:Y$21),"")</f>
        <v>-8.8783757279970094E-2</v>
      </c>
      <c r="Z23" t="str">
        <f>IFERROR(CORREL(VaR!$W$12:$W$21,VaR!Z$12:Z$21),"")</f>
        <v/>
      </c>
      <c r="AA23">
        <f t="shared" si="0"/>
        <v>0.3602236717616018</v>
      </c>
    </row>
    <row r="24" spans="1:27" x14ac:dyDescent="0.25">
      <c r="A24" s="4" t="s">
        <v>22</v>
      </c>
      <c r="B24">
        <f>IFERROR(CORREL(VaR!$X$12:$X$21,VaR!B$12:B$21),"")</f>
        <v>-0.21949749581749717</v>
      </c>
      <c r="C24">
        <f>IFERROR(CORREL(VaR!$X$12:$X$21,VaR!C$12:C$21),"")</f>
        <v>0.42118539433153745</v>
      </c>
      <c r="D24">
        <f>IFERROR(CORREL(VaR!$X$12:$X$21,VaR!D$12:D$21),"")</f>
        <v>0.19586584372105689</v>
      </c>
      <c r="E24">
        <f>IFERROR(CORREL(VaR!$X$12:$X$21,VaR!E$12:E$21),"")</f>
        <v>0.25433627736831405</v>
      </c>
      <c r="F24" t="str">
        <f>IFERROR(CORREL(VaR!$X$12:$X$21,VaR!F$12:F$21),"")</f>
        <v/>
      </c>
      <c r="G24">
        <f>IFERROR(CORREL(VaR!$X$12:$X$21,VaR!G$12:G$21),"")</f>
        <v>0.58823641043448083</v>
      </c>
      <c r="H24">
        <f>IFERROR(CORREL(VaR!$X$12:$X$21,VaR!H$12:H$21),"")</f>
        <v>0.40386924811009911</v>
      </c>
      <c r="I24">
        <f>IFERROR(CORREL(VaR!$X$12:$X$21,VaR!I$12:I$21),"")</f>
        <v>0.84458649556333221</v>
      </c>
      <c r="J24">
        <f>IFERROR(CORREL(VaR!$X$12:$X$21,VaR!J$12:J$21),"")</f>
        <v>0.48057728913974646</v>
      </c>
      <c r="K24">
        <f>IFERROR(CORREL(VaR!$X$12:$X$21,VaR!K$12:K$21),"")</f>
        <v>0.59902129489738531</v>
      </c>
      <c r="L24">
        <f>IFERROR(CORREL(VaR!$X$12:$X$21,VaR!L$12:L$21),"")</f>
        <v>-0.28441546997618533</v>
      </c>
      <c r="M24">
        <f>IFERROR(CORREL(VaR!$X$12:$X$21,VaR!M$12:M$21),"")</f>
        <v>0.37705932292075928</v>
      </c>
      <c r="N24">
        <f>IFERROR(CORREL(VaR!$X$12:$X$21,VaR!N$12:N$21),"")</f>
        <v>-0.21711510039531373</v>
      </c>
      <c r="O24">
        <f>IFERROR(CORREL(VaR!$X$12:$X$21,VaR!O$12:O$21),"")</f>
        <v>0.40538001880864727</v>
      </c>
      <c r="P24">
        <f>IFERROR(CORREL(VaR!$X$12:$X$21,VaR!P$12:P$21),"")</f>
        <v>0.51860030654428202</v>
      </c>
      <c r="Q24">
        <f>IFERROR(CORREL(VaR!$X$12:$X$21,VaR!Q$12:Q$21),"")</f>
        <v>0.1751782307404659</v>
      </c>
      <c r="R24">
        <f>IFERROR(CORREL(VaR!$X$12:$X$21,VaR!R$12:R$21),"")</f>
        <v>0.2793388139975963</v>
      </c>
      <c r="S24" t="str">
        <f>IFERROR(CORREL(VaR!$X$12:$X$21,VaR!S$12:S$21),"")</f>
        <v/>
      </c>
      <c r="T24">
        <f>IFERROR(CORREL(VaR!$X$12:$X$21,VaR!T$12:T$21),"")</f>
        <v>-0.11597102609405348</v>
      </c>
      <c r="U24">
        <f>IFERROR(CORREL(VaR!$X$12:$X$21,VaR!U$12:U$21),"")</f>
        <v>-5.9197004167864387E-2</v>
      </c>
      <c r="V24">
        <f>IFERROR(CORREL(VaR!$X$12:$X$21,VaR!V$12:V$21),"")</f>
        <v>-0.17579974401747192</v>
      </c>
      <c r="W24">
        <f>IFERROR(CORREL(VaR!$X$12:$X$21,VaR!W$12:W$21),"")</f>
        <v>0.36293897129354141</v>
      </c>
      <c r="X24">
        <f>IFERROR(CORREL(VaR!$X$12:$X$21,VaR!X$12:X$21),"")</f>
        <v>0.99999999999999989</v>
      </c>
      <c r="Y24">
        <f>IFERROR(CORREL(VaR!$X$12:$X$21,VaR!Y$12:Y$21),"")</f>
        <v>0.44645229080771959</v>
      </c>
      <c r="Z24" t="str">
        <f>IFERROR(CORREL(VaR!$X$12:$X$21,VaR!Z$12:Z$21),"")</f>
        <v/>
      </c>
      <c r="AA24">
        <f t="shared" si="0"/>
        <v>0.2854831985550263</v>
      </c>
    </row>
    <row r="25" spans="1:27" x14ac:dyDescent="0.25">
      <c r="A25" s="4" t="s">
        <v>23</v>
      </c>
      <c r="B25">
        <f>IFERROR(CORREL(VaR!$Y$12:$Y$21,VaR!B$12:B$21),"")</f>
        <v>-0.22349899636942908</v>
      </c>
      <c r="C25">
        <f>IFERROR(CORREL(VaR!$Y$12:$Y$21,VaR!C$12:C$21),"")</f>
        <v>0.5059001546000268</v>
      </c>
      <c r="D25">
        <f>IFERROR(CORREL(VaR!$Y$12:$Y$21,VaR!D$12:D$21),"")</f>
        <v>-0.27484643269608922</v>
      </c>
      <c r="E25">
        <f>IFERROR(CORREL(VaR!$Y$12:$Y$21,VaR!E$12:E$21),"")</f>
        <v>0.79470187548190463</v>
      </c>
      <c r="F25" t="str">
        <f>IFERROR(CORREL(VaR!$Y$12:$Y$21,VaR!F$12:F$21),"")</f>
        <v/>
      </c>
      <c r="G25">
        <f>IFERROR(CORREL(VaR!$Y$12:$Y$21,VaR!G$12:G$21),"")</f>
        <v>0.44933498826644508</v>
      </c>
      <c r="H25">
        <f>IFERROR(CORREL(VaR!$Y$12:$Y$21,VaR!H$12:H$21),"")</f>
        <v>0.33675119828651834</v>
      </c>
      <c r="I25">
        <f>IFERROR(CORREL(VaR!$Y$12:$Y$21,VaR!I$12:I$21),"")</f>
        <v>0.6364325752449288</v>
      </c>
      <c r="J25">
        <f>IFERROR(CORREL(VaR!$Y$12:$Y$21,VaR!J$12:J$21),"")</f>
        <v>0.19254419798867337</v>
      </c>
      <c r="K25">
        <f>IFERROR(CORREL(VaR!$Y$12:$Y$21,VaR!K$12:K$21),"")</f>
        <v>0.67520835871215357</v>
      </c>
      <c r="L25">
        <f>IFERROR(CORREL(VaR!$Y$12:$Y$21,VaR!L$12:L$21),"")</f>
        <v>-0.52908065109147695</v>
      </c>
      <c r="M25">
        <f>IFERROR(CORREL(VaR!$Y$12:$Y$21,VaR!M$12:M$21),"")</f>
        <v>0.21326085290784524</v>
      </c>
      <c r="N25">
        <f>IFERROR(CORREL(VaR!$Y$12:$Y$21,VaR!N$12:N$21),"")</f>
        <v>6.0103013291134134E-2</v>
      </c>
      <c r="O25">
        <f>IFERROR(CORREL(VaR!$Y$12:$Y$21,VaR!O$12:O$21),"")</f>
        <v>9.3930633112478734E-2</v>
      </c>
      <c r="P25">
        <f>IFERROR(CORREL(VaR!$Y$12:$Y$21,VaR!P$12:P$21),"")</f>
        <v>0.73157116917806664</v>
      </c>
      <c r="Q25">
        <f>IFERROR(CORREL(VaR!$Y$12:$Y$21,VaR!Q$12:Q$21),"")</f>
        <v>-0.38141218826220119</v>
      </c>
      <c r="R25">
        <f>IFERROR(CORREL(VaR!$Y$12:$Y$21,VaR!R$12:R$21),"")</f>
        <v>-0.15492609557295189</v>
      </c>
      <c r="S25" t="str">
        <f>IFERROR(CORREL(VaR!$Y$12:$Y$21,VaR!S$12:S$21),"")</f>
        <v/>
      </c>
      <c r="T25">
        <f>IFERROR(CORREL(VaR!$Y$12:$Y$21,VaR!T$12:T$21),"")</f>
        <v>-0.31790694861985569</v>
      </c>
      <c r="U25">
        <f>IFERROR(CORREL(VaR!$Y$12:$Y$21,VaR!U$12:U$21),"")</f>
        <v>-0.27433205803782024</v>
      </c>
      <c r="V25">
        <f>IFERROR(CORREL(VaR!$Y$12:$Y$21,VaR!V$12:V$21),"")</f>
        <v>-0.13766649757678978</v>
      </c>
      <c r="W25">
        <f>IFERROR(CORREL(VaR!$Y$12:$Y$21,VaR!W$12:W$21),"")</f>
        <v>-8.8783757279970094E-2</v>
      </c>
      <c r="X25">
        <f>IFERROR(CORREL(VaR!$Y$12:$Y$21,VaR!X$12:X$21),"")</f>
        <v>0.44645229080771959</v>
      </c>
      <c r="Y25">
        <f>IFERROR(CORREL(VaR!$Y$12:$Y$21,VaR!Y$12:Y$21),"")</f>
        <v>1.0000000000000002</v>
      </c>
      <c r="Z25" t="str">
        <f>IFERROR(CORREL(VaR!$Y$12:$Y$21,VaR!Z$12:Z$21),"")</f>
        <v/>
      </c>
      <c r="AA25">
        <f t="shared" si="0"/>
        <v>0.17062444010778685</v>
      </c>
    </row>
    <row r="26" spans="1:27" x14ac:dyDescent="0.25">
      <c r="A26" s="4" t="s">
        <v>24</v>
      </c>
      <c r="AA26" t="str">
        <f t="shared" si="0"/>
        <v/>
      </c>
    </row>
    <row r="27" spans="1:27" x14ac:dyDescent="0.25">
      <c r="A27" s="4" t="s">
        <v>36</v>
      </c>
      <c r="B27">
        <f>IFERROR(AVERAGE(B2:B26),"")</f>
        <v>0.24083141906551464</v>
      </c>
      <c r="C27">
        <f t="shared" ref="C27:Y27" si="1">IFERROR(AVERAGE(C2:C26),"")</f>
        <v>0.21842382905746008</v>
      </c>
      <c r="D27">
        <f t="shared" si="1"/>
        <v>0.22354595063843236</v>
      </c>
      <c r="E27">
        <f t="shared" si="1"/>
        <v>0.12213620567635361</v>
      </c>
      <c r="F27" t="str">
        <f t="shared" si="1"/>
        <v/>
      </c>
      <c r="G27">
        <f t="shared" si="1"/>
        <v>0.32812250845918567</v>
      </c>
      <c r="H27">
        <f t="shared" si="1"/>
        <v>0.33497846542866544</v>
      </c>
      <c r="I27">
        <f t="shared" si="1"/>
        <v>0.32375312941370243</v>
      </c>
      <c r="J27">
        <f t="shared" si="1"/>
        <v>0.39243061425119613</v>
      </c>
      <c r="K27">
        <f t="shared" si="1"/>
        <v>0.40114842546126966</v>
      </c>
      <c r="L27">
        <f t="shared" si="1"/>
        <v>-1.5989428284488426E-2</v>
      </c>
      <c r="M27">
        <f t="shared" si="1"/>
        <v>0.17765579361970019</v>
      </c>
      <c r="N27">
        <f t="shared" si="1"/>
        <v>0.26425699416971937</v>
      </c>
      <c r="O27">
        <f t="shared" si="1"/>
        <v>0.17212603820980249</v>
      </c>
      <c r="P27">
        <f t="shared" si="1"/>
        <v>0.28774366556387404</v>
      </c>
      <c r="Q27">
        <f t="shared" si="1"/>
        <v>0.27863777225868774</v>
      </c>
      <c r="R27">
        <f t="shared" si="1"/>
        <v>0.30794907733923194</v>
      </c>
      <c r="S27" t="str">
        <f t="shared" si="1"/>
        <v/>
      </c>
      <c r="T27">
        <f t="shared" si="1"/>
        <v>0.17949414294462812</v>
      </c>
      <c r="U27">
        <f t="shared" si="1"/>
        <v>0.27979797138347728</v>
      </c>
      <c r="V27">
        <f t="shared" si="1"/>
        <v>0.16046460791731432</v>
      </c>
      <c r="W27">
        <f t="shared" si="1"/>
        <v>0.3602236717616018</v>
      </c>
      <c r="X27">
        <f t="shared" si="1"/>
        <v>0.2854831985550263</v>
      </c>
      <c r="Y27">
        <f t="shared" si="1"/>
        <v>0.17062444010778685</v>
      </c>
      <c r="Z27" t="str">
        <f>IFERROR(AVERAGE(Z2:Z26),"")</f>
        <v/>
      </c>
      <c r="AA27" s="6">
        <f>AVERAGE(AA2:AA26)</f>
        <v>0.24971993149991548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VaR</vt:lpstr>
      <vt:lpstr>Corr 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Gardner</dc:creator>
  <cp:lastModifiedBy>Lucas Gardner</cp:lastModifiedBy>
  <dcterms:created xsi:type="dcterms:W3CDTF">2022-02-12T18:13:22Z</dcterms:created>
  <dcterms:modified xsi:type="dcterms:W3CDTF">2022-02-13T22:31:56Z</dcterms:modified>
</cp:coreProperties>
</file>