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43A94E0A-7735-4E57-84A5-0656E9CF04AD}" xr6:coauthVersionLast="47" xr6:coauthVersionMax="47" xr10:uidLastSave="{00000000-0000-0000-0000-000000000000}"/>
  <bookViews>
    <workbookView xWindow="-120" yWindow="-120" windowWidth="20640" windowHeight="11160" tabRatio="856" activeTab="3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OPENING!$A$1:$Q$2584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<sst xmlns="http://schemas.openxmlformats.org/spreadsheetml/2006/main" count="20030" uniqueCount="1768">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</sst>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top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26" fillId="0" borderId="3" xfId="1" applyFont="1" applyBorder="1" applyAlignment="1">
      <alignment horizontal="center" vertical="top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view="pageBreakPreview" zoomScale="120" zoomScaleNormal="130" zoomScaleSheetLayoutView="120" workbookViewId="0">
      <selection activeCell="C669" sqref="C669"/>
    </sheetView>
  </sheetViews>
  <sheetFormatPr defaultRowHeight="12.75" x14ac:dyDescent="0.2"/>
  <cols>
    <col min="1" max="1" width="15.140625" customWidth="1"/>
    <col min="2" max="2" width="8.28515625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3" width="11.140625" customWidth="1"/>
    <col min="14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hidden="1" customHeight="1" x14ac:dyDescent="0.2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hidden="1" customHeight="1" x14ac:dyDescent="0.2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hidden="1" customHeight="1" x14ac:dyDescent="0.2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hidden="1" customHeight="1" x14ac:dyDescent="0.2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hidden="1" customHeight="1" x14ac:dyDescent="0.2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hidden="1" customHeight="1" x14ac:dyDescent="0.2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hidden="1" customHeight="1" x14ac:dyDescent="0.2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hidden="1" customHeight="1" x14ac:dyDescent="0.2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hidden="1" customHeight="1" x14ac:dyDescent="0.2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hidden="1" customHeight="1" x14ac:dyDescent="0.2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hidden="1" customHeight="1" x14ac:dyDescent="0.2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hidden="1" customHeight="1" x14ac:dyDescent="0.2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hidden="1" customHeight="1" x14ac:dyDescent="0.2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hidden="1" customHeight="1" x14ac:dyDescent="0.2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hidden="1" customHeight="1" x14ac:dyDescent="0.2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hidden="1" customHeight="1" x14ac:dyDescent="0.2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hidden="1" customHeight="1" x14ac:dyDescent="0.2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hidden="1" customHeight="1" x14ac:dyDescent="0.2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hidden="1" customHeight="1" x14ac:dyDescent="0.2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hidden="1" customHeight="1" x14ac:dyDescent="0.2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hidden="1" customHeight="1" x14ac:dyDescent="0.2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hidden="1" customHeight="1" x14ac:dyDescent="0.2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hidden="1" customHeight="1" x14ac:dyDescent="0.2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hidden="1" customHeight="1" x14ac:dyDescent="0.2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hidden="1" customHeight="1" x14ac:dyDescent="0.2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hidden="1" customHeight="1" x14ac:dyDescent="0.2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hidden="1" customHeight="1" x14ac:dyDescent="0.2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hidden="1" customHeight="1" x14ac:dyDescent="0.2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hidden="1" customHeight="1" x14ac:dyDescent="0.2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hidden="1" customHeight="1" x14ac:dyDescent="0.2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hidden="1" customHeight="1" x14ac:dyDescent="0.2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hidden="1" customHeight="1" x14ac:dyDescent="0.2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hidden="1" customHeight="1" x14ac:dyDescent="0.2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hidden="1" customHeight="1" x14ac:dyDescent="0.2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hidden="1" customHeight="1" x14ac:dyDescent="0.2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hidden="1" customHeight="1" x14ac:dyDescent="0.2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hidden="1" customHeight="1" x14ac:dyDescent="0.2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hidden="1" customHeight="1" x14ac:dyDescent="0.2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hidden="1" customHeight="1" x14ac:dyDescent="0.2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hidden="1" customHeight="1" x14ac:dyDescent="0.2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hidden="1" customHeight="1" x14ac:dyDescent="0.2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hidden="1" customHeight="1" x14ac:dyDescent="0.2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hidden="1" customHeight="1" x14ac:dyDescent="0.2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hidden="1" customHeight="1" x14ac:dyDescent="0.2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hidden="1" customHeight="1" x14ac:dyDescent="0.2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hidden="1" customHeight="1" x14ac:dyDescent="0.2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hidden="1" customHeight="1" x14ac:dyDescent="0.2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hidden="1" customHeight="1" x14ac:dyDescent="0.2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hidden="1" customHeight="1" x14ac:dyDescent="0.2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hidden="1" customHeight="1" x14ac:dyDescent="0.2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hidden="1" customHeight="1" x14ac:dyDescent="0.2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hidden="1" customHeight="1" x14ac:dyDescent="0.2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hidden="1" customHeight="1" x14ac:dyDescent="0.2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hidden="1" customHeight="1" x14ac:dyDescent="0.2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hidden="1" customHeight="1" x14ac:dyDescent="0.2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hidden="1" customHeight="1" x14ac:dyDescent="0.2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hidden="1" customHeight="1" x14ac:dyDescent="0.2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hidden="1" customHeight="1" x14ac:dyDescent="0.2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hidden="1" customHeight="1" x14ac:dyDescent="0.2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hidden="1" customHeight="1" x14ac:dyDescent="0.2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hidden="1" customHeight="1" x14ac:dyDescent="0.2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hidden="1" customHeight="1" x14ac:dyDescent="0.2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hidden="1" customHeight="1" x14ac:dyDescent="0.2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hidden="1" customHeight="1" x14ac:dyDescent="0.2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hidden="1" customHeight="1" x14ac:dyDescent="0.2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hidden="1" customHeight="1" x14ac:dyDescent="0.2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hidden="1" customHeight="1" x14ac:dyDescent="0.2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hidden="1" customHeight="1" x14ac:dyDescent="0.2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hidden="1" customHeight="1" x14ac:dyDescent="0.2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hidden="1" customHeight="1" x14ac:dyDescent="0.2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hidden="1" customHeight="1" x14ac:dyDescent="0.2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hidden="1" customHeight="1" x14ac:dyDescent="0.2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hidden="1" customHeight="1" x14ac:dyDescent="0.2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hidden="1" customHeight="1" x14ac:dyDescent="0.2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hidden="1" customHeight="1" x14ac:dyDescent="0.2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hidden="1" customHeight="1" x14ac:dyDescent="0.2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hidden="1" customHeight="1" x14ac:dyDescent="0.2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hidden="1" customHeight="1" x14ac:dyDescent="0.2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hidden="1" customHeight="1" x14ac:dyDescent="0.2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hidden="1" customHeight="1" x14ac:dyDescent="0.2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hidden="1" customHeight="1" x14ac:dyDescent="0.2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hidden="1" customHeight="1" x14ac:dyDescent="0.2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hidden="1" customHeight="1" x14ac:dyDescent="0.2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hidden="1" customHeight="1" x14ac:dyDescent="0.2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hidden="1" customHeight="1" x14ac:dyDescent="0.2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hidden="1" customHeight="1" x14ac:dyDescent="0.2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hidden="1" customHeight="1" x14ac:dyDescent="0.2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hidden="1" customHeight="1" x14ac:dyDescent="0.2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hidden="1" customHeight="1" x14ac:dyDescent="0.2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hidden="1" customHeight="1" x14ac:dyDescent="0.2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hidden="1" customHeight="1" x14ac:dyDescent="0.2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hidden="1" customHeight="1" x14ac:dyDescent="0.2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hidden="1" customHeight="1" x14ac:dyDescent="0.2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hidden="1" customHeight="1" x14ac:dyDescent="0.2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hidden="1" customHeight="1" x14ac:dyDescent="0.2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hidden="1" customHeight="1" x14ac:dyDescent="0.2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hidden="1" customHeight="1" x14ac:dyDescent="0.2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hidden="1" customHeight="1" x14ac:dyDescent="0.2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hidden="1" customHeight="1" x14ac:dyDescent="0.2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hidden="1" customHeight="1" x14ac:dyDescent="0.2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hidden="1" customHeight="1" x14ac:dyDescent="0.2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hidden="1" customHeight="1" x14ac:dyDescent="0.2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hidden="1" customHeight="1" x14ac:dyDescent="0.2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hidden="1" customHeight="1" x14ac:dyDescent="0.2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hidden="1" customHeight="1" x14ac:dyDescent="0.2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hidden="1" customHeight="1" x14ac:dyDescent="0.2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hidden="1" customHeight="1" x14ac:dyDescent="0.2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hidden="1" customHeight="1" x14ac:dyDescent="0.2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hidden="1" customHeight="1" x14ac:dyDescent="0.2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hidden="1" customHeight="1" x14ac:dyDescent="0.2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hidden="1" customHeight="1" x14ac:dyDescent="0.2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hidden="1" customHeight="1" x14ac:dyDescent="0.2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hidden="1" customHeight="1" x14ac:dyDescent="0.2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hidden="1" customHeight="1" x14ac:dyDescent="0.2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hidden="1" customHeight="1" x14ac:dyDescent="0.2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hidden="1" customHeight="1" x14ac:dyDescent="0.2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hidden="1" customHeight="1" x14ac:dyDescent="0.2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hidden="1" customHeight="1" x14ac:dyDescent="0.2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hidden="1" customHeight="1" x14ac:dyDescent="0.2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hidden="1" customHeight="1" x14ac:dyDescent="0.2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hidden="1" customHeight="1" x14ac:dyDescent="0.2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hidden="1" customHeight="1" x14ac:dyDescent="0.2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hidden="1" customHeight="1" x14ac:dyDescent="0.2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hidden="1" customHeight="1" x14ac:dyDescent="0.2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hidden="1" customHeight="1" x14ac:dyDescent="0.2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hidden="1" customHeight="1" x14ac:dyDescent="0.2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hidden="1" customHeight="1" x14ac:dyDescent="0.2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hidden="1" customHeight="1" x14ac:dyDescent="0.2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hidden="1" customHeight="1" x14ac:dyDescent="0.2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hidden="1" customHeight="1" x14ac:dyDescent="0.2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hidden="1" customHeight="1" x14ac:dyDescent="0.2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hidden="1" customHeight="1" x14ac:dyDescent="0.2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hidden="1" customHeight="1" x14ac:dyDescent="0.2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hidden="1" customHeight="1" x14ac:dyDescent="0.2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hidden="1" customHeight="1" x14ac:dyDescent="0.2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hidden="1" customHeight="1" x14ac:dyDescent="0.2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hidden="1" customHeight="1" x14ac:dyDescent="0.2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hidden="1" customHeight="1" x14ac:dyDescent="0.2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hidden="1" customHeight="1" x14ac:dyDescent="0.2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hidden="1" customHeight="1" x14ac:dyDescent="0.2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hidden="1" customHeight="1" x14ac:dyDescent="0.2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hidden="1" customHeight="1" x14ac:dyDescent="0.2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hidden="1" customHeight="1" x14ac:dyDescent="0.2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hidden="1" customHeight="1" x14ac:dyDescent="0.2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hidden="1" customHeight="1" x14ac:dyDescent="0.2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hidden="1" customHeight="1" x14ac:dyDescent="0.2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hidden="1" customHeight="1" x14ac:dyDescent="0.2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hidden="1" customHeight="1" x14ac:dyDescent="0.2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hidden="1" customHeight="1" x14ac:dyDescent="0.2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hidden="1" customHeight="1" x14ac:dyDescent="0.2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hidden="1" customHeight="1" x14ac:dyDescent="0.2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hidden="1" customHeight="1" x14ac:dyDescent="0.2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hidden="1" customHeight="1" x14ac:dyDescent="0.2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hidden="1" customHeight="1" x14ac:dyDescent="0.2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hidden="1" customHeight="1" x14ac:dyDescent="0.2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hidden="1" customHeight="1" x14ac:dyDescent="0.2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hidden="1" customHeight="1" x14ac:dyDescent="0.2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hidden="1" customHeight="1" x14ac:dyDescent="0.2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hidden="1" customHeight="1" x14ac:dyDescent="0.2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hidden="1" customHeight="1" x14ac:dyDescent="0.2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hidden="1" customHeight="1" x14ac:dyDescent="0.2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hidden="1" customHeight="1" x14ac:dyDescent="0.2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hidden="1" customHeight="1" x14ac:dyDescent="0.2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hidden="1" customHeight="1" x14ac:dyDescent="0.2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hidden="1" customHeight="1" x14ac:dyDescent="0.2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hidden="1" customHeight="1" x14ac:dyDescent="0.2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hidden="1" customHeight="1" x14ac:dyDescent="0.2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hidden="1" customHeight="1" x14ac:dyDescent="0.2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hidden="1" customHeight="1" x14ac:dyDescent="0.2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hidden="1" customHeight="1" x14ac:dyDescent="0.2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hidden="1" customHeight="1" x14ac:dyDescent="0.2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hidden="1" customHeight="1" x14ac:dyDescent="0.2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hidden="1" customHeight="1" x14ac:dyDescent="0.2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hidden="1" customHeight="1" x14ac:dyDescent="0.2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hidden="1" customHeight="1" x14ac:dyDescent="0.2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hidden="1" customHeight="1" x14ac:dyDescent="0.2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hidden="1" customHeight="1" x14ac:dyDescent="0.2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hidden="1" customHeight="1" x14ac:dyDescent="0.2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hidden="1" customHeight="1" x14ac:dyDescent="0.2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hidden="1" customHeight="1" x14ac:dyDescent="0.2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hidden="1" customHeight="1" x14ac:dyDescent="0.2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hidden="1" customHeight="1" x14ac:dyDescent="0.2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hidden="1" customHeight="1" x14ac:dyDescent="0.2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hidden="1" customHeight="1" x14ac:dyDescent="0.2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hidden="1" customHeight="1" x14ac:dyDescent="0.2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hidden="1" customHeight="1" x14ac:dyDescent="0.2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hidden="1" customHeight="1" x14ac:dyDescent="0.2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hidden="1" customHeight="1" x14ac:dyDescent="0.2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hidden="1" customHeight="1" x14ac:dyDescent="0.2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hidden="1" customHeight="1" x14ac:dyDescent="0.2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hidden="1" customHeight="1" x14ac:dyDescent="0.2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hidden="1" customHeight="1" x14ac:dyDescent="0.2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hidden="1" customHeight="1" x14ac:dyDescent="0.2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hidden="1" customHeight="1" x14ac:dyDescent="0.2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hidden="1" customHeight="1" x14ac:dyDescent="0.2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hidden="1" customHeight="1" x14ac:dyDescent="0.2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hidden="1" customHeight="1" x14ac:dyDescent="0.2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hidden="1" customHeight="1" x14ac:dyDescent="0.2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hidden="1" customHeight="1" x14ac:dyDescent="0.2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hidden="1" customHeight="1" x14ac:dyDescent="0.2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hidden="1" customHeight="1" x14ac:dyDescent="0.2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hidden="1" customHeight="1" x14ac:dyDescent="0.2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hidden="1" customHeight="1" x14ac:dyDescent="0.2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hidden="1" customHeight="1" x14ac:dyDescent="0.2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hidden="1" customHeight="1" x14ac:dyDescent="0.2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hidden="1" customHeight="1" x14ac:dyDescent="0.2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hidden="1" customHeight="1" x14ac:dyDescent="0.2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hidden="1" customHeight="1" x14ac:dyDescent="0.2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hidden="1" customHeight="1" x14ac:dyDescent="0.2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hidden="1" customHeight="1" x14ac:dyDescent="0.2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hidden="1" customHeight="1" x14ac:dyDescent="0.2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hidden="1" customHeight="1" x14ac:dyDescent="0.2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hidden="1" customHeight="1" x14ac:dyDescent="0.2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hidden="1" customHeight="1" x14ac:dyDescent="0.2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hidden="1" customHeight="1" x14ac:dyDescent="0.2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hidden="1" customHeight="1" x14ac:dyDescent="0.2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hidden="1" customHeight="1" x14ac:dyDescent="0.2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hidden="1" customHeight="1" x14ac:dyDescent="0.2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hidden="1" customHeight="1" x14ac:dyDescent="0.2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hidden="1" customHeight="1" x14ac:dyDescent="0.2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hidden="1" customHeight="1" x14ac:dyDescent="0.2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hidden="1" customHeight="1" x14ac:dyDescent="0.2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hidden="1" customHeight="1" x14ac:dyDescent="0.2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hidden="1" customHeight="1" x14ac:dyDescent="0.2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hidden="1" customHeight="1" x14ac:dyDescent="0.2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hidden="1" customHeight="1" x14ac:dyDescent="0.2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hidden="1" customHeight="1" x14ac:dyDescent="0.2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hidden="1" customHeight="1" x14ac:dyDescent="0.2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hidden="1" customHeight="1" x14ac:dyDescent="0.2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hidden="1" customHeight="1" x14ac:dyDescent="0.2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hidden="1" customHeight="1" x14ac:dyDescent="0.2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hidden="1" customHeight="1" x14ac:dyDescent="0.2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hidden="1" customHeight="1" x14ac:dyDescent="0.2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hidden="1" customHeight="1" x14ac:dyDescent="0.2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hidden="1" customHeight="1" x14ac:dyDescent="0.2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hidden="1" customHeight="1" x14ac:dyDescent="0.2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hidden="1" customHeight="1" x14ac:dyDescent="0.2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hidden="1" customHeight="1" x14ac:dyDescent="0.2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hidden="1" customHeight="1" x14ac:dyDescent="0.2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hidden="1" customHeight="1" x14ac:dyDescent="0.2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hidden="1" customHeight="1" x14ac:dyDescent="0.2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hidden="1" customHeight="1" x14ac:dyDescent="0.2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hidden="1" customHeight="1" x14ac:dyDescent="0.2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hidden="1" customHeight="1" x14ac:dyDescent="0.2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hidden="1" customHeight="1" x14ac:dyDescent="0.2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hidden="1" customHeight="1" x14ac:dyDescent="0.2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hidden="1" customHeight="1" x14ac:dyDescent="0.2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hidden="1" customHeight="1" x14ac:dyDescent="0.2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hidden="1" customHeight="1" x14ac:dyDescent="0.2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hidden="1" customHeight="1" x14ac:dyDescent="0.2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hidden="1" customHeight="1" x14ac:dyDescent="0.2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hidden="1" customHeight="1" x14ac:dyDescent="0.2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hidden="1" customHeight="1" x14ac:dyDescent="0.2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hidden="1" customHeight="1" x14ac:dyDescent="0.2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hidden="1" customHeight="1" x14ac:dyDescent="0.2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hidden="1" customHeight="1" x14ac:dyDescent="0.2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hidden="1" customHeight="1" x14ac:dyDescent="0.2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hidden="1" customHeight="1" x14ac:dyDescent="0.2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hidden="1" customHeight="1" x14ac:dyDescent="0.2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hidden="1" customHeight="1" x14ac:dyDescent="0.2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hidden="1" customHeight="1" x14ac:dyDescent="0.2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hidden="1" customHeight="1" x14ac:dyDescent="0.2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hidden="1" customHeight="1" x14ac:dyDescent="0.2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hidden="1" customHeight="1" x14ac:dyDescent="0.2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hidden="1" customHeight="1" x14ac:dyDescent="0.2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hidden="1" customHeight="1" x14ac:dyDescent="0.2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hidden="1" customHeight="1" x14ac:dyDescent="0.2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hidden="1" customHeight="1" x14ac:dyDescent="0.2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hidden="1" customHeight="1" x14ac:dyDescent="0.2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hidden="1" customHeight="1" x14ac:dyDescent="0.2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hidden="1" customHeight="1" x14ac:dyDescent="0.2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hidden="1" customHeight="1" x14ac:dyDescent="0.2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hidden="1" customHeight="1" x14ac:dyDescent="0.2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hidden="1" customHeight="1" x14ac:dyDescent="0.2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hidden="1" customHeight="1" x14ac:dyDescent="0.2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hidden="1" customHeight="1" x14ac:dyDescent="0.2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hidden="1" customHeight="1" x14ac:dyDescent="0.2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hidden="1" customHeight="1" x14ac:dyDescent="0.2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hidden="1" customHeight="1" x14ac:dyDescent="0.2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hidden="1" customHeight="1" x14ac:dyDescent="0.2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hidden="1" customHeight="1" x14ac:dyDescent="0.2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hidden="1" customHeight="1" x14ac:dyDescent="0.2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hidden="1" customHeight="1" x14ac:dyDescent="0.2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hidden="1" customHeight="1" x14ac:dyDescent="0.2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hidden="1" customHeight="1" x14ac:dyDescent="0.2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hidden="1" customHeight="1" x14ac:dyDescent="0.2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hidden="1" customHeight="1" x14ac:dyDescent="0.2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hidden="1" customHeight="1" x14ac:dyDescent="0.2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hidden="1" customHeight="1" x14ac:dyDescent="0.2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hidden="1" customHeight="1" x14ac:dyDescent="0.2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hidden="1" customHeight="1" x14ac:dyDescent="0.2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hidden="1" customHeight="1" x14ac:dyDescent="0.2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hidden="1" customHeight="1" x14ac:dyDescent="0.2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hidden="1" customHeight="1" x14ac:dyDescent="0.2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hidden="1" customHeight="1" x14ac:dyDescent="0.2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hidden="1" customHeight="1" x14ac:dyDescent="0.2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hidden="1" customHeight="1" x14ac:dyDescent="0.2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hidden="1" customHeight="1" x14ac:dyDescent="0.2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hidden="1" customHeight="1" x14ac:dyDescent="0.2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hidden="1" customHeight="1" x14ac:dyDescent="0.2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hidden="1" customHeight="1" x14ac:dyDescent="0.2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hidden="1" customHeight="1" x14ac:dyDescent="0.2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hidden="1" customHeight="1" x14ac:dyDescent="0.2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hidden="1" customHeight="1" x14ac:dyDescent="0.2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hidden="1" customHeight="1" x14ac:dyDescent="0.2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hidden="1" customHeight="1" x14ac:dyDescent="0.2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hidden="1" customHeight="1" x14ac:dyDescent="0.2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hidden="1" customHeight="1" x14ac:dyDescent="0.2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hidden="1" customHeight="1" x14ac:dyDescent="0.2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hidden="1" customHeight="1" x14ac:dyDescent="0.2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hidden="1" customHeight="1" x14ac:dyDescent="0.2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hidden="1" customHeight="1" x14ac:dyDescent="0.2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hidden="1" customHeight="1" x14ac:dyDescent="0.2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hidden="1" customHeight="1" x14ac:dyDescent="0.2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hidden="1" customHeight="1" x14ac:dyDescent="0.2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hidden="1" customHeight="1" x14ac:dyDescent="0.2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hidden="1" customHeight="1" x14ac:dyDescent="0.2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hidden="1" customHeight="1" x14ac:dyDescent="0.2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hidden="1" customHeight="1" x14ac:dyDescent="0.2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hidden="1" customHeight="1" x14ac:dyDescent="0.2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hidden="1" customHeight="1" x14ac:dyDescent="0.2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hidden="1" customHeight="1" x14ac:dyDescent="0.2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hidden="1" customHeight="1" x14ac:dyDescent="0.2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hidden="1" customHeight="1" x14ac:dyDescent="0.2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hidden="1" customHeight="1" x14ac:dyDescent="0.2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hidden="1" customHeight="1" x14ac:dyDescent="0.2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hidden="1" customHeight="1" x14ac:dyDescent="0.2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hidden="1" customHeight="1" x14ac:dyDescent="0.2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hidden="1" customHeight="1" x14ac:dyDescent="0.2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hidden="1" customHeight="1" x14ac:dyDescent="0.2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hidden="1" customHeight="1" x14ac:dyDescent="0.2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hidden="1" customHeight="1" x14ac:dyDescent="0.2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hidden="1" customHeight="1" x14ac:dyDescent="0.2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hidden="1" customHeight="1" x14ac:dyDescent="0.2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hidden="1" customHeight="1" x14ac:dyDescent="0.2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hidden="1" customHeight="1" x14ac:dyDescent="0.2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hidden="1" customHeight="1" x14ac:dyDescent="0.2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hidden="1" customHeight="1" x14ac:dyDescent="0.2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hidden="1" customHeight="1" x14ac:dyDescent="0.2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hidden="1" customHeight="1" x14ac:dyDescent="0.2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hidden="1" customHeight="1" x14ac:dyDescent="0.2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hidden="1" customHeight="1" x14ac:dyDescent="0.2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hidden="1" customHeight="1" x14ac:dyDescent="0.2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hidden="1" customHeight="1" x14ac:dyDescent="0.2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hidden="1" customHeight="1" x14ac:dyDescent="0.2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hidden="1" customHeight="1" x14ac:dyDescent="0.2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hidden="1" customHeight="1" x14ac:dyDescent="0.2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hidden="1" customHeight="1" x14ac:dyDescent="0.2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hidden="1" customHeight="1" x14ac:dyDescent="0.2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hidden="1" customHeight="1" x14ac:dyDescent="0.2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hidden="1" customHeight="1" x14ac:dyDescent="0.2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hidden="1" customHeight="1" x14ac:dyDescent="0.2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hidden="1" customHeight="1" x14ac:dyDescent="0.2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hidden="1" customHeight="1" x14ac:dyDescent="0.2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hidden="1" customHeight="1" x14ac:dyDescent="0.2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hidden="1" customHeight="1" x14ac:dyDescent="0.2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hidden="1" customHeight="1" x14ac:dyDescent="0.2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hidden="1" customHeight="1" x14ac:dyDescent="0.2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hidden="1" customHeight="1" x14ac:dyDescent="0.2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hidden="1" customHeight="1" x14ac:dyDescent="0.2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hidden="1" customHeight="1" x14ac:dyDescent="0.2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hidden="1" customHeight="1" x14ac:dyDescent="0.2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hidden="1" customHeight="1" x14ac:dyDescent="0.2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hidden="1" customHeight="1" x14ac:dyDescent="0.2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hidden="1" customHeight="1" x14ac:dyDescent="0.2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hidden="1" customHeight="1" x14ac:dyDescent="0.2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hidden="1" customHeight="1" x14ac:dyDescent="0.2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hidden="1" customHeight="1" x14ac:dyDescent="0.2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hidden="1" customHeight="1" x14ac:dyDescent="0.2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hidden="1" customHeight="1" x14ac:dyDescent="0.2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hidden="1" customHeight="1" x14ac:dyDescent="0.2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hidden="1" customHeight="1" x14ac:dyDescent="0.2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hidden="1" customHeight="1" x14ac:dyDescent="0.2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hidden="1" customHeight="1" x14ac:dyDescent="0.2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hidden="1" customHeight="1" x14ac:dyDescent="0.2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hidden="1" customHeight="1" x14ac:dyDescent="0.2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hidden="1" customHeight="1" x14ac:dyDescent="0.2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hidden="1" customHeight="1" x14ac:dyDescent="0.2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hidden="1" customHeight="1" x14ac:dyDescent="0.2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hidden="1" customHeight="1" x14ac:dyDescent="0.2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hidden="1" customHeight="1" x14ac:dyDescent="0.2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hidden="1" customHeight="1" x14ac:dyDescent="0.2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hidden="1" customHeight="1" x14ac:dyDescent="0.2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hidden="1" customHeight="1" x14ac:dyDescent="0.2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hidden="1" customHeight="1" x14ac:dyDescent="0.2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hidden="1" customHeight="1" x14ac:dyDescent="0.2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hidden="1" customHeight="1" x14ac:dyDescent="0.2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hidden="1" customHeight="1" x14ac:dyDescent="0.2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hidden="1" customHeight="1" x14ac:dyDescent="0.2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hidden="1" customHeight="1" x14ac:dyDescent="0.2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hidden="1" customHeight="1" x14ac:dyDescent="0.2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hidden="1" customHeight="1" x14ac:dyDescent="0.2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hidden="1" customHeight="1" x14ac:dyDescent="0.2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hidden="1" customHeight="1" x14ac:dyDescent="0.2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hidden="1" customHeight="1" x14ac:dyDescent="0.2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hidden="1" customHeight="1" x14ac:dyDescent="0.2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hidden="1" customHeight="1" x14ac:dyDescent="0.2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hidden="1" customHeight="1" x14ac:dyDescent="0.2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hidden="1" customHeight="1" x14ac:dyDescent="0.2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hidden="1" customHeight="1" x14ac:dyDescent="0.2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hidden="1" customHeight="1" x14ac:dyDescent="0.2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hidden="1" customHeight="1" x14ac:dyDescent="0.2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hidden="1" customHeight="1" x14ac:dyDescent="0.2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hidden="1" customHeight="1" x14ac:dyDescent="0.2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hidden="1" customHeight="1" x14ac:dyDescent="0.2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hidden="1" customHeight="1" x14ac:dyDescent="0.2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hidden="1" customHeight="1" x14ac:dyDescent="0.2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hidden="1" customHeight="1" x14ac:dyDescent="0.2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hidden="1" customHeight="1" x14ac:dyDescent="0.2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hidden="1" customHeight="1" x14ac:dyDescent="0.2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hidden="1" customHeight="1" x14ac:dyDescent="0.2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hidden="1" customHeight="1" x14ac:dyDescent="0.2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hidden="1" customHeight="1" x14ac:dyDescent="0.2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hidden="1" customHeight="1" x14ac:dyDescent="0.2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hidden="1" customHeight="1" x14ac:dyDescent="0.2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hidden="1" customHeight="1" x14ac:dyDescent="0.2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hidden="1" customHeight="1" x14ac:dyDescent="0.2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hidden="1" customHeight="1" x14ac:dyDescent="0.2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hidden="1" customHeight="1" x14ac:dyDescent="0.2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hidden="1" customHeight="1" x14ac:dyDescent="0.2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hidden="1" customHeight="1" x14ac:dyDescent="0.2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hidden="1" customHeight="1" x14ac:dyDescent="0.2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hidden="1" customHeight="1" x14ac:dyDescent="0.2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hidden="1" customHeight="1" x14ac:dyDescent="0.2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hidden="1" customHeight="1" x14ac:dyDescent="0.2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hidden="1" customHeight="1" x14ac:dyDescent="0.2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hidden="1" customHeight="1" x14ac:dyDescent="0.2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hidden="1" customHeight="1" x14ac:dyDescent="0.2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hidden="1" customHeight="1" x14ac:dyDescent="0.2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hidden="1" customHeight="1" x14ac:dyDescent="0.2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hidden="1" customHeight="1" x14ac:dyDescent="0.2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hidden="1" customHeight="1" x14ac:dyDescent="0.2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hidden="1" customHeight="1" x14ac:dyDescent="0.2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hidden="1" customHeight="1" x14ac:dyDescent="0.2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hidden="1" customHeight="1" x14ac:dyDescent="0.2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hidden="1" customHeight="1" x14ac:dyDescent="0.2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hidden="1" customHeight="1" x14ac:dyDescent="0.2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hidden="1" customHeight="1" x14ac:dyDescent="0.2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hidden="1" customHeight="1" x14ac:dyDescent="0.2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hidden="1" customHeight="1" x14ac:dyDescent="0.2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hidden="1" customHeight="1" x14ac:dyDescent="0.2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hidden="1" customHeight="1" x14ac:dyDescent="0.2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hidden="1" customHeight="1" x14ac:dyDescent="0.2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hidden="1" customHeight="1" x14ac:dyDescent="0.2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hidden="1" customHeight="1" x14ac:dyDescent="0.2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hidden="1" customHeight="1" x14ac:dyDescent="0.2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hidden="1" customHeight="1" x14ac:dyDescent="0.2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hidden="1" customHeight="1" x14ac:dyDescent="0.2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hidden="1" customHeight="1" x14ac:dyDescent="0.2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hidden="1" customHeight="1" x14ac:dyDescent="0.2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hidden="1" customHeight="1" x14ac:dyDescent="0.2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hidden="1" customHeight="1" x14ac:dyDescent="0.2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hidden="1" customHeight="1" x14ac:dyDescent="0.2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hidden="1" customHeight="1" x14ac:dyDescent="0.2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hidden="1" customHeight="1" x14ac:dyDescent="0.2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hidden="1" customHeight="1" x14ac:dyDescent="0.2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hidden="1" customHeight="1" x14ac:dyDescent="0.2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hidden="1" customHeight="1" x14ac:dyDescent="0.2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hidden="1" customHeight="1" x14ac:dyDescent="0.2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hidden="1" customHeight="1" x14ac:dyDescent="0.2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hidden="1" customHeight="1" x14ac:dyDescent="0.2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hidden="1" customHeight="1" x14ac:dyDescent="0.2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hidden="1" customHeight="1" x14ac:dyDescent="0.2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hidden="1" customHeight="1" x14ac:dyDescent="0.2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hidden="1" customHeight="1" x14ac:dyDescent="0.2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hidden="1" customHeight="1" x14ac:dyDescent="0.2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hidden="1" customHeight="1" x14ac:dyDescent="0.2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hidden="1" customHeight="1" x14ac:dyDescent="0.2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hidden="1" customHeight="1" x14ac:dyDescent="0.2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hidden="1" customHeight="1" x14ac:dyDescent="0.2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hidden="1" customHeight="1" x14ac:dyDescent="0.2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hidden="1" customHeight="1" x14ac:dyDescent="0.2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hidden="1" customHeight="1" x14ac:dyDescent="0.2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hidden="1" customHeight="1" x14ac:dyDescent="0.2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hidden="1" customHeight="1" x14ac:dyDescent="0.2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hidden="1" customHeight="1" x14ac:dyDescent="0.2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hidden="1" customHeight="1" x14ac:dyDescent="0.2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hidden="1" customHeight="1" x14ac:dyDescent="0.2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hidden="1" customHeight="1" x14ac:dyDescent="0.2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hidden="1" customHeight="1" x14ac:dyDescent="0.2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hidden="1" customHeight="1" x14ac:dyDescent="0.2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hidden="1" customHeight="1" x14ac:dyDescent="0.2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hidden="1" customHeight="1" x14ac:dyDescent="0.2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hidden="1" customHeight="1" x14ac:dyDescent="0.2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hidden="1" customHeight="1" x14ac:dyDescent="0.2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hidden="1" customHeight="1" x14ac:dyDescent="0.2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hidden="1" customHeight="1" x14ac:dyDescent="0.2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hidden="1" customHeight="1" x14ac:dyDescent="0.2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hidden="1" customHeight="1" x14ac:dyDescent="0.2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hidden="1" customHeight="1" x14ac:dyDescent="0.2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hidden="1" customHeight="1" x14ac:dyDescent="0.2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hidden="1" customHeight="1" x14ac:dyDescent="0.2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hidden="1" customHeight="1" x14ac:dyDescent="0.2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hidden="1" customHeight="1" x14ac:dyDescent="0.2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hidden="1" customHeight="1" x14ac:dyDescent="0.2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hidden="1" customHeight="1" x14ac:dyDescent="0.2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hidden="1" customHeight="1" x14ac:dyDescent="0.2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hidden="1" customHeight="1" x14ac:dyDescent="0.2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hidden="1" customHeight="1" x14ac:dyDescent="0.2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hidden="1" customHeight="1" x14ac:dyDescent="0.2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hidden="1" customHeight="1" x14ac:dyDescent="0.2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hidden="1" customHeight="1" x14ac:dyDescent="0.2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hidden="1" customHeight="1" x14ac:dyDescent="0.2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hidden="1" customHeight="1" x14ac:dyDescent="0.2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hidden="1" customHeight="1" x14ac:dyDescent="0.2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hidden="1" customHeight="1" x14ac:dyDescent="0.2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hidden="1" customHeight="1" x14ac:dyDescent="0.2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hidden="1" customHeight="1" x14ac:dyDescent="0.2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hidden="1" customHeight="1" x14ac:dyDescent="0.2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hidden="1" customHeight="1" x14ac:dyDescent="0.2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hidden="1" customHeight="1" x14ac:dyDescent="0.2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hidden="1" customHeight="1" x14ac:dyDescent="0.2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hidden="1" customHeight="1" x14ac:dyDescent="0.2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hidden="1" customHeight="1" x14ac:dyDescent="0.2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hidden="1" customHeight="1" x14ac:dyDescent="0.2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hidden="1" customHeight="1" x14ac:dyDescent="0.2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hidden="1" customHeight="1" x14ac:dyDescent="0.2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hidden="1" customHeight="1" x14ac:dyDescent="0.2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hidden="1" customHeight="1" x14ac:dyDescent="0.2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hidden="1" customHeight="1" x14ac:dyDescent="0.2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hidden="1" customHeight="1" x14ac:dyDescent="0.2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hidden="1" customHeight="1" x14ac:dyDescent="0.2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hidden="1" customHeight="1" x14ac:dyDescent="0.2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hidden="1" customHeight="1" x14ac:dyDescent="0.2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hidden="1" customHeight="1" x14ac:dyDescent="0.2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hidden="1" customHeight="1" x14ac:dyDescent="0.2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hidden="1" customHeight="1" x14ac:dyDescent="0.2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hidden="1" customHeight="1" x14ac:dyDescent="0.2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hidden="1" customHeight="1" x14ac:dyDescent="0.2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hidden="1" customHeight="1" x14ac:dyDescent="0.2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hidden="1" customHeight="1" x14ac:dyDescent="0.2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hidden="1" customHeight="1" x14ac:dyDescent="0.2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hidden="1" customHeight="1" x14ac:dyDescent="0.2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hidden="1" customHeight="1" x14ac:dyDescent="0.2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hidden="1" customHeight="1" x14ac:dyDescent="0.2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hidden="1" customHeight="1" x14ac:dyDescent="0.2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hidden="1" customHeight="1" x14ac:dyDescent="0.2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hidden="1" customHeight="1" x14ac:dyDescent="0.2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hidden="1" customHeight="1" x14ac:dyDescent="0.2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hidden="1" customHeight="1" x14ac:dyDescent="0.2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hidden="1" customHeight="1" x14ac:dyDescent="0.2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hidden="1" customHeight="1" x14ac:dyDescent="0.2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hidden="1" customHeight="1" x14ac:dyDescent="0.2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hidden="1" customHeight="1" x14ac:dyDescent="0.2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hidden="1" customHeight="1" x14ac:dyDescent="0.2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hidden="1" customHeight="1" x14ac:dyDescent="0.2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hidden="1" customHeight="1" x14ac:dyDescent="0.2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hidden="1" customHeight="1" x14ac:dyDescent="0.2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hidden="1" customHeight="1" x14ac:dyDescent="0.2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hidden="1" customHeight="1" x14ac:dyDescent="0.2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hidden="1" customHeight="1" x14ac:dyDescent="0.2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hidden="1" customHeight="1" x14ac:dyDescent="0.2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hidden="1" customHeight="1" x14ac:dyDescent="0.2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hidden="1" customHeight="1" x14ac:dyDescent="0.2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hidden="1" customHeight="1" x14ac:dyDescent="0.2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hidden="1" customHeight="1" x14ac:dyDescent="0.2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hidden="1" customHeight="1" x14ac:dyDescent="0.2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hidden="1" customHeight="1" x14ac:dyDescent="0.2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hidden="1" customHeight="1" x14ac:dyDescent="0.2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hidden="1" customHeight="1" x14ac:dyDescent="0.2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hidden="1" customHeight="1" x14ac:dyDescent="0.2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hidden="1" customHeight="1" x14ac:dyDescent="0.2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hidden="1" customHeight="1" x14ac:dyDescent="0.2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hidden="1" customHeight="1" x14ac:dyDescent="0.2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hidden="1" customHeight="1" x14ac:dyDescent="0.2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hidden="1" customHeight="1" x14ac:dyDescent="0.2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hidden="1" customHeight="1" x14ac:dyDescent="0.2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hidden="1" customHeight="1" x14ac:dyDescent="0.2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hidden="1" customHeight="1" x14ac:dyDescent="0.2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hidden="1" customHeight="1" x14ac:dyDescent="0.2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hidden="1" customHeight="1" x14ac:dyDescent="0.2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hidden="1" customHeight="1" x14ac:dyDescent="0.2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hidden="1" customHeight="1" x14ac:dyDescent="0.2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hidden="1" customHeight="1" x14ac:dyDescent="0.2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hidden="1" customHeight="1" x14ac:dyDescent="0.2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hidden="1" customHeight="1" x14ac:dyDescent="0.2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hidden="1" customHeight="1" x14ac:dyDescent="0.2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hidden="1" customHeight="1" x14ac:dyDescent="0.2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hidden="1" customHeight="1" x14ac:dyDescent="0.2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hidden="1" customHeight="1" x14ac:dyDescent="0.2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hidden="1" customHeight="1" x14ac:dyDescent="0.2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hidden="1" customHeight="1" x14ac:dyDescent="0.2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hidden="1" customHeight="1" x14ac:dyDescent="0.2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hidden="1" customHeight="1" x14ac:dyDescent="0.2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hidden="1" customHeight="1" x14ac:dyDescent="0.2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hidden="1" customHeight="1" x14ac:dyDescent="0.2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hidden="1" customHeight="1" x14ac:dyDescent="0.2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hidden="1" customHeight="1" x14ac:dyDescent="0.2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hidden="1" customHeight="1" x14ac:dyDescent="0.2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hidden="1" customHeight="1" x14ac:dyDescent="0.2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hidden="1" customHeight="1" x14ac:dyDescent="0.2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hidden="1" customHeight="1" x14ac:dyDescent="0.2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hidden="1" customHeight="1" x14ac:dyDescent="0.2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hidden="1" customHeight="1" x14ac:dyDescent="0.2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hidden="1" customHeight="1" x14ac:dyDescent="0.2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hidden="1" customHeight="1" x14ac:dyDescent="0.2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hidden="1" customHeight="1" x14ac:dyDescent="0.2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hidden="1" customHeight="1" x14ac:dyDescent="0.2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hidden="1" customHeight="1" x14ac:dyDescent="0.2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hidden="1" customHeight="1" x14ac:dyDescent="0.2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hidden="1" customHeight="1" x14ac:dyDescent="0.2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hidden="1" customHeight="1" x14ac:dyDescent="0.2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hidden="1" customHeight="1" x14ac:dyDescent="0.2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hidden="1" customHeight="1" x14ac:dyDescent="0.2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hidden="1" customHeight="1" x14ac:dyDescent="0.2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hidden="1" customHeight="1" x14ac:dyDescent="0.2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hidden="1" customHeight="1" x14ac:dyDescent="0.2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hidden="1" customHeight="1" x14ac:dyDescent="0.2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hidden="1" customHeight="1" x14ac:dyDescent="0.2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hidden="1" customHeight="1" x14ac:dyDescent="0.2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hidden="1" customHeight="1" x14ac:dyDescent="0.2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hidden="1" customHeight="1" x14ac:dyDescent="0.2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hidden="1" customHeight="1" x14ac:dyDescent="0.2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hidden="1" customHeight="1" x14ac:dyDescent="0.2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hidden="1" customHeight="1" x14ac:dyDescent="0.2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hidden="1" customHeight="1" x14ac:dyDescent="0.2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hidden="1" customHeight="1" x14ac:dyDescent="0.2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hidden="1" customHeight="1" x14ac:dyDescent="0.2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hidden="1" customHeight="1" x14ac:dyDescent="0.2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hidden="1" customHeight="1" x14ac:dyDescent="0.2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hidden="1" customHeight="1" x14ac:dyDescent="0.2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hidden="1" customHeight="1" x14ac:dyDescent="0.2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hidden="1" customHeight="1" x14ac:dyDescent="0.2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hidden="1" customHeight="1" x14ac:dyDescent="0.2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hidden="1" customHeight="1" x14ac:dyDescent="0.2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hidden="1" customHeight="1" x14ac:dyDescent="0.2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hidden="1" customHeight="1" x14ac:dyDescent="0.2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hidden="1" customHeight="1" x14ac:dyDescent="0.2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hidden="1" customHeight="1" x14ac:dyDescent="0.2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hidden="1" customHeight="1" x14ac:dyDescent="0.2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hidden="1" customHeight="1" x14ac:dyDescent="0.2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hidden="1" customHeight="1" x14ac:dyDescent="0.2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hidden="1" customHeight="1" x14ac:dyDescent="0.2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hidden="1" customHeight="1" x14ac:dyDescent="0.2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hidden="1" customHeight="1" x14ac:dyDescent="0.2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hidden="1" customHeight="1" x14ac:dyDescent="0.2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hidden="1" customHeight="1" x14ac:dyDescent="0.2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hidden="1" customHeight="1" x14ac:dyDescent="0.2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hidden="1" customHeight="1" x14ac:dyDescent="0.2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hidden="1" customHeight="1" x14ac:dyDescent="0.2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hidden="1" customHeight="1" x14ac:dyDescent="0.2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hidden="1" customHeight="1" x14ac:dyDescent="0.2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hidden="1" customHeight="1" x14ac:dyDescent="0.2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hidden="1" customHeight="1" x14ac:dyDescent="0.2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hidden="1" customHeight="1" x14ac:dyDescent="0.2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hidden="1" customHeight="1" x14ac:dyDescent="0.2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hidden="1" customHeight="1" x14ac:dyDescent="0.2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hidden="1" customHeight="1" x14ac:dyDescent="0.2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hidden="1" customHeight="1" x14ac:dyDescent="0.2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hidden="1" customHeight="1" x14ac:dyDescent="0.2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hidden="1" customHeight="1" x14ac:dyDescent="0.2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hidden="1" customHeight="1" x14ac:dyDescent="0.2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hidden="1" customHeight="1" x14ac:dyDescent="0.2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hidden="1" customHeight="1" x14ac:dyDescent="0.2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hidden="1" customHeight="1" x14ac:dyDescent="0.2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hidden="1" customHeight="1" x14ac:dyDescent="0.2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hidden="1" customHeight="1" x14ac:dyDescent="0.2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hidden="1" customHeight="1" x14ac:dyDescent="0.2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hidden="1" customHeight="1" x14ac:dyDescent="0.2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hidden="1" customHeight="1" x14ac:dyDescent="0.2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hidden="1" customHeight="1" x14ac:dyDescent="0.2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hidden="1" customHeight="1" x14ac:dyDescent="0.2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hidden="1" customHeight="1" x14ac:dyDescent="0.2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hidden="1" customHeight="1" x14ac:dyDescent="0.2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hidden="1" customHeight="1" x14ac:dyDescent="0.2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hidden="1" customHeight="1" x14ac:dyDescent="0.2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customHeight="1" x14ac:dyDescent="0.2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customHeight="1" x14ac:dyDescent="0.2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customHeight="1" x14ac:dyDescent="0.2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customHeight="1" x14ac:dyDescent="0.2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customHeight="1" x14ac:dyDescent="0.2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customHeight="1" x14ac:dyDescent="0.2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customHeight="1" x14ac:dyDescent="0.2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hidden="1" customHeight="1" x14ac:dyDescent="0.2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hidden="1" customHeight="1" x14ac:dyDescent="0.2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hidden="1" customHeight="1" x14ac:dyDescent="0.2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hidden="1" customHeight="1" x14ac:dyDescent="0.2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hidden="1" customHeight="1" x14ac:dyDescent="0.2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hidden="1" customHeight="1" x14ac:dyDescent="0.2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hidden="1" customHeight="1" x14ac:dyDescent="0.2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hidden="1" customHeight="1" x14ac:dyDescent="0.2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hidden="1" customHeight="1" x14ac:dyDescent="0.2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hidden="1" customHeight="1" x14ac:dyDescent="0.2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hidden="1" customHeight="1" x14ac:dyDescent="0.2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hidden="1" customHeight="1" x14ac:dyDescent="0.2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hidden="1" customHeight="1" x14ac:dyDescent="0.2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hidden="1" customHeight="1" x14ac:dyDescent="0.2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hidden="1" customHeight="1" x14ac:dyDescent="0.2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hidden="1" customHeight="1" x14ac:dyDescent="0.2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hidden="1" customHeight="1" x14ac:dyDescent="0.2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hidden="1" customHeight="1" x14ac:dyDescent="0.2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hidden="1" customHeight="1" x14ac:dyDescent="0.2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hidden="1" customHeight="1" x14ac:dyDescent="0.2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hidden="1" customHeight="1" x14ac:dyDescent="0.2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hidden="1" customHeight="1" x14ac:dyDescent="0.2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hidden="1" customHeight="1" x14ac:dyDescent="0.2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hidden="1" customHeight="1" x14ac:dyDescent="0.2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hidden="1" customHeight="1" x14ac:dyDescent="0.2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hidden="1" customHeight="1" x14ac:dyDescent="0.2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hidden="1" customHeight="1" x14ac:dyDescent="0.2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hidden="1" customHeight="1" x14ac:dyDescent="0.2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hidden="1" customHeight="1" x14ac:dyDescent="0.2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hidden="1" customHeight="1" x14ac:dyDescent="0.2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hidden="1" customHeight="1" x14ac:dyDescent="0.2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hidden="1" customHeight="1" x14ac:dyDescent="0.2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hidden="1" customHeight="1" x14ac:dyDescent="0.2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hidden="1" customHeight="1" x14ac:dyDescent="0.2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hidden="1" customHeight="1" x14ac:dyDescent="0.2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hidden="1" customHeight="1" x14ac:dyDescent="0.2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hidden="1" customHeight="1" x14ac:dyDescent="0.2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hidden="1" customHeight="1" x14ac:dyDescent="0.2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hidden="1" customHeight="1" x14ac:dyDescent="0.2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hidden="1" customHeight="1" x14ac:dyDescent="0.2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hidden="1" customHeight="1" x14ac:dyDescent="0.2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hidden="1" customHeight="1" x14ac:dyDescent="0.2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hidden="1" customHeight="1" x14ac:dyDescent="0.2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hidden="1" customHeight="1" x14ac:dyDescent="0.2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hidden="1" customHeight="1" x14ac:dyDescent="0.2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hidden="1" customHeight="1" x14ac:dyDescent="0.2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hidden="1" customHeight="1" x14ac:dyDescent="0.2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hidden="1" customHeight="1" x14ac:dyDescent="0.2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hidden="1" customHeight="1" x14ac:dyDescent="0.2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hidden="1" customHeight="1" x14ac:dyDescent="0.2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hidden="1" customHeight="1" x14ac:dyDescent="0.2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hidden="1" customHeight="1" x14ac:dyDescent="0.2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hidden="1" customHeight="1" x14ac:dyDescent="0.2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hidden="1" customHeight="1" x14ac:dyDescent="0.2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hidden="1" customHeight="1" x14ac:dyDescent="0.2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hidden="1" customHeight="1" x14ac:dyDescent="0.2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hidden="1" customHeight="1" x14ac:dyDescent="0.2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hidden="1" customHeight="1" x14ac:dyDescent="0.2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hidden="1" customHeight="1" x14ac:dyDescent="0.2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hidden="1" customHeight="1" x14ac:dyDescent="0.2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hidden="1" customHeight="1" x14ac:dyDescent="0.2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hidden="1" customHeight="1" x14ac:dyDescent="0.2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hidden="1" customHeight="1" x14ac:dyDescent="0.2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hidden="1" customHeight="1" x14ac:dyDescent="0.2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hidden="1" customHeight="1" x14ac:dyDescent="0.2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hidden="1" customHeight="1" x14ac:dyDescent="0.2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hidden="1" customHeight="1" x14ac:dyDescent="0.2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hidden="1" customHeight="1" x14ac:dyDescent="0.2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hidden="1" customHeight="1" x14ac:dyDescent="0.2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hidden="1" customHeight="1" x14ac:dyDescent="0.2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hidden="1" customHeight="1" x14ac:dyDescent="0.2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hidden="1" customHeight="1" x14ac:dyDescent="0.2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hidden="1" customHeight="1" x14ac:dyDescent="0.2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hidden="1" customHeight="1" x14ac:dyDescent="0.2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hidden="1" customHeight="1" x14ac:dyDescent="0.2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hidden="1" customHeight="1" x14ac:dyDescent="0.2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hidden="1" customHeight="1" x14ac:dyDescent="0.2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hidden="1" customHeight="1" x14ac:dyDescent="0.2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hidden="1" customHeight="1" x14ac:dyDescent="0.2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hidden="1" customHeight="1" x14ac:dyDescent="0.2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hidden="1" customHeight="1" x14ac:dyDescent="0.2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hidden="1" customHeight="1" x14ac:dyDescent="0.2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hidden="1" customHeight="1" x14ac:dyDescent="0.2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hidden="1" customHeight="1" x14ac:dyDescent="0.2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hidden="1" customHeight="1" x14ac:dyDescent="0.2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hidden="1" customHeight="1" x14ac:dyDescent="0.2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hidden="1" customHeight="1" x14ac:dyDescent="0.2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hidden="1" customHeight="1" x14ac:dyDescent="0.2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hidden="1" customHeight="1" x14ac:dyDescent="0.2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hidden="1" customHeight="1" x14ac:dyDescent="0.2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hidden="1" customHeight="1" x14ac:dyDescent="0.2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hidden="1" customHeight="1" x14ac:dyDescent="0.2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hidden="1" customHeight="1" x14ac:dyDescent="0.2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hidden="1" customHeight="1" x14ac:dyDescent="0.2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hidden="1" customHeight="1" x14ac:dyDescent="0.2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hidden="1" customHeight="1" x14ac:dyDescent="0.2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hidden="1" customHeight="1" x14ac:dyDescent="0.2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hidden="1" customHeight="1" x14ac:dyDescent="0.2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hidden="1" customHeight="1" x14ac:dyDescent="0.2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hidden="1" customHeight="1" x14ac:dyDescent="0.2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hidden="1" customHeight="1" x14ac:dyDescent="0.2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hidden="1" customHeight="1" x14ac:dyDescent="0.2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hidden="1" customHeight="1" x14ac:dyDescent="0.2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hidden="1" customHeight="1" x14ac:dyDescent="0.2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hidden="1" customHeight="1" x14ac:dyDescent="0.2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hidden="1" customHeight="1" x14ac:dyDescent="0.2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hidden="1" customHeight="1" x14ac:dyDescent="0.2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hidden="1" customHeight="1" x14ac:dyDescent="0.2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hidden="1" customHeight="1" x14ac:dyDescent="0.2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hidden="1" customHeight="1" x14ac:dyDescent="0.2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hidden="1" customHeight="1" x14ac:dyDescent="0.2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hidden="1" customHeight="1" x14ac:dyDescent="0.2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hidden="1" customHeight="1" x14ac:dyDescent="0.2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hidden="1" customHeight="1" x14ac:dyDescent="0.2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hidden="1" customHeight="1" x14ac:dyDescent="0.2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customHeight="1" x14ac:dyDescent="0.2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customHeight="1" x14ac:dyDescent="0.2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customHeight="1" x14ac:dyDescent="0.2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customHeight="1" x14ac:dyDescent="0.2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customHeight="1" x14ac:dyDescent="0.2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customHeight="1" x14ac:dyDescent="0.2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customHeight="1" x14ac:dyDescent="0.2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customHeight="1" x14ac:dyDescent="0.2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customHeight="1" x14ac:dyDescent="0.2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customHeight="1" x14ac:dyDescent="0.2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hidden="1" customHeight="1" x14ac:dyDescent="0.2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hidden="1" customHeight="1" x14ac:dyDescent="0.2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hidden="1" customHeight="1" x14ac:dyDescent="0.2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hidden="1" customHeight="1" x14ac:dyDescent="0.2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hidden="1" customHeight="1" x14ac:dyDescent="0.2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hidden="1" customHeight="1" x14ac:dyDescent="0.2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hidden="1" customHeight="1" x14ac:dyDescent="0.2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hidden="1" customHeight="1" x14ac:dyDescent="0.2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hidden="1" customHeight="1" x14ac:dyDescent="0.2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hidden="1" customHeight="1" x14ac:dyDescent="0.2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hidden="1" customHeight="1" x14ac:dyDescent="0.2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hidden="1" customHeight="1" x14ac:dyDescent="0.2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hidden="1" customHeight="1" x14ac:dyDescent="0.2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hidden="1" customHeight="1" x14ac:dyDescent="0.2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hidden="1" customHeight="1" x14ac:dyDescent="0.2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hidden="1" customHeight="1" x14ac:dyDescent="0.2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hidden="1" customHeight="1" x14ac:dyDescent="0.2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hidden="1" customHeight="1" x14ac:dyDescent="0.2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hidden="1" customHeight="1" x14ac:dyDescent="0.2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hidden="1" customHeight="1" x14ac:dyDescent="0.2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hidden="1" customHeight="1" x14ac:dyDescent="0.2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hidden="1" customHeight="1" x14ac:dyDescent="0.2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hidden="1" customHeight="1" x14ac:dyDescent="0.2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hidden="1" customHeight="1" x14ac:dyDescent="0.2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hidden="1" customHeight="1" x14ac:dyDescent="0.2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hidden="1" customHeight="1" x14ac:dyDescent="0.2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hidden="1" customHeight="1" x14ac:dyDescent="0.2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hidden="1" customHeight="1" x14ac:dyDescent="0.2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hidden="1" customHeight="1" x14ac:dyDescent="0.2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hidden="1" customHeight="1" x14ac:dyDescent="0.2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hidden="1" customHeight="1" x14ac:dyDescent="0.2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hidden="1" customHeight="1" x14ac:dyDescent="0.2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hidden="1" customHeight="1" x14ac:dyDescent="0.2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hidden="1" customHeight="1" x14ac:dyDescent="0.2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hidden="1" customHeight="1" x14ac:dyDescent="0.2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hidden="1" customHeight="1" x14ac:dyDescent="0.2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hidden="1" customHeight="1" x14ac:dyDescent="0.2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hidden="1" customHeight="1" x14ac:dyDescent="0.2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hidden="1" customHeight="1" x14ac:dyDescent="0.2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hidden="1" customHeight="1" x14ac:dyDescent="0.2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hidden="1" customHeight="1" x14ac:dyDescent="0.2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hidden="1" customHeight="1" x14ac:dyDescent="0.2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hidden="1" customHeight="1" x14ac:dyDescent="0.2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hidden="1" customHeight="1" x14ac:dyDescent="0.2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hidden="1" customHeight="1" x14ac:dyDescent="0.2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hidden="1" customHeight="1" x14ac:dyDescent="0.2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hidden="1" customHeight="1" x14ac:dyDescent="0.2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hidden="1" customHeight="1" x14ac:dyDescent="0.2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hidden="1" customHeight="1" x14ac:dyDescent="0.2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hidden="1" customHeight="1" x14ac:dyDescent="0.2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hidden="1" customHeight="1" x14ac:dyDescent="0.2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hidden="1" customHeight="1" x14ac:dyDescent="0.2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hidden="1" customHeight="1" x14ac:dyDescent="0.2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hidden="1" customHeight="1" x14ac:dyDescent="0.2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hidden="1" customHeight="1" x14ac:dyDescent="0.2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hidden="1" customHeight="1" x14ac:dyDescent="0.2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hidden="1" customHeight="1" x14ac:dyDescent="0.2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hidden="1" customHeight="1" x14ac:dyDescent="0.2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hidden="1" customHeight="1" x14ac:dyDescent="0.2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hidden="1" customHeight="1" x14ac:dyDescent="0.2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hidden="1" customHeight="1" x14ac:dyDescent="0.2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hidden="1" customHeight="1" x14ac:dyDescent="0.2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hidden="1" customHeight="1" x14ac:dyDescent="0.2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hidden="1" customHeight="1" x14ac:dyDescent="0.2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hidden="1" customHeight="1" x14ac:dyDescent="0.2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hidden="1" customHeight="1" x14ac:dyDescent="0.2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hidden="1" customHeight="1" x14ac:dyDescent="0.2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hidden="1" customHeight="1" x14ac:dyDescent="0.2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hidden="1" customHeight="1" x14ac:dyDescent="0.2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hidden="1" customHeight="1" x14ac:dyDescent="0.2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hidden="1" customHeight="1" x14ac:dyDescent="0.2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hidden="1" customHeight="1" x14ac:dyDescent="0.2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hidden="1" customHeight="1" x14ac:dyDescent="0.2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hidden="1" customHeight="1" x14ac:dyDescent="0.2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hidden="1" customHeight="1" x14ac:dyDescent="0.2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hidden="1" customHeight="1" x14ac:dyDescent="0.2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hidden="1" customHeight="1" x14ac:dyDescent="0.2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hidden="1" customHeight="1" x14ac:dyDescent="0.2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hidden="1" customHeight="1" x14ac:dyDescent="0.2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hidden="1" customHeight="1" x14ac:dyDescent="0.2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hidden="1" customHeight="1" x14ac:dyDescent="0.2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hidden="1" customHeight="1" x14ac:dyDescent="0.2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hidden="1" customHeight="1" x14ac:dyDescent="0.2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hidden="1" customHeight="1" x14ac:dyDescent="0.2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hidden="1" customHeight="1" x14ac:dyDescent="0.2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hidden="1" customHeight="1" x14ac:dyDescent="0.2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hidden="1" customHeight="1" x14ac:dyDescent="0.2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hidden="1" customHeight="1" x14ac:dyDescent="0.2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hidden="1" customHeight="1" x14ac:dyDescent="0.2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hidden="1" customHeight="1" x14ac:dyDescent="0.2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hidden="1" customHeight="1" x14ac:dyDescent="0.2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hidden="1" customHeight="1" x14ac:dyDescent="0.2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hidden="1" customHeight="1" x14ac:dyDescent="0.2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hidden="1" customHeight="1" x14ac:dyDescent="0.2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hidden="1" customHeight="1" x14ac:dyDescent="0.2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hidden="1" customHeight="1" x14ac:dyDescent="0.2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hidden="1" customHeight="1" x14ac:dyDescent="0.2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hidden="1" customHeight="1" x14ac:dyDescent="0.2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hidden="1" customHeight="1" x14ac:dyDescent="0.2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hidden="1" customHeight="1" x14ac:dyDescent="0.2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hidden="1" customHeight="1" x14ac:dyDescent="0.2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hidden="1" customHeight="1" x14ac:dyDescent="0.2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hidden="1" customHeight="1" x14ac:dyDescent="0.2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hidden="1" customHeight="1" x14ac:dyDescent="0.2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hidden="1" customHeight="1" x14ac:dyDescent="0.2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hidden="1" customHeight="1" x14ac:dyDescent="0.2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hidden="1" customHeight="1" x14ac:dyDescent="0.2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hidden="1" customHeight="1" x14ac:dyDescent="0.2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hidden="1" customHeight="1" x14ac:dyDescent="0.2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hidden="1" customHeight="1" x14ac:dyDescent="0.2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hidden="1" customHeight="1" x14ac:dyDescent="0.2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hidden="1" customHeight="1" x14ac:dyDescent="0.2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hidden="1" customHeight="1" x14ac:dyDescent="0.2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hidden="1" customHeight="1" x14ac:dyDescent="0.2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hidden="1" customHeight="1" x14ac:dyDescent="0.2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hidden="1" customHeight="1" x14ac:dyDescent="0.2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hidden="1" customHeight="1" x14ac:dyDescent="0.2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hidden="1" customHeight="1" x14ac:dyDescent="0.2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hidden="1" customHeight="1" x14ac:dyDescent="0.2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hidden="1" customHeight="1" x14ac:dyDescent="0.2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hidden="1" customHeight="1" x14ac:dyDescent="0.2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hidden="1" customHeight="1" x14ac:dyDescent="0.2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hidden="1" customHeight="1" x14ac:dyDescent="0.2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hidden="1" customHeight="1" x14ac:dyDescent="0.2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hidden="1" customHeight="1" x14ac:dyDescent="0.2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hidden="1" customHeight="1" x14ac:dyDescent="0.2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hidden="1" customHeight="1" x14ac:dyDescent="0.2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hidden="1" customHeight="1" x14ac:dyDescent="0.2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hidden="1" customHeight="1" x14ac:dyDescent="0.2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hidden="1" customHeight="1" x14ac:dyDescent="0.2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hidden="1" customHeight="1" x14ac:dyDescent="0.2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hidden="1" customHeight="1" x14ac:dyDescent="0.2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hidden="1" customHeight="1" x14ac:dyDescent="0.2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hidden="1" customHeight="1" x14ac:dyDescent="0.2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hidden="1" customHeight="1" x14ac:dyDescent="0.2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hidden="1" customHeight="1" x14ac:dyDescent="0.2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hidden="1" customHeight="1" x14ac:dyDescent="0.2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hidden="1" customHeight="1" x14ac:dyDescent="0.2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hidden="1" customHeight="1" x14ac:dyDescent="0.2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hidden="1" customHeight="1" x14ac:dyDescent="0.2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hidden="1" customHeight="1" x14ac:dyDescent="0.2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hidden="1" customHeight="1" x14ac:dyDescent="0.2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hidden="1" customHeight="1" x14ac:dyDescent="0.2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hidden="1" customHeight="1" x14ac:dyDescent="0.2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hidden="1" customHeight="1" x14ac:dyDescent="0.2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hidden="1" customHeight="1" x14ac:dyDescent="0.2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hidden="1" customHeight="1" x14ac:dyDescent="0.2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hidden="1" customHeight="1" x14ac:dyDescent="0.2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hidden="1" customHeight="1" x14ac:dyDescent="0.2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hidden="1" customHeight="1" x14ac:dyDescent="0.2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hidden="1" customHeight="1" x14ac:dyDescent="0.2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hidden="1" customHeight="1" x14ac:dyDescent="0.2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hidden="1" customHeight="1" x14ac:dyDescent="0.2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hidden="1" customHeight="1" x14ac:dyDescent="0.2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hidden="1" customHeight="1" x14ac:dyDescent="0.2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hidden="1" customHeight="1" x14ac:dyDescent="0.2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hidden="1" customHeight="1" x14ac:dyDescent="0.2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hidden="1" customHeight="1" x14ac:dyDescent="0.2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hidden="1" customHeight="1" x14ac:dyDescent="0.2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hidden="1" customHeight="1" x14ac:dyDescent="0.2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hidden="1" customHeight="1" x14ac:dyDescent="0.2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hidden="1" customHeight="1" x14ac:dyDescent="0.2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hidden="1" customHeight="1" x14ac:dyDescent="0.2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hidden="1" customHeight="1" x14ac:dyDescent="0.2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hidden="1" customHeight="1" x14ac:dyDescent="0.2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hidden="1" customHeight="1" x14ac:dyDescent="0.2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hidden="1" customHeight="1" x14ac:dyDescent="0.2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hidden="1" customHeight="1" x14ac:dyDescent="0.2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hidden="1" customHeight="1" x14ac:dyDescent="0.2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hidden="1" customHeight="1" x14ac:dyDescent="0.2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hidden="1" customHeight="1" x14ac:dyDescent="0.2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hidden="1" customHeight="1" x14ac:dyDescent="0.2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hidden="1" customHeight="1" x14ac:dyDescent="0.2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hidden="1" customHeight="1" x14ac:dyDescent="0.2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hidden="1" customHeight="1" x14ac:dyDescent="0.2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hidden="1" customHeight="1" x14ac:dyDescent="0.2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hidden="1" customHeight="1" x14ac:dyDescent="0.2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hidden="1" customHeight="1" x14ac:dyDescent="0.2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hidden="1" customHeight="1" x14ac:dyDescent="0.2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hidden="1" customHeight="1" x14ac:dyDescent="0.2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hidden="1" customHeight="1" x14ac:dyDescent="0.2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hidden="1" customHeight="1" x14ac:dyDescent="0.2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hidden="1" customHeight="1" x14ac:dyDescent="0.2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hidden="1" customHeight="1" x14ac:dyDescent="0.2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hidden="1" customHeight="1" x14ac:dyDescent="0.2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hidden="1" customHeight="1" x14ac:dyDescent="0.2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hidden="1" customHeight="1" x14ac:dyDescent="0.2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hidden="1" customHeight="1" x14ac:dyDescent="0.2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hidden="1" customHeight="1" x14ac:dyDescent="0.2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hidden="1" customHeight="1" x14ac:dyDescent="0.2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hidden="1" customHeight="1" x14ac:dyDescent="0.2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hidden="1" customHeight="1" x14ac:dyDescent="0.2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hidden="1" customHeight="1" x14ac:dyDescent="0.2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hidden="1" customHeight="1" x14ac:dyDescent="0.2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hidden="1" customHeight="1" x14ac:dyDescent="0.2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hidden="1" customHeight="1" x14ac:dyDescent="0.2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hidden="1" customHeight="1" x14ac:dyDescent="0.2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hidden="1" customHeight="1" x14ac:dyDescent="0.2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hidden="1" customHeight="1" x14ac:dyDescent="0.2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hidden="1" customHeight="1" x14ac:dyDescent="0.2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hidden="1" customHeight="1" x14ac:dyDescent="0.2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hidden="1" customHeight="1" x14ac:dyDescent="0.2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hidden="1" customHeight="1" x14ac:dyDescent="0.2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hidden="1" customHeight="1" x14ac:dyDescent="0.2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hidden="1" customHeight="1" x14ac:dyDescent="0.2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hidden="1" customHeight="1" x14ac:dyDescent="0.2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hidden="1" customHeight="1" x14ac:dyDescent="0.2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hidden="1" customHeight="1" x14ac:dyDescent="0.2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hidden="1" customHeight="1" x14ac:dyDescent="0.2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hidden="1" customHeight="1" x14ac:dyDescent="0.2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hidden="1" customHeight="1" x14ac:dyDescent="0.2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hidden="1" customHeight="1" x14ac:dyDescent="0.2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hidden="1" customHeight="1" x14ac:dyDescent="0.2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hidden="1" customHeight="1" x14ac:dyDescent="0.2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hidden="1" customHeight="1" x14ac:dyDescent="0.2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hidden="1" customHeight="1" x14ac:dyDescent="0.2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hidden="1" customHeight="1" x14ac:dyDescent="0.2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hidden="1" customHeight="1" x14ac:dyDescent="0.2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hidden="1" customHeight="1" x14ac:dyDescent="0.2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hidden="1" customHeight="1" x14ac:dyDescent="0.2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hidden="1" customHeight="1" x14ac:dyDescent="0.2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hidden="1" customHeight="1" x14ac:dyDescent="0.2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hidden="1" customHeight="1" x14ac:dyDescent="0.2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hidden="1" customHeight="1" x14ac:dyDescent="0.2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hidden="1" customHeight="1" x14ac:dyDescent="0.2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hidden="1" customHeight="1" x14ac:dyDescent="0.2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hidden="1" customHeight="1" x14ac:dyDescent="0.2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hidden="1" customHeight="1" x14ac:dyDescent="0.2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hidden="1" customHeight="1" x14ac:dyDescent="0.2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hidden="1" customHeight="1" x14ac:dyDescent="0.2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hidden="1" customHeight="1" x14ac:dyDescent="0.2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hidden="1" customHeight="1" x14ac:dyDescent="0.2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hidden="1" customHeight="1" x14ac:dyDescent="0.2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hidden="1" customHeight="1" x14ac:dyDescent="0.2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hidden="1" customHeight="1" x14ac:dyDescent="0.2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hidden="1" customHeight="1" x14ac:dyDescent="0.2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hidden="1" customHeight="1" x14ac:dyDescent="0.2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hidden="1" customHeight="1" x14ac:dyDescent="0.2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hidden="1" customHeight="1" x14ac:dyDescent="0.2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hidden="1" customHeight="1" x14ac:dyDescent="0.2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hidden="1" customHeight="1" x14ac:dyDescent="0.2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hidden="1" customHeight="1" x14ac:dyDescent="0.2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hidden="1" customHeight="1" x14ac:dyDescent="0.2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hidden="1" customHeight="1" x14ac:dyDescent="0.2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hidden="1" customHeight="1" x14ac:dyDescent="0.2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hidden="1" customHeight="1" x14ac:dyDescent="0.2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hidden="1" customHeight="1" x14ac:dyDescent="0.2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hidden="1" customHeight="1" x14ac:dyDescent="0.2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hidden="1" customHeight="1" x14ac:dyDescent="0.2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hidden="1" customHeight="1" x14ac:dyDescent="0.2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hidden="1" customHeight="1" x14ac:dyDescent="0.2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hidden="1" customHeight="1" x14ac:dyDescent="0.2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hidden="1" customHeight="1" x14ac:dyDescent="0.2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hidden="1" customHeight="1" x14ac:dyDescent="0.2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hidden="1" customHeight="1" x14ac:dyDescent="0.2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hidden="1" customHeight="1" x14ac:dyDescent="0.2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hidden="1" customHeight="1" x14ac:dyDescent="0.2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hidden="1" customHeight="1" x14ac:dyDescent="0.2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hidden="1" customHeight="1" x14ac:dyDescent="0.2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hidden="1" customHeight="1" x14ac:dyDescent="0.2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hidden="1" customHeight="1" x14ac:dyDescent="0.2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hidden="1" customHeight="1" x14ac:dyDescent="0.2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hidden="1" customHeight="1" x14ac:dyDescent="0.2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hidden="1" customHeight="1" x14ac:dyDescent="0.2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hidden="1" customHeight="1" x14ac:dyDescent="0.2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hidden="1" customHeight="1" x14ac:dyDescent="0.2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hidden="1" customHeight="1" x14ac:dyDescent="0.2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hidden="1" customHeight="1" x14ac:dyDescent="0.2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hidden="1" customHeight="1" x14ac:dyDescent="0.2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hidden="1" customHeight="1" x14ac:dyDescent="0.2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hidden="1" customHeight="1" x14ac:dyDescent="0.2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hidden="1" customHeight="1" x14ac:dyDescent="0.2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hidden="1" customHeight="1" x14ac:dyDescent="0.2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hidden="1" customHeight="1" x14ac:dyDescent="0.2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hidden="1" customHeight="1" x14ac:dyDescent="0.2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hidden="1" customHeight="1" x14ac:dyDescent="0.2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hidden="1" customHeight="1" x14ac:dyDescent="0.2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hidden="1" customHeight="1" x14ac:dyDescent="0.2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hidden="1" customHeight="1" x14ac:dyDescent="0.2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hidden="1" customHeight="1" x14ac:dyDescent="0.2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hidden="1" customHeight="1" x14ac:dyDescent="0.2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hidden="1" customHeight="1" x14ac:dyDescent="0.2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hidden="1" customHeight="1" x14ac:dyDescent="0.2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hidden="1" customHeight="1" x14ac:dyDescent="0.2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hidden="1" customHeight="1" x14ac:dyDescent="0.2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hidden="1" customHeight="1" x14ac:dyDescent="0.2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hidden="1" customHeight="1" x14ac:dyDescent="0.2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hidden="1" customHeight="1" x14ac:dyDescent="0.2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hidden="1" customHeight="1" x14ac:dyDescent="0.2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hidden="1" customHeight="1" x14ac:dyDescent="0.2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hidden="1" customHeight="1" x14ac:dyDescent="0.2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hidden="1" customHeight="1" x14ac:dyDescent="0.2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hidden="1" customHeight="1" x14ac:dyDescent="0.2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hidden="1" customHeight="1" x14ac:dyDescent="0.2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hidden="1" customHeight="1" x14ac:dyDescent="0.2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hidden="1" customHeight="1" x14ac:dyDescent="0.2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hidden="1" customHeight="1" x14ac:dyDescent="0.2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hidden="1" customHeight="1" x14ac:dyDescent="0.2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hidden="1" customHeight="1" x14ac:dyDescent="0.2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hidden="1" customHeight="1" x14ac:dyDescent="0.2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hidden="1" customHeight="1" x14ac:dyDescent="0.2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hidden="1" customHeight="1" x14ac:dyDescent="0.2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hidden="1" customHeight="1" x14ac:dyDescent="0.2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hidden="1" customHeight="1" x14ac:dyDescent="0.2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hidden="1" customHeight="1" x14ac:dyDescent="0.2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hidden="1" customHeight="1" x14ac:dyDescent="0.2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hidden="1" customHeight="1" x14ac:dyDescent="0.2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hidden="1" customHeight="1" x14ac:dyDescent="0.2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hidden="1" customHeight="1" x14ac:dyDescent="0.2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hidden="1" customHeight="1" x14ac:dyDescent="0.2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hidden="1" customHeight="1" x14ac:dyDescent="0.2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hidden="1" customHeight="1" x14ac:dyDescent="0.2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hidden="1" customHeight="1" x14ac:dyDescent="0.2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hidden="1" customHeight="1" x14ac:dyDescent="0.2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hidden="1" customHeight="1" x14ac:dyDescent="0.2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hidden="1" customHeight="1" x14ac:dyDescent="0.2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hidden="1" customHeight="1" x14ac:dyDescent="0.2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hidden="1" customHeight="1" x14ac:dyDescent="0.2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hidden="1" customHeight="1" x14ac:dyDescent="0.2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hidden="1" customHeight="1" x14ac:dyDescent="0.2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hidden="1" customHeight="1" x14ac:dyDescent="0.2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hidden="1" customHeight="1" x14ac:dyDescent="0.2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hidden="1" customHeight="1" x14ac:dyDescent="0.2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hidden="1" customHeight="1" x14ac:dyDescent="0.2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hidden="1" customHeight="1" x14ac:dyDescent="0.2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hidden="1" customHeight="1" x14ac:dyDescent="0.2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hidden="1" customHeight="1" x14ac:dyDescent="0.2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hidden="1" customHeight="1" x14ac:dyDescent="0.2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hidden="1" customHeight="1" x14ac:dyDescent="0.2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hidden="1" customHeight="1" x14ac:dyDescent="0.2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hidden="1" customHeight="1" x14ac:dyDescent="0.2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hidden="1" customHeight="1" x14ac:dyDescent="0.2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hidden="1" customHeight="1" x14ac:dyDescent="0.2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hidden="1" customHeight="1" x14ac:dyDescent="0.2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hidden="1" customHeight="1" x14ac:dyDescent="0.2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hidden="1" customHeight="1" x14ac:dyDescent="0.2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hidden="1" customHeight="1" x14ac:dyDescent="0.2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hidden="1" customHeight="1" x14ac:dyDescent="0.2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hidden="1" customHeight="1" x14ac:dyDescent="0.2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hidden="1" customHeight="1" x14ac:dyDescent="0.2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hidden="1" customHeight="1" x14ac:dyDescent="0.2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hidden="1" customHeight="1" x14ac:dyDescent="0.2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hidden="1" customHeight="1" x14ac:dyDescent="0.2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hidden="1" customHeight="1" x14ac:dyDescent="0.2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hidden="1" customHeight="1" x14ac:dyDescent="0.2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hidden="1" customHeight="1" x14ac:dyDescent="0.2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hidden="1" customHeight="1" x14ac:dyDescent="0.2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hidden="1" customHeight="1" x14ac:dyDescent="0.2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hidden="1" customHeight="1" x14ac:dyDescent="0.2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hidden="1" customHeight="1" x14ac:dyDescent="0.2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hidden="1" customHeight="1" x14ac:dyDescent="0.2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hidden="1" customHeight="1" x14ac:dyDescent="0.2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hidden="1" customHeight="1" x14ac:dyDescent="0.2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hidden="1" customHeight="1" x14ac:dyDescent="0.2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hidden="1" customHeight="1" x14ac:dyDescent="0.2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hidden="1" customHeight="1" x14ac:dyDescent="0.2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hidden="1" customHeight="1" x14ac:dyDescent="0.2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hidden="1" customHeight="1" x14ac:dyDescent="0.2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hidden="1" customHeight="1" x14ac:dyDescent="0.2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hidden="1" customHeight="1" x14ac:dyDescent="0.2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hidden="1" customHeight="1" x14ac:dyDescent="0.2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hidden="1" customHeight="1" x14ac:dyDescent="0.2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hidden="1" customHeight="1" x14ac:dyDescent="0.2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hidden="1" customHeight="1" x14ac:dyDescent="0.2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hidden="1" customHeight="1" x14ac:dyDescent="0.2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hidden="1" customHeight="1" x14ac:dyDescent="0.2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hidden="1" customHeight="1" x14ac:dyDescent="0.2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hidden="1" customHeight="1" x14ac:dyDescent="0.2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hidden="1" customHeight="1" x14ac:dyDescent="0.2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hidden="1" customHeight="1" x14ac:dyDescent="0.2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hidden="1" customHeight="1" x14ac:dyDescent="0.2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hidden="1" customHeight="1" x14ac:dyDescent="0.2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hidden="1" customHeight="1" x14ac:dyDescent="0.2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hidden="1" customHeight="1" x14ac:dyDescent="0.2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hidden="1" customHeight="1" x14ac:dyDescent="0.2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hidden="1" customHeight="1" x14ac:dyDescent="0.2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hidden="1" customHeight="1" x14ac:dyDescent="0.2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hidden="1" customHeight="1" x14ac:dyDescent="0.2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hidden="1" customHeight="1" x14ac:dyDescent="0.2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hidden="1" customHeight="1" x14ac:dyDescent="0.2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hidden="1" customHeight="1" x14ac:dyDescent="0.2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hidden="1" customHeight="1" x14ac:dyDescent="0.2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hidden="1" customHeight="1" x14ac:dyDescent="0.2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hidden="1" customHeight="1" x14ac:dyDescent="0.2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hidden="1" customHeight="1" x14ac:dyDescent="0.2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hidden="1" customHeight="1" x14ac:dyDescent="0.2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hidden="1" customHeight="1" x14ac:dyDescent="0.2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hidden="1" customHeight="1" x14ac:dyDescent="0.2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hidden="1" customHeight="1" x14ac:dyDescent="0.2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hidden="1" customHeight="1" x14ac:dyDescent="0.2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hidden="1" customHeight="1" x14ac:dyDescent="0.2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hidden="1" customHeight="1" x14ac:dyDescent="0.2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hidden="1" customHeight="1" x14ac:dyDescent="0.2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hidden="1" customHeight="1" x14ac:dyDescent="0.2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hidden="1" customHeight="1" x14ac:dyDescent="0.2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hidden="1" customHeight="1" x14ac:dyDescent="0.2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hidden="1" customHeight="1" x14ac:dyDescent="0.2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hidden="1" customHeight="1" x14ac:dyDescent="0.2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hidden="1" customHeight="1" x14ac:dyDescent="0.2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hidden="1" customHeight="1" x14ac:dyDescent="0.2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hidden="1" customHeight="1" x14ac:dyDescent="0.2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hidden="1" customHeight="1" x14ac:dyDescent="0.2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hidden="1" customHeight="1" x14ac:dyDescent="0.2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hidden="1" customHeight="1" x14ac:dyDescent="0.2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hidden="1" customHeight="1" x14ac:dyDescent="0.2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hidden="1" customHeight="1" x14ac:dyDescent="0.2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hidden="1" customHeight="1" x14ac:dyDescent="0.2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hidden="1" customHeight="1" x14ac:dyDescent="0.2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hidden="1" customHeight="1" x14ac:dyDescent="0.2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hidden="1" customHeight="1" x14ac:dyDescent="0.2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hidden="1" customHeight="1" x14ac:dyDescent="0.2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hidden="1" customHeight="1" x14ac:dyDescent="0.2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hidden="1" customHeight="1" x14ac:dyDescent="0.2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hidden="1" customHeight="1" x14ac:dyDescent="0.2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hidden="1" customHeight="1" x14ac:dyDescent="0.2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hidden="1" customHeight="1" x14ac:dyDescent="0.2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hidden="1" customHeight="1" x14ac:dyDescent="0.2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hidden="1" customHeight="1" x14ac:dyDescent="0.2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hidden="1" customHeight="1" x14ac:dyDescent="0.2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hidden="1" customHeight="1" x14ac:dyDescent="0.2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hidden="1" customHeight="1" x14ac:dyDescent="0.2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hidden="1" customHeight="1" x14ac:dyDescent="0.2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hidden="1" customHeight="1" x14ac:dyDescent="0.2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hidden="1" customHeight="1" x14ac:dyDescent="0.2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hidden="1" customHeight="1" x14ac:dyDescent="0.2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hidden="1" customHeight="1" x14ac:dyDescent="0.2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hidden="1" customHeight="1" x14ac:dyDescent="0.2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hidden="1" customHeight="1" x14ac:dyDescent="0.2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hidden="1" customHeight="1" x14ac:dyDescent="0.2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hidden="1" customHeight="1" x14ac:dyDescent="0.2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hidden="1" customHeight="1" x14ac:dyDescent="0.2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hidden="1" customHeight="1" x14ac:dyDescent="0.2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hidden="1" customHeight="1" x14ac:dyDescent="0.2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hidden="1" customHeight="1" x14ac:dyDescent="0.2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hidden="1" customHeight="1" x14ac:dyDescent="0.2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hidden="1" customHeight="1" x14ac:dyDescent="0.2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hidden="1" customHeight="1" x14ac:dyDescent="0.2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hidden="1" customHeight="1" x14ac:dyDescent="0.2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hidden="1" customHeight="1" x14ac:dyDescent="0.2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hidden="1" customHeight="1" x14ac:dyDescent="0.2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hidden="1" customHeight="1" x14ac:dyDescent="0.2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hidden="1" customHeight="1" x14ac:dyDescent="0.2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hidden="1" customHeight="1" x14ac:dyDescent="0.2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hidden="1" customHeight="1" x14ac:dyDescent="0.2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hidden="1" customHeight="1" x14ac:dyDescent="0.2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hidden="1" customHeight="1" x14ac:dyDescent="0.2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hidden="1" customHeight="1" x14ac:dyDescent="0.2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hidden="1" customHeight="1" x14ac:dyDescent="0.2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hidden="1" customHeight="1" x14ac:dyDescent="0.2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hidden="1" customHeight="1" x14ac:dyDescent="0.2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hidden="1" customHeight="1" x14ac:dyDescent="0.2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hidden="1" customHeight="1" x14ac:dyDescent="0.2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hidden="1" customHeight="1" x14ac:dyDescent="0.2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hidden="1" customHeight="1" x14ac:dyDescent="0.2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hidden="1" customHeight="1" x14ac:dyDescent="0.2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hidden="1" customHeight="1" x14ac:dyDescent="0.2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hidden="1" customHeight="1" x14ac:dyDescent="0.2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hidden="1" customHeight="1" x14ac:dyDescent="0.2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hidden="1" customHeight="1" x14ac:dyDescent="0.2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hidden="1" customHeight="1" x14ac:dyDescent="0.2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hidden="1" customHeight="1" x14ac:dyDescent="0.2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hidden="1" customHeight="1" x14ac:dyDescent="0.2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hidden="1" customHeight="1" x14ac:dyDescent="0.2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hidden="1" customHeight="1" x14ac:dyDescent="0.2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hidden="1" customHeight="1" x14ac:dyDescent="0.2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hidden="1" customHeight="1" x14ac:dyDescent="0.2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hidden="1" customHeight="1" x14ac:dyDescent="0.2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hidden="1" customHeight="1" x14ac:dyDescent="0.2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hidden="1" customHeight="1" x14ac:dyDescent="0.2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hidden="1" customHeight="1" x14ac:dyDescent="0.2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hidden="1" customHeight="1" x14ac:dyDescent="0.2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hidden="1" customHeight="1" x14ac:dyDescent="0.2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hidden="1" customHeight="1" x14ac:dyDescent="0.2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hidden="1" customHeight="1" x14ac:dyDescent="0.2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hidden="1" customHeight="1" x14ac:dyDescent="0.2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hidden="1" customHeight="1" x14ac:dyDescent="0.2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hidden="1" customHeight="1" x14ac:dyDescent="0.2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hidden="1" customHeight="1" x14ac:dyDescent="0.2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hidden="1" customHeight="1" x14ac:dyDescent="0.2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hidden="1" customHeight="1" x14ac:dyDescent="0.2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hidden="1" customHeight="1" x14ac:dyDescent="0.2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hidden="1" customHeight="1" x14ac:dyDescent="0.2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hidden="1" customHeight="1" x14ac:dyDescent="0.2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hidden="1" customHeight="1" x14ac:dyDescent="0.2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hidden="1" customHeight="1" x14ac:dyDescent="0.2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hidden="1" customHeight="1" x14ac:dyDescent="0.2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hidden="1" customHeight="1" x14ac:dyDescent="0.2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hidden="1" customHeight="1" x14ac:dyDescent="0.2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hidden="1" customHeight="1" x14ac:dyDescent="0.2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hidden="1" customHeight="1" x14ac:dyDescent="0.2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hidden="1" customHeight="1" x14ac:dyDescent="0.2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hidden="1" customHeight="1" x14ac:dyDescent="0.2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hidden="1" customHeight="1" x14ac:dyDescent="0.2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hidden="1" customHeight="1" x14ac:dyDescent="0.2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hidden="1" customHeight="1" x14ac:dyDescent="0.2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hidden="1" customHeight="1" x14ac:dyDescent="0.2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hidden="1" customHeight="1" x14ac:dyDescent="0.2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hidden="1" customHeight="1" x14ac:dyDescent="0.2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hidden="1" customHeight="1" x14ac:dyDescent="0.2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hidden="1" customHeight="1" x14ac:dyDescent="0.2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hidden="1" customHeight="1" x14ac:dyDescent="0.2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hidden="1" customHeight="1" x14ac:dyDescent="0.2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hidden="1" customHeight="1" x14ac:dyDescent="0.2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hidden="1" customHeight="1" x14ac:dyDescent="0.2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hidden="1" customHeight="1" x14ac:dyDescent="0.2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hidden="1" customHeight="1" x14ac:dyDescent="0.2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hidden="1" customHeight="1" x14ac:dyDescent="0.2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hidden="1" customHeight="1" x14ac:dyDescent="0.2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hidden="1" customHeight="1" x14ac:dyDescent="0.2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hidden="1" customHeight="1" x14ac:dyDescent="0.2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hidden="1" customHeight="1" x14ac:dyDescent="0.2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hidden="1" customHeight="1" x14ac:dyDescent="0.2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hidden="1" customHeight="1" x14ac:dyDescent="0.2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hidden="1" customHeight="1" x14ac:dyDescent="0.2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hidden="1" customHeight="1" x14ac:dyDescent="0.2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hidden="1" customHeight="1" x14ac:dyDescent="0.2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hidden="1" customHeight="1" x14ac:dyDescent="0.2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hidden="1" customHeight="1" x14ac:dyDescent="0.2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hidden="1" customHeight="1" x14ac:dyDescent="0.2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hidden="1" customHeight="1" x14ac:dyDescent="0.2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hidden="1" customHeight="1" x14ac:dyDescent="0.2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hidden="1" customHeight="1" x14ac:dyDescent="0.2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hidden="1" customHeight="1" x14ac:dyDescent="0.2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hidden="1" customHeight="1" x14ac:dyDescent="0.2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hidden="1" customHeight="1" x14ac:dyDescent="0.2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hidden="1" customHeight="1" x14ac:dyDescent="0.2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hidden="1" customHeight="1" x14ac:dyDescent="0.2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hidden="1" customHeight="1" x14ac:dyDescent="0.2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hidden="1" customHeight="1" x14ac:dyDescent="0.2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hidden="1" customHeight="1" x14ac:dyDescent="0.2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hidden="1" customHeight="1" x14ac:dyDescent="0.2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hidden="1" customHeight="1" x14ac:dyDescent="0.2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hidden="1" customHeight="1" x14ac:dyDescent="0.2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hidden="1" customHeight="1" x14ac:dyDescent="0.2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hidden="1" customHeight="1" x14ac:dyDescent="0.2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hidden="1" customHeight="1" x14ac:dyDescent="0.2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hidden="1" customHeight="1" x14ac:dyDescent="0.2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hidden="1" customHeight="1" x14ac:dyDescent="0.2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hidden="1" customHeight="1" x14ac:dyDescent="0.2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hidden="1" customHeight="1" x14ac:dyDescent="0.2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hidden="1" customHeight="1" x14ac:dyDescent="0.2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hidden="1" customHeight="1" x14ac:dyDescent="0.2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hidden="1" customHeight="1" x14ac:dyDescent="0.2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hidden="1" customHeight="1" x14ac:dyDescent="0.2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hidden="1" customHeight="1" x14ac:dyDescent="0.2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hidden="1" customHeight="1" x14ac:dyDescent="0.2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hidden="1" customHeight="1" x14ac:dyDescent="0.2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hidden="1" customHeight="1" x14ac:dyDescent="0.2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hidden="1" customHeight="1" x14ac:dyDescent="0.2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hidden="1" customHeight="1" x14ac:dyDescent="0.2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hidden="1" customHeight="1" x14ac:dyDescent="0.2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hidden="1" customHeight="1" x14ac:dyDescent="0.2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hidden="1" customHeight="1" x14ac:dyDescent="0.2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hidden="1" customHeight="1" x14ac:dyDescent="0.2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hidden="1" customHeight="1" x14ac:dyDescent="0.2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hidden="1" customHeight="1" x14ac:dyDescent="0.2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hidden="1" customHeight="1" x14ac:dyDescent="0.2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hidden="1" customHeight="1" x14ac:dyDescent="0.2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hidden="1" customHeight="1" x14ac:dyDescent="0.2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hidden="1" customHeight="1" x14ac:dyDescent="0.2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hidden="1" customHeight="1" x14ac:dyDescent="0.2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hidden="1" customHeight="1" x14ac:dyDescent="0.2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hidden="1" customHeight="1" x14ac:dyDescent="0.2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hidden="1" customHeight="1" x14ac:dyDescent="0.2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hidden="1" customHeight="1" x14ac:dyDescent="0.2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hidden="1" customHeight="1" x14ac:dyDescent="0.2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hidden="1" customHeight="1" x14ac:dyDescent="0.2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hidden="1" customHeight="1" x14ac:dyDescent="0.2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hidden="1" customHeight="1" x14ac:dyDescent="0.2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hidden="1" customHeight="1" x14ac:dyDescent="0.2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hidden="1" customHeight="1" x14ac:dyDescent="0.2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hidden="1" customHeight="1" x14ac:dyDescent="0.2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hidden="1" customHeight="1" x14ac:dyDescent="0.2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hidden="1" customHeight="1" x14ac:dyDescent="0.2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hidden="1" customHeight="1" x14ac:dyDescent="0.2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hidden="1" customHeight="1" x14ac:dyDescent="0.2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hidden="1" customHeight="1" x14ac:dyDescent="0.2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hidden="1" customHeight="1" x14ac:dyDescent="0.2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hidden="1" customHeight="1" x14ac:dyDescent="0.2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hidden="1" customHeight="1" x14ac:dyDescent="0.2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hidden="1" customHeight="1" x14ac:dyDescent="0.2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hidden="1" customHeight="1" x14ac:dyDescent="0.2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hidden="1" customHeight="1" x14ac:dyDescent="0.2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hidden="1" customHeight="1" x14ac:dyDescent="0.2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hidden="1" customHeight="1" x14ac:dyDescent="0.2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hidden="1" customHeight="1" x14ac:dyDescent="0.2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hidden="1" customHeight="1" x14ac:dyDescent="0.2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hidden="1" customHeight="1" x14ac:dyDescent="0.2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hidden="1" customHeight="1" x14ac:dyDescent="0.2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hidden="1" customHeight="1" x14ac:dyDescent="0.2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hidden="1" customHeight="1" x14ac:dyDescent="0.2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hidden="1" customHeight="1" x14ac:dyDescent="0.2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hidden="1" customHeight="1" x14ac:dyDescent="0.2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hidden="1" customHeight="1" x14ac:dyDescent="0.2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hidden="1" customHeight="1" x14ac:dyDescent="0.2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hidden="1" customHeight="1" x14ac:dyDescent="0.2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hidden="1" customHeight="1" x14ac:dyDescent="0.2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hidden="1" customHeight="1" x14ac:dyDescent="0.2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hidden="1" customHeight="1" x14ac:dyDescent="0.2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hidden="1" customHeight="1" x14ac:dyDescent="0.2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hidden="1" customHeight="1" x14ac:dyDescent="0.2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hidden="1" customHeight="1" x14ac:dyDescent="0.2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hidden="1" customHeight="1" x14ac:dyDescent="0.2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hidden="1" customHeight="1" x14ac:dyDescent="0.2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hidden="1" customHeight="1" x14ac:dyDescent="0.2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hidden="1" customHeight="1" x14ac:dyDescent="0.2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hidden="1" customHeight="1" x14ac:dyDescent="0.2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hidden="1" customHeight="1" x14ac:dyDescent="0.2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hidden="1" customHeight="1" x14ac:dyDescent="0.2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hidden="1" customHeight="1" x14ac:dyDescent="0.2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hidden="1" customHeight="1" x14ac:dyDescent="0.2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hidden="1" customHeight="1" x14ac:dyDescent="0.2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hidden="1" customHeight="1" x14ac:dyDescent="0.2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hidden="1" customHeight="1" x14ac:dyDescent="0.2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hidden="1" customHeight="1" x14ac:dyDescent="0.2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hidden="1" customHeight="1" x14ac:dyDescent="0.2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hidden="1" customHeight="1" x14ac:dyDescent="0.2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hidden="1" customHeight="1" x14ac:dyDescent="0.2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hidden="1" customHeight="1" x14ac:dyDescent="0.2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hidden="1" customHeight="1" x14ac:dyDescent="0.2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hidden="1" customHeight="1" x14ac:dyDescent="0.2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hidden="1" customHeight="1" x14ac:dyDescent="0.2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hidden="1" customHeight="1" x14ac:dyDescent="0.2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hidden="1" customHeight="1" x14ac:dyDescent="0.2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hidden="1" customHeight="1" x14ac:dyDescent="0.2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hidden="1" customHeight="1" x14ac:dyDescent="0.2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hidden="1" customHeight="1" x14ac:dyDescent="0.2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hidden="1" customHeight="1" x14ac:dyDescent="0.2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hidden="1" customHeight="1" x14ac:dyDescent="0.2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hidden="1" customHeight="1" x14ac:dyDescent="0.2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hidden="1" customHeight="1" x14ac:dyDescent="0.2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hidden="1" customHeight="1" x14ac:dyDescent="0.2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hidden="1" customHeight="1" x14ac:dyDescent="0.2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hidden="1" customHeight="1" x14ac:dyDescent="0.2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hidden="1" customHeight="1" x14ac:dyDescent="0.2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hidden="1" customHeight="1" x14ac:dyDescent="0.2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hidden="1" customHeight="1" x14ac:dyDescent="0.2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hidden="1" customHeight="1" x14ac:dyDescent="0.2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hidden="1" customHeight="1" x14ac:dyDescent="0.2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hidden="1" customHeight="1" x14ac:dyDescent="0.2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hidden="1" customHeight="1" x14ac:dyDescent="0.2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hidden="1" customHeight="1" x14ac:dyDescent="0.2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hidden="1" customHeight="1" x14ac:dyDescent="0.2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hidden="1" customHeight="1" x14ac:dyDescent="0.2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hidden="1" customHeight="1" x14ac:dyDescent="0.2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hidden="1" customHeight="1" x14ac:dyDescent="0.2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hidden="1" customHeight="1" x14ac:dyDescent="0.2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hidden="1" customHeight="1" x14ac:dyDescent="0.2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hidden="1" customHeight="1" x14ac:dyDescent="0.2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hidden="1" customHeight="1" x14ac:dyDescent="0.2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hidden="1" customHeight="1" x14ac:dyDescent="0.2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hidden="1" customHeight="1" x14ac:dyDescent="0.2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hidden="1" customHeight="1" x14ac:dyDescent="0.2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hidden="1" customHeight="1" x14ac:dyDescent="0.2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hidden="1" customHeight="1" x14ac:dyDescent="0.2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hidden="1" customHeight="1" x14ac:dyDescent="0.2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hidden="1" customHeight="1" x14ac:dyDescent="0.2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hidden="1" customHeight="1" x14ac:dyDescent="0.2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hidden="1" customHeight="1" x14ac:dyDescent="0.2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hidden="1" customHeight="1" x14ac:dyDescent="0.2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hidden="1" customHeight="1" x14ac:dyDescent="0.2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hidden="1" customHeight="1" x14ac:dyDescent="0.2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hidden="1" customHeight="1" x14ac:dyDescent="0.2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hidden="1" customHeight="1" x14ac:dyDescent="0.2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hidden="1" customHeight="1" x14ac:dyDescent="0.2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hidden="1" customHeight="1" x14ac:dyDescent="0.2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hidden="1" customHeight="1" x14ac:dyDescent="0.2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hidden="1" customHeight="1" x14ac:dyDescent="0.2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hidden="1" customHeight="1" x14ac:dyDescent="0.2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hidden="1" customHeight="1" x14ac:dyDescent="0.2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hidden="1" customHeight="1" x14ac:dyDescent="0.2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hidden="1" customHeight="1" x14ac:dyDescent="0.2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hidden="1" customHeight="1" x14ac:dyDescent="0.2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hidden="1" customHeight="1" x14ac:dyDescent="0.2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hidden="1" customHeight="1" x14ac:dyDescent="0.2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hidden="1" customHeight="1" x14ac:dyDescent="0.2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hidden="1" customHeight="1" x14ac:dyDescent="0.2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hidden="1" customHeight="1" x14ac:dyDescent="0.2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hidden="1" customHeight="1" x14ac:dyDescent="0.2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hidden="1" customHeight="1" x14ac:dyDescent="0.2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hidden="1" customHeight="1" x14ac:dyDescent="0.2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hidden="1" customHeight="1" x14ac:dyDescent="0.2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hidden="1" customHeight="1" x14ac:dyDescent="0.2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hidden="1" customHeight="1" x14ac:dyDescent="0.2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hidden="1" customHeight="1" x14ac:dyDescent="0.2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hidden="1" customHeight="1" x14ac:dyDescent="0.2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hidden="1" customHeight="1" x14ac:dyDescent="0.2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hidden="1" customHeight="1" x14ac:dyDescent="0.2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hidden="1" customHeight="1" x14ac:dyDescent="0.2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hidden="1" customHeight="1" x14ac:dyDescent="0.2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hidden="1" customHeight="1" x14ac:dyDescent="0.2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hidden="1" customHeight="1" x14ac:dyDescent="0.2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hidden="1" customHeight="1" x14ac:dyDescent="0.2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hidden="1" customHeight="1" x14ac:dyDescent="0.2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hidden="1" customHeight="1" x14ac:dyDescent="0.2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hidden="1" customHeight="1" x14ac:dyDescent="0.2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hidden="1" customHeight="1" x14ac:dyDescent="0.2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hidden="1" customHeight="1" x14ac:dyDescent="0.2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hidden="1" customHeight="1" x14ac:dyDescent="0.2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hidden="1" customHeight="1" x14ac:dyDescent="0.2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hidden="1" customHeight="1" x14ac:dyDescent="0.2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hidden="1" customHeight="1" x14ac:dyDescent="0.2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hidden="1" customHeight="1" x14ac:dyDescent="0.2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hidden="1" customHeight="1" x14ac:dyDescent="0.2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hidden="1" customHeight="1" x14ac:dyDescent="0.2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hidden="1" customHeight="1" x14ac:dyDescent="0.2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hidden="1" customHeight="1" x14ac:dyDescent="0.2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hidden="1" customHeight="1" x14ac:dyDescent="0.2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hidden="1" customHeight="1" x14ac:dyDescent="0.2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hidden="1" customHeight="1" x14ac:dyDescent="0.2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hidden="1" customHeight="1" x14ac:dyDescent="0.2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hidden="1" customHeight="1" x14ac:dyDescent="0.2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hidden="1" customHeight="1" x14ac:dyDescent="0.2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hidden="1" customHeight="1" x14ac:dyDescent="0.2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hidden="1" customHeight="1" x14ac:dyDescent="0.2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hidden="1" customHeight="1" x14ac:dyDescent="0.2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hidden="1" customHeight="1" x14ac:dyDescent="0.2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hidden="1" customHeight="1" x14ac:dyDescent="0.2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hidden="1" customHeight="1" x14ac:dyDescent="0.2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hidden="1" customHeight="1" x14ac:dyDescent="0.2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hidden="1" customHeight="1" x14ac:dyDescent="0.2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hidden="1" customHeight="1" x14ac:dyDescent="0.2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hidden="1" customHeight="1" x14ac:dyDescent="0.2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hidden="1" customHeight="1" x14ac:dyDescent="0.2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hidden="1" customHeight="1" x14ac:dyDescent="0.2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hidden="1" customHeight="1" x14ac:dyDescent="0.2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hidden="1" customHeight="1" x14ac:dyDescent="0.2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hidden="1" customHeight="1" x14ac:dyDescent="0.2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hidden="1" customHeight="1" x14ac:dyDescent="0.2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hidden="1" customHeight="1" x14ac:dyDescent="0.2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hidden="1" customHeight="1" x14ac:dyDescent="0.2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hidden="1" customHeight="1" x14ac:dyDescent="0.2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hidden="1" customHeight="1" x14ac:dyDescent="0.2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hidden="1" customHeight="1" x14ac:dyDescent="0.2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hidden="1" customHeight="1" x14ac:dyDescent="0.2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hidden="1" customHeight="1" x14ac:dyDescent="0.2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hidden="1" customHeight="1" x14ac:dyDescent="0.2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hidden="1" customHeight="1" x14ac:dyDescent="0.2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hidden="1" customHeight="1" x14ac:dyDescent="0.2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hidden="1" customHeight="1" x14ac:dyDescent="0.2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hidden="1" customHeight="1" x14ac:dyDescent="0.2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hidden="1" customHeight="1" x14ac:dyDescent="0.2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hidden="1" customHeight="1" x14ac:dyDescent="0.2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hidden="1" customHeight="1" x14ac:dyDescent="0.2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hidden="1" customHeight="1" x14ac:dyDescent="0.2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hidden="1" customHeight="1" x14ac:dyDescent="0.2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hidden="1" customHeight="1" x14ac:dyDescent="0.2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hidden="1" customHeight="1" x14ac:dyDescent="0.2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hidden="1" customHeight="1" x14ac:dyDescent="0.2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hidden="1" customHeight="1" x14ac:dyDescent="0.2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hidden="1" customHeight="1" x14ac:dyDescent="0.2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hidden="1" customHeight="1" x14ac:dyDescent="0.2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hidden="1" customHeight="1" x14ac:dyDescent="0.2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hidden="1" customHeight="1" x14ac:dyDescent="0.2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hidden="1" customHeight="1" x14ac:dyDescent="0.2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hidden="1" customHeight="1" x14ac:dyDescent="0.2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hidden="1" customHeight="1" x14ac:dyDescent="0.2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hidden="1" customHeight="1" x14ac:dyDescent="0.2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hidden="1" customHeight="1" x14ac:dyDescent="0.2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hidden="1" customHeight="1" x14ac:dyDescent="0.2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hidden="1" customHeight="1" x14ac:dyDescent="0.2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hidden="1" customHeight="1" x14ac:dyDescent="0.2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hidden="1" customHeight="1" x14ac:dyDescent="0.2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hidden="1" customHeight="1" x14ac:dyDescent="0.2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hidden="1" customHeight="1" x14ac:dyDescent="0.2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hidden="1" customHeight="1" x14ac:dyDescent="0.2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hidden="1" customHeight="1" x14ac:dyDescent="0.2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hidden="1" customHeight="1" x14ac:dyDescent="0.2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hidden="1" customHeight="1" x14ac:dyDescent="0.2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hidden="1" customHeight="1" x14ac:dyDescent="0.2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hidden="1" customHeight="1" x14ac:dyDescent="0.2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hidden="1" customHeight="1" x14ac:dyDescent="0.2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hidden="1" customHeight="1" x14ac:dyDescent="0.2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hidden="1" customHeight="1" x14ac:dyDescent="0.2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hidden="1" customHeight="1" x14ac:dyDescent="0.2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hidden="1" customHeight="1" x14ac:dyDescent="0.2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hidden="1" customHeight="1" x14ac:dyDescent="0.2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hidden="1" customHeight="1" x14ac:dyDescent="0.2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hidden="1" customHeight="1" x14ac:dyDescent="0.2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hidden="1" customHeight="1" x14ac:dyDescent="0.2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hidden="1" customHeight="1" x14ac:dyDescent="0.2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hidden="1" customHeight="1" x14ac:dyDescent="0.2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hidden="1" customHeight="1" x14ac:dyDescent="0.2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hidden="1" customHeight="1" x14ac:dyDescent="0.2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hidden="1" customHeight="1" x14ac:dyDescent="0.2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hidden="1" customHeight="1" x14ac:dyDescent="0.2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hidden="1" customHeight="1" x14ac:dyDescent="0.2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hidden="1" customHeight="1" x14ac:dyDescent="0.2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hidden="1" customHeight="1" x14ac:dyDescent="0.2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hidden="1" customHeight="1" x14ac:dyDescent="0.2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hidden="1" customHeight="1" x14ac:dyDescent="0.2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hidden="1" customHeight="1" x14ac:dyDescent="0.2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hidden="1" customHeight="1" x14ac:dyDescent="0.2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hidden="1" customHeight="1" x14ac:dyDescent="0.2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hidden="1" customHeight="1" x14ac:dyDescent="0.2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hidden="1" customHeight="1" x14ac:dyDescent="0.2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hidden="1" customHeight="1" x14ac:dyDescent="0.2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hidden="1" customHeight="1" x14ac:dyDescent="0.2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hidden="1" customHeight="1" x14ac:dyDescent="0.2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hidden="1" customHeight="1" x14ac:dyDescent="0.2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hidden="1" customHeight="1" x14ac:dyDescent="0.2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hidden="1" customHeight="1" x14ac:dyDescent="0.2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hidden="1" customHeight="1" x14ac:dyDescent="0.2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hidden="1" customHeight="1" x14ac:dyDescent="0.2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hidden="1" customHeight="1" x14ac:dyDescent="0.2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hidden="1" customHeight="1" x14ac:dyDescent="0.2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hidden="1" customHeight="1" x14ac:dyDescent="0.2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hidden="1" customHeight="1" x14ac:dyDescent="0.2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hidden="1" customHeight="1" x14ac:dyDescent="0.2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hidden="1" customHeight="1" x14ac:dyDescent="0.2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hidden="1" customHeight="1" x14ac:dyDescent="0.2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hidden="1" customHeight="1" x14ac:dyDescent="0.2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hidden="1" customHeight="1" x14ac:dyDescent="0.2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hidden="1" customHeight="1" x14ac:dyDescent="0.2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hidden="1" customHeight="1" x14ac:dyDescent="0.2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hidden="1" customHeight="1" x14ac:dyDescent="0.2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hidden="1" customHeight="1" x14ac:dyDescent="0.2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hidden="1" customHeight="1" x14ac:dyDescent="0.2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hidden="1" customHeight="1" x14ac:dyDescent="0.2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hidden="1" customHeight="1" x14ac:dyDescent="0.2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hidden="1" customHeight="1" x14ac:dyDescent="0.2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hidden="1" customHeight="1" x14ac:dyDescent="0.2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hidden="1" customHeight="1" x14ac:dyDescent="0.2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hidden="1" customHeight="1" x14ac:dyDescent="0.2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hidden="1" customHeight="1" x14ac:dyDescent="0.2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hidden="1" customHeight="1" x14ac:dyDescent="0.2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hidden="1" customHeight="1" x14ac:dyDescent="0.2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hidden="1" customHeight="1" x14ac:dyDescent="0.2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hidden="1" customHeight="1" x14ac:dyDescent="0.2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hidden="1" customHeight="1" x14ac:dyDescent="0.2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hidden="1" customHeight="1" x14ac:dyDescent="0.2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hidden="1" customHeight="1" x14ac:dyDescent="0.2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hidden="1" customHeight="1" x14ac:dyDescent="0.2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hidden="1" customHeight="1" x14ac:dyDescent="0.2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hidden="1" customHeight="1" x14ac:dyDescent="0.2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hidden="1" customHeight="1" x14ac:dyDescent="0.2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hidden="1" customHeight="1" x14ac:dyDescent="0.2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hidden="1" customHeight="1" x14ac:dyDescent="0.2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hidden="1" customHeight="1" x14ac:dyDescent="0.2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hidden="1" customHeight="1" x14ac:dyDescent="0.2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hidden="1" customHeight="1" x14ac:dyDescent="0.2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hidden="1" customHeight="1" x14ac:dyDescent="0.2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hidden="1" customHeight="1" x14ac:dyDescent="0.2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hidden="1" customHeight="1" x14ac:dyDescent="0.2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hidden="1" customHeight="1" x14ac:dyDescent="0.2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hidden="1" customHeight="1" x14ac:dyDescent="0.2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hidden="1" customHeight="1" x14ac:dyDescent="0.2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hidden="1" customHeight="1" x14ac:dyDescent="0.2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hidden="1" customHeight="1" x14ac:dyDescent="0.2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hidden="1" customHeight="1" x14ac:dyDescent="0.2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hidden="1" customHeight="1" x14ac:dyDescent="0.2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hidden="1" customHeight="1" x14ac:dyDescent="0.2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hidden="1" customHeight="1" x14ac:dyDescent="0.2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hidden="1" customHeight="1" x14ac:dyDescent="0.2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hidden="1" customHeight="1" x14ac:dyDescent="0.2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hidden="1" customHeight="1" x14ac:dyDescent="0.2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hidden="1" customHeight="1" x14ac:dyDescent="0.2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hidden="1" customHeight="1" x14ac:dyDescent="0.2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hidden="1" customHeight="1" x14ac:dyDescent="0.2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hidden="1" customHeight="1" x14ac:dyDescent="0.2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hidden="1" customHeight="1" x14ac:dyDescent="0.2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hidden="1" customHeight="1" x14ac:dyDescent="0.2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hidden="1" customHeight="1" x14ac:dyDescent="0.2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hidden="1" customHeight="1" x14ac:dyDescent="0.2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hidden="1" customHeight="1" x14ac:dyDescent="0.2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hidden="1" customHeight="1" x14ac:dyDescent="0.2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hidden="1" customHeight="1" x14ac:dyDescent="0.2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hidden="1" customHeight="1" x14ac:dyDescent="0.2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hidden="1" customHeight="1" x14ac:dyDescent="0.2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hidden="1" customHeight="1" x14ac:dyDescent="0.2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hidden="1" customHeight="1" x14ac:dyDescent="0.2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hidden="1" customHeight="1" x14ac:dyDescent="0.2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hidden="1" customHeight="1" x14ac:dyDescent="0.2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hidden="1" customHeight="1" x14ac:dyDescent="0.2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hidden="1" customHeight="1" x14ac:dyDescent="0.2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hidden="1" customHeight="1" x14ac:dyDescent="0.2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hidden="1" customHeight="1" x14ac:dyDescent="0.2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hidden="1" customHeight="1" x14ac:dyDescent="0.2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hidden="1" customHeight="1" x14ac:dyDescent="0.2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hidden="1" customHeight="1" x14ac:dyDescent="0.2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hidden="1" customHeight="1" x14ac:dyDescent="0.2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hidden="1" customHeight="1" x14ac:dyDescent="0.2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hidden="1" customHeight="1" x14ac:dyDescent="0.2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hidden="1" customHeight="1" x14ac:dyDescent="0.2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hidden="1" customHeight="1" x14ac:dyDescent="0.2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hidden="1" customHeight="1" x14ac:dyDescent="0.2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hidden="1" customHeight="1" x14ac:dyDescent="0.2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hidden="1" customHeight="1" x14ac:dyDescent="0.2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hidden="1" customHeight="1" x14ac:dyDescent="0.2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hidden="1" customHeight="1" x14ac:dyDescent="0.2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hidden="1" customHeight="1" x14ac:dyDescent="0.2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hidden="1" customHeight="1" x14ac:dyDescent="0.2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hidden="1" customHeight="1" x14ac:dyDescent="0.2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hidden="1" customHeight="1" x14ac:dyDescent="0.2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hidden="1" customHeight="1" x14ac:dyDescent="0.2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hidden="1" customHeight="1" x14ac:dyDescent="0.2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hidden="1" customHeight="1" x14ac:dyDescent="0.2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hidden="1" customHeight="1" x14ac:dyDescent="0.2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hidden="1" customHeight="1" x14ac:dyDescent="0.2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hidden="1" customHeight="1" x14ac:dyDescent="0.2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hidden="1" customHeight="1" x14ac:dyDescent="0.2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hidden="1" customHeight="1" x14ac:dyDescent="0.2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hidden="1" customHeight="1" x14ac:dyDescent="0.2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hidden="1" customHeight="1" x14ac:dyDescent="0.2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hidden="1" customHeight="1" x14ac:dyDescent="0.2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hidden="1" customHeight="1" x14ac:dyDescent="0.2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hidden="1" customHeight="1" x14ac:dyDescent="0.2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hidden="1" customHeight="1" x14ac:dyDescent="0.2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hidden="1" customHeight="1" x14ac:dyDescent="0.2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hidden="1" customHeight="1" x14ac:dyDescent="0.2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hidden="1" customHeight="1" x14ac:dyDescent="0.2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hidden="1" customHeight="1" x14ac:dyDescent="0.2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hidden="1" customHeight="1" x14ac:dyDescent="0.2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hidden="1" customHeight="1" x14ac:dyDescent="0.2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hidden="1" customHeight="1" x14ac:dyDescent="0.2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hidden="1" customHeight="1" x14ac:dyDescent="0.2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hidden="1" customHeight="1" x14ac:dyDescent="0.2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hidden="1" customHeight="1" x14ac:dyDescent="0.2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hidden="1" customHeight="1" x14ac:dyDescent="0.2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hidden="1" customHeight="1" x14ac:dyDescent="0.2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hidden="1" customHeight="1" x14ac:dyDescent="0.2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hidden="1" customHeight="1" x14ac:dyDescent="0.2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hidden="1" customHeight="1" x14ac:dyDescent="0.2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hidden="1" customHeight="1" x14ac:dyDescent="0.2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hidden="1" customHeight="1" x14ac:dyDescent="0.2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hidden="1" customHeight="1" x14ac:dyDescent="0.2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hidden="1" customHeight="1" x14ac:dyDescent="0.2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hidden="1" customHeight="1" x14ac:dyDescent="0.2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hidden="1" customHeight="1" x14ac:dyDescent="0.2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hidden="1" customHeight="1" x14ac:dyDescent="0.2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hidden="1" customHeight="1" x14ac:dyDescent="0.2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hidden="1" customHeight="1" x14ac:dyDescent="0.2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hidden="1" customHeight="1" x14ac:dyDescent="0.2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hidden="1" customHeight="1" x14ac:dyDescent="0.2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hidden="1" customHeight="1" x14ac:dyDescent="0.2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hidden="1" customHeight="1" x14ac:dyDescent="0.2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hidden="1" customHeight="1" x14ac:dyDescent="0.2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hidden="1" customHeight="1" x14ac:dyDescent="0.2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hidden="1" customHeight="1" x14ac:dyDescent="0.2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hidden="1" customHeight="1" x14ac:dyDescent="0.2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hidden="1" customHeight="1" x14ac:dyDescent="0.2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hidden="1" customHeight="1" x14ac:dyDescent="0.2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hidden="1" customHeight="1" x14ac:dyDescent="0.2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hidden="1" customHeight="1" x14ac:dyDescent="0.2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hidden="1" customHeight="1" x14ac:dyDescent="0.2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hidden="1" customHeight="1" x14ac:dyDescent="0.2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hidden="1" customHeight="1" x14ac:dyDescent="0.2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hidden="1" customHeight="1" x14ac:dyDescent="0.2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hidden="1" customHeight="1" x14ac:dyDescent="0.2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hidden="1" customHeight="1" x14ac:dyDescent="0.2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hidden="1" customHeight="1" x14ac:dyDescent="0.2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hidden="1" customHeight="1" x14ac:dyDescent="0.2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hidden="1" customHeight="1" x14ac:dyDescent="0.2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hidden="1" customHeight="1" x14ac:dyDescent="0.2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hidden="1" customHeight="1" x14ac:dyDescent="0.2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hidden="1" customHeight="1" x14ac:dyDescent="0.2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hidden="1" customHeight="1" x14ac:dyDescent="0.2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hidden="1" customHeight="1" x14ac:dyDescent="0.2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hidden="1" customHeight="1" x14ac:dyDescent="0.2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hidden="1" customHeight="1" x14ac:dyDescent="0.2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hidden="1" customHeight="1" x14ac:dyDescent="0.2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hidden="1" customHeight="1" x14ac:dyDescent="0.2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hidden="1" customHeight="1" x14ac:dyDescent="0.2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hidden="1" customHeight="1" x14ac:dyDescent="0.2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hidden="1" customHeight="1" x14ac:dyDescent="0.2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hidden="1" customHeight="1" x14ac:dyDescent="0.2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hidden="1" customHeight="1" x14ac:dyDescent="0.2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hidden="1" customHeight="1" x14ac:dyDescent="0.2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hidden="1" customHeight="1" x14ac:dyDescent="0.2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hidden="1" customHeight="1" x14ac:dyDescent="0.2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hidden="1" customHeight="1" x14ac:dyDescent="0.2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hidden="1" customHeight="1" x14ac:dyDescent="0.2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hidden="1" customHeight="1" x14ac:dyDescent="0.2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hidden="1" customHeight="1" x14ac:dyDescent="0.2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hidden="1" customHeight="1" x14ac:dyDescent="0.2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hidden="1" customHeight="1" x14ac:dyDescent="0.2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hidden="1" customHeight="1" x14ac:dyDescent="0.2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hidden="1" customHeight="1" x14ac:dyDescent="0.2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hidden="1" customHeight="1" x14ac:dyDescent="0.2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hidden="1" customHeight="1" x14ac:dyDescent="0.2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hidden="1" customHeight="1" x14ac:dyDescent="0.2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hidden="1" customHeight="1" x14ac:dyDescent="0.2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hidden="1" customHeight="1" x14ac:dyDescent="0.2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hidden="1" customHeight="1" x14ac:dyDescent="0.2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hidden="1" customHeight="1" x14ac:dyDescent="0.2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hidden="1" customHeight="1" x14ac:dyDescent="0.2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hidden="1" customHeight="1" x14ac:dyDescent="0.2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hidden="1" customHeight="1" x14ac:dyDescent="0.2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hidden="1" customHeight="1" x14ac:dyDescent="0.2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hidden="1" customHeight="1" x14ac:dyDescent="0.2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hidden="1" customHeight="1" x14ac:dyDescent="0.2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hidden="1" customHeight="1" x14ac:dyDescent="0.2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hidden="1" customHeight="1" x14ac:dyDescent="0.2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hidden="1" customHeight="1" x14ac:dyDescent="0.2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hidden="1" customHeight="1" x14ac:dyDescent="0.2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hidden="1" customHeight="1" x14ac:dyDescent="0.2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hidden="1" customHeight="1" x14ac:dyDescent="0.2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hidden="1" customHeight="1" x14ac:dyDescent="0.2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hidden="1" customHeight="1" x14ac:dyDescent="0.2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hidden="1" customHeight="1" x14ac:dyDescent="0.2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hidden="1" customHeight="1" x14ac:dyDescent="0.2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hidden="1" customHeight="1" x14ac:dyDescent="0.2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hidden="1" customHeight="1" x14ac:dyDescent="0.2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hidden="1" customHeight="1" x14ac:dyDescent="0.2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hidden="1" customHeight="1" x14ac:dyDescent="0.2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hidden="1" customHeight="1" x14ac:dyDescent="0.2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hidden="1" customHeight="1" x14ac:dyDescent="0.2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hidden="1" customHeight="1" x14ac:dyDescent="0.2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hidden="1" customHeight="1" x14ac:dyDescent="0.2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hidden="1" customHeight="1" x14ac:dyDescent="0.2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hidden="1" customHeight="1" x14ac:dyDescent="0.2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hidden="1" customHeight="1" x14ac:dyDescent="0.2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hidden="1" customHeight="1" x14ac:dyDescent="0.2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hidden="1" customHeight="1" x14ac:dyDescent="0.2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hidden="1" customHeight="1" x14ac:dyDescent="0.2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hidden="1" customHeight="1" x14ac:dyDescent="0.2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hidden="1" customHeight="1" x14ac:dyDescent="0.2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hidden="1" customHeight="1" x14ac:dyDescent="0.2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hidden="1" customHeight="1" x14ac:dyDescent="0.2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hidden="1" customHeight="1" x14ac:dyDescent="0.2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hidden="1" customHeight="1" x14ac:dyDescent="0.2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hidden="1" customHeight="1" x14ac:dyDescent="0.2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hidden="1" customHeight="1" x14ac:dyDescent="0.2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hidden="1" customHeight="1" x14ac:dyDescent="0.2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hidden="1" customHeight="1" x14ac:dyDescent="0.2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hidden="1" customHeight="1" x14ac:dyDescent="0.2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hidden="1" customHeight="1" x14ac:dyDescent="0.2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hidden="1" customHeight="1" x14ac:dyDescent="0.2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hidden="1" customHeight="1" x14ac:dyDescent="0.2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hidden="1" customHeight="1" x14ac:dyDescent="0.2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hidden="1" customHeight="1" x14ac:dyDescent="0.2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hidden="1" customHeight="1" x14ac:dyDescent="0.2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hidden="1" customHeight="1" x14ac:dyDescent="0.2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hidden="1" customHeight="1" x14ac:dyDescent="0.2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hidden="1" customHeight="1" x14ac:dyDescent="0.2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hidden="1" customHeight="1" x14ac:dyDescent="0.2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hidden="1" customHeight="1" x14ac:dyDescent="0.2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hidden="1" customHeight="1" x14ac:dyDescent="0.2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hidden="1" customHeight="1" x14ac:dyDescent="0.2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hidden="1" customHeight="1" x14ac:dyDescent="0.2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hidden="1" customHeight="1" x14ac:dyDescent="0.2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hidden="1" customHeight="1" x14ac:dyDescent="0.2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hidden="1" customHeight="1" x14ac:dyDescent="0.2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hidden="1" customHeight="1" x14ac:dyDescent="0.2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hidden="1" customHeight="1" x14ac:dyDescent="0.2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hidden="1" customHeight="1" x14ac:dyDescent="0.2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hidden="1" customHeight="1" x14ac:dyDescent="0.2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hidden="1" customHeight="1" x14ac:dyDescent="0.2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hidden="1" customHeight="1" x14ac:dyDescent="0.2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hidden="1" customHeight="1" x14ac:dyDescent="0.2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hidden="1" customHeight="1" x14ac:dyDescent="0.2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hidden="1" customHeight="1" x14ac:dyDescent="0.2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hidden="1" customHeight="1" x14ac:dyDescent="0.2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hidden="1" customHeight="1" x14ac:dyDescent="0.2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hidden="1" customHeight="1" x14ac:dyDescent="0.2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hidden="1" customHeight="1" x14ac:dyDescent="0.2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hidden="1" customHeight="1" x14ac:dyDescent="0.2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hidden="1" customHeight="1" x14ac:dyDescent="0.2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hidden="1" customHeight="1" x14ac:dyDescent="0.2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hidden="1" customHeight="1" x14ac:dyDescent="0.2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hidden="1" customHeight="1" x14ac:dyDescent="0.2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hidden="1" customHeight="1" x14ac:dyDescent="0.2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hidden="1" customHeight="1" x14ac:dyDescent="0.2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hidden="1" customHeight="1" x14ac:dyDescent="0.2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hidden="1" customHeight="1" x14ac:dyDescent="0.2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hidden="1" customHeight="1" x14ac:dyDescent="0.2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hidden="1" customHeight="1" x14ac:dyDescent="0.2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hidden="1" customHeight="1" x14ac:dyDescent="0.2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hidden="1" customHeight="1" x14ac:dyDescent="0.2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hidden="1" customHeight="1" x14ac:dyDescent="0.2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hidden="1" customHeight="1" x14ac:dyDescent="0.2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hidden="1" customHeight="1" x14ac:dyDescent="0.2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hidden="1" customHeight="1" x14ac:dyDescent="0.2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hidden="1" customHeight="1" x14ac:dyDescent="0.2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hidden="1" customHeight="1" x14ac:dyDescent="0.2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hidden="1" customHeight="1" x14ac:dyDescent="0.2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hidden="1" customHeight="1" x14ac:dyDescent="0.2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hidden="1" customHeight="1" x14ac:dyDescent="0.2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hidden="1" customHeight="1" x14ac:dyDescent="0.2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hidden="1" customHeight="1" x14ac:dyDescent="0.2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hidden="1" customHeight="1" x14ac:dyDescent="0.2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hidden="1" customHeight="1" x14ac:dyDescent="0.2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hidden="1" customHeight="1" x14ac:dyDescent="0.2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hidden="1" customHeight="1" x14ac:dyDescent="0.2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hidden="1" customHeight="1" x14ac:dyDescent="0.2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hidden="1" customHeight="1" x14ac:dyDescent="0.2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hidden="1" customHeight="1" x14ac:dyDescent="0.2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hidden="1" customHeight="1" x14ac:dyDescent="0.2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hidden="1" customHeight="1" x14ac:dyDescent="0.2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hidden="1" customHeight="1" x14ac:dyDescent="0.2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hidden="1" customHeight="1" x14ac:dyDescent="0.2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hidden="1" customHeight="1" x14ac:dyDescent="0.2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hidden="1" customHeight="1" x14ac:dyDescent="0.2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hidden="1" customHeight="1" x14ac:dyDescent="0.2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hidden="1" customHeight="1" x14ac:dyDescent="0.2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hidden="1" customHeight="1" x14ac:dyDescent="0.2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hidden="1" customHeight="1" x14ac:dyDescent="0.2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hidden="1" customHeight="1" x14ac:dyDescent="0.2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hidden="1" customHeight="1" x14ac:dyDescent="0.2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hidden="1" customHeight="1" x14ac:dyDescent="0.2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hidden="1" customHeight="1" x14ac:dyDescent="0.2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hidden="1" customHeight="1" x14ac:dyDescent="0.2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hidden="1" customHeight="1" x14ac:dyDescent="0.2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hidden="1" customHeight="1" x14ac:dyDescent="0.2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hidden="1" customHeight="1" x14ac:dyDescent="0.2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hidden="1" customHeight="1" x14ac:dyDescent="0.2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hidden="1" customHeight="1" x14ac:dyDescent="0.2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hidden="1" customHeight="1" x14ac:dyDescent="0.2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hidden="1" customHeight="1" x14ac:dyDescent="0.2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hidden="1" customHeight="1" x14ac:dyDescent="0.2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hidden="1" customHeight="1" x14ac:dyDescent="0.2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hidden="1" customHeight="1" x14ac:dyDescent="0.2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hidden="1" customHeight="1" x14ac:dyDescent="0.2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hidden="1" customHeight="1" x14ac:dyDescent="0.2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hidden="1" customHeight="1" x14ac:dyDescent="0.2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hidden="1" customHeight="1" x14ac:dyDescent="0.2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hidden="1" customHeight="1" x14ac:dyDescent="0.2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hidden="1" customHeight="1" x14ac:dyDescent="0.2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hidden="1" customHeight="1" x14ac:dyDescent="0.2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hidden="1" customHeight="1" x14ac:dyDescent="0.2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hidden="1" customHeight="1" x14ac:dyDescent="0.2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hidden="1" customHeight="1" x14ac:dyDescent="0.2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hidden="1" customHeight="1" x14ac:dyDescent="0.2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hidden="1" customHeight="1" x14ac:dyDescent="0.2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hidden="1" customHeight="1" x14ac:dyDescent="0.2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hidden="1" customHeight="1" x14ac:dyDescent="0.2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hidden="1" customHeight="1" x14ac:dyDescent="0.2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hidden="1" customHeight="1" x14ac:dyDescent="0.2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hidden="1" customHeight="1" x14ac:dyDescent="0.2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hidden="1" customHeight="1" x14ac:dyDescent="0.2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hidden="1" customHeight="1" x14ac:dyDescent="0.2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hidden="1" customHeight="1" x14ac:dyDescent="0.2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hidden="1" customHeight="1" x14ac:dyDescent="0.2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hidden="1" customHeight="1" x14ac:dyDescent="0.2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hidden="1" customHeight="1" x14ac:dyDescent="0.2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hidden="1" customHeight="1" x14ac:dyDescent="0.2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hidden="1" customHeight="1" x14ac:dyDescent="0.2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hidden="1" customHeight="1" x14ac:dyDescent="0.2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hidden="1" customHeight="1" x14ac:dyDescent="0.2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hidden="1" customHeight="1" x14ac:dyDescent="0.2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hidden="1" customHeight="1" x14ac:dyDescent="0.2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hidden="1" customHeight="1" x14ac:dyDescent="0.2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hidden="1" customHeight="1" x14ac:dyDescent="0.2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hidden="1" customHeight="1" x14ac:dyDescent="0.2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hidden="1" customHeight="1" x14ac:dyDescent="0.2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hidden="1" customHeight="1" x14ac:dyDescent="0.2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hidden="1" customHeight="1" x14ac:dyDescent="0.2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hidden="1" customHeight="1" x14ac:dyDescent="0.2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hidden="1" customHeight="1" x14ac:dyDescent="0.2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hidden="1" customHeight="1" x14ac:dyDescent="0.2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hidden="1" customHeight="1" x14ac:dyDescent="0.2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hidden="1" customHeight="1" x14ac:dyDescent="0.2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hidden="1" customHeight="1" x14ac:dyDescent="0.2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hidden="1" customHeight="1" x14ac:dyDescent="0.2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hidden="1" customHeight="1" x14ac:dyDescent="0.2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hidden="1" customHeight="1" x14ac:dyDescent="0.2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hidden="1" customHeight="1" x14ac:dyDescent="0.2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hidden="1" customHeight="1" x14ac:dyDescent="0.2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hidden="1" customHeight="1" x14ac:dyDescent="0.2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hidden="1" customHeight="1" x14ac:dyDescent="0.2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hidden="1" customHeight="1" x14ac:dyDescent="0.2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hidden="1" customHeight="1" x14ac:dyDescent="0.2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hidden="1" customHeight="1" x14ac:dyDescent="0.2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hidden="1" customHeight="1" x14ac:dyDescent="0.2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hidden="1" customHeight="1" x14ac:dyDescent="0.2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hidden="1" customHeight="1" x14ac:dyDescent="0.2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hidden="1" customHeight="1" x14ac:dyDescent="0.2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hidden="1" customHeight="1" x14ac:dyDescent="0.2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hidden="1" customHeight="1" x14ac:dyDescent="0.2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hidden="1" customHeight="1" x14ac:dyDescent="0.2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hidden="1" customHeight="1" x14ac:dyDescent="0.2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hidden="1" customHeight="1" x14ac:dyDescent="0.2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hidden="1" customHeight="1" x14ac:dyDescent="0.2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hidden="1" customHeight="1" x14ac:dyDescent="0.2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hidden="1" customHeight="1" x14ac:dyDescent="0.2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hidden="1" customHeight="1" x14ac:dyDescent="0.2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hidden="1" customHeight="1" x14ac:dyDescent="0.2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hidden="1" customHeight="1" x14ac:dyDescent="0.2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hidden="1" customHeight="1" x14ac:dyDescent="0.2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hidden="1" customHeight="1" x14ac:dyDescent="0.2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hidden="1" customHeight="1" x14ac:dyDescent="0.2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hidden="1" customHeight="1" x14ac:dyDescent="0.2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hidden="1" customHeight="1" x14ac:dyDescent="0.2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hidden="1" customHeight="1" x14ac:dyDescent="0.2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hidden="1" customHeight="1" x14ac:dyDescent="0.2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hidden="1" customHeight="1" x14ac:dyDescent="0.2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hidden="1" customHeight="1" x14ac:dyDescent="0.2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hidden="1" customHeight="1" x14ac:dyDescent="0.2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hidden="1" customHeight="1" x14ac:dyDescent="0.2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hidden="1" customHeight="1" x14ac:dyDescent="0.2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hidden="1" customHeight="1" x14ac:dyDescent="0.2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hidden="1" customHeight="1" x14ac:dyDescent="0.2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hidden="1" customHeight="1" x14ac:dyDescent="0.2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hidden="1" customHeight="1" x14ac:dyDescent="0.2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hidden="1" customHeight="1" x14ac:dyDescent="0.2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hidden="1" customHeight="1" x14ac:dyDescent="0.2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hidden="1" customHeight="1" x14ac:dyDescent="0.2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hidden="1" customHeight="1" x14ac:dyDescent="0.2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hidden="1" customHeight="1" x14ac:dyDescent="0.2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hidden="1" customHeight="1" x14ac:dyDescent="0.2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hidden="1" customHeight="1" x14ac:dyDescent="0.2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hidden="1" customHeight="1" x14ac:dyDescent="0.2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hidden="1" customHeight="1" x14ac:dyDescent="0.2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hidden="1" customHeight="1" x14ac:dyDescent="0.2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hidden="1" customHeight="1" x14ac:dyDescent="0.2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hidden="1" customHeight="1" x14ac:dyDescent="0.2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hidden="1" customHeight="1" x14ac:dyDescent="0.2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hidden="1" customHeight="1" x14ac:dyDescent="0.2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hidden="1" customHeight="1" x14ac:dyDescent="0.2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hidden="1" customHeight="1" x14ac:dyDescent="0.2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hidden="1" customHeight="1" x14ac:dyDescent="0.2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hidden="1" customHeight="1" x14ac:dyDescent="0.2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hidden="1" customHeight="1" x14ac:dyDescent="0.2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hidden="1" customHeight="1" x14ac:dyDescent="0.2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hidden="1" customHeight="1" x14ac:dyDescent="0.2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hidden="1" customHeight="1" x14ac:dyDescent="0.2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hidden="1" customHeight="1" x14ac:dyDescent="0.2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hidden="1" customHeight="1" x14ac:dyDescent="0.2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hidden="1" customHeight="1" x14ac:dyDescent="0.2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hidden="1" customHeight="1" x14ac:dyDescent="0.2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hidden="1" customHeight="1" x14ac:dyDescent="0.2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hidden="1" customHeight="1" x14ac:dyDescent="0.2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hidden="1" customHeight="1" x14ac:dyDescent="0.2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hidden="1" customHeight="1" x14ac:dyDescent="0.2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hidden="1" customHeight="1" x14ac:dyDescent="0.2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hidden="1" customHeight="1" x14ac:dyDescent="0.2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hidden="1" customHeight="1" x14ac:dyDescent="0.2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hidden="1" customHeight="1" x14ac:dyDescent="0.2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hidden="1" customHeight="1" x14ac:dyDescent="0.2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hidden="1" customHeight="1" x14ac:dyDescent="0.2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hidden="1" customHeight="1" x14ac:dyDescent="0.2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hidden="1" customHeight="1" x14ac:dyDescent="0.2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hidden="1" customHeight="1" x14ac:dyDescent="0.2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hidden="1" customHeight="1" x14ac:dyDescent="0.2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hidden="1" customHeight="1" x14ac:dyDescent="0.2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hidden="1" customHeight="1" x14ac:dyDescent="0.2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hidden="1" customHeight="1" x14ac:dyDescent="0.2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hidden="1" customHeight="1" x14ac:dyDescent="0.2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hidden="1" customHeight="1" x14ac:dyDescent="0.2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hidden="1" customHeight="1" x14ac:dyDescent="0.2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hidden="1" customHeight="1" x14ac:dyDescent="0.2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hidden="1" customHeight="1" x14ac:dyDescent="0.2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hidden="1" customHeight="1" x14ac:dyDescent="0.2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hidden="1" customHeight="1" x14ac:dyDescent="0.2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hidden="1" customHeight="1" x14ac:dyDescent="0.2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hidden="1" customHeight="1" x14ac:dyDescent="0.2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hidden="1" customHeight="1" x14ac:dyDescent="0.2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hidden="1" customHeight="1" x14ac:dyDescent="0.2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hidden="1" customHeight="1" x14ac:dyDescent="0.2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hidden="1" customHeight="1" x14ac:dyDescent="0.2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hidden="1" customHeight="1" x14ac:dyDescent="0.2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hidden="1" customHeight="1" x14ac:dyDescent="0.2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hidden="1" customHeight="1" x14ac:dyDescent="0.2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hidden="1" customHeight="1" x14ac:dyDescent="0.2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hidden="1" customHeight="1" x14ac:dyDescent="0.2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hidden="1" customHeight="1" x14ac:dyDescent="0.2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hidden="1" customHeight="1" x14ac:dyDescent="0.2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hidden="1" customHeight="1" x14ac:dyDescent="0.2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hidden="1" customHeight="1" x14ac:dyDescent="0.2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hidden="1" customHeight="1" x14ac:dyDescent="0.2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hidden="1" customHeight="1" x14ac:dyDescent="0.2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hidden="1" customHeight="1" x14ac:dyDescent="0.2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hidden="1" customHeight="1" x14ac:dyDescent="0.2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hidden="1" customHeight="1" x14ac:dyDescent="0.2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hidden="1" customHeight="1" x14ac:dyDescent="0.2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hidden="1" customHeight="1" x14ac:dyDescent="0.2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hidden="1" customHeight="1" x14ac:dyDescent="0.2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hidden="1" customHeight="1" x14ac:dyDescent="0.2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hidden="1" customHeight="1" x14ac:dyDescent="0.2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hidden="1" customHeight="1" x14ac:dyDescent="0.2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hidden="1" customHeight="1" x14ac:dyDescent="0.2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hidden="1" customHeight="1" x14ac:dyDescent="0.2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hidden="1" customHeight="1" x14ac:dyDescent="0.2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hidden="1" customHeight="1" x14ac:dyDescent="0.2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hidden="1" customHeight="1" x14ac:dyDescent="0.2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hidden="1" customHeight="1" x14ac:dyDescent="0.2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hidden="1" customHeight="1" x14ac:dyDescent="0.2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hidden="1" customHeight="1" x14ac:dyDescent="0.2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hidden="1" customHeight="1" x14ac:dyDescent="0.2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hidden="1" customHeight="1" x14ac:dyDescent="0.2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hidden="1" customHeight="1" x14ac:dyDescent="0.2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hidden="1" customHeight="1" x14ac:dyDescent="0.2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hidden="1" customHeight="1" x14ac:dyDescent="0.2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hidden="1" customHeight="1" x14ac:dyDescent="0.2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hidden="1" customHeight="1" x14ac:dyDescent="0.2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hidden="1" customHeight="1" x14ac:dyDescent="0.2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hidden="1" customHeight="1" x14ac:dyDescent="0.2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hidden="1" customHeight="1" x14ac:dyDescent="0.2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hidden="1" customHeight="1" x14ac:dyDescent="0.2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hidden="1" customHeight="1" x14ac:dyDescent="0.2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hidden="1" customHeight="1" x14ac:dyDescent="0.2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hidden="1" customHeight="1" x14ac:dyDescent="0.2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hidden="1" customHeight="1" x14ac:dyDescent="0.2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hidden="1" customHeight="1" x14ac:dyDescent="0.2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hidden="1" customHeight="1" x14ac:dyDescent="0.2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hidden="1" customHeight="1" x14ac:dyDescent="0.2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hidden="1" customHeight="1" x14ac:dyDescent="0.2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hidden="1" customHeight="1" x14ac:dyDescent="0.2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hidden="1" customHeight="1" x14ac:dyDescent="0.2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hidden="1" customHeight="1" x14ac:dyDescent="0.2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hidden="1" customHeight="1" x14ac:dyDescent="0.2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hidden="1" customHeight="1" x14ac:dyDescent="0.2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hidden="1" customHeight="1" x14ac:dyDescent="0.2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hidden="1" customHeight="1" x14ac:dyDescent="0.2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hidden="1" customHeight="1" x14ac:dyDescent="0.2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hidden="1" customHeight="1" x14ac:dyDescent="0.2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hidden="1" customHeight="1" x14ac:dyDescent="0.2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hidden="1" customHeight="1" x14ac:dyDescent="0.2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hidden="1" customHeight="1" x14ac:dyDescent="0.2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hidden="1" customHeight="1" x14ac:dyDescent="0.2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hidden="1" customHeight="1" x14ac:dyDescent="0.2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hidden="1" customHeight="1" x14ac:dyDescent="0.2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hidden="1" customHeight="1" x14ac:dyDescent="0.2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hidden="1" customHeight="1" x14ac:dyDescent="0.2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hidden="1" customHeight="1" x14ac:dyDescent="0.2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hidden="1" customHeight="1" x14ac:dyDescent="0.2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hidden="1" customHeight="1" x14ac:dyDescent="0.2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hidden="1" customHeight="1" x14ac:dyDescent="0.2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hidden="1" customHeight="1" x14ac:dyDescent="0.2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hidden="1" customHeight="1" x14ac:dyDescent="0.2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hidden="1" customHeight="1" x14ac:dyDescent="0.2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hidden="1" customHeight="1" x14ac:dyDescent="0.2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hidden="1" customHeight="1" x14ac:dyDescent="0.2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hidden="1" customHeight="1" x14ac:dyDescent="0.2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hidden="1" customHeight="1" x14ac:dyDescent="0.2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hidden="1" customHeight="1" x14ac:dyDescent="0.2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hidden="1" customHeight="1" x14ac:dyDescent="0.2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hidden="1" customHeight="1" x14ac:dyDescent="0.2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hidden="1" customHeight="1" x14ac:dyDescent="0.2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hidden="1" customHeight="1" x14ac:dyDescent="0.2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hidden="1" customHeight="1" x14ac:dyDescent="0.2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hidden="1" customHeight="1" x14ac:dyDescent="0.2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hidden="1" customHeight="1" x14ac:dyDescent="0.2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hidden="1" customHeight="1" x14ac:dyDescent="0.2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hidden="1" customHeight="1" x14ac:dyDescent="0.2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hidden="1" customHeight="1" x14ac:dyDescent="0.2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hidden="1" customHeight="1" x14ac:dyDescent="0.2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hidden="1" customHeight="1" x14ac:dyDescent="0.2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hidden="1" customHeight="1" x14ac:dyDescent="0.2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hidden="1" customHeight="1" x14ac:dyDescent="0.2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hidden="1" customHeight="1" x14ac:dyDescent="0.2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hidden="1" customHeight="1" x14ac:dyDescent="0.2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hidden="1" customHeight="1" x14ac:dyDescent="0.2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hidden="1" customHeight="1" x14ac:dyDescent="0.2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hidden="1" customHeight="1" x14ac:dyDescent="0.2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hidden="1" customHeight="1" x14ac:dyDescent="0.2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hidden="1" customHeight="1" x14ac:dyDescent="0.2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hidden="1" customHeight="1" x14ac:dyDescent="0.2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hidden="1" customHeight="1" x14ac:dyDescent="0.2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hidden="1" customHeight="1" x14ac:dyDescent="0.2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hidden="1" customHeight="1" x14ac:dyDescent="0.2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hidden="1" customHeight="1" x14ac:dyDescent="0.2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hidden="1" customHeight="1" x14ac:dyDescent="0.2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hidden="1" customHeight="1" x14ac:dyDescent="0.2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hidden="1" customHeight="1" x14ac:dyDescent="0.2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hidden="1" customHeight="1" x14ac:dyDescent="0.2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hidden="1" customHeight="1" x14ac:dyDescent="0.2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hidden="1" customHeight="1" x14ac:dyDescent="0.2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hidden="1" customHeight="1" x14ac:dyDescent="0.2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hidden="1" customHeight="1" x14ac:dyDescent="0.2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hidden="1" customHeight="1" x14ac:dyDescent="0.2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hidden="1" customHeight="1" x14ac:dyDescent="0.2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hidden="1" customHeight="1" x14ac:dyDescent="0.2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hidden="1" customHeight="1" x14ac:dyDescent="0.2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hidden="1" customHeight="1" x14ac:dyDescent="0.2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hidden="1" customHeight="1" x14ac:dyDescent="0.2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hidden="1" customHeight="1" x14ac:dyDescent="0.2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hidden="1" customHeight="1" x14ac:dyDescent="0.2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hidden="1" customHeight="1" x14ac:dyDescent="0.2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hidden="1" customHeight="1" x14ac:dyDescent="0.2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hidden="1" customHeight="1" x14ac:dyDescent="0.2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hidden="1" customHeight="1" x14ac:dyDescent="0.2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hidden="1" customHeight="1" x14ac:dyDescent="0.2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hidden="1" customHeight="1" x14ac:dyDescent="0.2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hidden="1" customHeight="1" x14ac:dyDescent="0.2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hidden="1" customHeight="1" x14ac:dyDescent="0.2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hidden="1" customHeight="1" x14ac:dyDescent="0.2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hidden="1" customHeight="1" x14ac:dyDescent="0.2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hidden="1" customHeight="1" x14ac:dyDescent="0.2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hidden="1" customHeight="1" x14ac:dyDescent="0.2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hidden="1" customHeight="1" x14ac:dyDescent="0.2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hidden="1" customHeight="1" x14ac:dyDescent="0.2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hidden="1" customHeight="1" x14ac:dyDescent="0.2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hidden="1" customHeight="1" x14ac:dyDescent="0.2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hidden="1" customHeight="1" x14ac:dyDescent="0.2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hidden="1" customHeight="1" x14ac:dyDescent="0.2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hidden="1" customHeight="1" x14ac:dyDescent="0.2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hidden="1" customHeight="1" x14ac:dyDescent="0.2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hidden="1" customHeight="1" x14ac:dyDescent="0.2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hidden="1" customHeight="1" x14ac:dyDescent="0.2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hidden="1" customHeight="1" x14ac:dyDescent="0.2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hidden="1" customHeight="1" x14ac:dyDescent="0.2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hidden="1" customHeight="1" x14ac:dyDescent="0.2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hidden="1" customHeight="1" x14ac:dyDescent="0.2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hidden="1" customHeight="1" x14ac:dyDescent="0.2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hidden="1" customHeight="1" x14ac:dyDescent="0.2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hidden="1" customHeight="1" x14ac:dyDescent="0.2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hidden="1" customHeight="1" x14ac:dyDescent="0.2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hidden="1" customHeight="1" x14ac:dyDescent="0.2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hidden="1" customHeight="1" x14ac:dyDescent="0.2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hidden="1" customHeight="1" x14ac:dyDescent="0.2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hidden="1" customHeight="1" x14ac:dyDescent="0.2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hidden="1" customHeight="1" x14ac:dyDescent="0.2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hidden="1" customHeight="1" x14ac:dyDescent="0.2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hidden="1" customHeight="1" x14ac:dyDescent="0.2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hidden="1" customHeight="1" x14ac:dyDescent="0.2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hidden="1" customHeight="1" x14ac:dyDescent="0.2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hidden="1" customHeight="1" x14ac:dyDescent="0.2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hidden="1" customHeight="1" x14ac:dyDescent="0.2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hidden="1" customHeight="1" x14ac:dyDescent="0.2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hidden="1" customHeight="1" x14ac:dyDescent="0.2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hidden="1" customHeight="1" x14ac:dyDescent="0.2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hidden="1" customHeight="1" x14ac:dyDescent="0.2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hidden="1" customHeight="1" x14ac:dyDescent="0.2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hidden="1" customHeight="1" x14ac:dyDescent="0.2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hidden="1" customHeight="1" x14ac:dyDescent="0.2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hidden="1" customHeight="1" x14ac:dyDescent="0.2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hidden="1" customHeight="1" x14ac:dyDescent="0.2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hidden="1" customHeight="1" x14ac:dyDescent="0.2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hidden="1" customHeight="1" x14ac:dyDescent="0.2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hidden="1" customHeight="1" x14ac:dyDescent="0.2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hidden="1" customHeight="1" x14ac:dyDescent="0.2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hidden="1" customHeight="1" x14ac:dyDescent="0.2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hidden="1" customHeight="1" x14ac:dyDescent="0.2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hidden="1" customHeight="1" x14ac:dyDescent="0.2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hidden="1" customHeight="1" x14ac:dyDescent="0.2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hidden="1" customHeight="1" x14ac:dyDescent="0.2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hidden="1" customHeight="1" x14ac:dyDescent="0.2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hidden="1" customHeight="1" x14ac:dyDescent="0.2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hidden="1" customHeight="1" x14ac:dyDescent="0.2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hidden="1" customHeight="1" x14ac:dyDescent="0.2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hidden="1" customHeight="1" x14ac:dyDescent="0.2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hidden="1" customHeight="1" x14ac:dyDescent="0.2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hidden="1" customHeight="1" x14ac:dyDescent="0.2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hidden="1" customHeight="1" x14ac:dyDescent="0.2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hidden="1" customHeight="1" x14ac:dyDescent="0.2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hidden="1" customHeight="1" x14ac:dyDescent="0.2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hidden="1" customHeight="1" x14ac:dyDescent="0.2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hidden="1" customHeight="1" x14ac:dyDescent="0.2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hidden="1" customHeight="1" x14ac:dyDescent="0.2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hidden="1" customHeight="1" x14ac:dyDescent="0.2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hidden="1" customHeight="1" x14ac:dyDescent="0.2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hidden="1" customHeight="1" x14ac:dyDescent="0.2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hidden="1" customHeight="1" x14ac:dyDescent="0.2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hidden="1" customHeight="1" x14ac:dyDescent="0.2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hidden="1" customHeight="1" x14ac:dyDescent="0.2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hidden="1" customHeight="1" x14ac:dyDescent="0.2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hidden="1" customHeight="1" x14ac:dyDescent="0.2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hidden="1" customHeight="1" x14ac:dyDescent="0.2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hidden="1" customHeight="1" x14ac:dyDescent="0.2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hidden="1" customHeight="1" x14ac:dyDescent="0.2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hidden="1" customHeight="1" x14ac:dyDescent="0.2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hidden="1" customHeight="1" x14ac:dyDescent="0.2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hidden="1" customHeight="1" x14ac:dyDescent="0.2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hidden="1" customHeight="1" x14ac:dyDescent="0.2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hidden="1" customHeight="1" x14ac:dyDescent="0.2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hidden="1" customHeight="1" x14ac:dyDescent="0.2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hidden="1" customHeight="1" x14ac:dyDescent="0.2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hidden="1" customHeight="1" x14ac:dyDescent="0.2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hidden="1" customHeight="1" x14ac:dyDescent="0.2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hidden="1" customHeight="1" x14ac:dyDescent="0.2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hidden="1" customHeight="1" x14ac:dyDescent="0.2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hidden="1" customHeight="1" x14ac:dyDescent="0.2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hidden="1" customHeight="1" x14ac:dyDescent="0.2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hidden="1" customHeight="1" x14ac:dyDescent="0.2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hidden="1" customHeight="1" x14ac:dyDescent="0.2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hidden="1" customHeight="1" x14ac:dyDescent="0.2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hidden="1" customHeight="1" x14ac:dyDescent="0.2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hidden="1" customHeight="1" x14ac:dyDescent="0.2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hidden="1" customHeight="1" x14ac:dyDescent="0.2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hidden="1" customHeight="1" x14ac:dyDescent="0.2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hidden="1" customHeight="1" x14ac:dyDescent="0.2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hidden="1" customHeight="1" x14ac:dyDescent="0.2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hidden="1" customHeight="1" x14ac:dyDescent="0.2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hidden="1" customHeight="1" x14ac:dyDescent="0.2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hidden="1" customHeight="1" x14ac:dyDescent="0.2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hidden="1" customHeight="1" x14ac:dyDescent="0.2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hidden="1" customHeight="1" x14ac:dyDescent="0.2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hidden="1" customHeight="1" x14ac:dyDescent="0.2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hidden="1" customHeight="1" x14ac:dyDescent="0.2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hidden="1" customHeight="1" x14ac:dyDescent="0.2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hidden="1" customHeight="1" x14ac:dyDescent="0.2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hidden="1" customHeight="1" x14ac:dyDescent="0.2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hidden="1" customHeight="1" x14ac:dyDescent="0.2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hidden="1" customHeight="1" x14ac:dyDescent="0.2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hidden="1" customHeight="1" x14ac:dyDescent="0.2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hidden="1" customHeight="1" x14ac:dyDescent="0.2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hidden="1" customHeight="1" x14ac:dyDescent="0.2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hidden="1" customHeight="1" x14ac:dyDescent="0.2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hidden="1" customHeight="1" x14ac:dyDescent="0.2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hidden="1" customHeight="1" x14ac:dyDescent="0.2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hidden="1" customHeight="1" x14ac:dyDescent="0.2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hidden="1" customHeight="1" x14ac:dyDescent="0.2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hidden="1" customHeight="1" x14ac:dyDescent="0.2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hidden="1" customHeight="1" x14ac:dyDescent="0.2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hidden="1" customHeight="1" x14ac:dyDescent="0.2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hidden="1" customHeight="1" x14ac:dyDescent="0.2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hidden="1" customHeight="1" x14ac:dyDescent="0.2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hidden="1" customHeight="1" x14ac:dyDescent="0.2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hidden="1" customHeight="1" x14ac:dyDescent="0.2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hidden="1" customHeight="1" x14ac:dyDescent="0.2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hidden="1" customHeight="1" x14ac:dyDescent="0.2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hidden="1" customHeight="1" x14ac:dyDescent="0.2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hidden="1" customHeight="1" x14ac:dyDescent="0.2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hidden="1" customHeight="1" x14ac:dyDescent="0.2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hidden="1" customHeight="1" x14ac:dyDescent="0.2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hidden="1" customHeight="1" x14ac:dyDescent="0.2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hidden="1" customHeight="1" x14ac:dyDescent="0.2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hidden="1" customHeight="1" x14ac:dyDescent="0.2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hidden="1" customHeight="1" x14ac:dyDescent="0.2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hidden="1" customHeight="1" x14ac:dyDescent="0.2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hidden="1" customHeight="1" x14ac:dyDescent="0.2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hidden="1" customHeight="1" x14ac:dyDescent="0.2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hidden="1" customHeight="1" x14ac:dyDescent="0.2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hidden="1" customHeight="1" x14ac:dyDescent="0.2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hidden="1" customHeight="1" x14ac:dyDescent="0.2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hidden="1" customHeight="1" x14ac:dyDescent="0.2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hidden="1" customHeight="1" x14ac:dyDescent="0.2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hidden="1" customHeight="1" x14ac:dyDescent="0.2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hidden="1" customHeight="1" x14ac:dyDescent="0.2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hidden="1" customHeight="1" x14ac:dyDescent="0.2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hidden="1" customHeight="1" x14ac:dyDescent="0.2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hidden="1" customHeight="1" x14ac:dyDescent="0.2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hidden="1" customHeight="1" x14ac:dyDescent="0.2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hidden="1" customHeight="1" x14ac:dyDescent="0.2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hidden="1" customHeight="1" x14ac:dyDescent="0.2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hidden="1" customHeight="1" x14ac:dyDescent="0.2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hidden="1" customHeight="1" x14ac:dyDescent="0.2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hidden="1" customHeight="1" x14ac:dyDescent="0.2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hidden="1" customHeight="1" x14ac:dyDescent="0.2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hidden="1" customHeight="1" x14ac:dyDescent="0.2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hidden="1" customHeight="1" x14ac:dyDescent="0.2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hidden="1" customHeight="1" x14ac:dyDescent="0.2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hidden="1" customHeight="1" x14ac:dyDescent="0.2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hidden="1" customHeight="1" x14ac:dyDescent="0.2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hidden="1" customHeight="1" x14ac:dyDescent="0.2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hidden="1" customHeight="1" x14ac:dyDescent="0.2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hidden="1" customHeight="1" x14ac:dyDescent="0.2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hidden="1" customHeight="1" x14ac:dyDescent="0.2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hidden="1" customHeight="1" x14ac:dyDescent="0.2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hidden="1" customHeight="1" x14ac:dyDescent="0.2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hidden="1" customHeight="1" x14ac:dyDescent="0.2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hidden="1" customHeight="1" x14ac:dyDescent="0.2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hidden="1" customHeight="1" x14ac:dyDescent="0.2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hidden="1" customHeight="1" x14ac:dyDescent="0.2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hidden="1" customHeight="1" x14ac:dyDescent="0.2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hidden="1" customHeight="1" x14ac:dyDescent="0.2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hidden="1" customHeight="1" x14ac:dyDescent="0.2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hidden="1" customHeight="1" x14ac:dyDescent="0.2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hidden="1" customHeight="1" x14ac:dyDescent="0.2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hidden="1" customHeight="1" x14ac:dyDescent="0.2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hidden="1" customHeight="1" x14ac:dyDescent="0.2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hidden="1" customHeight="1" x14ac:dyDescent="0.2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hidden="1" customHeight="1" x14ac:dyDescent="0.2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hidden="1" customHeight="1" x14ac:dyDescent="0.2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hidden="1" customHeight="1" x14ac:dyDescent="0.2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hidden="1" customHeight="1" x14ac:dyDescent="0.2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hidden="1" customHeight="1" x14ac:dyDescent="0.2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hidden="1" customHeight="1" x14ac:dyDescent="0.2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hidden="1" customHeight="1" x14ac:dyDescent="0.2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hidden="1" customHeight="1" x14ac:dyDescent="0.2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hidden="1" customHeight="1" x14ac:dyDescent="0.2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hidden="1" customHeight="1" x14ac:dyDescent="0.2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hidden="1" customHeight="1" x14ac:dyDescent="0.2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hidden="1" customHeight="1" x14ac:dyDescent="0.2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hidden="1" customHeight="1" x14ac:dyDescent="0.2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hidden="1" customHeight="1" x14ac:dyDescent="0.2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hidden="1" customHeight="1" x14ac:dyDescent="0.2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hidden="1" customHeight="1" x14ac:dyDescent="0.2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hidden="1" customHeight="1" x14ac:dyDescent="0.2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hidden="1" customHeight="1" x14ac:dyDescent="0.2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hidden="1" customHeight="1" x14ac:dyDescent="0.2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hidden="1" customHeight="1" x14ac:dyDescent="0.2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hidden="1" customHeight="1" x14ac:dyDescent="0.2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hidden="1" customHeight="1" x14ac:dyDescent="0.2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hidden="1" customHeight="1" x14ac:dyDescent="0.2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hidden="1" customHeight="1" x14ac:dyDescent="0.2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hidden="1" customHeight="1" x14ac:dyDescent="0.2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hidden="1" customHeight="1" x14ac:dyDescent="0.2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hidden="1" customHeight="1" x14ac:dyDescent="0.2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hidden="1" customHeight="1" x14ac:dyDescent="0.2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hidden="1" customHeight="1" x14ac:dyDescent="0.2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hidden="1" customHeight="1" x14ac:dyDescent="0.2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hidden="1" customHeight="1" x14ac:dyDescent="0.2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hidden="1" customHeight="1" x14ac:dyDescent="0.2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hidden="1" customHeight="1" x14ac:dyDescent="0.2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hidden="1" customHeight="1" x14ac:dyDescent="0.2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hidden="1" customHeight="1" x14ac:dyDescent="0.2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hidden="1" customHeight="1" x14ac:dyDescent="0.2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hidden="1" customHeight="1" x14ac:dyDescent="0.2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hidden="1" customHeight="1" x14ac:dyDescent="0.2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hidden="1" customHeight="1" x14ac:dyDescent="0.2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hidden="1" customHeight="1" x14ac:dyDescent="0.2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hidden="1" customHeight="1" x14ac:dyDescent="0.2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hidden="1" customHeight="1" x14ac:dyDescent="0.2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hidden="1" customHeight="1" x14ac:dyDescent="0.2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hidden="1" customHeight="1" x14ac:dyDescent="0.2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hidden="1" customHeight="1" x14ac:dyDescent="0.2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hidden="1" customHeight="1" x14ac:dyDescent="0.2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hidden="1" customHeight="1" x14ac:dyDescent="0.2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hidden="1" customHeight="1" x14ac:dyDescent="0.2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hidden="1" customHeight="1" x14ac:dyDescent="0.2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hidden="1" customHeight="1" x14ac:dyDescent="0.2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hidden="1" customHeight="1" x14ac:dyDescent="0.2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hidden="1" customHeight="1" x14ac:dyDescent="0.2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hidden="1" customHeight="1" x14ac:dyDescent="0.2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hidden="1" customHeight="1" x14ac:dyDescent="0.2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hidden="1" customHeight="1" x14ac:dyDescent="0.2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hidden="1" customHeight="1" x14ac:dyDescent="0.2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hidden="1" customHeight="1" x14ac:dyDescent="0.2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hidden="1" customHeight="1" x14ac:dyDescent="0.2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hidden="1" customHeight="1" x14ac:dyDescent="0.2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hidden="1" customHeight="1" x14ac:dyDescent="0.2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hidden="1" customHeight="1" x14ac:dyDescent="0.2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hidden="1" customHeight="1" x14ac:dyDescent="0.2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hidden="1" customHeight="1" x14ac:dyDescent="0.2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hidden="1" customHeight="1" x14ac:dyDescent="0.2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hidden="1" customHeight="1" x14ac:dyDescent="0.2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hidden="1" customHeight="1" x14ac:dyDescent="0.2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hidden="1" customHeight="1" x14ac:dyDescent="0.2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hidden="1" customHeight="1" x14ac:dyDescent="0.2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hidden="1" customHeight="1" x14ac:dyDescent="0.2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hidden="1" customHeight="1" x14ac:dyDescent="0.2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hidden="1" customHeight="1" x14ac:dyDescent="0.2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hidden="1" customHeight="1" x14ac:dyDescent="0.2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hidden="1" customHeight="1" x14ac:dyDescent="0.2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hidden="1" customHeight="1" x14ac:dyDescent="0.2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hidden="1" customHeight="1" x14ac:dyDescent="0.2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hidden="1" customHeight="1" x14ac:dyDescent="0.2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hidden="1" customHeight="1" x14ac:dyDescent="0.2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hidden="1" customHeight="1" x14ac:dyDescent="0.2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hidden="1" customHeight="1" x14ac:dyDescent="0.2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hidden="1" customHeight="1" x14ac:dyDescent="0.2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hidden="1" customHeight="1" x14ac:dyDescent="0.2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hidden="1" customHeight="1" x14ac:dyDescent="0.2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hidden="1" customHeight="1" x14ac:dyDescent="0.2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hidden="1" customHeight="1" x14ac:dyDescent="0.2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hidden="1" customHeight="1" x14ac:dyDescent="0.2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hidden="1" customHeight="1" x14ac:dyDescent="0.2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hidden="1" customHeight="1" x14ac:dyDescent="0.2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hidden="1" customHeight="1" x14ac:dyDescent="0.2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hidden="1" customHeight="1" x14ac:dyDescent="0.2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hidden="1" customHeight="1" x14ac:dyDescent="0.2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hidden="1" customHeight="1" x14ac:dyDescent="0.2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hidden="1" customHeight="1" x14ac:dyDescent="0.2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hidden="1" customHeight="1" x14ac:dyDescent="0.2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hidden="1" customHeight="1" x14ac:dyDescent="0.2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hidden="1" customHeight="1" x14ac:dyDescent="0.2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hidden="1" customHeight="1" x14ac:dyDescent="0.2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hidden="1" customHeight="1" x14ac:dyDescent="0.2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hidden="1" customHeight="1" x14ac:dyDescent="0.2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hidden="1" customHeight="1" x14ac:dyDescent="0.2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hidden="1" customHeight="1" x14ac:dyDescent="0.2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hidden="1" customHeight="1" x14ac:dyDescent="0.2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hidden="1" customHeight="1" x14ac:dyDescent="0.2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hidden="1" customHeight="1" x14ac:dyDescent="0.2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hidden="1" customHeight="1" x14ac:dyDescent="0.2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hidden="1" customHeight="1" x14ac:dyDescent="0.2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hidden="1" customHeight="1" x14ac:dyDescent="0.2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hidden="1" customHeight="1" x14ac:dyDescent="0.2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hidden="1" customHeight="1" x14ac:dyDescent="0.2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hidden="1" customHeight="1" x14ac:dyDescent="0.2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hidden="1" customHeight="1" x14ac:dyDescent="0.2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hidden="1" customHeight="1" x14ac:dyDescent="0.2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hidden="1" customHeight="1" x14ac:dyDescent="0.2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hidden="1" customHeight="1" x14ac:dyDescent="0.2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hidden="1" customHeight="1" x14ac:dyDescent="0.2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hidden="1" customHeight="1" x14ac:dyDescent="0.2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hidden="1" customHeight="1" x14ac:dyDescent="0.2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hidden="1" customHeight="1" x14ac:dyDescent="0.2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hidden="1" customHeight="1" x14ac:dyDescent="0.2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hidden="1" customHeight="1" x14ac:dyDescent="0.2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hidden="1" customHeight="1" x14ac:dyDescent="0.2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hidden="1" customHeight="1" x14ac:dyDescent="0.2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hidden="1" customHeight="1" x14ac:dyDescent="0.2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hidden="1" customHeight="1" x14ac:dyDescent="0.2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hidden="1" customHeight="1" x14ac:dyDescent="0.2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hidden="1" customHeight="1" x14ac:dyDescent="0.2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hidden="1" customHeight="1" x14ac:dyDescent="0.2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hidden="1" customHeight="1" x14ac:dyDescent="0.2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hidden="1" customHeight="1" x14ac:dyDescent="0.2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hidden="1" customHeight="1" x14ac:dyDescent="0.2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hidden="1" customHeight="1" x14ac:dyDescent="0.2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hidden="1" customHeight="1" x14ac:dyDescent="0.2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hidden="1" customHeight="1" x14ac:dyDescent="0.2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hidden="1" customHeight="1" x14ac:dyDescent="0.2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hidden="1" customHeight="1" x14ac:dyDescent="0.2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hidden="1" customHeight="1" x14ac:dyDescent="0.2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hidden="1" customHeight="1" x14ac:dyDescent="0.2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hidden="1" customHeight="1" x14ac:dyDescent="0.2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hidden="1" customHeight="1" x14ac:dyDescent="0.2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hidden="1" customHeight="1" x14ac:dyDescent="0.2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hidden="1" customHeight="1" x14ac:dyDescent="0.2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hidden="1" customHeight="1" x14ac:dyDescent="0.2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hidden="1" customHeight="1" x14ac:dyDescent="0.2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hidden="1" customHeight="1" x14ac:dyDescent="0.2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hidden="1" customHeight="1" x14ac:dyDescent="0.2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hidden="1" customHeight="1" x14ac:dyDescent="0.2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hidden="1" customHeight="1" x14ac:dyDescent="0.2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hidden="1" customHeight="1" x14ac:dyDescent="0.2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hidden="1" customHeight="1" x14ac:dyDescent="0.2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hidden="1" customHeight="1" x14ac:dyDescent="0.2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hidden="1" customHeight="1" x14ac:dyDescent="0.2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hidden="1" customHeight="1" x14ac:dyDescent="0.2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hidden="1" customHeight="1" x14ac:dyDescent="0.2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hidden="1" customHeight="1" x14ac:dyDescent="0.2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hidden="1" customHeight="1" x14ac:dyDescent="0.2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hidden="1" customHeight="1" x14ac:dyDescent="0.2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hidden="1" customHeight="1" x14ac:dyDescent="0.2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hidden="1" customHeight="1" x14ac:dyDescent="0.2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hidden="1" customHeight="1" x14ac:dyDescent="0.2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hidden="1" customHeight="1" x14ac:dyDescent="0.2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hidden="1" customHeight="1" x14ac:dyDescent="0.2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hidden="1" customHeight="1" x14ac:dyDescent="0.2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hidden="1" customHeight="1" x14ac:dyDescent="0.2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hidden="1" customHeight="1" x14ac:dyDescent="0.2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hidden="1" customHeight="1" x14ac:dyDescent="0.2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hidden="1" customHeight="1" x14ac:dyDescent="0.2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hidden="1" customHeight="1" x14ac:dyDescent="0.2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hidden="1" customHeight="1" x14ac:dyDescent="0.2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hidden="1" customHeight="1" x14ac:dyDescent="0.2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hidden="1" customHeight="1" x14ac:dyDescent="0.2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hidden="1" customHeight="1" x14ac:dyDescent="0.2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hidden="1" customHeight="1" x14ac:dyDescent="0.2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hidden="1" customHeight="1" x14ac:dyDescent="0.2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hidden="1" customHeight="1" x14ac:dyDescent="0.2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hidden="1" customHeight="1" x14ac:dyDescent="0.2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hidden="1" customHeight="1" x14ac:dyDescent="0.2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hidden="1" customHeight="1" x14ac:dyDescent="0.2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hidden="1" customHeight="1" x14ac:dyDescent="0.2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hidden="1" customHeight="1" x14ac:dyDescent="0.2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hidden="1" customHeight="1" x14ac:dyDescent="0.2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hidden="1" customHeight="1" x14ac:dyDescent="0.2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hidden="1" customHeight="1" x14ac:dyDescent="0.2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hidden="1" customHeight="1" x14ac:dyDescent="0.2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hidden="1" customHeight="1" x14ac:dyDescent="0.2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hidden="1" customHeight="1" x14ac:dyDescent="0.2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hidden="1" customHeight="1" x14ac:dyDescent="0.2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hidden="1" customHeight="1" x14ac:dyDescent="0.2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hidden="1" customHeight="1" x14ac:dyDescent="0.2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hidden="1" customHeight="1" x14ac:dyDescent="0.2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hidden="1" customHeight="1" x14ac:dyDescent="0.2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hidden="1" customHeight="1" x14ac:dyDescent="0.2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hidden="1" customHeight="1" x14ac:dyDescent="0.2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hidden="1" customHeight="1" x14ac:dyDescent="0.2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hidden="1" customHeight="1" x14ac:dyDescent="0.2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hidden="1" customHeight="1" x14ac:dyDescent="0.2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hidden="1" customHeight="1" x14ac:dyDescent="0.2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hidden="1" customHeight="1" x14ac:dyDescent="0.2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hidden="1" customHeight="1" x14ac:dyDescent="0.2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hidden="1" customHeight="1" x14ac:dyDescent="0.2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hidden="1" customHeight="1" x14ac:dyDescent="0.2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hidden="1" customHeight="1" x14ac:dyDescent="0.2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hidden="1" customHeight="1" x14ac:dyDescent="0.2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hidden="1" customHeight="1" x14ac:dyDescent="0.2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hidden="1" customHeight="1" x14ac:dyDescent="0.2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hidden="1" customHeight="1" x14ac:dyDescent="0.2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hidden="1" customHeight="1" x14ac:dyDescent="0.2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hidden="1" customHeight="1" x14ac:dyDescent="0.2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hidden="1" customHeight="1" x14ac:dyDescent="0.2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hidden="1" customHeight="1" x14ac:dyDescent="0.2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hidden="1" customHeight="1" x14ac:dyDescent="0.2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hidden="1" customHeight="1" x14ac:dyDescent="0.2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hidden="1" customHeight="1" x14ac:dyDescent="0.2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hidden="1" customHeight="1" x14ac:dyDescent="0.2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hidden="1" customHeight="1" x14ac:dyDescent="0.2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hidden="1" customHeight="1" x14ac:dyDescent="0.2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hidden="1" customHeight="1" x14ac:dyDescent="0.2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hidden="1" customHeight="1" x14ac:dyDescent="0.2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hidden="1" customHeight="1" x14ac:dyDescent="0.2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hidden="1" customHeight="1" x14ac:dyDescent="0.2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hidden="1" customHeight="1" x14ac:dyDescent="0.2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hidden="1" customHeight="1" x14ac:dyDescent="0.2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hidden="1" customHeight="1" x14ac:dyDescent="0.2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hidden="1" customHeight="1" x14ac:dyDescent="0.2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hidden="1" customHeight="1" x14ac:dyDescent="0.2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hidden="1" customHeight="1" x14ac:dyDescent="0.2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hidden="1" customHeight="1" x14ac:dyDescent="0.2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hidden="1" customHeight="1" x14ac:dyDescent="0.2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hidden="1" customHeight="1" x14ac:dyDescent="0.2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hidden="1" customHeight="1" x14ac:dyDescent="0.2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autoFilter ref="A1:Q2584" xr:uid="{00000000-0001-0000-0000-000000000000}">
    <filterColumn colId="2">
      <filters>
        <filter val="07 MAY 2024"/>
      </filters>
    </filterColumn>
    <filterColumn colId="10">
      <filters>
        <filter val="S"/>
        <filter val="T"/>
        <filter val="U"/>
      </filters>
    </filterColumn>
  </autoFilter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E12" sqref="E12:J12"/>
      <selection pane="bottomLeft" activeCell="E12" sqref="E12:J12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H</v>
      </c>
      <c r="G7" s="125" t="s">
        <v>122</v>
      </c>
      <c r="H7" s="125"/>
      <c r="I7" s="125"/>
      <c r="J7" s="125"/>
      <c r="K7" s="126" t="str">
        <f>VLOOKUP(B10,OPENING!A2:N280030,8,0)</f>
        <v>OB - 78 - 79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SHEET'!F8</f>
        <v>06 MAY 2024HIII</v>
      </c>
      <c r="B10" s="53" t="str">
        <f>A10&amp;"-"&amp;COUNTIF($A$10:A10,A10)</f>
        <v>06 MAY 2024HIII-1</v>
      </c>
      <c r="C10" s="47">
        <f>IFERROR(VLOOKUP(B10,OPENING!$A$2:$N$31016,2,0),"-")</f>
        <v>482</v>
      </c>
      <c r="D10" s="13" t="str">
        <f>IFERROR(VLOOKUP(C10,OPENING!$B$2:$N$280041,3,0),"-")</f>
        <v>BS IT</v>
      </c>
      <c r="E10" s="120" t="str">
        <f>IFERROR(VLOOKUP(C10,OPENING!$B$2:$N$280041,6,0),"-")</f>
        <v>CIVICS AND COMMUNITY ENGAGEMENT SEC 2</v>
      </c>
      <c r="F10" s="121"/>
      <c r="G10" s="121"/>
      <c r="H10" s="121"/>
      <c r="I10" s="121"/>
      <c r="J10" s="122"/>
      <c r="K10" s="47" t="str">
        <f>IFERROR(VLOOKUP(C10,OPENING!$B$2:$N$280041,11,0),"-")</f>
        <v>OB - 78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2024HIII</v>
      </c>
      <c r="B11" s="53" t="str">
        <f>A11&amp;"-"&amp;COUNTIF($A$10:A11,A11)</f>
        <v>06 MAY 2024HIII-2</v>
      </c>
      <c r="C11" s="47">
        <f>IFERROR(VLOOKUP(B11,OPENING!$A$2:$N$31016,2,0),"-")</f>
        <v>483</v>
      </c>
      <c r="D11" s="13" t="str">
        <f>IFERROR(VLOOKUP(C11,OPENING!$B$2:$N$280041,3,0),"-")</f>
        <v>BS IT</v>
      </c>
      <c r="E11" s="120" t="str">
        <f>IFERROR(VLOOKUP(C11,OPENING!$B$2:$N$280041,6,0),"-")</f>
        <v>CIVICS AND COMMUNITY ENGAGEMENT SEC 2</v>
      </c>
      <c r="F11" s="121"/>
      <c r="G11" s="121"/>
      <c r="H11" s="121"/>
      <c r="I11" s="121"/>
      <c r="J11" s="122"/>
      <c r="K11" s="47" t="str">
        <f>IFERROR(VLOOKUP(C11,OPENING!$B$2:$N$280041,11,0),"-")</f>
        <v>OB - 79</v>
      </c>
      <c r="L11" s="123">
        <f>IFERROR(VLOOKUP(C11,OPENING!$B$2:$N$280041,13,0),"-")</f>
        <v>12</v>
      </c>
      <c r="M11" s="124"/>
    </row>
    <row r="12" spans="1:13" s="7" customFormat="1" ht="21" customHeight="1" x14ac:dyDescent="0.2">
      <c r="A12" s="19" t="str">
        <f t="shared" ref="A12:A33" si="0">+A11</f>
        <v>06 MAY 2024HIII</v>
      </c>
      <c r="B12" s="53" t="str">
        <f>A12&amp;"-"&amp;COUNTIF($A$10:A12,A12)</f>
        <v>06 MAY 2024HIII-3</v>
      </c>
      <c r="C12" s="47">
        <f>IFERROR(VLOOKUP(B12,OPENING!$A$2:$N$31016,2,0),"-")</f>
        <v>484</v>
      </c>
      <c r="D12" s="13" t="str">
        <f>IFERROR(VLOOKUP(C12,OPENING!$B$2:$N$280041,3,0),"-")</f>
        <v>BSCS</v>
      </c>
      <c r="E12" s="120" t="str">
        <f>IFERROR(VLOOKUP(C12,OPENING!$B$2:$N$280041,6,0),"-")</f>
        <v>HUMAN RESOURCE MANAGEMENT SEC 1</v>
      </c>
      <c r="F12" s="121"/>
      <c r="G12" s="121"/>
      <c r="H12" s="121"/>
      <c r="I12" s="121"/>
      <c r="J12" s="122"/>
      <c r="K12" s="47" t="str">
        <f>IFERROR(VLOOKUP(C12,OPENING!$B$2:$N$280041,11,0),"-")</f>
        <v>OB - 79</v>
      </c>
      <c r="L12" s="123">
        <f>IFERROR(VLOOKUP(C12,OPENING!$B$2:$N$280041,13,0),"-")</f>
        <v>14</v>
      </c>
      <c r="M12" s="124"/>
    </row>
    <row r="13" spans="1:13" s="7" customFormat="1" ht="21" customHeight="1" x14ac:dyDescent="0.2">
      <c r="A13" s="19" t="str">
        <f t="shared" si="0"/>
        <v>06 MAY 2024HIII</v>
      </c>
      <c r="B13" s="53" t="str">
        <f>A13&amp;"-"&amp;COUNTIF($A$10:A13,A13)</f>
        <v>06 MAY 2024HIII-4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2024HIII</v>
      </c>
      <c r="B14" s="53" t="str">
        <f>A14&amp;"-"&amp;COUNTIF($A$10:A14,A14)</f>
        <v>06 MAY 2024HIII-5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2024HIII</v>
      </c>
      <c r="B15" s="53" t="str">
        <f>A15&amp;"-"&amp;COUNTIF($A$10:A15,A15)</f>
        <v>06 MAY 2024HIII-6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2024HIII</v>
      </c>
      <c r="B16" s="53" t="str">
        <f>A16&amp;"-"&amp;COUNTIF($A$10:A16,A16)</f>
        <v>06 MAY 2024HIII-7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2024HIII</v>
      </c>
      <c r="B17" s="53" t="str">
        <f>A17&amp;"-"&amp;COUNTIF($A$10:A17,A17)</f>
        <v>06 MAY 2024HIII-8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2024HIII</v>
      </c>
      <c r="B18" s="53" t="str">
        <f>A18&amp;"-"&amp;COUNTIF($A$10:A18,A18)</f>
        <v>06 MAY 2024HIII-9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2024HIII</v>
      </c>
      <c r="B19" s="53" t="str">
        <f>A19&amp;"-"&amp;COUNTIF($A$10:A19,A19)</f>
        <v>06 MAY 2024HIII-10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2024HIII</v>
      </c>
      <c r="B20" s="53" t="str">
        <f>A20&amp;"-"&amp;COUNTIF($A$10:A20,A20)</f>
        <v>06 MAY 2024HIII-11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2024HIII</v>
      </c>
      <c r="B21" s="53" t="str">
        <f>A21&amp;"-"&amp;COUNTIF($A$10:A21,A21)</f>
        <v>06 MAY 2024HIII-12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2024HIII</v>
      </c>
      <c r="B22" s="53" t="str">
        <f>A22&amp;"-"&amp;COUNTIF($A$10:A22,A22)</f>
        <v>06 MAY 2024HIII-13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2024HIII</v>
      </c>
      <c r="B23" s="53" t="str">
        <f>A23&amp;"-"&amp;COUNTIF($A$10:A23,A23)</f>
        <v>06 MAY 2024HIII-14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2024HIII</v>
      </c>
      <c r="B24" s="53" t="str">
        <f>A24&amp;"-"&amp;COUNTIF($A$10:A24,A24)</f>
        <v>06 MAY 2024HIII-15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2024HIII</v>
      </c>
      <c r="B25" s="53" t="str">
        <f>A25&amp;"-"&amp;COUNTIF($A$10:A25,A25)</f>
        <v>06 MAY 2024HIII-16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2024HIII</v>
      </c>
      <c r="B26" s="53" t="str">
        <f>A26&amp;"-"&amp;COUNTIF($A$10:A26,A26)</f>
        <v>06 MAY 2024HIII-17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2024HIII</v>
      </c>
      <c r="B27" s="53" t="str">
        <f>A27&amp;"-"&amp;COUNTIF($A$10:A27,A27)</f>
        <v>06 MAY 2024HIII-18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2024HIII</v>
      </c>
      <c r="B28" s="53" t="str">
        <f>A28&amp;"-"&amp;COUNTIF($A$10:A28,A28)</f>
        <v>06 MAY 2024HIII-19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2024HIII</v>
      </c>
      <c r="B29" s="53" t="str">
        <f>A29&amp;"-"&amp;COUNTIF($A$10:A29,A29)</f>
        <v>06 MAY 2024HIII-20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2024HIII</v>
      </c>
      <c r="B30" s="53" t="str">
        <f>A30&amp;"-"&amp;COUNTIF($A$10:A30,A30)</f>
        <v>06 MAY 2024HIII-21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2024HIII</v>
      </c>
      <c r="B31" s="53" t="str">
        <f>A31&amp;"-"&amp;COUNTIF($A$10:A31,A31)</f>
        <v>06 MAY 2024HIII-22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2024HIII</v>
      </c>
      <c r="B32" s="53" t="str">
        <f>A32&amp;"-"&amp;COUNTIF($A$10:A32,A32)</f>
        <v>06 MAY 2024HIII-23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2024HIII</v>
      </c>
      <c r="B33" s="53" t="str">
        <f>A33&amp;"-"&amp;COUNTIF($A$10:A33,A33)</f>
        <v>06 MAY 2024HIII-24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SHEET'!B8</f>
        <v>48</v>
      </c>
      <c r="D39" s="68" t="str">
        <f>CONCATENATE(A39, " ", B39)</f>
        <v>SERIAL NO. 48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H</v>
      </c>
      <c r="G48" s="125" t="s">
        <v>122</v>
      </c>
      <c r="H48" s="125"/>
      <c r="I48" s="125"/>
      <c r="J48" s="125"/>
      <c r="K48" s="126" t="str">
        <f>+K7</f>
        <v>OB - 78 - 79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482</v>
      </c>
      <c r="D51" s="13" t="str">
        <f>+D10</f>
        <v>BS IT</v>
      </c>
      <c r="E51" s="120" t="str">
        <f>+E10</f>
        <v>CIVICS AND COMMUNITY ENGAGEMENT SEC 2</v>
      </c>
      <c r="F51" s="121"/>
      <c r="G51" s="121"/>
      <c r="H51" s="121"/>
      <c r="I51" s="121"/>
      <c r="J51" s="122"/>
      <c r="K51" s="47" t="str">
        <f>+K10</f>
        <v>OB - 78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483</v>
      </c>
      <c r="D52" s="13" t="str">
        <f t="shared" si="1"/>
        <v>BS IT</v>
      </c>
      <c r="E52" s="120" t="str">
        <f t="shared" si="1"/>
        <v>CIVICS AND COMMUNITY ENGAGEMENT SEC 2</v>
      </c>
      <c r="F52" s="121"/>
      <c r="G52" s="121"/>
      <c r="H52" s="121"/>
      <c r="I52" s="121"/>
      <c r="J52" s="122"/>
      <c r="K52" s="47" t="str">
        <f t="shared" ref="K52:L67" si="2">+K11</f>
        <v>OB - 79</v>
      </c>
      <c r="L52" s="123">
        <f t="shared" si="2"/>
        <v>12</v>
      </c>
      <c r="M52" s="124"/>
    </row>
    <row r="53" spans="1:13" s="7" customFormat="1" ht="21" customHeight="1" x14ac:dyDescent="0.2">
      <c r="A53" s="36"/>
      <c r="B53" s="36"/>
      <c r="C53" s="47">
        <f t="shared" si="1"/>
        <v>484</v>
      </c>
      <c r="D53" s="13" t="str">
        <f t="shared" si="1"/>
        <v>BSCS</v>
      </c>
      <c r="E53" s="120" t="str">
        <f t="shared" si="1"/>
        <v>HUMAN RESOURCE MANAGEMENT SEC 1</v>
      </c>
      <c r="F53" s="121"/>
      <c r="G53" s="121"/>
      <c r="H53" s="121"/>
      <c r="I53" s="121"/>
      <c r="J53" s="122"/>
      <c r="K53" s="47" t="str">
        <f t="shared" si="2"/>
        <v>OB - 79</v>
      </c>
      <c r="L53" s="123">
        <f t="shared" si="2"/>
        <v>14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I</v>
      </c>
      <c r="G7" s="125" t="s">
        <v>122</v>
      </c>
      <c r="H7" s="125"/>
      <c r="I7" s="125"/>
      <c r="J7" s="125"/>
      <c r="K7" s="126" t="str">
        <f>VLOOKUP(B10,OPENING!A2:N280030,8,0)</f>
        <v>OB - 64 - 67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SHEET'!F9</f>
        <v>06 MAY 2024IIII</v>
      </c>
      <c r="B10" s="53" t="str">
        <f>A10&amp;"-"&amp;COUNTIF($A$10:A10,A10)</f>
        <v>06 MAY 2024IIII-1</v>
      </c>
      <c r="C10" s="47">
        <f>IFERROR(VLOOKUP(B10,OPENING!$A$2:$N$31016,2,0),"-")</f>
        <v>472</v>
      </c>
      <c r="D10" s="13" t="str">
        <f>IFERROR(VLOOKUP(C10,OPENING!$B$2:$N$280041,3,0),"-")</f>
        <v>BSCS</v>
      </c>
      <c r="E10" s="120" t="str">
        <f>IFERROR(VLOOKUP(C10,OPENING!$B$2:$N$280041,6,0),"-")</f>
        <v>HUMAN RESOURCE MANAGEMENT SEC 1</v>
      </c>
      <c r="F10" s="121"/>
      <c r="G10" s="121"/>
      <c r="H10" s="121"/>
      <c r="I10" s="121"/>
      <c r="J10" s="122"/>
      <c r="K10" s="47" t="str">
        <f>IFERROR(VLOOKUP(C10,OPENING!$B$2:$N$280041,11,0),"-")</f>
        <v>OB - 64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2024IIII</v>
      </c>
      <c r="B11" s="53" t="str">
        <f>A11&amp;"-"&amp;COUNTIF($A$10:A11,A11)</f>
        <v>06 MAY 2024IIII-2</v>
      </c>
      <c r="C11" s="47">
        <f>IFERROR(VLOOKUP(B11,OPENING!$A$2:$N$31016,2,0),"-")</f>
        <v>473</v>
      </c>
      <c r="D11" s="13" t="str">
        <f>IFERROR(VLOOKUP(C11,OPENING!$B$2:$N$280041,3,0),"-")</f>
        <v>BSCS</v>
      </c>
      <c r="E11" s="120" t="str">
        <f>IFERROR(VLOOKUP(C11,OPENING!$B$2:$N$280041,6,0),"-")</f>
        <v>HUMAN RESOURCE MANAGEMENT SEC 1</v>
      </c>
      <c r="F11" s="121"/>
      <c r="G11" s="121"/>
      <c r="H11" s="121"/>
      <c r="I11" s="121"/>
      <c r="J11" s="122"/>
      <c r="K11" s="47" t="str">
        <f>IFERROR(VLOOKUP(C11,OPENING!$B$2:$N$280041,11,0),"-")</f>
        <v>OB - 65</v>
      </c>
      <c r="L11" s="123">
        <f>IFERROR(VLOOKUP(C11,OPENING!$B$2:$N$280041,13,0),"-")</f>
        <v>15</v>
      </c>
      <c r="M11" s="124"/>
    </row>
    <row r="12" spans="1:13" s="7" customFormat="1" ht="21" customHeight="1" x14ac:dyDescent="0.2">
      <c r="A12" s="19" t="str">
        <f t="shared" ref="A12:A33" si="0">+A11</f>
        <v>06 MAY 2024IIII</v>
      </c>
      <c r="B12" s="53" t="str">
        <f>A12&amp;"-"&amp;COUNTIF($A$10:A12,A12)</f>
        <v>06 MAY 2024IIII-3</v>
      </c>
      <c r="C12" s="47">
        <f>IFERROR(VLOOKUP(B12,OPENING!$A$2:$N$31016,2,0),"-")</f>
        <v>474</v>
      </c>
      <c r="D12" s="13" t="str">
        <f>IFERROR(VLOOKUP(C12,OPENING!$B$2:$N$280041,3,0),"-")</f>
        <v>BSCS</v>
      </c>
      <c r="E12" s="120" t="str">
        <f>IFERROR(VLOOKUP(C12,OPENING!$B$2:$N$280041,6,0),"-")</f>
        <v>HUMAN RESOURCE MANAGEMENT SEC 2</v>
      </c>
      <c r="F12" s="121"/>
      <c r="G12" s="121"/>
      <c r="H12" s="121"/>
      <c r="I12" s="121"/>
      <c r="J12" s="122"/>
      <c r="K12" s="47" t="str">
        <f>IFERROR(VLOOKUP(C12,OPENING!$B$2:$N$280041,11,0),"-")</f>
        <v>OB - 65</v>
      </c>
      <c r="L12" s="123">
        <f>IFERROR(VLOOKUP(C12,OPENING!$B$2:$N$280041,13,0),"-")</f>
        <v>11</v>
      </c>
      <c r="M12" s="124"/>
    </row>
    <row r="13" spans="1:13" s="7" customFormat="1" ht="21" customHeight="1" x14ac:dyDescent="0.2">
      <c r="A13" s="19" t="str">
        <f t="shared" si="0"/>
        <v>06 MAY 2024IIII</v>
      </c>
      <c r="B13" s="53" t="str">
        <f>A13&amp;"-"&amp;COUNTIF($A$10:A13,A13)</f>
        <v>06 MAY 2024IIII-4</v>
      </c>
      <c r="C13" s="47">
        <f>IFERROR(VLOOKUP(B13,OPENING!$A$2:$N$31016,2,0),"-")</f>
        <v>475</v>
      </c>
      <c r="D13" s="13" t="str">
        <f>IFERROR(VLOOKUP(C13,OPENING!$B$2:$N$280041,3,0),"-")</f>
        <v>BSCS</v>
      </c>
      <c r="E13" s="120" t="str">
        <f>IFERROR(VLOOKUP(C13,OPENING!$B$2:$N$280041,6,0),"-")</f>
        <v>HUMAN RESOURCE MANAGEMENT SEC 2</v>
      </c>
      <c r="F13" s="121"/>
      <c r="G13" s="121"/>
      <c r="H13" s="121"/>
      <c r="I13" s="121"/>
      <c r="J13" s="122"/>
      <c r="K13" s="47" t="str">
        <f>IFERROR(VLOOKUP(C13,OPENING!$B$2:$N$280041,11,0),"-")</f>
        <v>OB - 66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2024IIII</v>
      </c>
      <c r="B14" s="53" t="str">
        <f>A14&amp;"-"&amp;COUNTIF($A$10:A14,A14)</f>
        <v>06 MAY 2024IIII-5</v>
      </c>
      <c r="C14" s="47">
        <f>IFERROR(VLOOKUP(B14,OPENING!$A$2:$N$31016,2,0),"-")</f>
        <v>476</v>
      </c>
      <c r="D14" s="13" t="str">
        <f>IFERROR(VLOOKUP(C14,OPENING!$B$2:$N$280041,3,0),"-")</f>
        <v>BSCS</v>
      </c>
      <c r="E14" s="120" t="str">
        <f>IFERROR(VLOOKUP(C14,OPENING!$B$2:$N$280041,6,0),"-")</f>
        <v>HUMAN RESOURCE MANAGEMENT SEC 2</v>
      </c>
      <c r="F14" s="121"/>
      <c r="G14" s="121"/>
      <c r="H14" s="121"/>
      <c r="I14" s="121"/>
      <c r="J14" s="122"/>
      <c r="K14" s="47" t="str">
        <f>IFERROR(VLOOKUP(C14,OPENING!$B$2:$N$280041,11,0),"-")</f>
        <v>OB - 67</v>
      </c>
      <c r="L14" s="123">
        <f>IFERROR(VLOOKUP(C14,OPENING!$B$2:$N$280041,13,0),"-")</f>
        <v>21</v>
      </c>
      <c r="M14" s="124"/>
    </row>
    <row r="15" spans="1:13" s="7" customFormat="1" ht="21" customHeight="1" x14ac:dyDescent="0.2">
      <c r="A15" s="19" t="str">
        <f t="shared" si="0"/>
        <v>06 MAY 2024IIII</v>
      </c>
      <c r="B15" s="53" t="str">
        <f>A15&amp;"-"&amp;COUNTIF($A$10:A15,A15)</f>
        <v>06 MAY 2024IIII-6</v>
      </c>
      <c r="C15" s="47">
        <f>IFERROR(VLOOKUP(B15,OPENING!$A$2:$N$31016,2,0),"-")</f>
        <v>477</v>
      </c>
      <c r="D15" s="13" t="str">
        <f>IFERROR(VLOOKUP(C15,OPENING!$B$2:$N$280041,3,0),"-")</f>
        <v>BS SE</v>
      </c>
      <c r="E15" s="120" t="str">
        <f>IFERROR(VLOOKUP(C15,OPENING!$B$2:$N$280041,6,0),"-")</f>
        <v>HUMAN RESOURCE MANAGEMENT SEC 1</v>
      </c>
      <c r="F15" s="121"/>
      <c r="G15" s="121"/>
      <c r="H15" s="121"/>
      <c r="I15" s="121"/>
      <c r="J15" s="122"/>
      <c r="K15" s="47" t="str">
        <f>IFERROR(VLOOKUP(C15,OPENING!$B$2:$N$280041,11,0),"-")</f>
        <v>OB - 67</v>
      </c>
      <c r="L15" s="123">
        <f>IFERROR(VLOOKUP(C15,OPENING!$B$2:$N$280041,13,0),"-")</f>
        <v>5</v>
      </c>
      <c r="M15" s="124"/>
    </row>
    <row r="16" spans="1:13" s="7" customFormat="1" ht="21" customHeight="1" x14ac:dyDescent="0.2">
      <c r="A16" s="19" t="str">
        <f t="shared" si="0"/>
        <v>06 MAY 2024IIII</v>
      </c>
      <c r="B16" s="53" t="str">
        <f>A16&amp;"-"&amp;COUNTIF($A$10:A16,A16)</f>
        <v>06 MAY 2024IIII-7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2024IIII</v>
      </c>
      <c r="B17" s="53" t="str">
        <f>A17&amp;"-"&amp;COUNTIF($A$10:A17,A17)</f>
        <v>06 MAY 2024IIII-8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2024IIII</v>
      </c>
      <c r="B18" s="53" t="str">
        <f>A18&amp;"-"&amp;COUNTIF($A$10:A18,A18)</f>
        <v>06 MAY 2024IIII-9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2024IIII</v>
      </c>
      <c r="B19" s="53" t="str">
        <f>A19&amp;"-"&amp;COUNTIF($A$10:A19,A19)</f>
        <v>06 MAY 2024IIII-10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2024IIII</v>
      </c>
      <c r="B20" s="53" t="str">
        <f>A20&amp;"-"&amp;COUNTIF($A$10:A20,A20)</f>
        <v>06 MAY 2024IIII-11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2024IIII</v>
      </c>
      <c r="B21" s="53" t="str">
        <f>A21&amp;"-"&amp;COUNTIF($A$10:A21,A21)</f>
        <v>06 MAY 2024IIII-12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2024IIII</v>
      </c>
      <c r="B22" s="53" t="str">
        <f>A22&amp;"-"&amp;COUNTIF($A$10:A22,A22)</f>
        <v>06 MAY 2024IIII-13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2024IIII</v>
      </c>
      <c r="B23" s="53" t="str">
        <f>A23&amp;"-"&amp;COUNTIF($A$10:A23,A23)</f>
        <v>06 MAY 2024IIII-14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2024IIII</v>
      </c>
      <c r="B24" s="53" t="str">
        <f>A24&amp;"-"&amp;COUNTIF($A$10:A24,A24)</f>
        <v>06 MAY 2024IIII-15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2024IIII</v>
      </c>
      <c r="B25" s="53" t="str">
        <f>A25&amp;"-"&amp;COUNTIF($A$10:A25,A25)</f>
        <v>06 MAY 2024IIII-16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2024IIII</v>
      </c>
      <c r="B26" s="53" t="str">
        <f>A26&amp;"-"&amp;COUNTIF($A$10:A26,A26)</f>
        <v>06 MAY 2024IIII-17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2024IIII</v>
      </c>
      <c r="B27" s="53" t="str">
        <f>A27&amp;"-"&amp;COUNTIF($A$10:A27,A27)</f>
        <v>06 MAY 2024IIII-18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2024IIII</v>
      </c>
      <c r="B28" s="53" t="str">
        <f>A28&amp;"-"&amp;COUNTIF($A$10:A28,A28)</f>
        <v>06 MAY 2024IIII-19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2024IIII</v>
      </c>
      <c r="B29" s="53" t="str">
        <f>A29&amp;"-"&amp;COUNTIF($A$10:A29,A29)</f>
        <v>06 MAY 2024IIII-20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2024IIII</v>
      </c>
      <c r="B30" s="53" t="str">
        <f>A30&amp;"-"&amp;COUNTIF($A$10:A30,A30)</f>
        <v>06 MAY 2024IIII-21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2024IIII</v>
      </c>
      <c r="B31" s="53" t="str">
        <f>A31&amp;"-"&amp;COUNTIF($A$10:A31,A31)</f>
        <v>06 MAY 2024IIII-22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2024IIII</v>
      </c>
      <c r="B32" s="53" t="str">
        <f>A32&amp;"-"&amp;COUNTIF($A$10:A32,A32)</f>
        <v>06 MAY 2024IIII-23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2024IIII</v>
      </c>
      <c r="B33" s="53" t="str">
        <f>A33&amp;"-"&amp;COUNTIF($A$10:A33,A33)</f>
        <v>06 MAY 2024IIII-24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SHEET'!B9</f>
        <v>49</v>
      </c>
      <c r="D39" s="68" t="str">
        <f>CONCATENATE(A39, " ", B39)</f>
        <v>SERIAL NO. 49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I</v>
      </c>
      <c r="G48" s="125" t="s">
        <v>122</v>
      </c>
      <c r="H48" s="125"/>
      <c r="I48" s="125"/>
      <c r="J48" s="125"/>
      <c r="K48" s="126" t="str">
        <f>+K7</f>
        <v>OB - 64 - 67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472</v>
      </c>
      <c r="D51" s="13" t="str">
        <f>+D10</f>
        <v>BSCS</v>
      </c>
      <c r="E51" s="120" t="str">
        <f>+E10</f>
        <v>HUMAN RESOURCE MANAGEMENT SEC 1</v>
      </c>
      <c r="F51" s="121"/>
      <c r="G51" s="121"/>
      <c r="H51" s="121"/>
      <c r="I51" s="121"/>
      <c r="J51" s="122"/>
      <c r="K51" s="47" t="str">
        <f>+K10</f>
        <v>OB - 64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473</v>
      </c>
      <c r="D52" s="13" t="str">
        <f t="shared" si="1"/>
        <v>BSCS</v>
      </c>
      <c r="E52" s="120" t="str">
        <f t="shared" si="1"/>
        <v>HUMAN RESOURCE MANAGEMENT SEC 1</v>
      </c>
      <c r="F52" s="121"/>
      <c r="G52" s="121"/>
      <c r="H52" s="121"/>
      <c r="I52" s="121"/>
      <c r="J52" s="122"/>
      <c r="K52" s="47" t="str">
        <f t="shared" ref="K52:L67" si="2">+K11</f>
        <v>OB - 65</v>
      </c>
      <c r="L52" s="123">
        <f t="shared" si="2"/>
        <v>15</v>
      </c>
      <c r="M52" s="124"/>
    </row>
    <row r="53" spans="1:13" s="7" customFormat="1" ht="21" customHeight="1" x14ac:dyDescent="0.2">
      <c r="A53" s="36"/>
      <c r="B53" s="36"/>
      <c r="C53" s="47">
        <f t="shared" si="1"/>
        <v>474</v>
      </c>
      <c r="D53" s="13" t="str">
        <f t="shared" si="1"/>
        <v>BSCS</v>
      </c>
      <c r="E53" s="120" t="str">
        <f t="shared" si="1"/>
        <v>HUMAN RESOURCE MANAGEMENT SEC 2</v>
      </c>
      <c r="F53" s="121"/>
      <c r="G53" s="121"/>
      <c r="H53" s="121"/>
      <c r="I53" s="121"/>
      <c r="J53" s="122"/>
      <c r="K53" s="47" t="str">
        <f t="shared" si="2"/>
        <v>OB - 65</v>
      </c>
      <c r="L53" s="123">
        <f t="shared" si="2"/>
        <v>11</v>
      </c>
      <c r="M53" s="124"/>
    </row>
    <row r="54" spans="1:13" s="7" customFormat="1" ht="21" customHeight="1" x14ac:dyDescent="0.2">
      <c r="A54" s="36"/>
      <c r="B54" s="36"/>
      <c r="C54" s="47">
        <f t="shared" si="1"/>
        <v>475</v>
      </c>
      <c r="D54" s="13" t="str">
        <f t="shared" si="1"/>
        <v>BSCS</v>
      </c>
      <c r="E54" s="120" t="str">
        <f t="shared" si="1"/>
        <v>HUMAN RESOURCE MANAGEMENT SEC 2</v>
      </c>
      <c r="F54" s="121"/>
      <c r="G54" s="121"/>
      <c r="H54" s="121"/>
      <c r="I54" s="121"/>
      <c r="J54" s="122"/>
      <c r="K54" s="47" t="str">
        <f t="shared" si="2"/>
        <v>OB - 66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476</v>
      </c>
      <c r="D55" s="13" t="str">
        <f t="shared" si="1"/>
        <v>BSCS</v>
      </c>
      <c r="E55" s="120" t="str">
        <f t="shared" si="1"/>
        <v>HUMAN RESOURCE MANAGEMENT SEC 2</v>
      </c>
      <c r="F55" s="121"/>
      <c r="G55" s="121"/>
      <c r="H55" s="121"/>
      <c r="I55" s="121"/>
      <c r="J55" s="122"/>
      <c r="K55" s="47" t="str">
        <f t="shared" si="2"/>
        <v>OB - 67</v>
      </c>
      <c r="L55" s="123">
        <f t="shared" si="2"/>
        <v>21</v>
      </c>
      <c r="M55" s="124"/>
    </row>
    <row r="56" spans="1:13" s="7" customFormat="1" ht="21" customHeight="1" x14ac:dyDescent="0.2">
      <c r="A56" s="36"/>
      <c r="B56" s="36"/>
      <c r="C56" s="47">
        <f t="shared" si="1"/>
        <v>477</v>
      </c>
      <c r="D56" s="13" t="str">
        <f t="shared" si="1"/>
        <v>BS SE</v>
      </c>
      <c r="E56" s="120" t="str">
        <f t="shared" si="1"/>
        <v>HUMAN RESOURCE MANAGEMENT SEC 1</v>
      </c>
      <c r="F56" s="121"/>
      <c r="G56" s="121"/>
      <c r="H56" s="121"/>
      <c r="I56" s="121"/>
      <c r="J56" s="122"/>
      <c r="K56" s="47" t="str">
        <f t="shared" si="2"/>
        <v>OB - 67</v>
      </c>
      <c r="L56" s="123">
        <f t="shared" si="2"/>
        <v>5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J</v>
      </c>
      <c r="G7" s="125" t="s">
        <v>122</v>
      </c>
      <c r="H7" s="125"/>
      <c r="I7" s="125"/>
      <c r="J7" s="125"/>
      <c r="K7" s="126" t="str">
        <f>VLOOKUP(B10,OPENING!A2:N280030,8,0)</f>
        <v>OB - 60 - 63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SHEET'!F10</f>
        <v>06 MAY 2024JIII</v>
      </c>
      <c r="B10" s="53" t="str">
        <f>A10&amp;"-"&amp;COUNTIF($A$10:A10,A10)</f>
        <v>06 MAY 2024JIII-1</v>
      </c>
      <c r="C10" s="47">
        <f>IFERROR(VLOOKUP(B10,OPENING!$A$2:$N$31016,2,0),"-")</f>
        <v>465</v>
      </c>
      <c r="D10" s="13" t="str">
        <f>IFERROR(VLOOKUP(C10,OPENING!$B$2:$N$280041,3,0),"-")</f>
        <v>BS SE</v>
      </c>
      <c r="E10" s="120" t="str">
        <f>IFERROR(VLOOKUP(C10,OPENING!$B$2:$N$280041,6,0),"-")</f>
        <v>HUMAN RESOURCE MANAGEMENT SEC 1</v>
      </c>
      <c r="F10" s="121"/>
      <c r="G10" s="121"/>
      <c r="H10" s="121"/>
      <c r="I10" s="121"/>
      <c r="J10" s="122"/>
      <c r="K10" s="47" t="str">
        <f>IFERROR(VLOOKUP(C10,OPENING!$B$2:$N$280041,11,0),"-")</f>
        <v>OB - 60</v>
      </c>
      <c r="L10" s="123">
        <f>IFERROR(VLOOKUP(C10,OPENING!$B$2:$N$280041,13,0),"-")</f>
        <v>23</v>
      </c>
      <c r="M10" s="124"/>
    </row>
    <row r="11" spans="1:13" s="7" customFormat="1" ht="21" customHeight="1" x14ac:dyDescent="0.2">
      <c r="A11" s="19" t="str">
        <f>+A10</f>
        <v>06 MAY 2024JIII</v>
      </c>
      <c r="B11" s="53" t="str">
        <f>A11&amp;"-"&amp;COUNTIF($A$10:A11,A11)</f>
        <v>06 MAY 2024JIII-2</v>
      </c>
      <c r="C11" s="47">
        <f>IFERROR(VLOOKUP(B11,OPENING!$A$2:$N$31016,2,0),"-")</f>
        <v>466</v>
      </c>
      <c r="D11" s="13" t="str">
        <f>IFERROR(VLOOKUP(C11,OPENING!$B$2:$N$280041,3,0),"-")</f>
        <v>BS SE</v>
      </c>
      <c r="E11" s="120" t="str">
        <f>IFERROR(VLOOKUP(C11,OPENING!$B$2:$N$280041,6,0),"-")</f>
        <v>HUMAN RESOURCE MANAGEMENT SEC 2</v>
      </c>
      <c r="F11" s="121"/>
      <c r="G11" s="121"/>
      <c r="H11" s="121"/>
      <c r="I11" s="121"/>
      <c r="J11" s="122"/>
      <c r="K11" s="47" t="str">
        <f>IFERROR(VLOOKUP(C11,OPENING!$B$2:$N$280041,11,0),"-")</f>
        <v>OB - 60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06 MAY 2024JIII</v>
      </c>
      <c r="B12" s="53" t="str">
        <f>A12&amp;"-"&amp;COUNTIF($A$10:A12,A12)</f>
        <v>06 MAY 2024JIII-3</v>
      </c>
      <c r="C12" s="47">
        <f>IFERROR(VLOOKUP(B12,OPENING!$A$2:$N$31016,2,0),"-")</f>
        <v>467</v>
      </c>
      <c r="D12" s="13" t="str">
        <f>IFERROR(VLOOKUP(C12,OPENING!$B$2:$N$280041,3,0),"-")</f>
        <v>BS SE</v>
      </c>
      <c r="E12" s="120" t="str">
        <f>IFERROR(VLOOKUP(C12,OPENING!$B$2:$N$280041,6,0),"-")</f>
        <v>HUMAN RESOURCE MANAGEMENT SEC 2</v>
      </c>
      <c r="F12" s="121"/>
      <c r="G12" s="121"/>
      <c r="H12" s="121"/>
      <c r="I12" s="121"/>
      <c r="J12" s="122"/>
      <c r="K12" s="47" t="str">
        <f>IFERROR(VLOOKUP(C12,OPENING!$B$2:$N$280041,11,0),"-")</f>
        <v>OB - 61</v>
      </c>
      <c r="L12" s="123">
        <f>IFERROR(VLOOKUP(C12,OPENING!$B$2:$N$280041,13,0),"-")</f>
        <v>17</v>
      </c>
      <c r="M12" s="124"/>
    </row>
    <row r="13" spans="1:13" s="7" customFormat="1" ht="21" customHeight="1" x14ac:dyDescent="0.2">
      <c r="A13" s="19" t="str">
        <f t="shared" si="0"/>
        <v>06 MAY 2024JIII</v>
      </c>
      <c r="B13" s="53" t="str">
        <f>A13&amp;"-"&amp;COUNTIF($A$10:A13,A13)</f>
        <v>06 MAY 2024JIII-4</v>
      </c>
      <c r="C13" s="47">
        <f>IFERROR(VLOOKUP(B13,OPENING!$A$2:$N$31016,2,0),"-")</f>
        <v>468</v>
      </c>
      <c r="D13" s="13" t="str">
        <f>IFERROR(VLOOKUP(C13,OPENING!$B$2:$N$280041,3,0),"-")</f>
        <v>BS SE</v>
      </c>
      <c r="E13" s="120" t="str">
        <f>IFERROR(VLOOKUP(C13,OPENING!$B$2:$N$280041,6,0),"-")</f>
        <v>HUMAN RESOURCE MANAGEMENT SEC 3</v>
      </c>
      <c r="F13" s="121"/>
      <c r="G13" s="121"/>
      <c r="H13" s="121"/>
      <c r="I13" s="121"/>
      <c r="J13" s="122"/>
      <c r="K13" s="47" t="str">
        <f>IFERROR(VLOOKUP(C13,OPENING!$B$2:$N$280041,11,0),"-")</f>
        <v>OB - 61</v>
      </c>
      <c r="L13" s="123">
        <f>IFERROR(VLOOKUP(C13,OPENING!$B$2:$N$280041,13,0),"-")</f>
        <v>9</v>
      </c>
      <c r="M13" s="124"/>
    </row>
    <row r="14" spans="1:13" s="7" customFormat="1" ht="21" customHeight="1" x14ac:dyDescent="0.2">
      <c r="A14" s="19" t="str">
        <f t="shared" si="0"/>
        <v>06 MAY 2024JIII</v>
      </c>
      <c r="B14" s="53" t="str">
        <f>A14&amp;"-"&amp;COUNTIF($A$10:A14,A14)</f>
        <v>06 MAY 2024JIII-5</v>
      </c>
      <c r="C14" s="47">
        <f>IFERROR(VLOOKUP(B14,OPENING!$A$2:$N$31016,2,0),"-")</f>
        <v>469</v>
      </c>
      <c r="D14" s="13" t="str">
        <f>IFERROR(VLOOKUP(C14,OPENING!$B$2:$N$280041,3,0),"-")</f>
        <v>BS SE</v>
      </c>
      <c r="E14" s="120" t="str">
        <f>IFERROR(VLOOKUP(C14,OPENING!$B$2:$N$280041,6,0),"-")</f>
        <v>HUMAN RESOURCE MANAGEMENT SEC 3</v>
      </c>
      <c r="F14" s="121"/>
      <c r="G14" s="121"/>
      <c r="H14" s="121"/>
      <c r="I14" s="121"/>
      <c r="J14" s="122"/>
      <c r="K14" s="47" t="str">
        <f>IFERROR(VLOOKUP(C14,OPENING!$B$2:$N$280041,11,0),"-")</f>
        <v>OB - 62</v>
      </c>
      <c r="L14" s="123">
        <f>IFERROR(VLOOKUP(C14,OPENING!$B$2:$N$280041,13,0),"-")</f>
        <v>24</v>
      </c>
      <c r="M14" s="124"/>
    </row>
    <row r="15" spans="1:13" s="7" customFormat="1" ht="21" customHeight="1" x14ac:dyDescent="0.2">
      <c r="A15" s="19" t="str">
        <f t="shared" si="0"/>
        <v>06 MAY 2024JIII</v>
      </c>
      <c r="B15" s="53" t="str">
        <f>A15&amp;"-"&amp;COUNTIF($A$10:A15,A15)</f>
        <v>06 MAY 2024JIII-6</v>
      </c>
      <c r="C15" s="47">
        <f>IFERROR(VLOOKUP(B15,OPENING!$A$2:$N$31016,2,0),"-")</f>
        <v>470</v>
      </c>
      <c r="D15" s="13" t="str">
        <f>IFERROR(VLOOKUP(C15,OPENING!$B$2:$N$280041,3,0),"-")</f>
        <v>BS SE</v>
      </c>
      <c r="E15" s="120" t="str">
        <f>IFERROR(VLOOKUP(C15,OPENING!$B$2:$N$280041,6,0),"-")</f>
        <v>HUMAN RESOURCE MANAGEMENT SEC 3</v>
      </c>
      <c r="F15" s="121"/>
      <c r="G15" s="121"/>
      <c r="H15" s="121"/>
      <c r="I15" s="121"/>
      <c r="J15" s="122"/>
      <c r="K15" s="47" t="str">
        <f>IFERROR(VLOOKUP(C15,OPENING!$B$2:$N$280041,11,0),"-")</f>
        <v>OB - 63</v>
      </c>
      <c r="L15" s="123">
        <f>IFERROR(VLOOKUP(C15,OPENING!$B$2:$N$280041,13,0),"-")</f>
        <v>9</v>
      </c>
      <c r="M15" s="124"/>
    </row>
    <row r="16" spans="1:13" s="7" customFormat="1" ht="21" customHeight="1" x14ac:dyDescent="0.2">
      <c r="A16" s="19" t="str">
        <f t="shared" si="0"/>
        <v>06 MAY 2024JIII</v>
      </c>
      <c r="B16" s="53" t="str">
        <f>A16&amp;"-"&amp;COUNTIF($A$10:A16,A16)</f>
        <v>06 MAY 2024JIII-7</v>
      </c>
      <c r="C16" s="47">
        <f>IFERROR(VLOOKUP(B16,OPENING!$A$2:$N$31016,2,0),"-")</f>
        <v>471</v>
      </c>
      <c r="D16" s="13" t="str">
        <f>IFERROR(VLOOKUP(C16,OPENING!$B$2:$N$280041,3,0),"-")</f>
        <v>BS SE</v>
      </c>
      <c r="E16" s="120" t="str">
        <f>IFERROR(VLOOKUP(C16,OPENING!$B$2:$N$280041,6,0),"-")</f>
        <v>HUMAN RESOURCE MANAGEMENT SEC 4</v>
      </c>
      <c r="F16" s="121"/>
      <c r="G16" s="121"/>
      <c r="H16" s="121"/>
      <c r="I16" s="121"/>
      <c r="J16" s="122"/>
      <c r="K16" s="47" t="str">
        <f>IFERROR(VLOOKUP(C16,OPENING!$B$2:$N$280041,11,0),"-")</f>
        <v>OB - 63</v>
      </c>
      <c r="L16" s="123">
        <f>IFERROR(VLOOKUP(C16,OPENING!$B$2:$N$280041,13,0),"-")</f>
        <v>17</v>
      </c>
      <c r="M16" s="124"/>
    </row>
    <row r="17" spans="1:13" s="7" customFormat="1" ht="21" customHeight="1" x14ac:dyDescent="0.2">
      <c r="A17" s="19" t="str">
        <f t="shared" si="0"/>
        <v>06 MAY 2024JIII</v>
      </c>
      <c r="B17" s="53" t="str">
        <f>A17&amp;"-"&amp;COUNTIF($A$10:A17,A17)</f>
        <v>06 MAY 2024JIII-8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2024JIII</v>
      </c>
      <c r="B18" s="53" t="str">
        <f>A18&amp;"-"&amp;COUNTIF($A$10:A18,A18)</f>
        <v>06 MAY 2024JIII-9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2024JIII</v>
      </c>
      <c r="B19" s="53" t="str">
        <f>A19&amp;"-"&amp;COUNTIF($A$10:A19,A19)</f>
        <v>06 MAY 2024JIII-10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2024JIII</v>
      </c>
      <c r="B20" s="53" t="str">
        <f>A20&amp;"-"&amp;COUNTIF($A$10:A20,A20)</f>
        <v>06 MAY 2024JIII-11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2024JIII</v>
      </c>
      <c r="B21" s="53" t="str">
        <f>A21&amp;"-"&amp;COUNTIF($A$10:A21,A21)</f>
        <v>06 MAY 2024JIII-12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2024JIII</v>
      </c>
      <c r="B22" s="53" t="str">
        <f>A22&amp;"-"&amp;COUNTIF($A$10:A22,A22)</f>
        <v>06 MAY 2024JIII-13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2024JIII</v>
      </c>
      <c r="B23" s="53" t="str">
        <f>A23&amp;"-"&amp;COUNTIF($A$10:A23,A23)</f>
        <v>06 MAY 2024JIII-14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2024JIII</v>
      </c>
      <c r="B24" s="53" t="str">
        <f>A24&amp;"-"&amp;COUNTIF($A$10:A24,A24)</f>
        <v>06 MAY 2024JIII-15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2024JIII</v>
      </c>
      <c r="B25" s="53" t="str">
        <f>A25&amp;"-"&amp;COUNTIF($A$10:A25,A25)</f>
        <v>06 MAY 2024JIII-16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2024JIII</v>
      </c>
      <c r="B26" s="53" t="str">
        <f>A26&amp;"-"&amp;COUNTIF($A$10:A26,A26)</f>
        <v>06 MAY 2024JIII-17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2024JIII</v>
      </c>
      <c r="B27" s="53" t="str">
        <f>A27&amp;"-"&amp;COUNTIF($A$10:A27,A27)</f>
        <v>06 MAY 2024JIII-18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2024JIII</v>
      </c>
      <c r="B28" s="53" t="str">
        <f>A28&amp;"-"&amp;COUNTIF($A$10:A28,A28)</f>
        <v>06 MAY 2024JIII-19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2024JIII</v>
      </c>
      <c r="B29" s="53" t="str">
        <f>A29&amp;"-"&amp;COUNTIF($A$10:A29,A29)</f>
        <v>06 MAY 2024JIII-20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2024JIII</v>
      </c>
      <c r="B30" s="53" t="str">
        <f>A30&amp;"-"&amp;COUNTIF($A$10:A30,A30)</f>
        <v>06 MAY 2024JIII-21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2024JIII</v>
      </c>
      <c r="B31" s="53" t="str">
        <f>A31&amp;"-"&amp;COUNTIF($A$10:A31,A31)</f>
        <v>06 MAY 2024JIII-22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2024JIII</v>
      </c>
      <c r="B32" s="53" t="str">
        <f>A32&amp;"-"&amp;COUNTIF($A$10:A32,A32)</f>
        <v>06 MAY 2024JIII-23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2024JIII</v>
      </c>
      <c r="B33" s="53" t="str">
        <f>A33&amp;"-"&amp;COUNTIF($A$10:A33,A33)</f>
        <v>06 MAY 2024JIII-24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SHEET'!B10</f>
        <v>50</v>
      </c>
      <c r="D39" s="68" t="str">
        <f>CONCATENATE(A39, " ", B39)</f>
        <v>SERIAL NO. 50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J</v>
      </c>
      <c r="G48" s="125" t="s">
        <v>122</v>
      </c>
      <c r="H48" s="125"/>
      <c r="I48" s="125"/>
      <c r="J48" s="125"/>
      <c r="K48" s="126" t="str">
        <f>+K7</f>
        <v>OB - 60 - 63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465</v>
      </c>
      <c r="D51" s="13" t="str">
        <f>+D10</f>
        <v>BS SE</v>
      </c>
      <c r="E51" s="120" t="str">
        <f>+E10</f>
        <v>HUMAN RESOURCE MANAGEMENT SEC 1</v>
      </c>
      <c r="F51" s="121"/>
      <c r="G51" s="121"/>
      <c r="H51" s="121"/>
      <c r="I51" s="121"/>
      <c r="J51" s="122"/>
      <c r="K51" s="47" t="str">
        <f>+K10</f>
        <v>OB - 60</v>
      </c>
      <c r="L51" s="123">
        <f>+L10</f>
        <v>23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466</v>
      </c>
      <c r="D52" s="13" t="str">
        <f t="shared" si="1"/>
        <v>BS SE</v>
      </c>
      <c r="E52" s="120" t="str">
        <f t="shared" si="1"/>
        <v>HUMAN RESOURCE MANAGEMENT SEC 2</v>
      </c>
      <c r="F52" s="121"/>
      <c r="G52" s="121"/>
      <c r="H52" s="121"/>
      <c r="I52" s="121"/>
      <c r="J52" s="122"/>
      <c r="K52" s="47" t="str">
        <f t="shared" ref="K52:L67" si="2">+K11</f>
        <v>OB - 60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>
        <f t="shared" si="1"/>
        <v>467</v>
      </c>
      <c r="D53" s="13" t="str">
        <f t="shared" si="1"/>
        <v>BS SE</v>
      </c>
      <c r="E53" s="120" t="str">
        <f t="shared" si="1"/>
        <v>HUMAN RESOURCE MANAGEMENT SEC 2</v>
      </c>
      <c r="F53" s="121"/>
      <c r="G53" s="121"/>
      <c r="H53" s="121"/>
      <c r="I53" s="121"/>
      <c r="J53" s="122"/>
      <c r="K53" s="47" t="str">
        <f t="shared" si="2"/>
        <v>OB - 61</v>
      </c>
      <c r="L53" s="123">
        <f t="shared" si="2"/>
        <v>17</v>
      </c>
      <c r="M53" s="124"/>
    </row>
    <row r="54" spans="1:13" s="7" customFormat="1" ht="21" customHeight="1" x14ac:dyDescent="0.2">
      <c r="A54" s="36"/>
      <c r="B54" s="36"/>
      <c r="C54" s="47">
        <f t="shared" si="1"/>
        <v>468</v>
      </c>
      <c r="D54" s="13" t="str">
        <f t="shared" si="1"/>
        <v>BS SE</v>
      </c>
      <c r="E54" s="120" t="str">
        <f t="shared" si="1"/>
        <v>HUMAN RESOURCE MANAGEMENT SEC 3</v>
      </c>
      <c r="F54" s="121"/>
      <c r="G54" s="121"/>
      <c r="H54" s="121"/>
      <c r="I54" s="121"/>
      <c r="J54" s="122"/>
      <c r="K54" s="47" t="str">
        <f t="shared" si="2"/>
        <v>OB - 61</v>
      </c>
      <c r="L54" s="123">
        <f t="shared" si="2"/>
        <v>9</v>
      </c>
      <c r="M54" s="124"/>
    </row>
    <row r="55" spans="1:13" s="7" customFormat="1" ht="21" customHeight="1" x14ac:dyDescent="0.2">
      <c r="A55" s="36"/>
      <c r="B55" s="36"/>
      <c r="C55" s="47">
        <f t="shared" si="1"/>
        <v>469</v>
      </c>
      <c r="D55" s="13" t="str">
        <f t="shared" si="1"/>
        <v>BS SE</v>
      </c>
      <c r="E55" s="120" t="str">
        <f t="shared" si="1"/>
        <v>HUMAN RESOURCE MANAGEMENT SEC 3</v>
      </c>
      <c r="F55" s="121"/>
      <c r="G55" s="121"/>
      <c r="H55" s="121"/>
      <c r="I55" s="121"/>
      <c r="J55" s="122"/>
      <c r="K55" s="47" t="str">
        <f t="shared" si="2"/>
        <v>OB - 62</v>
      </c>
      <c r="L55" s="123">
        <f t="shared" si="2"/>
        <v>24</v>
      </c>
      <c r="M55" s="124"/>
    </row>
    <row r="56" spans="1:13" s="7" customFormat="1" ht="21" customHeight="1" x14ac:dyDescent="0.2">
      <c r="A56" s="36"/>
      <c r="B56" s="36"/>
      <c r="C56" s="47">
        <f t="shared" si="1"/>
        <v>470</v>
      </c>
      <c r="D56" s="13" t="str">
        <f t="shared" si="1"/>
        <v>BS SE</v>
      </c>
      <c r="E56" s="120" t="str">
        <f t="shared" si="1"/>
        <v>HUMAN RESOURCE MANAGEMENT SEC 3</v>
      </c>
      <c r="F56" s="121"/>
      <c r="G56" s="121"/>
      <c r="H56" s="121"/>
      <c r="I56" s="121"/>
      <c r="J56" s="122"/>
      <c r="K56" s="47" t="str">
        <f t="shared" si="2"/>
        <v>OB - 63</v>
      </c>
      <c r="L56" s="123">
        <f t="shared" si="2"/>
        <v>9</v>
      </c>
      <c r="M56" s="124"/>
    </row>
    <row r="57" spans="1:13" s="7" customFormat="1" ht="21" customHeight="1" x14ac:dyDescent="0.2">
      <c r="A57" s="36"/>
      <c r="B57" s="36"/>
      <c r="C57" s="47">
        <f t="shared" si="1"/>
        <v>471</v>
      </c>
      <c r="D57" s="13" t="str">
        <f t="shared" si="1"/>
        <v>BS SE</v>
      </c>
      <c r="E57" s="120" t="str">
        <f t="shared" si="1"/>
        <v>HUMAN RESOURCE MANAGEMENT SEC 4</v>
      </c>
      <c r="F57" s="121"/>
      <c r="G57" s="121"/>
      <c r="H57" s="121"/>
      <c r="I57" s="121"/>
      <c r="J57" s="122"/>
      <c r="K57" s="47" t="str">
        <f t="shared" si="2"/>
        <v>OB - 63</v>
      </c>
      <c r="L57" s="123">
        <f t="shared" si="2"/>
        <v>17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K</v>
      </c>
      <c r="G7" s="125" t="s">
        <v>122</v>
      </c>
      <c r="H7" s="125"/>
      <c r="I7" s="125"/>
      <c r="J7" s="125"/>
      <c r="K7" s="126" t="str">
        <f>VLOOKUP(B10,OPENING!A2:N280030,8,0)</f>
        <v>OB - 33 - 34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SHEET'!F11</f>
        <v>06 MAY 2024KIII</v>
      </c>
      <c r="B10" s="53" t="str">
        <f>A10&amp;"-"&amp;COUNTIF($A$10:A10,A10)</f>
        <v>06 MAY 2024KIII-1</v>
      </c>
      <c r="C10" s="47">
        <f>IFERROR(VLOOKUP(B10,OPENING!$A$2:$N$31016,2,0),"-")</f>
        <v>429</v>
      </c>
      <c r="D10" s="13" t="str">
        <f>IFERROR(VLOOKUP(C10,OPENING!$B$2:$N$280041,3,0),"-")</f>
        <v>BS SE</v>
      </c>
      <c r="E10" s="120" t="str">
        <f>IFERROR(VLOOKUP(C10,OPENING!$B$2:$N$280041,6,0),"-")</f>
        <v>HUMAN RESOURCE MANAGEMENT SEC 4</v>
      </c>
      <c r="F10" s="121"/>
      <c r="G10" s="121"/>
      <c r="H10" s="121"/>
      <c r="I10" s="121"/>
      <c r="J10" s="122"/>
      <c r="K10" s="47" t="str">
        <f>IFERROR(VLOOKUP(C10,OPENING!$B$2:$N$280041,11,0),"-")</f>
        <v>OB - 33</v>
      </c>
      <c r="L10" s="123">
        <f>IFERROR(VLOOKUP(C10,OPENING!$B$2:$N$280041,13,0),"-")</f>
        <v>11</v>
      </c>
      <c r="M10" s="124"/>
    </row>
    <row r="11" spans="1:13" s="7" customFormat="1" ht="21" customHeight="1" x14ac:dyDescent="0.2">
      <c r="A11" s="19" t="str">
        <f>+A10</f>
        <v>06 MAY 2024KIII</v>
      </c>
      <c r="B11" s="53" t="str">
        <f>A11&amp;"-"&amp;COUNTIF($A$10:A11,A11)</f>
        <v>06 MAY 2024KIII-2</v>
      </c>
      <c r="C11" s="47">
        <f>IFERROR(VLOOKUP(B11,OPENING!$A$2:$N$31016,2,0),"-")</f>
        <v>430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1</v>
      </c>
      <c r="F11" s="121"/>
      <c r="G11" s="121"/>
      <c r="H11" s="121"/>
      <c r="I11" s="121"/>
      <c r="J11" s="122"/>
      <c r="K11" s="47" t="str">
        <f>IFERROR(VLOOKUP(C11,OPENING!$B$2:$N$280041,11,0),"-")</f>
        <v>OB - 33</v>
      </c>
      <c r="L11" s="123">
        <f>IFERROR(VLOOKUP(C11,OPENING!$B$2:$N$280041,13,0),"-")</f>
        <v>15</v>
      </c>
      <c r="M11" s="124"/>
    </row>
    <row r="12" spans="1:13" s="7" customFormat="1" ht="21" customHeight="1" x14ac:dyDescent="0.2">
      <c r="A12" s="19" t="str">
        <f t="shared" ref="A12:A33" si="0">+A11</f>
        <v>06 MAY 2024KIII</v>
      </c>
      <c r="B12" s="53" t="str">
        <f>A12&amp;"-"&amp;COUNTIF($A$10:A12,A12)</f>
        <v>06 MAY 2024KIII-3</v>
      </c>
      <c r="C12" s="47">
        <f>IFERROR(VLOOKUP(B12,OPENING!$A$2:$N$31016,2,0),"-")</f>
        <v>431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1</v>
      </c>
      <c r="F12" s="121"/>
      <c r="G12" s="121"/>
      <c r="H12" s="121"/>
      <c r="I12" s="121"/>
      <c r="J12" s="122"/>
      <c r="K12" s="47" t="str">
        <f>IFERROR(VLOOKUP(C12,OPENING!$B$2:$N$280041,11,0),"-")</f>
        <v>OB - 34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2024KIII</v>
      </c>
      <c r="B13" s="53" t="str">
        <f>A13&amp;"-"&amp;COUNTIF($A$10:A13,A13)</f>
        <v>06 MAY 2024KIII-4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2024KIII</v>
      </c>
      <c r="B14" s="53" t="str">
        <f>A14&amp;"-"&amp;COUNTIF($A$10:A14,A14)</f>
        <v>06 MAY 2024KIII-5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2024KIII</v>
      </c>
      <c r="B15" s="53" t="str">
        <f>A15&amp;"-"&amp;COUNTIF($A$10:A15,A15)</f>
        <v>06 MAY 2024KIII-6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2024KIII</v>
      </c>
      <c r="B16" s="53" t="str">
        <f>A16&amp;"-"&amp;COUNTIF($A$10:A16,A16)</f>
        <v>06 MAY 2024KIII-7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2024KIII</v>
      </c>
      <c r="B17" s="53" t="str">
        <f>A17&amp;"-"&amp;COUNTIF($A$10:A17,A17)</f>
        <v>06 MAY 2024KIII-8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2024KIII</v>
      </c>
      <c r="B18" s="53" t="str">
        <f>A18&amp;"-"&amp;COUNTIF($A$10:A18,A18)</f>
        <v>06 MAY 2024KIII-9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2024KIII</v>
      </c>
      <c r="B19" s="53" t="str">
        <f>A19&amp;"-"&amp;COUNTIF($A$10:A19,A19)</f>
        <v>06 MAY 2024KIII-10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2024KIII</v>
      </c>
      <c r="B20" s="53" t="str">
        <f>A20&amp;"-"&amp;COUNTIF($A$10:A20,A20)</f>
        <v>06 MAY 2024KIII-11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2024KIII</v>
      </c>
      <c r="B21" s="53" t="str">
        <f>A21&amp;"-"&amp;COUNTIF($A$10:A21,A21)</f>
        <v>06 MAY 2024KIII-12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2024KIII</v>
      </c>
      <c r="B22" s="53" t="str">
        <f>A22&amp;"-"&amp;COUNTIF($A$10:A22,A22)</f>
        <v>06 MAY 2024KIII-13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2024KIII</v>
      </c>
      <c r="B23" s="53" t="str">
        <f>A23&amp;"-"&amp;COUNTIF($A$10:A23,A23)</f>
        <v>06 MAY 2024KIII-14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2024KIII</v>
      </c>
      <c r="B24" s="53" t="str">
        <f>A24&amp;"-"&amp;COUNTIF($A$10:A24,A24)</f>
        <v>06 MAY 2024KIII-15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2024KIII</v>
      </c>
      <c r="B25" s="53" t="str">
        <f>A25&amp;"-"&amp;COUNTIF($A$10:A25,A25)</f>
        <v>06 MAY 2024KIII-16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2024KIII</v>
      </c>
      <c r="B26" s="53" t="str">
        <f>A26&amp;"-"&amp;COUNTIF($A$10:A26,A26)</f>
        <v>06 MAY 2024KIII-17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2024KIII</v>
      </c>
      <c r="B27" s="53" t="str">
        <f>A27&amp;"-"&amp;COUNTIF($A$10:A27,A27)</f>
        <v>06 MAY 2024KIII-18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2024KIII</v>
      </c>
      <c r="B28" s="53" t="str">
        <f>A28&amp;"-"&amp;COUNTIF($A$10:A28,A28)</f>
        <v>06 MAY 2024KIII-19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2024KIII</v>
      </c>
      <c r="B29" s="53" t="str">
        <f>A29&amp;"-"&amp;COUNTIF($A$10:A29,A29)</f>
        <v>06 MAY 2024KIII-20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2024KIII</v>
      </c>
      <c r="B30" s="53" t="str">
        <f>A30&amp;"-"&amp;COUNTIF($A$10:A30,A30)</f>
        <v>06 MAY 2024KIII-21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2024KIII</v>
      </c>
      <c r="B31" s="53" t="str">
        <f>A31&amp;"-"&amp;COUNTIF($A$10:A31,A31)</f>
        <v>06 MAY 2024KIII-22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2024KIII</v>
      </c>
      <c r="B32" s="53" t="str">
        <f>A32&amp;"-"&amp;COUNTIF($A$10:A32,A32)</f>
        <v>06 MAY 2024KIII-23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2024KIII</v>
      </c>
      <c r="B33" s="53" t="str">
        <f>A33&amp;"-"&amp;COUNTIF($A$10:A33,A33)</f>
        <v>06 MAY 2024KIII-24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SHEET'!B11</f>
        <v>51</v>
      </c>
      <c r="D39" s="68" t="str">
        <f>CONCATENATE(A39, " ", B39)</f>
        <v>SERIAL NO. 51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K</v>
      </c>
      <c r="G48" s="125" t="s">
        <v>122</v>
      </c>
      <c r="H48" s="125"/>
      <c r="I48" s="125"/>
      <c r="J48" s="125"/>
      <c r="K48" s="126" t="str">
        <f>+K7</f>
        <v>OB - 33 - 34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429</v>
      </c>
      <c r="D51" s="13" t="str">
        <f>+D10</f>
        <v>BS SE</v>
      </c>
      <c r="E51" s="120" t="str">
        <f>+E10</f>
        <v>HUMAN RESOURCE MANAGEMENT SEC 4</v>
      </c>
      <c r="F51" s="121"/>
      <c r="G51" s="121"/>
      <c r="H51" s="121"/>
      <c r="I51" s="121"/>
      <c r="J51" s="122"/>
      <c r="K51" s="47" t="str">
        <f>+K10</f>
        <v>OB - 33</v>
      </c>
      <c r="L51" s="123">
        <f>+L10</f>
        <v>11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430</v>
      </c>
      <c r="D52" s="13" t="str">
        <f t="shared" si="1"/>
        <v>BSCS</v>
      </c>
      <c r="E52" s="120" t="str">
        <f t="shared" si="1"/>
        <v>CIVICS AND COMMUNITY ENGAGMENT SEC 1</v>
      </c>
      <c r="F52" s="121"/>
      <c r="G52" s="121"/>
      <c r="H52" s="121"/>
      <c r="I52" s="121"/>
      <c r="J52" s="122"/>
      <c r="K52" s="47" t="str">
        <f t="shared" ref="K52:L67" si="2">+K11</f>
        <v>OB - 33</v>
      </c>
      <c r="L52" s="123">
        <f t="shared" si="2"/>
        <v>15</v>
      </c>
      <c r="M52" s="124"/>
    </row>
    <row r="53" spans="1:13" s="7" customFormat="1" ht="21" customHeight="1" x14ac:dyDescent="0.2">
      <c r="A53" s="36"/>
      <c r="B53" s="36"/>
      <c r="C53" s="47">
        <f t="shared" si="1"/>
        <v>431</v>
      </c>
      <c r="D53" s="13" t="str">
        <f t="shared" si="1"/>
        <v>BSCS</v>
      </c>
      <c r="E53" s="120" t="str">
        <f t="shared" si="1"/>
        <v>CIVICS AND COMMUNITY ENGAGMENT SEC 1</v>
      </c>
      <c r="F53" s="121"/>
      <c r="G53" s="121"/>
      <c r="H53" s="121"/>
      <c r="I53" s="121"/>
      <c r="J53" s="122"/>
      <c r="K53" s="47" t="str">
        <f t="shared" si="2"/>
        <v>OB - 34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M</v>
      </c>
      <c r="G7" s="125" t="s">
        <v>122</v>
      </c>
      <c r="H7" s="125"/>
      <c r="I7" s="125"/>
      <c r="J7" s="125"/>
      <c r="K7" s="126" t="str">
        <f>VLOOKUP(B10,OPENING!A2:N280030,8,0)</f>
        <v>OB - 35 - 37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SHEET'!F12</f>
        <v>06 MAY 2024MIII</v>
      </c>
      <c r="B10" s="53" t="str">
        <f>A10&amp;"-"&amp;COUNTIF($A$10:A10,A10)</f>
        <v>06 MAY 2024MIII-1</v>
      </c>
      <c r="C10" s="47">
        <f>IFERROR(VLOOKUP(B10,OPENING!$A$2:$N$31016,2,0),"-")</f>
        <v>432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1</v>
      </c>
      <c r="F10" s="121"/>
      <c r="G10" s="121"/>
      <c r="H10" s="121"/>
      <c r="I10" s="121"/>
      <c r="J10" s="122"/>
      <c r="K10" s="47" t="str">
        <f>IFERROR(VLOOKUP(C10,OPENING!$B$2:$N$280041,11,0),"-")</f>
        <v>OB - 35</v>
      </c>
      <c r="L10" s="123">
        <f>IFERROR(VLOOKUP(C10,OPENING!$B$2:$N$280041,13,0),"-")</f>
        <v>17</v>
      </c>
      <c r="M10" s="124"/>
    </row>
    <row r="11" spans="1:13" s="7" customFormat="1" ht="21" customHeight="1" x14ac:dyDescent="0.2">
      <c r="A11" s="19" t="str">
        <f>+A10</f>
        <v>06 MAY 2024MIII</v>
      </c>
      <c r="B11" s="53" t="str">
        <f>A11&amp;"-"&amp;COUNTIF($A$10:A11,A11)</f>
        <v>06 MAY 2024MIII-2</v>
      </c>
      <c r="C11" s="47">
        <f>IFERROR(VLOOKUP(B11,OPENING!$A$2:$N$31016,2,0),"-")</f>
        <v>433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2</v>
      </c>
      <c r="F11" s="121"/>
      <c r="G11" s="121"/>
      <c r="H11" s="121"/>
      <c r="I11" s="121"/>
      <c r="J11" s="122"/>
      <c r="K11" s="47" t="str">
        <f>IFERROR(VLOOKUP(C11,OPENING!$B$2:$N$280041,11,0),"-")</f>
        <v>OB - 35</v>
      </c>
      <c r="L11" s="123">
        <f>IFERROR(VLOOKUP(C11,OPENING!$B$2:$N$280041,13,0),"-")</f>
        <v>9</v>
      </c>
      <c r="M11" s="124"/>
    </row>
    <row r="12" spans="1:13" s="7" customFormat="1" ht="21" customHeight="1" x14ac:dyDescent="0.2">
      <c r="A12" s="19" t="str">
        <f t="shared" ref="A12:A33" si="0">+A11</f>
        <v>06 MAY 2024MIII</v>
      </c>
      <c r="B12" s="53" t="str">
        <f>A12&amp;"-"&amp;COUNTIF($A$10:A12,A12)</f>
        <v>06 MAY 2024MIII-3</v>
      </c>
      <c r="C12" s="47">
        <f>IFERROR(VLOOKUP(B12,OPENING!$A$2:$N$31016,2,0),"-")</f>
        <v>434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2</v>
      </c>
      <c r="F12" s="121"/>
      <c r="G12" s="121"/>
      <c r="H12" s="121"/>
      <c r="I12" s="121"/>
      <c r="J12" s="122"/>
      <c r="K12" s="47" t="str">
        <f>IFERROR(VLOOKUP(C12,OPENING!$B$2:$N$280041,11,0),"-")</f>
        <v>OB - 36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2024MIII</v>
      </c>
      <c r="B13" s="53" t="str">
        <f>A13&amp;"-"&amp;COUNTIF($A$10:A13,A13)</f>
        <v>06 MAY 2024MIII-4</v>
      </c>
      <c r="C13" s="47">
        <f>IFERROR(VLOOKUP(B13,OPENING!$A$2:$N$31016,2,0),"-")</f>
        <v>435</v>
      </c>
      <c r="D13" s="13" t="str">
        <f>IFERROR(VLOOKUP(C13,OPENING!$B$2:$N$280041,3,0),"-")</f>
        <v>BSCS</v>
      </c>
      <c r="E13" s="120" t="str">
        <f>IFERROR(VLOOKUP(C13,OPENING!$B$2:$N$280041,6,0),"-")</f>
        <v>CIVICS AND COMMUNITY ENGAGMENT SEC 2</v>
      </c>
      <c r="F13" s="121"/>
      <c r="G13" s="121"/>
      <c r="H13" s="121"/>
      <c r="I13" s="121"/>
      <c r="J13" s="122"/>
      <c r="K13" s="47" t="str">
        <f>IFERROR(VLOOKUP(C13,OPENING!$B$2:$N$280041,11,0),"-")</f>
        <v>OB - 37</v>
      </c>
      <c r="L13" s="123">
        <f>IFERROR(VLOOKUP(C13,OPENING!$B$2:$N$280041,13,0),"-")</f>
        <v>21</v>
      </c>
      <c r="M13" s="124"/>
    </row>
    <row r="14" spans="1:13" s="7" customFormat="1" ht="21" customHeight="1" x14ac:dyDescent="0.2">
      <c r="A14" s="19" t="str">
        <f t="shared" si="0"/>
        <v>06 MAY 2024MIII</v>
      </c>
      <c r="B14" s="53" t="str">
        <f>A14&amp;"-"&amp;COUNTIF($A$10:A14,A14)</f>
        <v>06 MAY 2024MIII-5</v>
      </c>
      <c r="C14" s="47">
        <f>IFERROR(VLOOKUP(B14,OPENING!$A$2:$N$31016,2,0),"-")</f>
        <v>436</v>
      </c>
      <c r="D14" s="13" t="str">
        <f>IFERROR(VLOOKUP(C14,OPENING!$B$2:$N$280041,3,0),"-")</f>
        <v>BSCS</v>
      </c>
      <c r="E14" s="120" t="str">
        <f>IFERROR(VLOOKUP(C14,OPENING!$B$2:$N$280041,6,0),"-")</f>
        <v>CIVICS AND COMMUNITY ENGAGMENT SEC 3</v>
      </c>
      <c r="F14" s="121"/>
      <c r="G14" s="121"/>
      <c r="H14" s="121"/>
      <c r="I14" s="121"/>
      <c r="J14" s="122"/>
      <c r="K14" s="47" t="str">
        <f>IFERROR(VLOOKUP(C14,OPENING!$B$2:$N$280041,11,0),"-")</f>
        <v>OB - 37</v>
      </c>
      <c r="L14" s="123">
        <f>IFERROR(VLOOKUP(C14,OPENING!$B$2:$N$280041,13,0),"-")</f>
        <v>5</v>
      </c>
      <c r="M14" s="124"/>
    </row>
    <row r="15" spans="1:13" s="7" customFormat="1" ht="21" customHeight="1" x14ac:dyDescent="0.2">
      <c r="A15" s="19" t="str">
        <f t="shared" si="0"/>
        <v>06 MAY 2024MIII</v>
      </c>
      <c r="B15" s="53" t="str">
        <f>A15&amp;"-"&amp;COUNTIF($A$10:A15,A15)</f>
        <v>06 MAY 2024MIII-6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2024MIII</v>
      </c>
      <c r="B16" s="53" t="str">
        <f>A16&amp;"-"&amp;COUNTIF($A$10:A16,A16)</f>
        <v>06 MAY 2024MIII-7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2024MIII</v>
      </c>
      <c r="B17" s="53" t="str">
        <f>A17&amp;"-"&amp;COUNTIF($A$10:A17,A17)</f>
        <v>06 MAY 2024MIII-8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2024MIII</v>
      </c>
      <c r="B18" s="53" t="str">
        <f>A18&amp;"-"&amp;COUNTIF($A$10:A18,A18)</f>
        <v>06 MAY 2024MIII-9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2024MIII</v>
      </c>
      <c r="B19" s="53" t="str">
        <f>A19&amp;"-"&amp;COUNTIF($A$10:A19,A19)</f>
        <v>06 MAY 2024MIII-10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2024MIII</v>
      </c>
      <c r="B20" s="53" t="str">
        <f>A20&amp;"-"&amp;COUNTIF($A$10:A20,A20)</f>
        <v>06 MAY 2024MIII-11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2024MIII</v>
      </c>
      <c r="B21" s="53" t="str">
        <f>A21&amp;"-"&amp;COUNTIF($A$10:A21,A21)</f>
        <v>06 MAY 2024MIII-12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2024MIII</v>
      </c>
      <c r="B22" s="53" t="str">
        <f>A22&amp;"-"&amp;COUNTIF($A$10:A22,A22)</f>
        <v>06 MAY 2024MIII-13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2024MIII</v>
      </c>
      <c r="B23" s="53" t="str">
        <f>A23&amp;"-"&amp;COUNTIF($A$10:A23,A23)</f>
        <v>06 MAY 2024MIII-14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2024MIII</v>
      </c>
      <c r="B24" s="53" t="str">
        <f>A24&amp;"-"&amp;COUNTIF($A$10:A24,A24)</f>
        <v>06 MAY 2024MIII-15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2024MIII</v>
      </c>
      <c r="B25" s="53" t="str">
        <f>A25&amp;"-"&amp;COUNTIF($A$10:A25,A25)</f>
        <v>06 MAY 2024MIII-16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2024MIII</v>
      </c>
      <c r="B26" s="53" t="str">
        <f>A26&amp;"-"&amp;COUNTIF($A$10:A26,A26)</f>
        <v>06 MAY 2024MIII-17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2024MIII</v>
      </c>
      <c r="B27" s="53" t="str">
        <f>A27&amp;"-"&amp;COUNTIF($A$10:A27,A27)</f>
        <v>06 MAY 2024MIII-18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2024MIII</v>
      </c>
      <c r="B28" s="53" t="str">
        <f>A28&amp;"-"&amp;COUNTIF($A$10:A28,A28)</f>
        <v>06 MAY 2024MIII-19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2024MIII</v>
      </c>
      <c r="B29" s="53" t="str">
        <f>A29&amp;"-"&amp;COUNTIF($A$10:A29,A29)</f>
        <v>06 MAY 2024MIII-20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2024MIII</v>
      </c>
      <c r="B30" s="53" t="str">
        <f>A30&amp;"-"&amp;COUNTIF($A$10:A30,A30)</f>
        <v>06 MAY 2024MIII-21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2024MIII</v>
      </c>
      <c r="B31" s="53" t="str">
        <f>A31&amp;"-"&amp;COUNTIF($A$10:A31,A31)</f>
        <v>06 MAY 2024MIII-22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2024MIII</v>
      </c>
      <c r="B32" s="53" t="str">
        <f>A32&amp;"-"&amp;COUNTIF($A$10:A32,A32)</f>
        <v>06 MAY 2024MIII-23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2024MIII</v>
      </c>
      <c r="B33" s="53" t="str">
        <f>A33&amp;"-"&amp;COUNTIF($A$10:A33,A33)</f>
        <v>06 MAY 2024MIII-24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SHEET'!B12</f>
        <v>52</v>
      </c>
      <c r="D39" s="68" t="str">
        <f>CONCATENATE(A39, " ", B39)</f>
        <v>SERIAL NO. 52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M</v>
      </c>
      <c r="G48" s="125" t="s">
        <v>122</v>
      </c>
      <c r="H48" s="125"/>
      <c r="I48" s="125"/>
      <c r="J48" s="125"/>
      <c r="K48" s="126" t="str">
        <f>+K7</f>
        <v>OB - 35 - 37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432</v>
      </c>
      <c r="D51" s="13" t="str">
        <f>+D10</f>
        <v>BSCS</v>
      </c>
      <c r="E51" s="120" t="str">
        <f>+E10</f>
        <v>CIVICS AND COMMUNITY ENGAGMENT SEC 1</v>
      </c>
      <c r="F51" s="121"/>
      <c r="G51" s="121"/>
      <c r="H51" s="121"/>
      <c r="I51" s="121"/>
      <c r="J51" s="122"/>
      <c r="K51" s="47" t="str">
        <f>+K10</f>
        <v>OB - 35</v>
      </c>
      <c r="L51" s="123">
        <f>+L10</f>
        <v>17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433</v>
      </c>
      <c r="D52" s="13" t="str">
        <f t="shared" si="1"/>
        <v>BSCS</v>
      </c>
      <c r="E52" s="120" t="str">
        <f t="shared" si="1"/>
        <v>CIVICS AND COMMUNITY ENGAGMENT SEC 2</v>
      </c>
      <c r="F52" s="121"/>
      <c r="G52" s="121"/>
      <c r="H52" s="121"/>
      <c r="I52" s="121"/>
      <c r="J52" s="122"/>
      <c r="K52" s="47" t="str">
        <f t="shared" ref="K52:L67" si="2">+K11</f>
        <v>OB - 35</v>
      </c>
      <c r="L52" s="123">
        <f t="shared" si="2"/>
        <v>9</v>
      </c>
      <c r="M52" s="124"/>
    </row>
    <row r="53" spans="1:13" s="7" customFormat="1" ht="21" customHeight="1" x14ac:dyDescent="0.2">
      <c r="A53" s="36"/>
      <c r="B53" s="36"/>
      <c r="C53" s="47">
        <f t="shared" si="1"/>
        <v>434</v>
      </c>
      <c r="D53" s="13" t="str">
        <f t="shared" si="1"/>
        <v>BSCS</v>
      </c>
      <c r="E53" s="120" t="str">
        <f t="shared" si="1"/>
        <v>CIVICS AND COMMUNITY ENGAGMENT SEC 2</v>
      </c>
      <c r="F53" s="121"/>
      <c r="G53" s="121"/>
      <c r="H53" s="121"/>
      <c r="I53" s="121"/>
      <c r="J53" s="122"/>
      <c r="K53" s="47" t="str">
        <f t="shared" si="2"/>
        <v>OB - 36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435</v>
      </c>
      <c r="D54" s="13" t="str">
        <f t="shared" si="1"/>
        <v>BSCS</v>
      </c>
      <c r="E54" s="120" t="str">
        <f t="shared" si="1"/>
        <v>CIVICS AND COMMUNITY ENGAGMENT SEC 2</v>
      </c>
      <c r="F54" s="121"/>
      <c r="G54" s="121"/>
      <c r="H54" s="121"/>
      <c r="I54" s="121"/>
      <c r="J54" s="122"/>
      <c r="K54" s="47" t="str">
        <f t="shared" si="2"/>
        <v>OB - 37</v>
      </c>
      <c r="L54" s="123">
        <f t="shared" si="2"/>
        <v>21</v>
      </c>
      <c r="M54" s="124"/>
    </row>
    <row r="55" spans="1:13" s="7" customFormat="1" ht="21" customHeight="1" x14ac:dyDescent="0.2">
      <c r="A55" s="36"/>
      <c r="B55" s="36"/>
      <c r="C55" s="47">
        <f t="shared" si="1"/>
        <v>436</v>
      </c>
      <c r="D55" s="13" t="str">
        <f t="shared" si="1"/>
        <v>BSCS</v>
      </c>
      <c r="E55" s="120" t="str">
        <f t="shared" si="1"/>
        <v>CIVICS AND COMMUNITY ENGAGMENT SEC 3</v>
      </c>
      <c r="F55" s="121"/>
      <c r="G55" s="121"/>
      <c r="H55" s="121"/>
      <c r="I55" s="121"/>
      <c r="J55" s="122"/>
      <c r="K55" s="47" t="str">
        <f t="shared" si="2"/>
        <v>OB - 37</v>
      </c>
      <c r="L55" s="123">
        <f t="shared" si="2"/>
        <v>5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N</v>
      </c>
      <c r="G7" s="125" t="s">
        <v>122</v>
      </c>
      <c r="H7" s="125"/>
      <c r="I7" s="125"/>
      <c r="J7" s="125"/>
      <c r="K7" s="126" t="str">
        <f>VLOOKUP(B10,OPENING!A2:N280030,8,0)</f>
        <v>OB - 26 - 30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SHEET'!F13</f>
        <v>06 MAY 2024NIII</v>
      </c>
      <c r="B10" s="53" t="str">
        <f>A10&amp;"-"&amp;COUNTIF($A$10:A10,A10)</f>
        <v>06 MAY 2024NIII-1</v>
      </c>
      <c r="C10" s="47">
        <f>IFERROR(VLOOKUP(B10,OPENING!$A$2:$N$31016,2,0),"-")</f>
        <v>422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3</v>
      </c>
      <c r="F10" s="121"/>
      <c r="G10" s="121"/>
      <c r="H10" s="121"/>
      <c r="I10" s="121"/>
      <c r="J10" s="122"/>
      <c r="K10" s="47" t="str">
        <f>IFERROR(VLOOKUP(C10,OPENING!$B$2:$N$280041,11,0),"-")</f>
        <v>OB - 26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2024NIII</v>
      </c>
      <c r="B11" s="53" t="str">
        <f>A11&amp;"-"&amp;COUNTIF($A$10:A11,A11)</f>
        <v>06 MAY 2024NIII-2</v>
      </c>
      <c r="C11" s="47">
        <f>IFERROR(VLOOKUP(B11,OPENING!$A$2:$N$31016,2,0),"-")</f>
        <v>423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3</v>
      </c>
      <c r="F11" s="121"/>
      <c r="G11" s="121"/>
      <c r="H11" s="121"/>
      <c r="I11" s="121"/>
      <c r="J11" s="122"/>
      <c r="K11" s="47" t="str">
        <f>IFERROR(VLOOKUP(C11,OPENING!$B$2:$N$280041,11,0),"-")</f>
        <v>OB - 27</v>
      </c>
      <c r="L11" s="123">
        <f>IFERROR(VLOOKUP(C11,OPENING!$B$2:$N$280041,13,0),"-")</f>
        <v>24</v>
      </c>
      <c r="M11" s="124"/>
    </row>
    <row r="12" spans="1:13" s="7" customFormat="1" ht="21" customHeight="1" x14ac:dyDescent="0.2">
      <c r="A12" s="19" t="str">
        <f t="shared" ref="A12:A33" si="0">+A11</f>
        <v>06 MAY 2024NIII</v>
      </c>
      <c r="B12" s="53" t="str">
        <f>A12&amp;"-"&amp;COUNTIF($A$10:A12,A12)</f>
        <v>06 MAY 2024NIII-3</v>
      </c>
      <c r="C12" s="47">
        <f>IFERROR(VLOOKUP(B12,OPENING!$A$2:$N$31016,2,0),"-")</f>
        <v>424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3</v>
      </c>
      <c r="F12" s="121"/>
      <c r="G12" s="121"/>
      <c r="H12" s="121"/>
      <c r="I12" s="121"/>
      <c r="J12" s="122"/>
      <c r="K12" s="47" t="str">
        <f>IFERROR(VLOOKUP(C12,OPENING!$B$2:$N$280041,11,0),"-")</f>
        <v>OB - 28</v>
      </c>
      <c r="L12" s="123">
        <f>IFERROR(VLOOKUP(C12,OPENING!$B$2:$N$280041,13,0),"-")</f>
        <v>4</v>
      </c>
      <c r="M12" s="124"/>
    </row>
    <row r="13" spans="1:13" s="7" customFormat="1" ht="21" customHeight="1" x14ac:dyDescent="0.2">
      <c r="A13" s="19" t="str">
        <f t="shared" si="0"/>
        <v>06 MAY 2024NIII</v>
      </c>
      <c r="B13" s="53" t="str">
        <f>A13&amp;"-"&amp;COUNTIF($A$10:A13,A13)</f>
        <v>06 MAY 2024NIII-4</v>
      </c>
      <c r="C13" s="47">
        <f>IFERROR(VLOOKUP(B13,OPENING!$A$2:$N$31016,2,0),"-")</f>
        <v>425</v>
      </c>
      <c r="D13" s="13" t="str">
        <f>IFERROR(VLOOKUP(C13,OPENING!$B$2:$N$280041,3,0),"-")</f>
        <v>BSCS</v>
      </c>
      <c r="E13" s="120" t="str">
        <f>IFERROR(VLOOKUP(C13,OPENING!$B$2:$N$280041,6,0),"-")</f>
        <v>CIVICS AND COMMUNITY ENGAGMENT SEC 4</v>
      </c>
      <c r="F13" s="121"/>
      <c r="G13" s="121"/>
      <c r="H13" s="121"/>
      <c r="I13" s="121"/>
      <c r="J13" s="122"/>
      <c r="K13" s="47" t="str">
        <f>IFERROR(VLOOKUP(C13,OPENING!$B$2:$N$280041,11,0),"-")</f>
        <v>OB - 28</v>
      </c>
      <c r="L13" s="123">
        <f>IFERROR(VLOOKUP(C13,OPENING!$B$2:$N$280041,13,0),"-")</f>
        <v>22</v>
      </c>
      <c r="M13" s="124"/>
    </row>
    <row r="14" spans="1:13" s="7" customFormat="1" ht="21" customHeight="1" x14ac:dyDescent="0.2">
      <c r="A14" s="19" t="str">
        <f t="shared" si="0"/>
        <v>06 MAY 2024NIII</v>
      </c>
      <c r="B14" s="53" t="str">
        <f>A14&amp;"-"&amp;COUNTIF($A$10:A14,A14)</f>
        <v>06 MAY 2024NIII-5</v>
      </c>
      <c r="C14" s="47">
        <f>IFERROR(VLOOKUP(B14,OPENING!$A$2:$N$31016,2,0),"-")</f>
        <v>426</v>
      </c>
      <c r="D14" s="13" t="str">
        <f>IFERROR(VLOOKUP(C14,OPENING!$B$2:$N$280041,3,0),"-")</f>
        <v>BSCS</v>
      </c>
      <c r="E14" s="120" t="str">
        <f>IFERROR(VLOOKUP(C14,OPENING!$B$2:$N$280041,6,0),"-")</f>
        <v>CIVICS AND COMMUNITY ENGAGMENT SEC 4</v>
      </c>
      <c r="F14" s="121"/>
      <c r="G14" s="121"/>
      <c r="H14" s="121"/>
      <c r="I14" s="121"/>
      <c r="J14" s="122"/>
      <c r="K14" s="47" t="str">
        <f>IFERROR(VLOOKUP(C14,OPENING!$B$2:$N$280041,11,0),"-")</f>
        <v>OB - 29</v>
      </c>
      <c r="L14" s="123">
        <f>IFERROR(VLOOKUP(C14,OPENING!$B$2:$N$280041,13,0),"-")</f>
        <v>24</v>
      </c>
      <c r="M14" s="124"/>
    </row>
    <row r="15" spans="1:13" s="7" customFormat="1" ht="21" customHeight="1" x14ac:dyDescent="0.2">
      <c r="A15" s="19" t="str">
        <f t="shared" si="0"/>
        <v>06 MAY 2024NIII</v>
      </c>
      <c r="B15" s="53" t="str">
        <f>A15&amp;"-"&amp;COUNTIF($A$10:A15,A15)</f>
        <v>06 MAY 2024NIII-6</v>
      </c>
      <c r="C15" s="47">
        <f>IFERROR(VLOOKUP(B15,OPENING!$A$2:$N$31016,2,0),"-")</f>
        <v>427</v>
      </c>
      <c r="D15" s="13" t="str">
        <f>IFERROR(VLOOKUP(C15,OPENING!$B$2:$N$280041,3,0),"-")</f>
        <v>BSCS</v>
      </c>
      <c r="E15" s="120" t="str">
        <f>IFERROR(VLOOKUP(C15,OPENING!$B$2:$N$280041,6,0),"-")</f>
        <v>CIVICS AND COMMUNITY ENGAGMENT SEC 4</v>
      </c>
      <c r="F15" s="121"/>
      <c r="G15" s="121"/>
      <c r="H15" s="121"/>
      <c r="I15" s="121"/>
      <c r="J15" s="122"/>
      <c r="K15" s="47" t="str">
        <f>IFERROR(VLOOKUP(C15,OPENING!$B$2:$N$280041,11,0),"-")</f>
        <v>OB - 30</v>
      </c>
      <c r="L15" s="123">
        <f>IFERROR(VLOOKUP(C15,OPENING!$B$2:$N$280041,13,0),"-")</f>
        <v>6</v>
      </c>
      <c r="M15" s="124"/>
    </row>
    <row r="16" spans="1:13" s="7" customFormat="1" ht="21" customHeight="1" x14ac:dyDescent="0.2">
      <c r="A16" s="19" t="str">
        <f t="shared" si="0"/>
        <v>06 MAY 2024NIII</v>
      </c>
      <c r="B16" s="53" t="str">
        <f>A16&amp;"-"&amp;COUNTIF($A$10:A16,A16)</f>
        <v>06 MAY 2024NIII-7</v>
      </c>
      <c r="C16" s="47">
        <f>IFERROR(VLOOKUP(B16,OPENING!$A$2:$N$31016,2,0),"-")</f>
        <v>428</v>
      </c>
      <c r="D16" s="13" t="str">
        <f>IFERROR(VLOOKUP(C16,OPENING!$B$2:$N$280041,3,0),"-")</f>
        <v>BSCS</v>
      </c>
      <c r="E16" s="120" t="str">
        <f>IFERROR(VLOOKUP(C16,OPENING!$B$2:$N$280041,6,0),"-")</f>
        <v>CIVICS AND COMMUNITY ENGAGMENT SEC 5</v>
      </c>
      <c r="F16" s="121"/>
      <c r="G16" s="121"/>
      <c r="H16" s="121"/>
      <c r="I16" s="121"/>
      <c r="J16" s="122"/>
      <c r="K16" s="47" t="str">
        <f>IFERROR(VLOOKUP(C16,OPENING!$B$2:$N$280041,11,0),"-")</f>
        <v>OB - 30</v>
      </c>
      <c r="L16" s="123">
        <f>IFERROR(VLOOKUP(C16,OPENING!$B$2:$N$280041,13,0),"-")</f>
        <v>20</v>
      </c>
      <c r="M16" s="124"/>
    </row>
    <row r="17" spans="1:13" s="7" customFormat="1" ht="21" customHeight="1" x14ac:dyDescent="0.2">
      <c r="A17" s="19" t="str">
        <f t="shared" si="0"/>
        <v>06 MAY 2024NIII</v>
      </c>
      <c r="B17" s="53" t="str">
        <f>A17&amp;"-"&amp;COUNTIF($A$10:A17,A17)</f>
        <v>06 MAY 2024NIII-8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2024NIII</v>
      </c>
      <c r="B18" s="53" t="str">
        <f>A18&amp;"-"&amp;COUNTIF($A$10:A18,A18)</f>
        <v>06 MAY 2024NIII-9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2024NIII</v>
      </c>
      <c r="B19" s="53" t="str">
        <f>A19&amp;"-"&amp;COUNTIF($A$10:A19,A19)</f>
        <v>06 MAY 2024NIII-10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2024NIII</v>
      </c>
      <c r="B20" s="53" t="str">
        <f>A20&amp;"-"&amp;COUNTIF($A$10:A20,A20)</f>
        <v>06 MAY 2024NIII-11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2024NIII</v>
      </c>
      <c r="B21" s="53" t="str">
        <f>A21&amp;"-"&amp;COUNTIF($A$10:A21,A21)</f>
        <v>06 MAY 2024NIII-12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2024NIII</v>
      </c>
      <c r="B22" s="53" t="str">
        <f>A22&amp;"-"&amp;COUNTIF($A$10:A22,A22)</f>
        <v>06 MAY 2024NIII-13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2024NIII</v>
      </c>
      <c r="B23" s="53" t="str">
        <f>A23&amp;"-"&amp;COUNTIF($A$10:A23,A23)</f>
        <v>06 MAY 2024NIII-14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2024NIII</v>
      </c>
      <c r="B24" s="53" t="str">
        <f>A24&amp;"-"&amp;COUNTIF($A$10:A24,A24)</f>
        <v>06 MAY 2024NIII-15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2024NIII</v>
      </c>
      <c r="B25" s="53" t="str">
        <f>A25&amp;"-"&amp;COUNTIF($A$10:A25,A25)</f>
        <v>06 MAY 2024NIII-16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2024NIII</v>
      </c>
      <c r="B26" s="53" t="str">
        <f>A26&amp;"-"&amp;COUNTIF($A$10:A26,A26)</f>
        <v>06 MAY 2024NIII-17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2024NIII</v>
      </c>
      <c r="B27" s="53" t="str">
        <f>A27&amp;"-"&amp;COUNTIF($A$10:A27,A27)</f>
        <v>06 MAY 2024NIII-18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2024NIII</v>
      </c>
      <c r="B28" s="53" t="str">
        <f>A28&amp;"-"&amp;COUNTIF($A$10:A28,A28)</f>
        <v>06 MAY 2024NIII-19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2024NIII</v>
      </c>
      <c r="B29" s="53" t="str">
        <f>A29&amp;"-"&amp;COUNTIF($A$10:A29,A29)</f>
        <v>06 MAY 2024NIII-20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2024NIII</v>
      </c>
      <c r="B30" s="53" t="str">
        <f>A30&amp;"-"&amp;COUNTIF($A$10:A30,A30)</f>
        <v>06 MAY 2024NIII-21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2024NIII</v>
      </c>
      <c r="B31" s="53" t="str">
        <f>A31&amp;"-"&amp;COUNTIF($A$10:A31,A31)</f>
        <v>06 MAY 2024NIII-22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2024NIII</v>
      </c>
      <c r="B32" s="53" t="str">
        <f>A32&amp;"-"&amp;COUNTIF($A$10:A32,A32)</f>
        <v>06 MAY 2024NIII-23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2024NIII</v>
      </c>
      <c r="B33" s="53" t="str">
        <f>A33&amp;"-"&amp;COUNTIF($A$10:A33,A33)</f>
        <v>06 MAY 2024NIII-24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SHEET'!B13</f>
        <v>53</v>
      </c>
      <c r="D39" s="68" t="str">
        <f>CONCATENATE(A39, " ", B39)</f>
        <v>SERIAL NO. 53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N</v>
      </c>
      <c r="G48" s="125" t="s">
        <v>122</v>
      </c>
      <c r="H48" s="125"/>
      <c r="I48" s="125"/>
      <c r="J48" s="125"/>
      <c r="K48" s="126" t="str">
        <f>+K7</f>
        <v>OB - 26 - 30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422</v>
      </c>
      <c r="D51" s="13" t="str">
        <f>+D10</f>
        <v>BSCS</v>
      </c>
      <c r="E51" s="120" t="str">
        <f>+E10</f>
        <v>CIVICS AND COMMUNITY ENGAGMENT SEC 3</v>
      </c>
      <c r="F51" s="121"/>
      <c r="G51" s="121"/>
      <c r="H51" s="121"/>
      <c r="I51" s="121"/>
      <c r="J51" s="122"/>
      <c r="K51" s="47" t="str">
        <f>+K10</f>
        <v>OB - 26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423</v>
      </c>
      <c r="D52" s="13" t="str">
        <f t="shared" si="1"/>
        <v>BSCS</v>
      </c>
      <c r="E52" s="120" t="str">
        <f t="shared" si="1"/>
        <v>CIVICS AND COMMUNITY ENGAGMENT SEC 3</v>
      </c>
      <c r="F52" s="121"/>
      <c r="G52" s="121"/>
      <c r="H52" s="121"/>
      <c r="I52" s="121"/>
      <c r="J52" s="122"/>
      <c r="K52" s="47" t="str">
        <f t="shared" ref="K52:L67" si="2">+K11</f>
        <v>OB - 27</v>
      </c>
      <c r="L52" s="123">
        <f t="shared" si="2"/>
        <v>24</v>
      </c>
      <c r="M52" s="124"/>
    </row>
    <row r="53" spans="1:13" s="7" customFormat="1" ht="21" customHeight="1" x14ac:dyDescent="0.2">
      <c r="A53" s="36"/>
      <c r="B53" s="36"/>
      <c r="C53" s="47">
        <f t="shared" si="1"/>
        <v>424</v>
      </c>
      <c r="D53" s="13" t="str">
        <f t="shared" si="1"/>
        <v>BSCS</v>
      </c>
      <c r="E53" s="120" t="str">
        <f t="shared" si="1"/>
        <v>CIVICS AND COMMUNITY ENGAGMENT SEC 3</v>
      </c>
      <c r="F53" s="121"/>
      <c r="G53" s="121"/>
      <c r="H53" s="121"/>
      <c r="I53" s="121"/>
      <c r="J53" s="122"/>
      <c r="K53" s="47" t="str">
        <f t="shared" si="2"/>
        <v>OB - 28</v>
      </c>
      <c r="L53" s="123">
        <f t="shared" si="2"/>
        <v>4</v>
      </c>
      <c r="M53" s="124"/>
    </row>
    <row r="54" spans="1:13" s="7" customFormat="1" ht="21" customHeight="1" x14ac:dyDescent="0.2">
      <c r="A54" s="36"/>
      <c r="B54" s="36"/>
      <c r="C54" s="47">
        <f t="shared" si="1"/>
        <v>425</v>
      </c>
      <c r="D54" s="13" t="str">
        <f t="shared" si="1"/>
        <v>BSCS</v>
      </c>
      <c r="E54" s="120" t="str">
        <f t="shared" si="1"/>
        <v>CIVICS AND COMMUNITY ENGAGMENT SEC 4</v>
      </c>
      <c r="F54" s="121"/>
      <c r="G54" s="121"/>
      <c r="H54" s="121"/>
      <c r="I54" s="121"/>
      <c r="J54" s="122"/>
      <c r="K54" s="47" t="str">
        <f t="shared" si="2"/>
        <v>OB - 28</v>
      </c>
      <c r="L54" s="123">
        <f t="shared" si="2"/>
        <v>22</v>
      </c>
      <c r="M54" s="124"/>
    </row>
    <row r="55" spans="1:13" s="7" customFormat="1" ht="21" customHeight="1" x14ac:dyDescent="0.2">
      <c r="A55" s="36"/>
      <c r="B55" s="36"/>
      <c r="C55" s="47">
        <f t="shared" si="1"/>
        <v>426</v>
      </c>
      <c r="D55" s="13" t="str">
        <f t="shared" si="1"/>
        <v>BSCS</v>
      </c>
      <c r="E55" s="120" t="str">
        <f t="shared" si="1"/>
        <v>CIVICS AND COMMUNITY ENGAGMENT SEC 4</v>
      </c>
      <c r="F55" s="121"/>
      <c r="G55" s="121"/>
      <c r="H55" s="121"/>
      <c r="I55" s="121"/>
      <c r="J55" s="122"/>
      <c r="K55" s="47" t="str">
        <f t="shared" si="2"/>
        <v>OB - 29</v>
      </c>
      <c r="L55" s="123">
        <f t="shared" si="2"/>
        <v>24</v>
      </c>
      <c r="M55" s="124"/>
    </row>
    <row r="56" spans="1:13" s="7" customFormat="1" ht="21" customHeight="1" x14ac:dyDescent="0.2">
      <c r="A56" s="36"/>
      <c r="B56" s="36"/>
      <c r="C56" s="47">
        <f t="shared" si="1"/>
        <v>427</v>
      </c>
      <c r="D56" s="13" t="str">
        <f t="shared" si="1"/>
        <v>BSCS</v>
      </c>
      <c r="E56" s="120" t="str">
        <f t="shared" si="1"/>
        <v>CIVICS AND COMMUNITY ENGAGMENT SEC 4</v>
      </c>
      <c r="F56" s="121"/>
      <c r="G56" s="121"/>
      <c r="H56" s="121"/>
      <c r="I56" s="121"/>
      <c r="J56" s="122"/>
      <c r="K56" s="47" t="str">
        <f t="shared" si="2"/>
        <v>OB - 30</v>
      </c>
      <c r="L56" s="123">
        <f t="shared" si="2"/>
        <v>6</v>
      </c>
      <c r="M56" s="124"/>
    </row>
    <row r="57" spans="1:13" s="7" customFormat="1" ht="21" customHeight="1" x14ac:dyDescent="0.2">
      <c r="A57" s="36"/>
      <c r="B57" s="36"/>
      <c r="C57" s="47">
        <f t="shared" si="1"/>
        <v>428</v>
      </c>
      <c r="D57" s="13" t="str">
        <f t="shared" si="1"/>
        <v>BSCS</v>
      </c>
      <c r="E57" s="120" t="str">
        <f t="shared" si="1"/>
        <v>CIVICS AND COMMUNITY ENGAGMENT SEC 5</v>
      </c>
      <c r="F57" s="121"/>
      <c r="G57" s="121"/>
      <c r="H57" s="121"/>
      <c r="I57" s="121"/>
      <c r="J57" s="122"/>
      <c r="K57" s="47" t="str">
        <f t="shared" si="2"/>
        <v>OB - 30</v>
      </c>
      <c r="L57" s="123">
        <f t="shared" si="2"/>
        <v>20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4" sqref="E14:J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P</v>
      </c>
      <c r="G7" s="125" t="s">
        <v>122</v>
      </c>
      <c r="H7" s="125"/>
      <c r="I7" s="125"/>
      <c r="J7" s="125"/>
      <c r="K7" s="126" t="str">
        <f>VLOOKUP(B10,OPENING!A2:N280030,8,0)</f>
        <v>OB - 69 - 71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SHEET'!F14</f>
        <v>06 MAY 2024PIII</v>
      </c>
      <c r="B10" s="53" t="str">
        <f>A10&amp;"-"&amp;COUNTIF($A$10:A10,A10)</f>
        <v>06 MAY 2024PIII-1</v>
      </c>
      <c r="C10" s="47">
        <f>IFERROR(VLOOKUP(B10,OPENING!$A$2:$N$31016,2,0),"-")</f>
        <v>478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5</v>
      </c>
      <c r="F10" s="121"/>
      <c r="G10" s="121"/>
      <c r="H10" s="121"/>
      <c r="I10" s="121"/>
      <c r="J10" s="122"/>
      <c r="K10" s="47" t="str">
        <f>IFERROR(VLOOKUP(C10,OPENING!$B$2:$N$280041,11,0),"-")</f>
        <v>OB - 69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2024PIII</v>
      </c>
      <c r="B11" s="53" t="str">
        <f>A11&amp;"-"&amp;COUNTIF($A$10:A11,A11)</f>
        <v>06 MAY 2024PIII-2</v>
      </c>
      <c r="C11" s="47">
        <f>IFERROR(VLOOKUP(B11,OPENING!$A$2:$N$31016,2,0),"-")</f>
        <v>479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5</v>
      </c>
      <c r="F11" s="121"/>
      <c r="G11" s="121"/>
      <c r="H11" s="121"/>
      <c r="I11" s="121"/>
      <c r="J11" s="122"/>
      <c r="K11" s="47" t="str">
        <f>IFERROR(VLOOKUP(C11,OPENING!$B$2:$N$280041,11,0),"-")</f>
        <v>OB - 70</v>
      </c>
      <c r="L11" s="123">
        <f>IFERROR(VLOOKUP(C11,OPENING!$B$2:$N$280041,13,0),"-")</f>
        <v>6</v>
      </c>
      <c r="M11" s="124"/>
    </row>
    <row r="12" spans="1:13" s="7" customFormat="1" ht="21" customHeight="1" x14ac:dyDescent="0.2">
      <c r="A12" s="19" t="str">
        <f t="shared" ref="A12:A33" si="0">+A11</f>
        <v>06 MAY 2024PIII</v>
      </c>
      <c r="B12" s="53" t="str">
        <f>A12&amp;"-"&amp;COUNTIF($A$10:A12,A12)</f>
        <v>06 MAY 2024PIII-3</v>
      </c>
      <c r="C12" s="47">
        <f>IFERROR(VLOOKUP(B12,OPENING!$A$2:$N$31016,2,0),"-")</f>
        <v>480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6</v>
      </c>
      <c r="F12" s="121"/>
      <c r="G12" s="121"/>
      <c r="H12" s="121"/>
      <c r="I12" s="121"/>
      <c r="J12" s="122"/>
      <c r="K12" s="47" t="str">
        <f>IFERROR(VLOOKUP(C12,OPENING!$B$2:$N$280041,11,0),"-")</f>
        <v>OB - 70</v>
      </c>
      <c r="L12" s="123">
        <f>IFERROR(VLOOKUP(C12,OPENING!$B$2:$N$280041,13,0),"-")</f>
        <v>20</v>
      </c>
      <c r="M12" s="124"/>
    </row>
    <row r="13" spans="1:13" s="7" customFormat="1" ht="21" customHeight="1" x14ac:dyDescent="0.2">
      <c r="A13" s="19" t="str">
        <f t="shared" si="0"/>
        <v>06 MAY 2024PIII</v>
      </c>
      <c r="B13" s="53" t="str">
        <f>A13&amp;"-"&amp;COUNTIF($A$10:A13,A13)</f>
        <v>06 MAY 2024PIII-4</v>
      </c>
      <c r="C13" s="47">
        <f>IFERROR(VLOOKUP(B13,OPENING!$A$2:$N$31016,2,0),"-")</f>
        <v>481</v>
      </c>
      <c r="D13" s="13" t="str">
        <f>IFERROR(VLOOKUP(C13,OPENING!$B$2:$N$280041,3,0),"-")</f>
        <v>BSCS</v>
      </c>
      <c r="E13" s="120" t="str">
        <f>IFERROR(VLOOKUP(C13,OPENING!$B$2:$N$280041,6,0),"-")</f>
        <v>CIVICS AND COMMUNITY ENGAGMENT SEC 6</v>
      </c>
      <c r="F13" s="121"/>
      <c r="G13" s="121"/>
      <c r="H13" s="121"/>
      <c r="I13" s="121"/>
      <c r="J13" s="122"/>
      <c r="K13" s="47" t="str">
        <f>IFERROR(VLOOKUP(C13,OPENING!$B$2:$N$280041,11,0),"-")</f>
        <v>OB - 71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2024PIII</v>
      </c>
      <c r="B14" s="53" t="str">
        <f>A14&amp;"-"&amp;COUNTIF($A$10:A14,A14)</f>
        <v>06 MAY 2024PIII-5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2024PIII</v>
      </c>
      <c r="B15" s="53" t="str">
        <f>A15&amp;"-"&amp;COUNTIF($A$10:A15,A15)</f>
        <v>06 MAY 2024PIII-6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2024PIII</v>
      </c>
      <c r="B16" s="53" t="str">
        <f>A16&amp;"-"&amp;COUNTIF($A$10:A16,A16)</f>
        <v>06 MAY 2024PIII-7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2024PIII</v>
      </c>
      <c r="B17" s="53" t="str">
        <f>A17&amp;"-"&amp;COUNTIF($A$10:A17,A17)</f>
        <v>06 MAY 2024PIII-8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2024PIII</v>
      </c>
      <c r="B18" s="53" t="str">
        <f>A18&amp;"-"&amp;COUNTIF($A$10:A18,A18)</f>
        <v>06 MAY 2024PIII-9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2024PIII</v>
      </c>
      <c r="B19" s="53" t="str">
        <f>A19&amp;"-"&amp;COUNTIF($A$10:A19,A19)</f>
        <v>06 MAY 2024PIII-10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2024PIII</v>
      </c>
      <c r="B20" s="53" t="str">
        <f>A20&amp;"-"&amp;COUNTIF($A$10:A20,A20)</f>
        <v>06 MAY 2024PIII-11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2024PIII</v>
      </c>
      <c r="B21" s="53" t="str">
        <f>A21&amp;"-"&amp;COUNTIF($A$10:A21,A21)</f>
        <v>06 MAY 2024PIII-12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2024PIII</v>
      </c>
      <c r="B22" s="53" t="str">
        <f>A22&amp;"-"&amp;COUNTIF($A$10:A22,A22)</f>
        <v>06 MAY 2024PIII-13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2024PIII</v>
      </c>
      <c r="B23" s="53" t="str">
        <f>A23&amp;"-"&amp;COUNTIF($A$10:A23,A23)</f>
        <v>06 MAY 2024PIII-14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2024PIII</v>
      </c>
      <c r="B24" s="53" t="str">
        <f>A24&amp;"-"&amp;COUNTIF($A$10:A24,A24)</f>
        <v>06 MAY 2024PIII-15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2024PIII</v>
      </c>
      <c r="B25" s="53" t="str">
        <f>A25&amp;"-"&amp;COUNTIF($A$10:A25,A25)</f>
        <v>06 MAY 2024PIII-16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2024PIII</v>
      </c>
      <c r="B26" s="53" t="str">
        <f>A26&amp;"-"&amp;COUNTIF($A$10:A26,A26)</f>
        <v>06 MAY 2024PIII-17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2024PIII</v>
      </c>
      <c r="B27" s="53" t="str">
        <f>A27&amp;"-"&amp;COUNTIF($A$10:A27,A27)</f>
        <v>06 MAY 2024PIII-18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2024PIII</v>
      </c>
      <c r="B28" s="53" t="str">
        <f>A28&amp;"-"&amp;COUNTIF($A$10:A28,A28)</f>
        <v>06 MAY 2024PIII-19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2024PIII</v>
      </c>
      <c r="B29" s="53" t="str">
        <f>A29&amp;"-"&amp;COUNTIF($A$10:A29,A29)</f>
        <v>06 MAY 2024PIII-20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2024PIII</v>
      </c>
      <c r="B30" s="53" t="str">
        <f>A30&amp;"-"&amp;COUNTIF($A$10:A30,A30)</f>
        <v>06 MAY 2024PIII-21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2024PIII</v>
      </c>
      <c r="B31" s="53" t="str">
        <f>A31&amp;"-"&amp;COUNTIF($A$10:A31,A31)</f>
        <v>06 MAY 2024PIII-22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2024PIII</v>
      </c>
      <c r="B32" s="53" t="str">
        <f>A32&amp;"-"&amp;COUNTIF($A$10:A32,A32)</f>
        <v>06 MAY 2024PIII-23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2024PIII</v>
      </c>
      <c r="B33" s="53" t="str">
        <f>A33&amp;"-"&amp;COUNTIF($A$10:A33,A33)</f>
        <v>06 MAY 2024PIII-24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SHEET'!B14</f>
        <v>54</v>
      </c>
      <c r="D39" s="68" t="str">
        <f>CONCATENATE(A39, " ", B39)</f>
        <v>SERIAL NO. 54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P</v>
      </c>
      <c r="G48" s="125" t="s">
        <v>122</v>
      </c>
      <c r="H48" s="125"/>
      <c r="I48" s="125"/>
      <c r="J48" s="125"/>
      <c r="K48" s="126" t="str">
        <f>+K7</f>
        <v>OB - 69 - 71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478</v>
      </c>
      <c r="D51" s="13" t="str">
        <f>+D10</f>
        <v>BSCS</v>
      </c>
      <c r="E51" s="120" t="str">
        <f>+E10</f>
        <v>CIVICS AND COMMUNITY ENGAGMENT SEC 5</v>
      </c>
      <c r="F51" s="121"/>
      <c r="G51" s="121"/>
      <c r="H51" s="121"/>
      <c r="I51" s="121"/>
      <c r="J51" s="122"/>
      <c r="K51" s="47" t="str">
        <f>+K10</f>
        <v>OB - 69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479</v>
      </c>
      <c r="D52" s="13" t="str">
        <f t="shared" si="1"/>
        <v>BSCS</v>
      </c>
      <c r="E52" s="120" t="str">
        <f t="shared" si="1"/>
        <v>CIVICS AND COMMUNITY ENGAGMENT SEC 5</v>
      </c>
      <c r="F52" s="121"/>
      <c r="G52" s="121"/>
      <c r="H52" s="121"/>
      <c r="I52" s="121"/>
      <c r="J52" s="122"/>
      <c r="K52" s="47" t="str">
        <f t="shared" ref="K52:L67" si="2">+K11</f>
        <v>OB - 70</v>
      </c>
      <c r="L52" s="123">
        <f t="shared" si="2"/>
        <v>6</v>
      </c>
      <c r="M52" s="124"/>
    </row>
    <row r="53" spans="1:13" s="7" customFormat="1" ht="21" customHeight="1" x14ac:dyDescent="0.2">
      <c r="A53" s="36"/>
      <c r="B53" s="36"/>
      <c r="C53" s="47">
        <f t="shared" si="1"/>
        <v>480</v>
      </c>
      <c r="D53" s="13" t="str">
        <f t="shared" si="1"/>
        <v>BSCS</v>
      </c>
      <c r="E53" s="120" t="str">
        <f t="shared" si="1"/>
        <v>CIVICS AND COMMUNITY ENGAGMENT SEC 6</v>
      </c>
      <c r="F53" s="121"/>
      <c r="G53" s="121"/>
      <c r="H53" s="121"/>
      <c r="I53" s="121"/>
      <c r="J53" s="122"/>
      <c r="K53" s="47" t="str">
        <f t="shared" si="2"/>
        <v>OB - 70</v>
      </c>
      <c r="L53" s="123">
        <f t="shared" si="2"/>
        <v>20</v>
      </c>
      <c r="M53" s="124"/>
    </row>
    <row r="54" spans="1:13" s="7" customFormat="1" ht="21" customHeight="1" x14ac:dyDescent="0.2">
      <c r="A54" s="36"/>
      <c r="B54" s="36"/>
      <c r="C54" s="47">
        <f t="shared" si="1"/>
        <v>481</v>
      </c>
      <c r="D54" s="13" t="str">
        <f t="shared" si="1"/>
        <v>BSCS</v>
      </c>
      <c r="E54" s="120" t="str">
        <f t="shared" si="1"/>
        <v>CIVICS AND COMMUNITY ENGAGMENT SEC 6</v>
      </c>
      <c r="F54" s="121"/>
      <c r="G54" s="121"/>
      <c r="H54" s="121"/>
      <c r="I54" s="121"/>
      <c r="J54" s="122"/>
      <c r="K54" s="47" t="str">
        <f t="shared" si="2"/>
        <v>OB - 71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5" sqref="E15:J15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Q</v>
      </c>
      <c r="G7" s="125" t="s">
        <v>122</v>
      </c>
      <c r="H7" s="125"/>
      <c r="I7" s="125"/>
      <c r="J7" s="125"/>
      <c r="K7" s="126" t="str">
        <f>VLOOKUP(B10,OPENING!A2:N280030,8,0)</f>
        <v>OB - 38 - 42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SHEET'!F15</f>
        <v>06 MAY 2024QIII</v>
      </c>
      <c r="B10" s="53" t="str">
        <f>A10&amp;"-"&amp;COUNTIF($A$10:A10,A10)</f>
        <v>06 MAY 2024QIII-1</v>
      </c>
      <c r="C10" s="47">
        <f>IFERROR(VLOOKUP(B10,OPENING!$A$2:$N$31016,2,0),"-")</f>
        <v>437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6</v>
      </c>
      <c r="F10" s="121"/>
      <c r="G10" s="121"/>
      <c r="H10" s="121"/>
      <c r="I10" s="121"/>
      <c r="J10" s="122"/>
      <c r="K10" s="47" t="str">
        <f>IFERROR(VLOOKUP(C10,OPENING!$B$2:$N$280041,11,0),"-")</f>
        <v>OB - 38</v>
      </c>
      <c r="L10" s="123">
        <f>IFERROR(VLOOKUP(C10,OPENING!$B$2:$N$280041,13,0),"-")</f>
        <v>7</v>
      </c>
      <c r="M10" s="124"/>
    </row>
    <row r="11" spans="1:13" s="7" customFormat="1" ht="21" customHeight="1" x14ac:dyDescent="0.2">
      <c r="A11" s="19" t="str">
        <f>+A10</f>
        <v>06 MAY 2024QIII</v>
      </c>
      <c r="B11" s="53" t="str">
        <f>A11&amp;"-"&amp;COUNTIF($A$10:A11,A11)</f>
        <v>06 MAY 2024QIII-2</v>
      </c>
      <c r="C11" s="47">
        <f>IFERROR(VLOOKUP(B11,OPENING!$A$2:$N$31016,2,0),"-")</f>
        <v>438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7</v>
      </c>
      <c r="F11" s="121"/>
      <c r="G11" s="121"/>
      <c r="H11" s="121"/>
      <c r="I11" s="121"/>
      <c r="J11" s="122"/>
      <c r="K11" s="47" t="str">
        <f>IFERROR(VLOOKUP(C11,OPENING!$B$2:$N$280041,11,0),"-")</f>
        <v>OB - 38</v>
      </c>
      <c r="L11" s="123">
        <f>IFERROR(VLOOKUP(C11,OPENING!$B$2:$N$280041,13,0),"-")</f>
        <v>19</v>
      </c>
      <c r="M11" s="124"/>
    </row>
    <row r="12" spans="1:13" s="7" customFormat="1" ht="21" customHeight="1" x14ac:dyDescent="0.2">
      <c r="A12" s="19" t="str">
        <f t="shared" ref="A12:A33" si="0">+A11</f>
        <v>06 MAY 2024QIII</v>
      </c>
      <c r="B12" s="53" t="str">
        <f>A12&amp;"-"&amp;COUNTIF($A$10:A12,A12)</f>
        <v>06 MAY 2024QIII-3</v>
      </c>
      <c r="C12" s="47">
        <f>IFERROR(VLOOKUP(B12,OPENING!$A$2:$N$31016,2,0),"-")</f>
        <v>439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7</v>
      </c>
      <c r="F12" s="121"/>
      <c r="G12" s="121"/>
      <c r="H12" s="121"/>
      <c r="I12" s="121"/>
      <c r="J12" s="122"/>
      <c r="K12" s="47" t="str">
        <f>IFERROR(VLOOKUP(C12,OPENING!$B$2:$N$280041,11,0),"-")</f>
        <v>OB - 39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2024QIII</v>
      </c>
      <c r="B13" s="53" t="str">
        <f>A13&amp;"-"&amp;COUNTIF($A$10:A13,A13)</f>
        <v>06 MAY 2024QIII-4</v>
      </c>
      <c r="C13" s="47">
        <f>IFERROR(VLOOKUP(B13,OPENING!$A$2:$N$31016,2,0),"-")</f>
        <v>440</v>
      </c>
      <c r="D13" s="13" t="str">
        <f>IFERROR(VLOOKUP(C13,OPENING!$B$2:$N$280041,3,0),"-")</f>
        <v>BSCS</v>
      </c>
      <c r="E13" s="120" t="str">
        <f>IFERROR(VLOOKUP(C13,OPENING!$B$2:$N$280041,6,0),"-")</f>
        <v>CIVICS AND COMMUNITY ENGAGMENT SEC 7</v>
      </c>
      <c r="F13" s="121"/>
      <c r="G13" s="121"/>
      <c r="H13" s="121"/>
      <c r="I13" s="121"/>
      <c r="J13" s="122"/>
      <c r="K13" s="47" t="str">
        <f>IFERROR(VLOOKUP(C13,OPENING!$B$2:$N$280041,11,0),"-")</f>
        <v>OB - 40</v>
      </c>
      <c r="L13" s="123">
        <f>IFERROR(VLOOKUP(C13,OPENING!$B$2:$N$280041,13,0),"-")</f>
        <v>7</v>
      </c>
      <c r="M13" s="124"/>
    </row>
    <row r="14" spans="1:13" s="7" customFormat="1" ht="21" customHeight="1" x14ac:dyDescent="0.2">
      <c r="A14" s="19" t="str">
        <f t="shared" si="0"/>
        <v>06 MAY 2024QIII</v>
      </c>
      <c r="B14" s="53" t="str">
        <f>A14&amp;"-"&amp;COUNTIF($A$10:A14,A14)</f>
        <v>06 MAY 2024QIII-5</v>
      </c>
      <c r="C14" s="47">
        <f>IFERROR(VLOOKUP(B14,OPENING!$A$2:$N$31016,2,0),"-")</f>
        <v>441</v>
      </c>
      <c r="D14" s="13" t="str">
        <f>IFERROR(VLOOKUP(C14,OPENING!$B$2:$N$280041,3,0),"-")</f>
        <v>BSCS</v>
      </c>
      <c r="E14" s="120" t="str">
        <f>IFERROR(VLOOKUP(C14,OPENING!$B$2:$N$280041,6,0),"-")</f>
        <v>CIVICS AND COMMUNITY ENGAGMENT SEC 8</v>
      </c>
      <c r="F14" s="121"/>
      <c r="G14" s="121"/>
      <c r="H14" s="121"/>
      <c r="I14" s="121"/>
      <c r="J14" s="122"/>
      <c r="K14" s="47" t="str">
        <f>IFERROR(VLOOKUP(C14,OPENING!$B$2:$N$280041,11,0),"-")</f>
        <v>OB - 40</v>
      </c>
      <c r="L14" s="123">
        <f>IFERROR(VLOOKUP(C14,OPENING!$B$2:$N$280041,13,0),"-")</f>
        <v>19</v>
      </c>
      <c r="M14" s="124"/>
    </row>
    <row r="15" spans="1:13" s="7" customFormat="1" ht="21" customHeight="1" x14ac:dyDescent="0.2">
      <c r="A15" s="19" t="str">
        <f t="shared" si="0"/>
        <v>06 MAY 2024QIII</v>
      </c>
      <c r="B15" s="53" t="str">
        <f>A15&amp;"-"&amp;COUNTIF($A$10:A15,A15)</f>
        <v>06 MAY 2024QIII-6</v>
      </c>
      <c r="C15" s="47">
        <f>IFERROR(VLOOKUP(B15,OPENING!$A$2:$N$31016,2,0),"-")</f>
        <v>442</v>
      </c>
      <c r="D15" s="13" t="str">
        <f>IFERROR(VLOOKUP(C15,OPENING!$B$2:$N$280041,3,0),"-")</f>
        <v>BSCS</v>
      </c>
      <c r="E15" s="120" t="str">
        <f>IFERROR(VLOOKUP(C15,OPENING!$B$2:$N$280041,6,0),"-")</f>
        <v>CIVICS AND COMMUNITY ENGAGMENT SEC 8</v>
      </c>
      <c r="F15" s="121"/>
      <c r="G15" s="121"/>
      <c r="H15" s="121"/>
      <c r="I15" s="121"/>
      <c r="J15" s="122"/>
      <c r="K15" s="47" t="str">
        <f>IFERROR(VLOOKUP(C15,OPENING!$B$2:$N$280041,11,0),"-")</f>
        <v>OB - 41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2024QIII</v>
      </c>
      <c r="B16" s="53" t="str">
        <f>A16&amp;"-"&amp;COUNTIF($A$10:A16,A16)</f>
        <v>06 MAY 2024QIII-7</v>
      </c>
      <c r="C16" s="47">
        <f>IFERROR(VLOOKUP(B16,OPENING!$A$2:$N$31016,2,0),"-")</f>
        <v>443</v>
      </c>
      <c r="D16" s="13" t="str">
        <f>IFERROR(VLOOKUP(C16,OPENING!$B$2:$N$280041,3,0),"-")</f>
        <v>BSCS</v>
      </c>
      <c r="E16" s="120" t="str">
        <f>IFERROR(VLOOKUP(C16,OPENING!$B$2:$N$280041,6,0),"-")</f>
        <v>CIVICS AND COMMUNITY ENGAGMENT SEC 8</v>
      </c>
      <c r="F16" s="121"/>
      <c r="G16" s="121"/>
      <c r="H16" s="121"/>
      <c r="I16" s="121"/>
      <c r="J16" s="122"/>
      <c r="K16" s="47" t="str">
        <f>IFERROR(VLOOKUP(C16,OPENING!$B$2:$N$280041,11,0),"-")</f>
        <v>OB - 42</v>
      </c>
      <c r="L16" s="123">
        <f>IFERROR(VLOOKUP(C16,OPENING!$B$2:$N$280041,13,0),"-")</f>
        <v>4</v>
      </c>
      <c r="M16" s="124"/>
    </row>
    <row r="17" spans="1:13" s="7" customFormat="1" ht="21" customHeight="1" x14ac:dyDescent="0.2">
      <c r="A17" s="19" t="str">
        <f t="shared" si="0"/>
        <v>06 MAY 2024QIII</v>
      </c>
      <c r="B17" s="53" t="str">
        <f>A17&amp;"-"&amp;COUNTIF($A$10:A17,A17)</f>
        <v>06 MAY 2024QIII-8</v>
      </c>
      <c r="C17" s="47">
        <f>IFERROR(VLOOKUP(B17,OPENING!$A$2:$N$31016,2,0),"-")</f>
        <v>444</v>
      </c>
      <c r="D17" s="13" t="str">
        <f>IFERROR(VLOOKUP(C17,OPENING!$B$2:$N$280041,3,0),"-")</f>
        <v>BSCS</v>
      </c>
      <c r="E17" s="120" t="str">
        <f>IFERROR(VLOOKUP(C17,OPENING!$B$2:$N$280041,6,0),"-")</f>
        <v>CIVICS AND COMMUNITY ENGAGMENT SEC 9</v>
      </c>
      <c r="F17" s="121"/>
      <c r="G17" s="121"/>
      <c r="H17" s="121"/>
      <c r="I17" s="121"/>
      <c r="J17" s="122"/>
      <c r="K17" s="47" t="str">
        <f>IFERROR(VLOOKUP(C17,OPENING!$B$2:$N$280041,11,0),"-")</f>
        <v>OB - 42</v>
      </c>
      <c r="L17" s="123">
        <f>IFERROR(VLOOKUP(C17,OPENING!$B$2:$N$280041,13,0),"-")</f>
        <v>22</v>
      </c>
      <c r="M17" s="124"/>
    </row>
    <row r="18" spans="1:13" s="7" customFormat="1" ht="21" customHeight="1" x14ac:dyDescent="0.2">
      <c r="A18" s="19" t="str">
        <f t="shared" si="0"/>
        <v>06 MAY 2024QIII</v>
      </c>
      <c r="B18" s="53" t="str">
        <f>A18&amp;"-"&amp;COUNTIF($A$10:A18,A18)</f>
        <v>06 MAY 2024QIII-9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2024QIII</v>
      </c>
      <c r="B19" s="53" t="str">
        <f>A19&amp;"-"&amp;COUNTIF($A$10:A19,A19)</f>
        <v>06 MAY 2024QIII-10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2024QIII</v>
      </c>
      <c r="B20" s="53" t="str">
        <f>A20&amp;"-"&amp;COUNTIF($A$10:A20,A20)</f>
        <v>06 MAY 2024QIII-11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2024QIII</v>
      </c>
      <c r="B21" s="53" t="str">
        <f>A21&amp;"-"&amp;COUNTIF($A$10:A21,A21)</f>
        <v>06 MAY 2024QIII-12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2024QIII</v>
      </c>
      <c r="B22" s="53" t="str">
        <f>A22&amp;"-"&amp;COUNTIF($A$10:A22,A22)</f>
        <v>06 MAY 2024QIII-13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2024QIII</v>
      </c>
      <c r="B23" s="53" t="str">
        <f>A23&amp;"-"&amp;COUNTIF($A$10:A23,A23)</f>
        <v>06 MAY 2024QIII-14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2024QIII</v>
      </c>
      <c r="B24" s="53" t="str">
        <f>A24&amp;"-"&amp;COUNTIF($A$10:A24,A24)</f>
        <v>06 MAY 2024QIII-15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2024QIII</v>
      </c>
      <c r="B25" s="53" t="str">
        <f>A25&amp;"-"&amp;COUNTIF($A$10:A25,A25)</f>
        <v>06 MAY 2024QIII-16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2024QIII</v>
      </c>
      <c r="B26" s="53" t="str">
        <f>A26&amp;"-"&amp;COUNTIF($A$10:A26,A26)</f>
        <v>06 MAY 2024QIII-17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2024QIII</v>
      </c>
      <c r="B27" s="53" t="str">
        <f>A27&amp;"-"&amp;COUNTIF($A$10:A27,A27)</f>
        <v>06 MAY 2024QIII-18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2024QIII</v>
      </c>
      <c r="B28" s="53" t="str">
        <f>A28&amp;"-"&amp;COUNTIF($A$10:A28,A28)</f>
        <v>06 MAY 2024QIII-19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2024QIII</v>
      </c>
      <c r="B29" s="53" t="str">
        <f>A29&amp;"-"&amp;COUNTIF($A$10:A29,A29)</f>
        <v>06 MAY 2024QIII-20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2024QIII</v>
      </c>
      <c r="B30" s="53" t="str">
        <f>A30&amp;"-"&amp;COUNTIF($A$10:A30,A30)</f>
        <v>06 MAY 2024QIII-21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2024QIII</v>
      </c>
      <c r="B31" s="53" t="str">
        <f>A31&amp;"-"&amp;COUNTIF($A$10:A31,A31)</f>
        <v>06 MAY 2024QIII-22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2024QIII</v>
      </c>
      <c r="B32" s="53" t="str">
        <f>A32&amp;"-"&amp;COUNTIF($A$10:A32,A32)</f>
        <v>06 MAY 2024QIII-23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2024QIII</v>
      </c>
      <c r="B33" s="53" t="str">
        <f>A33&amp;"-"&amp;COUNTIF($A$10:A33,A33)</f>
        <v>06 MAY 2024QIII-24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SHEET'!B15</f>
        <v>55</v>
      </c>
      <c r="D39" s="68" t="str">
        <f>CONCATENATE(A39, " ", B39)</f>
        <v>SERIAL NO. 55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>
        <v>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Q</v>
      </c>
      <c r="G48" s="125" t="s">
        <v>122</v>
      </c>
      <c r="H48" s="125"/>
      <c r="I48" s="125"/>
      <c r="J48" s="125"/>
      <c r="K48" s="126" t="str">
        <f>+K7</f>
        <v>OB - 38 - 42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437</v>
      </c>
      <c r="D51" s="13" t="str">
        <f>+D10</f>
        <v>BSCS</v>
      </c>
      <c r="E51" s="120" t="str">
        <f>+E10</f>
        <v>CIVICS AND COMMUNITY ENGAGMENT SEC 6</v>
      </c>
      <c r="F51" s="121"/>
      <c r="G51" s="121"/>
      <c r="H51" s="121"/>
      <c r="I51" s="121"/>
      <c r="J51" s="122"/>
      <c r="K51" s="47" t="str">
        <f>+K10</f>
        <v>OB - 38</v>
      </c>
      <c r="L51" s="123">
        <f>+L10</f>
        <v>7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438</v>
      </c>
      <c r="D52" s="13" t="str">
        <f t="shared" si="1"/>
        <v>BSCS</v>
      </c>
      <c r="E52" s="120" t="str">
        <f t="shared" si="1"/>
        <v>CIVICS AND COMMUNITY ENGAGMENT SEC 7</v>
      </c>
      <c r="F52" s="121"/>
      <c r="G52" s="121"/>
      <c r="H52" s="121"/>
      <c r="I52" s="121"/>
      <c r="J52" s="122"/>
      <c r="K52" s="47" t="str">
        <f t="shared" ref="K52:L67" si="2">+K11</f>
        <v>OB - 38</v>
      </c>
      <c r="L52" s="123">
        <f t="shared" si="2"/>
        <v>19</v>
      </c>
      <c r="M52" s="124"/>
    </row>
    <row r="53" spans="1:13" s="7" customFormat="1" ht="21" customHeight="1" x14ac:dyDescent="0.2">
      <c r="A53" s="36"/>
      <c r="B53" s="36"/>
      <c r="C53" s="47">
        <f t="shared" si="1"/>
        <v>439</v>
      </c>
      <c r="D53" s="13" t="str">
        <f t="shared" si="1"/>
        <v>BSCS</v>
      </c>
      <c r="E53" s="120" t="str">
        <f t="shared" si="1"/>
        <v>CIVICS AND COMMUNITY ENGAGMENT SEC 7</v>
      </c>
      <c r="F53" s="121"/>
      <c r="G53" s="121"/>
      <c r="H53" s="121"/>
      <c r="I53" s="121"/>
      <c r="J53" s="122"/>
      <c r="K53" s="47" t="str">
        <f t="shared" si="2"/>
        <v>OB - 39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440</v>
      </c>
      <c r="D54" s="13" t="str">
        <f t="shared" si="1"/>
        <v>BSCS</v>
      </c>
      <c r="E54" s="120" t="str">
        <f t="shared" si="1"/>
        <v>CIVICS AND COMMUNITY ENGAGMENT SEC 7</v>
      </c>
      <c r="F54" s="121"/>
      <c r="G54" s="121"/>
      <c r="H54" s="121"/>
      <c r="I54" s="121"/>
      <c r="J54" s="122"/>
      <c r="K54" s="47" t="str">
        <f t="shared" si="2"/>
        <v>OB - 40</v>
      </c>
      <c r="L54" s="123">
        <f t="shared" si="2"/>
        <v>7</v>
      </c>
      <c r="M54" s="124"/>
    </row>
    <row r="55" spans="1:13" s="7" customFormat="1" ht="21" customHeight="1" x14ac:dyDescent="0.2">
      <c r="A55" s="36"/>
      <c r="B55" s="36"/>
      <c r="C55" s="47">
        <f t="shared" si="1"/>
        <v>441</v>
      </c>
      <c r="D55" s="13" t="str">
        <f t="shared" si="1"/>
        <v>BSCS</v>
      </c>
      <c r="E55" s="120" t="str">
        <f t="shared" si="1"/>
        <v>CIVICS AND COMMUNITY ENGAGMENT SEC 8</v>
      </c>
      <c r="F55" s="121"/>
      <c r="G55" s="121"/>
      <c r="H55" s="121"/>
      <c r="I55" s="121"/>
      <c r="J55" s="122"/>
      <c r="K55" s="47" t="str">
        <f t="shared" si="2"/>
        <v>OB - 40</v>
      </c>
      <c r="L55" s="123">
        <f t="shared" si="2"/>
        <v>19</v>
      </c>
      <c r="M55" s="124"/>
    </row>
    <row r="56" spans="1:13" s="7" customFormat="1" ht="21" customHeight="1" x14ac:dyDescent="0.2">
      <c r="A56" s="36"/>
      <c r="B56" s="36"/>
      <c r="C56" s="47">
        <f t="shared" si="1"/>
        <v>442</v>
      </c>
      <c r="D56" s="13" t="str">
        <f t="shared" si="1"/>
        <v>BSCS</v>
      </c>
      <c r="E56" s="120" t="str">
        <f t="shared" si="1"/>
        <v>CIVICS AND COMMUNITY ENGAGMENT SEC 8</v>
      </c>
      <c r="F56" s="121"/>
      <c r="G56" s="121"/>
      <c r="H56" s="121"/>
      <c r="I56" s="121"/>
      <c r="J56" s="122"/>
      <c r="K56" s="47" t="str">
        <f t="shared" si="2"/>
        <v>OB - 41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443</v>
      </c>
      <c r="D57" s="13" t="str">
        <f t="shared" si="1"/>
        <v>BSCS</v>
      </c>
      <c r="E57" s="120" t="str">
        <f t="shared" si="1"/>
        <v>CIVICS AND COMMUNITY ENGAGMENT SEC 8</v>
      </c>
      <c r="F57" s="121"/>
      <c r="G57" s="121"/>
      <c r="H57" s="121"/>
      <c r="I57" s="121"/>
      <c r="J57" s="122"/>
      <c r="K57" s="47" t="str">
        <f t="shared" si="2"/>
        <v>OB - 42</v>
      </c>
      <c r="L57" s="123">
        <f t="shared" si="2"/>
        <v>4</v>
      </c>
      <c r="M57" s="124"/>
    </row>
    <row r="58" spans="1:13" s="7" customFormat="1" ht="21" customHeight="1" x14ac:dyDescent="0.2">
      <c r="A58" s="36"/>
      <c r="B58" s="36"/>
      <c r="C58" s="47">
        <f t="shared" si="1"/>
        <v>444</v>
      </c>
      <c r="D58" s="13" t="str">
        <f t="shared" si="1"/>
        <v>BSCS</v>
      </c>
      <c r="E58" s="120" t="str">
        <f t="shared" si="1"/>
        <v>CIVICS AND COMMUNITY ENGAGMENT SEC 9</v>
      </c>
      <c r="F58" s="121"/>
      <c r="G58" s="121"/>
      <c r="H58" s="121"/>
      <c r="I58" s="121"/>
      <c r="J58" s="122"/>
      <c r="K58" s="47" t="str">
        <f t="shared" si="2"/>
        <v>OB - 42</v>
      </c>
      <c r="L58" s="123">
        <f t="shared" si="2"/>
        <v>22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R</v>
      </c>
      <c r="G7" s="125" t="s">
        <v>122</v>
      </c>
      <c r="H7" s="125"/>
      <c r="I7" s="125"/>
      <c r="J7" s="125"/>
      <c r="K7" s="126" t="str">
        <f>VLOOKUP(B10,OPENING!A2:N280030,8,0)</f>
        <v>OB - 45 - 49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SHEET'!F16</f>
        <v>06 MAY 2024RIII</v>
      </c>
      <c r="B10" s="53" t="str">
        <f>A10&amp;"-"&amp;COUNTIF($A$10:A10,A10)</f>
        <v>06 MAY 2024RIII-1</v>
      </c>
      <c r="C10" s="47">
        <f>IFERROR(VLOOKUP(B10,OPENING!$A$2:$N$31016,2,0),"-")</f>
        <v>445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9</v>
      </c>
      <c r="F10" s="121"/>
      <c r="G10" s="121"/>
      <c r="H10" s="121"/>
      <c r="I10" s="121"/>
      <c r="J10" s="122"/>
      <c r="K10" s="47" t="str">
        <f>IFERROR(VLOOKUP(C10,OPENING!$B$2:$N$280041,11,0),"-")</f>
        <v>OB - 45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2024RIII</v>
      </c>
      <c r="B11" s="53" t="str">
        <f>A11&amp;"-"&amp;COUNTIF($A$10:A11,A11)</f>
        <v>06 MAY 2024RIII-2</v>
      </c>
      <c r="C11" s="47">
        <f>IFERROR(VLOOKUP(B11,OPENING!$A$2:$N$31016,2,0),"-")</f>
        <v>446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9</v>
      </c>
      <c r="F11" s="121"/>
      <c r="G11" s="121"/>
      <c r="H11" s="121"/>
      <c r="I11" s="121"/>
      <c r="J11" s="122"/>
      <c r="K11" s="47" t="str">
        <f>IFERROR(VLOOKUP(C11,OPENING!$B$2:$N$280041,11,0),"-")</f>
        <v>OB - 46</v>
      </c>
      <c r="L11" s="123">
        <f>IFERROR(VLOOKUP(C11,OPENING!$B$2:$N$280041,13,0),"-")</f>
        <v>5</v>
      </c>
      <c r="M11" s="124"/>
    </row>
    <row r="12" spans="1:13" s="7" customFormat="1" ht="21" customHeight="1" x14ac:dyDescent="0.2">
      <c r="A12" s="19" t="str">
        <f t="shared" ref="A12:A33" si="0">+A11</f>
        <v>06 MAY 2024RIII</v>
      </c>
      <c r="B12" s="53" t="str">
        <f>A12&amp;"-"&amp;COUNTIF($A$10:A12,A12)</f>
        <v>06 MAY 2024RIII-3</v>
      </c>
      <c r="C12" s="47">
        <f>IFERROR(VLOOKUP(B12,OPENING!$A$2:$N$31016,2,0),"-")</f>
        <v>447</v>
      </c>
      <c r="D12" s="13" t="str">
        <f>IFERROR(VLOOKUP(C12,OPENING!$B$2:$N$280041,3,0),"-")</f>
        <v>BSCS</v>
      </c>
      <c r="E12" s="120" t="str">
        <f>IFERROR(VLOOKUP(C12,OPENING!$B$2:$N$280041,6,0),"-")</f>
        <v>CIVICS AND COMMUNITY ENGAGMENT SEC 10</v>
      </c>
      <c r="F12" s="121"/>
      <c r="G12" s="121"/>
      <c r="H12" s="121"/>
      <c r="I12" s="121"/>
      <c r="J12" s="122"/>
      <c r="K12" s="47" t="str">
        <f>IFERROR(VLOOKUP(C12,OPENING!$B$2:$N$280041,11,0),"-")</f>
        <v>OB - 46</v>
      </c>
      <c r="L12" s="123">
        <f>IFERROR(VLOOKUP(C12,OPENING!$B$2:$N$280041,13,0),"-")</f>
        <v>21</v>
      </c>
      <c r="M12" s="124"/>
    </row>
    <row r="13" spans="1:13" s="7" customFormat="1" ht="21" customHeight="1" x14ac:dyDescent="0.2">
      <c r="A13" s="19" t="str">
        <f t="shared" si="0"/>
        <v>06 MAY 2024RIII</v>
      </c>
      <c r="B13" s="53" t="str">
        <f>A13&amp;"-"&amp;COUNTIF($A$10:A13,A13)</f>
        <v>06 MAY 2024RIII-4</v>
      </c>
      <c r="C13" s="47">
        <f>IFERROR(VLOOKUP(B13,OPENING!$A$2:$N$31016,2,0),"-")</f>
        <v>448</v>
      </c>
      <c r="D13" s="13" t="str">
        <f>IFERROR(VLOOKUP(C13,OPENING!$B$2:$N$280041,3,0),"-")</f>
        <v>BSCS</v>
      </c>
      <c r="E13" s="120" t="str">
        <f>IFERROR(VLOOKUP(C13,OPENING!$B$2:$N$280041,6,0),"-")</f>
        <v>CIVICS AND COMMUNITY ENGAGMENT SEC 10</v>
      </c>
      <c r="F13" s="121"/>
      <c r="G13" s="121"/>
      <c r="H13" s="121"/>
      <c r="I13" s="121"/>
      <c r="J13" s="122"/>
      <c r="K13" s="47" t="str">
        <f>IFERROR(VLOOKUP(C13,OPENING!$B$2:$N$280041,11,0),"-")</f>
        <v>OB - 47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2024RIII</v>
      </c>
      <c r="B14" s="53" t="str">
        <f>A14&amp;"-"&amp;COUNTIF($A$10:A14,A14)</f>
        <v>06 MAY 2024RIII-5</v>
      </c>
      <c r="C14" s="47">
        <f>IFERROR(VLOOKUP(B14,OPENING!$A$2:$N$31016,2,0),"-")</f>
        <v>449</v>
      </c>
      <c r="D14" s="13" t="str">
        <f>IFERROR(VLOOKUP(C14,OPENING!$B$2:$N$280041,3,0),"-")</f>
        <v>BSCS</v>
      </c>
      <c r="E14" s="120" t="str">
        <f>IFERROR(VLOOKUP(C14,OPENING!$B$2:$N$280041,6,0),"-")</f>
        <v>CIVICS AND COMMUNITY ENGAGMENT SEC 10</v>
      </c>
      <c r="F14" s="121"/>
      <c r="G14" s="121"/>
      <c r="H14" s="121"/>
      <c r="I14" s="121"/>
      <c r="J14" s="122"/>
      <c r="K14" s="47" t="str">
        <f>IFERROR(VLOOKUP(C14,OPENING!$B$2:$N$280041,11,0),"-")</f>
        <v>OB - 48</v>
      </c>
      <c r="L14" s="123">
        <f>IFERROR(VLOOKUP(C14,OPENING!$B$2:$N$280041,13,0),"-")</f>
        <v>3</v>
      </c>
      <c r="M14" s="124"/>
    </row>
    <row r="15" spans="1:13" s="7" customFormat="1" ht="21" customHeight="1" x14ac:dyDescent="0.2">
      <c r="A15" s="19" t="str">
        <f t="shared" si="0"/>
        <v>06 MAY 2024RIII</v>
      </c>
      <c r="B15" s="53" t="str">
        <f>A15&amp;"-"&amp;COUNTIF($A$10:A15,A15)</f>
        <v>06 MAY 2024RIII-6</v>
      </c>
      <c r="C15" s="47">
        <f>IFERROR(VLOOKUP(B15,OPENING!$A$2:$N$31016,2,0),"-")</f>
        <v>450</v>
      </c>
      <c r="D15" s="13" t="str">
        <f>IFERROR(VLOOKUP(C15,OPENING!$B$2:$N$280041,3,0),"-")</f>
        <v>BSCS</v>
      </c>
      <c r="E15" s="120" t="str">
        <f>IFERROR(VLOOKUP(C15,OPENING!$B$2:$N$280041,6,0),"-")</f>
        <v>CIVICS AND COMMUNITY ENGAGMENT SEC 11</v>
      </c>
      <c r="F15" s="121"/>
      <c r="G15" s="121"/>
      <c r="H15" s="121"/>
      <c r="I15" s="121"/>
      <c r="J15" s="122"/>
      <c r="K15" s="47" t="str">
        <f>IFERROR(VLOOKUP(C15,OPENING!$B$2:$N$280041,11,0),"-")</f>
        <v>OB - 48</v>
      </c>
      <c r="L15" s="123">
        <f>IFERROR(VLOOKUP(C15,OPENING!$B$2:$N$280041,13,0),"-")</f>
        <v>23</v>
      </c>
      <c r="M15" s="124"/>
    </row>
    <row r="16" spans="1:13" s="7" customFormat="1" ht="21" customHeight="1" x14ac:dyDescent="0.2">
      <c r="A16" s="19" t="str">
        <f t="shared" si="0"/>
        <v>06 MAY 2024RIII</v>
      </c>
      <c r="B16" s="53" t="str">
        <f>A16&amp;"-"&amp;COUNTIF($A$10:A16,A16)</f>
        <v>06 MAY 2024RIII-7</v>
      </c>
      <c r="C16" s="47">
        <f>IFERROR(VLOOKUP(B16,OPENING!$A$2:$N$31016,2,0),"-")</f>
        <v>451</v>
      </c>
      <c r="D16" s="13" t="str">
        <f>IFERROR(VLOOKUP(C16,OPENING!$B$2:$N$280041,3,0),"-")</f>
        <v>BSCS</v>
      </c>
      <c r="E16" s="120" t="str">
        <f>IFERROR(VLOOKUP(C16,OPENING!$B$2:$N$280041,6,0),"-")</f>
        <v>CIVICS AND COMMUNITY ENGAGMENT SEC 11</v>
      </c>
      <c r="F16" s="121"/>
      <c r="G16" s="121"/>
      <c r="H16" s="121"/>
      <c r="I16" s="121"/>
      <c r="J16" s="122"/>
      <c r="K16" s="47" t="str">
        <f>IFERROR(VLOOKUP(C16,OPENING!$B$2:$N$280041,11,0),"-")</f>
        <v>OB - 49</v>
      </c>
      <c r="L16" s="123">
        <f>IFERROR(VLOOKUP(C16,OPENING!$B$2:$N$280041,13,0),"-")</f>
        <v>21</v>
      </c>
      <c r="M16" s="124"/>
    </row>
    <row r="17" spans="1:13" s="7" customFormat="1" ht="21" customHeight="1" x14ac:dyDescent="0.2">
      <c r="A17" s="19" t="str">
        <f t="shared" si="0"/>
        <v>06 MAY 2024RIII</v>
      </c>
      <c r="B17" s="53" t="str">
        <f>A17&amp;"-"&amp;COUNTIF($A$10:A17,A17)</f>
        <v>06 MAY 2024RIII-8</v>
      </c>
      <c r="C17" s="47">
        <f>IFERROR(VLOOKUP(B17,OPENING!$A$2:$N$31016,2,0),"-")</f>
        <v>452</v>
      </c>
      <c r="D17" s="13" t="str">
        <f>IFERROR(VLOOKUP(C17,OPENING!$B$2:$N$280041,3,0),"-")</f>
        <v>BSCS</v>
      </c>
      <c r="E17" s="120" t="str">
        <f>IFERROR(VLOOKUP(C17,OPENING!$B$2:$N$280041,6,0),"-")</f>
        <v>CIVICS AND COMMUNITY ENGAGMENT SEC 12</v>
      </c>
      <c r="F17" s="121"/>
      <c r="G17" s="121"/>
      <c r="H17" s="121"/>
      <c r="I17" s="121"/>
      <c r="J17" s="122"/>
      <c r="K17" s="47" t="str">
        <f>IFERROR(VLOOKUP(C17,OPENING!$B$2:$N$280041,11,0),"-")</f>
        <v>OB - 49</v>
      </c>
      <c r="L17" s="123">
        <f>IFERROR(VLOOKUP(C17,OPENING!$B$2:$N$280041,13,0),"-")</f>
        <v>5</v>
      </c>
      <c r="M17" s="124"/>
    </row>
    <row r="18" spans="1:13" s="7" customFormat="1" ht="21" customHeight="1" x14ac:dyDescent="0.2">
      <c r="A18" s="19" t="str">
        <f t="shared" si="0"/>
        <v>06 MAY 2024RIII</v>
      </c>
      <c r="B18" s="53" t="str">
        <f>A18&amp;"-"&amp;COUNTIF($A$10:A18,A18)</f>
        <v>06 MAY 2024RIII-9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2024RIII</v>
      </c>
      <c r="B19" s="53" t="str">
        <f>A19&amp;"-"&amp;COUNTIF($A$10:A19,A19)</f>
        <v>06 MAY 2024RIII-10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2024RIII</v>
      </c>
      <c r="B20" s="53" t="str">
        <f>A20&amp;"-"&amp;COUNTIF($A$10:A20,A20)</f>
        <v>06 MAY 2024RIII-11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2024RIII</v>
      </c>
      <c r="B21" s="53" t="str">
        <f>A21&amp;"-"&amp;COUNTIF($A$10:A21,A21)</f>
        <v>06 MAY 2024RIII-12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2024RIII</v>
      </c>
      <c r="B22" s="53" t="str">
        <f>A22&amp;"-"&amp;COUNTIF($A$10:A22,A22)</f>
        <v>06 MAY 2024RIII-13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2024RIII</v>
      </c>
      <c r="B23" s="53" t="str">
        <f>A23&amp;"-"&amp;COUNTIF($A$10:A23,A23)</f>
        <v>06 MAY 2024RIII-14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2024RIII</v>
      </c>
      <c r="B24" s="53" t="str">
        <f>A24&amp;"-"&amp;COUNTIF($A$10:A24,A24)</f>
        <v>06 MAY 2024RIII-15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2024RIII</v>
      </c>
      <c r="B25" s="53" t="str">
        <f>A25&amp;"-"&amp;COUNTIF($A$10:A25,A25)</f>
        <v>06 MAY 2024RIII-16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2024RIII</v>
      </c>
      <c r="B26" s="53" t="str">
        <f>A26&amp;"-"&amp;COUNTIF($A$10:A26,A26)</f>
        <v>06 MAY 2024RIII-17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2024RIII</v>
      </c>
      <c r="B27" s="53" t="str">
        <f>A27&amp;"-"&amp;COUNTIF($A$10:A27,A27)</f>
        <v>06 MAY 2024RIII-18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2024RIII</v>
      </c>
      <c r="B28" s="53" t="str">
        <f>A28&amp;"-"&amp;COUNTIF($A$10:A28,A28)</f>
        <v>06 MAY 2024RIII-19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2024RIII</v>
      </c>
      <c r="B29" s="53" t="str">
        <f>A29&amp;"-"&amp;COUNTIF($A$10:A29,A29)</f>
        <v>06 MAY 2024RIII-20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2024RIII</v>
      </c>
      <c r="B30" s="53" t="str">
        <f>A30&amp;"-"&amp;COUNTIF($A$10:A30,A30)</f>
        <v>06 MAY 2024RIII-21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2024RIII</v>
      </c>
      <c r="B31" s="53" t="str">
        <f>A31&amp;"-"&amp;COUNTIF($A$10:A31,A31)</f>
        <v>06 MAY 2024RIII-22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2024RIII</v>
      </c>
      <c r="B32" s="53" t="str">
        <f>A32&amp;"-"&amp;COUNTIF($A$10:A32,A32)</f>
        <v>06 MAY 2024RIII-23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2024RIII</v>
      </c>
      <c r="B33" s="53" t="str">
        <f>A33&amp;"-"&amp;COUNTIF($A$10:A33,A33)</f>
        <v>06 MAY 2024RIII-24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SHEET'!B16</f>
        <v>56</v>
      </c>
      <c r="D39" s="68" t="str">
        <f>CONCATENATE(A39, " ", B39)</f>
        <v>SERIAL NO. 56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R</v>
      </c>
      <c r="G48" s="125" t="s">
        <v>122</v>
      </c>
      <c r="H48" s="125"/>
      <c r="I48" s="125"/>
      <c r="J48" s="125"/>
      <c r="K48" s="126" t="str">
        <f>+K7</f>
        <v>OB - 45 - 49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445</v>
      </c>
      <c r="D51" s="13" t="str">
        <f>+D10</f>
        <v>BSCS</v>
      </c>
      <c r="E51" s="120" t="str">
        <f>+E10</f>
        <v>CIVICS AND COMMUNITY ENGAGMENT SEC 9</v>
      </c>
      <c r="F51" s="121"/>
      <c r="G51" s="121"/>
      <c r="H51" s="121"/>
      <c r="I51" s="121"/>
      <c r="J51" s="122"/>
      <c r="K51" s="47" t="str">
        <f>+K10</f>
        <v>OB - 45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446</v>
      </c>
      <c r="D52" s="13" t="str">
        <f t="shared" si="1"/>
        <v>BSCS</v>
      </c>
      <c r="E52" s="120" t="str">
        <f t="shared" si="1"/>
        <v>CIVICS AND COMMUNITY ENGAGMENT SEC 9</v>
      </c>
      <c r="F52" s="121"/>
      <c r="G52" s="121"/>
      <c r="H52" s="121"/>
      <c r="I52" s="121"/>
      <c r="J52" s="122"/>
      <c r="K52" s="47" t="str">
        <f t="shared" ref="K52:L67" si="2">+K11</f>
        <v>OB - 46</v>
      </c>
      <c r="L52" s="123">
        <f t="shared" si="2"/>
        <v>5</v>
      </c>
      <c r="M52" s="124"/>
    </row>
    <row r="53" spans="1:13" s="7" customFormat="1" ht="21" customHeight="1" x14ac:dyDescent="0.2">
      <c r="A53" s="36"/>
      <c r="B53" s="36"/>
      <c r="C53" s="47">
        <f t="shared" si="1"/>
        <v>447</v>
      </c>
      <c r="D53" s="13" t="str">
        <f t="shared" si="1"/>
        <v>BSCS</v>
      </c>
      <c r="E53" s="120" t="str">
        <f t="shared" si="1"/>
        <v>CIVICS AND COMMUNITY ENGAGMENT SEC 10</v>
      </c>
      <c r="F53" s="121"/>
      <c r="G53" s="121"/>
      <c r="H53" s="121"/>
      <c r="I53" s="121"/>
      <c r="J53" s="122"/>
      <c r="K53" s="47" t="str">
        <f t="shared" si="2"/>
        <v>OB - 46</v>
      </c>
      <c r="L53" s="123">
        <f t="shared" si="2"/>
        <v>21</v>
      </c>
      <c r="M53" s="124"/>
    </row>
    <row r="54" spans="1:13" s="7" customFormat="1" ht="21" customHeight="1" x14ac:dyDescent="0.2">
      <c r="A54" s="36"/>
      <c r="B54" s="36"/>
      <c r="C54" s="47">
        <f t="shared" si="1"/>
        <v>448</v>
      </c>
      <c r="D54" s="13" t="str">
        <f t="shared" si="1"/>
        <v>BSCS</v>
      </c>
      <c r="E54" s="120" t="str">
        <f t="shared" si="1"/>
        <v>CIVICS AND COMMUNITY ENGAGMENT SEC 10</v>
      </c>
      <c r="F54" s="121"/>
      <c r="G54" s="121"/>
      <c r="H54" s="121"/>
      <c r="I54" s="121"/>
      <c r="J54" s="122"/>
      <c r="K54" s="47" t="str">
        <f t="shared" si="2"/>
        <v>OB - 47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449</v>
      </c>
      <c r="D55" s="13" t="str">
        <f t="shared" si="1"/>
        <v>BSCS</v>
      </c>
      <c r="E55" s="120" t="str">
        <f t="shared" si="1"/>
        <v>CIVICS AND COMMUNITY ENGAGMENT SEC 10</v>
      </c>
      <c r="F55" s="121"/>
      <c r="G55" s="121"/>
      <c r="H55" s="121"/>
      <c r="I55" s="121"/>
      <c r="J55" s="122"/>
      <c r="K55" s="47" t="str">
        <f t="shared" si="2"/>
        <v>OB - 48</v>
      </c>
      <c r="L55" s="123">
        <f t="shared" si="2"/>
        <v>3</v>
      </c>
      <c r="M55" s="124"/>
    </row>
    <row r="56" spans="1:13" s="7" customFormat="1" ht="21" customHeight="1" x14ac:dyDescent="0.2">
      <c r="A56" s="36"/>
      <c r="B56" s="36"/>
      <c r="C56" s="47">
        <f t="shared" si="1"/>
        <v>450</v>
      </c>
      <c r="D56" s="13" t="str">
        <f t="shared" si="1"/>
        <v>BSCS</v>
      </c>
      <c r="E56" s="120" t="str">
        <f t="shared" si="1"/>
        <v>CIVICS AND COMMUNITY ENGAGMENT SEC 11</v>
      </c>
      <c r="F56" s="121"/>
      <c r="G56" s="121"/>
      <c r="H56" s="121"/>
      <c r="I56" s="121"/>
      <c r="J56" s="122"/>
      <c r="K56" s="47" t="str">
        <f t="shared" si="2"/>
        <v>OB - 48</v>
      </c>
      <c r="L56" s="123">
        <f t="shared" si="2"/>
        <v>23</v>
      </c>
      <c r="M56" s="124"/>
    </row>
    <row r="57" spans="1:13" s="7" customFormat="1" ht="21" customHeight="1" x14ac:dyDescent="0.2">
      <c r="A57" s="36"/>
      <c r="B57" s="36"/>
      <c r="C57" s="47">
        <f t="shared" si="1"/>
        <v>451</v>
      </c>
      <c r="D57" s="13" t="str">
        <f t="shared" si="1"/>
        <v>BSCS</v>
      </c>
      <c r="E57" s="120" t="str">
        <f t="shared" si="1"/>
        <v>CIVICS AND COMMUNITY ENGAGMENT SEC 11</v>
      </c>
      <c r="F57" s="121"/>
      <c r="G57" s="121"/>
      <c r="H57" s="121"/>
      <c r="I57" s="121"/>
      <c r="J57" s="122"/>
      <c r="K57" s="47" t="str">
        <f t="shared" si="2"/>
        <v>OB - 49</v>
      </c>
      <c r="L57" s="123">
        <f t="shared" si="2"/>
        <v>21</v>
      </c>
      <c r="M57" s="124"/>
    </row>
    <row r="58" spans="1:13" s="7" customFormat="1" ht="21" customHeight="1" x14ac:dyDescent="0.2">
      <c r="A58" s="36"/>
      <c r="B58" s="36"/>
      <c r="C58" s="47">
        <f t="shared" si="1"/>
        <v>452</v>
      </c>
      <c r="D58" s="13" t="str">
        <f t="shared" si="1"/>
        <v>BSCS</v>
      </c>
      <c r="E58" s="120" t="str">
        <f t="shared" si="1"/>
        <v>CIVICS AND COMMUNITY ENGAGMENT SEC 12</v>
      </c>
      <c r="F58" s="121"/>
      <c r="G58" s="121"/>
      <c r="H58" s="121"/>
      <c r="I58" s="121"/>
      <c r="J58" s="122"/>
      <c r="K58" s="47" t="str">
        <f t="shared" si="2"/>
        <v>OB - 49</v>
      </c>
      <c r="L58" s="123">
        <f t="shared" si="2"/>
        <v>5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S</v>
      </c>
      <c r="G7" s="125" t="s">
        <v>122</v>
      </c>
      <c r="H7" s="125"/>
      <c r="I7" s="125"/>
      <c r="J7" s="125"/>
      <c r="K7" s="126" t="str">
        <f>VLOOKUP(B10,OPENING!A2:N280030,8,0)</f>
        <v>NB - SEMINAR - 1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SHEET'!F17</f>
        <v>06 MAY 2024SIII</v>
      </c>
      <c r="B10" s="53" t="str">
        <f>A10&amp;"-"&amp;COUNTIF($A$10:A10,A10)</f>
        <v>06 MAY 2024SIII-1</v>
      </c>
      <c r="C10" s="47">
        <f>IFERROR(VLOOKUP(B10,OPENING!$A$2:$N$31016,2,0),"-")</f>
        <v>403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12</v>
      </c>
      <c r="F10" s="121"/>
      <c r="G10" s="121"/>
      <c r="H10" s="121"/>
      <c r="I10" s="121"/>
      <c r="J10" s="122"/>
      <c r="K10" s="47" t="str">
        <f>IFERROR(VLOOKUP(C10,OPENING!$B$2:$N$280041,11,0),"-")</f>
        <v>NB - SEMINAR - I</v>
      </c>
      <c r="L10" s="123">
        <f>IFERROR(VLOOKUP(C10,OPENING!$B$2:$N$280041,13,0),"-")</f>
        <v>38</v>
      </c>
      <c r="M10" s="124"/>
    </row>
    <row r="11" spans="1:13" s="7" customFormat="1" ht="21" customHeight="1" x14ac:dyDescent="0.2">
      <c r="A11" s="19" t="str">
        <f>+A10</f>
        <v>06 MAY 2024SIII</v>
      </c>
      <c r="B11" s="53" t="str">
        <f>A11&amp;"-"&amp;COUNTIF($A$10:A11,A11)</f>
        <v>06 MAY 2024SIII-2</v>
      </c>
      <c r="C11" s="47">
        <f>IFERROR(VLOOKUP(B11,OPENING!$A$2:$N$31016,2,0),"-")</f>
        <v>404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13</v>
      </c>
      <c r="F11" s="121"/>
      <c r="G11" s="121"/>
      <c r="H11" s="121"/>
      <c r="I11" s="121"/>
      <c r="J11" s="122"/>
      <c r="K11" s="47" t="str">
        <f>IFERROR(VLOOKUP(C11,OPENING!$B$2:$N$280041,11,0),"-")</f>
        <v>NB - SEMINAR - I</v>
      </c>
      <c r="L11" s="123">
        <f>IFERROR(VLOOKUP(C11,OPENING!$B$2:$N$280041,13,0),"-")</f>
        <v>10</v>
      </c>
      <c r="M11" s="124"/>
    </row>
    <row r="12" spans="1:13" s="7" customFormat="1" ht="21" customHeight="1" x14ac:dyDescent="0.2">
      <c r="A12" s="19" t="str">
        <f t="shared" ref="A12:A33" si="0">+A11</f>
        <v>06 MAY 2024SIII</v>
      </c>
      <c r="B12" s="53" t="str">
        <f>A12&amp;"-"&amp;COUNTIF($A$10:A12,A12)</f>
        <v>06 MAY 2024SIII-3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0" t="str">
        <f>IFERROR(VLOOKUP(C12,OPENING!$B$2:$N$280041,6,0),"-")</f>
        <v>-</v>
      </c>
      <c r="F12" s="121"/>
      <c r="G12" s="121"/>
      <c r="H12" s="121"/>
      <c r="I12" s="121"/>
      <c r="J12" s="122"/>
      <c r="K12" s="47" t="str">
        <f>IFERROR(VLOOKUP(C12,OPENING!$B$2:$N$280041,11,0),"-")</f>
        <v>-</v>
      </c>
      <c r="L12" s="123" t="str">
        <f>IFERROR(VLOOKUP(C12,OPENING!$B$2:$N$280041,13,0),"-")</f>
        <v>-</v>
      </c>
      <c r="M12" s="124"/>
    </row>
    <row r="13" spans="1:13" s="7" customFormat="1" ht="21" customHeight="1" x14ac:dyDescent="0.2">
      <c r="A13" s="19" t="str">
        <f t="shared" si="0"/>
        <v>06 MAY 2024SIII</v>
      </c>
      <c r="B13" s="53" t="str">
        <f>A13&amp;"-"&amp;COUNTIF($A$10:A13,A13)</f>
        <v>06 MAY 2024SIII-4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2024SIII</v>
      </c>
      <c r="B14" s="53" t="str">
        <f>A14&amp;"-"&amp;COUNTIF($A$10:A14,A14)</f>
        <v>06 MAY 2024SIII-5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2024SIII</v>
      </c>
      <c r="B15" s="53" t="str">
        <f>A15&amp;"-"&amp;COUNTIF($A$10:A15,A15)</f>
        <v>06 MAY 2024SIII-6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2024SIII</v>
      </c>
      <c r="B16" s="53" t="str">
        <f>A16&amp;"-"&amp;COUNTIF($A$10:A16,A16)</f>
        <v>06 MAY 2024SIII-7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2024SIII</v>
      </c>
      <c r="B17" s="53" t="str">
        <f>A17&amp;"-"&amp;COUNTIF($A$10:A17,A17)</f>
        <v>06 MAY 2024SIII-8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2024SIII</v>
      </c>
      <c r="B18" s="53" t="str">
        <f>A18&amp;"-"&amp;COUNTIF($A$10:A18,A18)</f>
        <v>06 MAY 2024SIII-9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2024SIII</v>
      </c>
      <c r="B19" s="53" t="str">
        <f>A19&amp;"-"&amp;COUNTIF($A$10:A19,A19)</f>
        <v>06 MAY 2024SIII-10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2024SIII</v>
      </c>
      <c r="B20" s="53" t="str">
        <f>A20&amp;"-"&amp;COUNTIF($A$10:A20,A20)</f>
        <v>06 MAY 2024SIII-11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2024SIII</v>
      </c>
      <c r="B21" s="53" t="str">
        <f>A21&amp;"-"&amp;COUNTIF($A$10:A21,A21)</f>
        <v>06 MAY 2024SIII-12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2024SIII</v>
      </c>
      <c r="B22" s="53" t="str">
        <f>A22&amp;"-"&amp;COUNTIF($A$10:A22,A22)</f>
        <v>06 MAY 2024SIII-13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2024SIII</v>
      </c>
      <c r="B23" s="53" t="str">
        <f>A23&amp;"-"&amp;COUNTIF($A$10:A23,A23)</f>
        <v>06 MAY 2024SIII-14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2024SIII</v>
      </c>
      <c r="B24" s="53" t="str">
        <f>A24&amp;"-"&amp;COUNTIF($A$10:A24,A24)</f>
        <v>06 MAY 2024SIII-15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2024SIII</v>
      </c>
      <c r="B25" s="53" t="str">
        <f>A25&amp;"-"&amp;COUNTIF($A$10:A25,A25)</f>
        <v>06 MAY 2024SIII-16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2024SIII</v>
      </c>
      <c r="B26" s="53" t="str">
        <f>A26&amp;"-"&amp;COUNTIF($A$10:A26,A26)</f>
        <v>06 MAY 2024SIII-17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2024SIII</v>
      </c>
      <c r="B27" s="53" t="str">
        <f>A27&amp;"-"&amp;COUNTIF($A$10:A27,A27)</f>
        <v>06 MAY 2024SIII-18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2024SIII</v>
      </c>
      <c r="B28" s="53" t="str">
        <f>A28&amp;"-"&amp;COUNTIF($A$10:A28,A28)</f>
        <v>06 MAY 2024SIII-19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2024SIII</v>
      </c>
      <c r="B29" s="53" t="str">
        <f>A29&amp;"-"&amp;COUNTIF($A$10:A29,A29)</f>
        <v>06 MAY 2024SIII-20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2024SIII</v>
      </c>
      <c r="B30" s="53" t="str">
        <f>A30&amp;"-"&amp;COUNTIF($A$10:A30,A30)</f>
        <v>06 MAY 2024SIII-21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2024SIII</v>
      </c>
      <c r="B31" s="53" t="str">
        <f>A31&amp;"-"&amp;COUNTIF($A$10:A31,A31)</f>
        <v>06 MAY 2024SIII-22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2024SIII</v>
      </c>
      <c r="B32" s="53" t="str">
        <f>A32&amp;"-"&amp;COUNTIF($A$10:A32,A32)</f>
        <v>06 MAY 2024SIII-23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2024SIII</v>
      </c>
      <c r="B33" s="53" t="str">
        <f>A33&amp;"-"&amp;COUNTIF($A$10:A33,A33)</f>
        <v>06 MAY 2024SIII-24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48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SHEET'!B17</f>
        <v>57</v>
      </c>
      <c r="D39" s="68" t="str">
        <f>CONCATENATE(A39, " ", B39)</f>
        <v>SERIAL NO. 57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S</v>
      </c>
      <c r="G48" s="125" t="s">
        <v>122</v>
      </c>
      <c r="H48" s="125"/>
      <c r="I48" s="125"/>
      <c r="J48" s="125"/>
      <c r="K48" s="126" t="str">
        <f>+K7</f>
        <v>NB - SEMINAR - 1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403</v>
      </c>
      <c r="D51" s="13" t="str">
        <f>+D10</f>
        <v>BSCS</v>
      </c>
      <c r="E51" s="120" t="str">
        <f>+E10</f>
        <v>CIVICS AND COMMUNITY ENGAGMENT SEC 12</v>
      </c>
      <c r="F51" s="121"/>
      <c r="G51" s="121"/>
      <c r="H51" s="121"/>
      <c r="I51" s="121"/>
      <c r="J51" s="122"/>
      <c r="K51" s="47" t="str">
        <f>+K10</f>
        <v>NB - SEMINAR - I</v>
      </c>
      <c r="L51" s="123">
        <f>+L10</f>
        <v>38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404</v>
      </c>
      <c r="D52" s="13" t="str">
        <f t="shared" si="1"/>
        <v>BSCS</v>
      </c>
      <c r="E52" s="120" t="str">
        <f t="shared" si="1"/>
        <v>CIVICS AND COMMUNITY ENGAGMENT SEC 13</v>
      </c>
      <c r="F52" s="121"/>
      <c r="G52" s="121"/>
      <c r="H52" s="121"/>
      <c r="I52" s="121"/>
      <c r="J52" s="122"/>
      <c r="K52" s="47" t="str">
        <f t="shared" ref="K52:L67" si="2">+K11</f>
        <v>NB - SEMINAR - I</v>
      </c>
      <c r="L52" s="123">
        <f t="shared" si="2"/>
        <v>10</v>
      </c>
      <c r="M52" s="124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0" t="str">
        <f t="shared" si="1"/>
        <v>-</v>
      </c>
      <c r="F53" s="121"/>
      <c r="G53" s="121"/>
      <c r="H53" s="121"/>
      <c r="I53" s="121"/>
      <c r="J53" s="122"/>
      <c r="K53" s="47" t="str">
        <f t="shared" si="2"/>
        <v>-</v>
      </c>
      <c r="L53" s="123" t="str">
        <f t="shared" si="2"/>
        <v>-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48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view="pageBreakPreview" zoomScaleSheetLayoutView="100" workbookViewId="0">
      <selection activeCell="B3" sqref="B3"/>
    </sheetView>
  </sheetViews>
  <sheetFormatPr defaultColWidth="9.140625"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20</v>
      </c>
      <c r="H1" s="112"/>
      <c r="I1" s="112"/>
      <c r="J1" s="112"/>
      <c r="K1" s="113"/>
    </row>
    <row r="2" spans="1:12" ht="20.100000000000001" customHeight="1" x14ac:dyDescent="0.25">
      <c r="B2" s="49">
        <v>42</v>
      </c>
      <c r="C2" s="44" t="str">
        <f>IFERROR(VLOOKUP(B2,$H$3:$K$650,2,0),"-")</f>
        <v>06 MAY 2024</v>
      </c>
      <c r="D2" s="44" t="str">
        <f>IFERROR(VLOOKUP(B2,$H$3:$K$650,4,0),"-")</f>
        <v>III</v>
      </c>
      <c r="E2" s="44" t="str">
        <f>IFERROR(VLOOKUP(B2,$H$3:$K$650,3,0),"-")</f>
        <v>A</v>
      </c>
      <c r="F2" s="44" t="str">
        <f>+C2&amp;E2&amp;D2</f>
        <v>06 MAY 2024AIII</v>
      </c>
      <c r="G2" s="77">
        <f>COUNTIF(OPENING!$I$2:$I$300000,'ENTRY SHEET'!F2)</f>
        <v>12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43</v>
      </c>
      <c r="C3" s="44" t="str">
        <f t="shared" ref="C3:C21" si="0">IFERROR(VLOOKUP(B3,$H$3:$K$650,2,0),"-")</f>
        <v>06 MAY 2024</v>
      </c>
      <c r="D3" s="44" t="str">
        <f t="shared" ref="D3:D21" si="1">IFERROR(VLOOKUP(B3,$H$3:$K$650,4,0),"-")</f>
        <v>III</v>
      </c>
      <c r="E3" s="44" t="str">
        <f t="shared" ref="E3:E21" si="2">IFERROR(VLOOKUP(B3,$H$3:$K$650,3,0),"-")</f>
        <v>C</v>
      </c>
      <c r="F3" s="44" t="str">
        <f t="shared" ref="F3:F21" si="3">+C3&amp;E3&amp;D3</f>
        <v>06 MAY 2024CIII</v>
      </c>
      <c r="G3" s="77">
        <f>COUNTIF(OPENING!$I$2:$I$300000,'ENTRY SHEET'!F3)</f>
        <v>20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25">
      <c r="B4" s="52">
        <f t="shared" ref="B4:B21" si="4">+B3+1</f>
        <v>44</v>
      </c>
      <c r="C4" s="44" t="str">
        <f t="shared" si="0"/>
        <v>06 MAY 2024</v>
      </c>
      <c r="D4" s="44" t="str">
        <f t="shared" si="1"/>
        <v>III</v>
      </c>
      <c r="E4" s="44" t="str">
        <f t="shared" si="2"/>
        <v>D</v>
      </c>
      <c r="F4" s="44" t="str">
        <f t="shared" si="3"/>
        <v>06 MAY 2024DIII</v>
      </c>
      <c r="G4" s="77">
        <f>COUNTIF(OPENING!$I$2:$I$300000,'ENTRY SHEET'!F4)</f>
        <v>18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25">
      <c r="B5" s="52">
        <f t="shared" si="4"/>
        <v>45</v>
      </c>
      <c r="C5" s="44" t="str">
        <f t="shared" si="0"/>
        <v>06 MAY 2024</v>
      </c>
      <c r="D5" s="44" t="str">
        <f t="shared" si="1"/>
        <v>III</v>
      </c>
      <c r="E5" s="44" t="str">
        <f t="shared" si="2"/>
        <v>E</v>
      </c>
      <c r="F5" s="44" t="str">
        <f t="shared" si="3"/>
        <v>06 MAY 2024EIII</v>
      </c>
      <c r="G5" s="77">
        <f>COUNTIF(OPENING!$I$2:$I$300000,'ENTRY SHEET'!F5)</f>
        <v>4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25">
      <c r="B6" s="52">
        <f t="shared" si="4"/>
        <v>46</v>
      </c>
      <c r="C6" s="44" t="str">
        <f t="shared" si="0"/>
        <v>06 MAY 2024</v>
      </c>
      <c r="D6" s="44" t="str">
        <f t="shared" si="1"/>
        <v>III</v>
      </c>
      <c r="E6" s="44" t="str">
        <f t="shared" si="2"/>
        <v>F</v>
      </c>
      <c r="F6" s="44" t="str">
        <f t="shared" si="3"/>
        <v>06 MAY 2024FIII</v>
      </c>
      <c r="G6" s="77">
        <f>COUNTIF(OPENING!$I$2:$I$300000,'ENTRY SHEET'!F6)</f>
        <v>9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25">
      <c r="B7" s="52">
        <f t="shared" si="4"/>
        <v>47</v>
      </c>
      <c r="C7" s="44" t="str">
        <f t="shared" si="0"/>
        <v>06 MAY 2024</v>
      </c>
      <c r="D7" s="44" t="str">
        <f t="shared" si="1"/>
        <v>III</v>
      </c>
      <c r="E7" s="44" t="str">
        <f t="shared" si="2"/>
        <v>G</v>
      </c>
      <c r="F7" s="44" t="str">
        <f t="shared" si="3"/>
        <v>06 MAY 2024GIII</v>
      </c>
      <c r="G7" s="77">
        <f>COUNTIF(OPENING!$I$2:$I$300000,'ENTRY SHEET'!F7)</f>
        <v>11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25">
      <c r="B8" s="52">
        <f t="shared" si="4"/>
        <v>48</v>
      </c>
      <c r="C8" s="44" t="str">
        <f t="shared" si="0"/>
        <v>06 MAY 2024</v>
      </c>
      <c r="D8" s="44" t="str">
        <f t="shared" si="1"/>
        <v>III</v>
      </c>
      <c r="E8" s="44" t="str">
        <f t="shared" si="2"/>
        <v>H</v>
      </c>
      <c r="F8" s="44" t="str">
        <f t="shared" si="3"/>
        <v>06 MAY 2024HIII</v>
      </c>
      <c r="G8" s="77">
        <f>COUNTIF(OPENING!$I$2:$I$300000,'ENTRY SHEET'!F8)</f>
        <v>3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25">
      <c r="B9" s="52">
        <f t="shared" si="4"/>
        <v>49</v>
      </c>
      <c r="C9" s="44" t="str">
        <f t="shared" si="0"/>
        <v>06 MAY 2024</v>
      </c>
      <c r="D9" s="44" t="str">
        <f t="shared" si="1"/>
        <v>III</v>
      </c>
      <c r="E9" s="44" t="str">
        <f t="shared" si="2"/>
        <v>I</v>
      </c>
      <c r="F9" s="44" t="str">
        <f t="shared" si="3"/>
        <v>06 MAY 2024IIII</v>
      </c>
      <c r="G9" s="77">
        <f>COUNTIF(OPENING!$I$2:$I$300000,'ENTRY SHEET'!F9)</f>
        <v>6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">
      <c r="B10" s="57">
        <f t="shared" si="4"/>
        <v>50</v>
      </c>
      <c r="C10" s="85" t="str">
        <f t="shared" si="0"/>
        <v>06 MAY 2024</v>
      </c>
      <c r="D10" s="85" t="str">
        <f t="shared" si="1"/>
        <v>III</v>
      </c>
      <c r="E10" s="85" t="str">
        <f t="shared" si="2"/>
        <v>J</v>
      </c>
      <c r="F10" s="85" t="str">
        <f t="shared" si="3"/>
        <v>06 MAY 2024JIII</v>
      </c>
      <c r="G10" s="77">
        <f>COUNTIF(OPENING!$I$2:$I$300000,'ENTRY SHEET'!F10)</f>
        <v>7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">
      <c r="B11" s="52">
        <f t="shared" si="4"/>
        <v>51</v>
      </c>
      <c r="C11" s="44" t="str">
        <f t="shared" si="0"/>
        <v>06 MAY 2024</v>
      </c>
      <c r="D11" s="44" t="str">
        <f t="shared" si="1"/>
        <v>III</v>
      </c>
      <c r="E11" s="44" t="str">
        <f t="shared" si="2"/>
        <v>K</v>
      </c>
      <c r="F11" s="44" t="str">
        <f t="shared" si="3"/>
        <v>06 MAY 2024KIII</v>
      </c>
      <c r="G11" s="77">
        <f>COUNTIF(OPENING!$I$2:$I$300000,'ENTRY SHEET'!F11)</f>
        <v>3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">
      <c r="A12" s="62"/>
      <c r="B12" s="52">
        <f t="shared" si="4"/>
        <v>52</v>
      </c>
      <c r="C12" s="44" t="str">
        <f t="shared" si="0"/>
        <v>06 MAY 2024</v>
      </c>
      <c r="D12" s="44" t="str">
        <f t="shared" si="1"/>
        <v>III</v>
      </c>
      <c r="E12" s="44" t="str">
        <f t="shared" si="2"/>
        <v>M</v>
      </c>
      <c r="F12" s="44" t="str">
        <f t="shared" si="3"/>
        <v>06 MAY 2024MIII</v>
      </c>
      <c r="G12" s="77">
        <f>COUNTIF(OPENING!$I$2:$I$300000,'ENTRY SHEET'!F12)</f>
        <v>5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">
      <c r="A13" s="62"/>
      <c r="B13" s="52">
        <f t="shared" si="4"/>
        <v>53</v>
      </c>
      <c r="C13" s="44" t="str">
        <f t="shared" si="0"/>
        <v>06 MAY 2024</v>
      </c>
      <c r="D13" s="44" t="str">
        <f t="shared" si="1"/>
        <v>III</v>
      </c>
      <c r="E13" s="44" t="str">
        <f t="shared" si="2"/>
        <v>N</v>
      </c>
      <c r="F13" s="44" t="str">
        <f t="shared" si="3"/>
        <v>06 MAY 2024NIII</v>
      </c>
      <c r="G13" s="77">
        <f>COUNTIF(OPENING!$I$2:$I$300000,'ENTRY SHEET'!F13)</f>
        <v>7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">
      <c r="A14" s="62"/>
      <c r="B14" s="52">
        <f t="shared" si="4"/>
        <v>54</v>
      </c>
      <c r="C14" s="44" t="str">
        <f t="shared" si="0"/>
        <v>06 MAY 2024</v>
      </c>
      <c r="D14" s="44" t="str">
        <f t="shared" si="1"/>
        <v>III</v>
      </c>
      <c r="E14" s="44" t="str">
        <f t="shared" si="2"/>
        <v>P</v>
      </c>
      <c r="F14" s="44" t="str">
        <f t="shared" si="3"/>
        <v>06 MAY 2024PIII</v>
      </c>
      <c r="G14" s="77">
        <f>COUNTIF(OPENING!$I$2:$I$300000,'ENTRY SHEET'!F14)</f>
        <v>4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">
      <c r="A15" s="62"/>
      <c r="B15" s="52">
        <f t="shared" si="4"/>
        <v>55</v>
      </c>
      <c r="C15" s="44" t="str">
        <f t="shared" si="0"/>
        <v>06 MAY 2024</v>
      </c>
      <c r="D15" s="44" t="str">
        <f t="shared" si="1"/>
        <v>III</v>
      </c>
      <c r="E15" s="44" t="str">
        <f t="shared" si="2"/>
        <v>Q</v>
      </c>
      <c r="F15" s="44" t="str">
        <f t="shared" si="3"/>
        <v>06 MAY 2024QIII</v>
      </c>
      <c r="G15" s="77">
        <f>COUNTIF(OPENING!$I$2:$I$300000,'ENTRY SHEET'!F15)</f>
        <v>8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">
      <c r="A16" s="62"/>
      <c r="B16" s="52">
        <f t="shared" si="4"/>
        <v>56</v>
      </c>
      <c r="C16" s="44" t="str">
        <f t="shared" si="0"/>
        <v>06 MAY 2024</v>
      </c>
      <c r="D16" s="44" t="str">
        <f t="shared" si="1"/>
        <v>III</v>
      </c>
      <c r="E16" s="44" t="str">
        <f t="shared" si="2"/>
        <v>R</v>
      </c>
      <c r="F16" s="44" t="str">
        <f t="shared" si="3"/>
        <v>06 MAY 2024RIII</v>
      </c>
      <c r="G16" s="77">
        <f>COUNTIF(OPENING!$I$2:$I$300000,'ENTRY SHEET'!F16)</f>
        <v>8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">
      <c r="A17" s="62"/>
      <c r="B17" s="52">
        <f t="shared" si="4"/>
        <v>57</v>
      </c>
      <c r="C17" s="44" t="str">
        <f t="shared" si="0"/>
        <v>06 MAY 2024</v>
      </c>
      <c r="D17" s="44" t="str">
        <f t="shared" si="1"/>
        <v>III</v>
      </c>
      <c r="E17" s="44" t="str">
        <f t="shared" si="2"/>
        <v>S</v>
      </c>
      <c r="F17" s="44" t="str">
        <f t="shared" si="3"/>
        <v>06 MAY 2024SIII</v>
      </c>
      <c r="G17" s="77">
        <f>COUNTIF(OPENING!$I$2:$I$300000,'ENTRY SHEET'!F17)</f>
        <v>2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">
      <c r="A18" s="62"/>
      <c r="B18" s="52">
        <f t="shared" si="4"/>
        <v>58</v>
      </c>
      <c r="C18" s="44" t="str">
        <f t="shared" si="0"/>
        <v>06 MAY 2024</v>
      </c>
      <c r="D18" s="44" t="str">
        <f t="shared" si="1"/>
        <v>III</v>
      </c>
      <c r="E18" s="44" t="str">
        <f t="shared" si="2"/>
        <v>T</v>
      </c>
      <c r="F18" s="44" t="str">
        <f t="shared" si="3"/>
        <v>06 MAY 2024TIII</v>
      </c>
      <c r="G18" s="77">
        <f>COUNTIF(OPENING!$I$2:$I$300000,'ENTRY SHEET'!F18)</f>
        <v>2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">
      <c r="A19" s="63"/>
      <c r="B19" s="52">
        <f t="shared" si="4"/>
        <v>59</v>
      </c>
      <c r="C19" s="44" t="str">
        <f t="shared" si="0"/>
        <v>06 MAY 2024</v>
      </c>
      <c r="D19" s="44" t="str">
        <f t="shared" si="1"/>
        <v>III</v>
      </c>
      <c r="E19" s="44" t="str">
        <f t="shared" si="2"/>
        <v>U</v>
      </c>
      <c r="F19" s="44" t="str">
        <f t="shared" si="3"/>
        <v>06 MAY 2024UIII</v>
      </c>
      <c r="G19" s="77">
        <f>COUNTIF(OPENING!$I$2:$I$300000,'ENTRY SHEET'!F19)</f>
        <v>3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">
      <c r="A20" s="63"/>
      <c r="B20" s="52">
        <f t="shared" si="4"/>
        <v>60</v>
      </c>
      <c r="C20" s="44" t="str">
        <f t="shared" si="0"/>
        <v>07 MAY 2024</v>
      </c>
      <c r="D20" s="44" t="str">
        <f t="shared" si="1"/>
        <v>I</v>
      </c>
      <c r="E20" s="44" t="str">
        <f t="shared" si="2"/>
        <v>B</v>
      </c>
      <c r="F20" s="44" t="str">
        <f t="shared" si="3"/>
        <v>07 MAY 2024BI</v>
      </c>
      <c r="G20" s="77">
        <f>COUNTIF(OPENING!$I$2:$I$300000,'ENTRY SHEET'!F20)</f>
        <v>13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25">
      <c r="A21" s="64"/>
      <c r="B21" s="65">
        <f t="shared" si="4"/>
        <v>61</v>
      </c>
      <c r="C21" s="44" t="str">
        <f t="shared" si="0"/>
        <v>07 MAY 2024</v>
      </c>
      <c r="D21" s="44" t="str">
        <f t="shared" si="1"/>
        <v>I</v>
      </c>
      <c r="E21" s="44" t="str">
        <f t="shared" si="2"/>
        <v>C</v>
      </c>
      <c r="F21" s="44" t="str">
        <f t="shared" si="3"/>
        <v>07 MAY 2024CI</v>
      </c>
      <c r="G21" s="77">
        <f>COUNTIF(OPENING!$I$2:$I$300000,'ENTRY SHEET'!F21)</f>
        <v>18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4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4">
      <c r="H332" s="108"/>
      <c r="I332" s="109"/>
      <c r="J332" s="110"/>
      <c r="K332" s="109"/>
    </row>
    <row r="333" spans="8:12" x14ac:dyDescent="0.4">
      <c r="H333" s="105"/>
      <c r="I333" s="106"/>
      <c r="J333" s="107"/>
      <c r="K333" s="106"/>
    </row>
    <row r="334" spans="8:12" x14ac:dyDescent="0.4">
      <c r="H334" s="105"/>
      <c r="I334" s="106"/>
      <c r="J334" s="107"/>
      <c r="K334" s="106"/>
    </row>
    <row r="335" spans="8:12" x14ac:dyDescent="0.4">
      <c r="H335" s="105"/>
      <c r="I335" s="106"/>
      <c r="J335" s="107"/>
      <c r="K335" s="106"/>
    </row>
    <row r="336" spans="8:12" x14ac:dyDescent="0.4">
      <c r="H336" s="105"/>
      <c r="I336" s="106"/>
      <c r="J336" s="107"/>
      <c r="K336" s="106"/>
    </row>
    <row r="337" spans="8:11" x14ac:dyDescent="0.4">
      <c r="H337" s="105"/>
      <c r="I337" s="106"/>
      <c r="J337" s="107"/>
      <c r="K337" s="106"/>
    </row>
    <row r="338" spans="8:11" x14ac:dyDescent="0.4">
      <c r="H338" s="105"/>
      <c r="I338" s="106"/>
      <c r="J338" s="107"/>
      <c r="K338" s="106"/>
    </row>
    <row r="339" spans="8:11" x14ac:dyDescent="0.4">
      <c r="H339" s="105"/>
      <c r="I339" s="106"/>
      <c r="J339" s="107"/>
      <c r="K339" s="106"/>
    </row>
    <row r="340" spans="8:11" x14ac:dyDescent="0.4">
      <c r="H340" s="105"/>
      <c r="I340" s="106"/>
      <c r="J340" s="107"/>
      <c r="K340" s="106"/>
    </row>
    <row r="341" spans="8:11" x14ac:dyDescent="0.4">
      <c r="H341" s="105"/>
      <c r="I341" s="106"/>
      <c r="J341" s="107"/>
      <c r="K341" s="106"/>
    </row>
    <row r="342" spans="8:11" x14ac:dyDescent="0.4">
      <c r="H342" s="105"/>
      <c r="I342" s="106"/>
      <c r="J342" s="107"/>
      <c r="K342" s="106"/>
    </row>
    <row r="343" spans="8:11" x14ac:dyDescent="0.4">
      <c r="H343" s="105"/>
      <c r="I343" s="106"/>
      <c r="J343" s="107"/>
      <c r="K343" s="106"/>
    </row>
    <row r="344" spans="8:11" x14ac:dyDescent="0.4">
      <c r="H344" s="105"/>
      <c r="I344" s="106"/>
      <c r="J344" s="107"/>
      <c r="K344" s="106"/>
    </row>
    <row r="345" spans="8:11" x14ac:dyDescent="0.4">
      <c r="H345" s="105"/>
      <c r="I345" s="106"/>
      <c r="J345" s="107"/>
      <c r="K345" s="106"/>
    </row>
    <row r="346" spans="8:11" x14ac:dyDescent="0.4">
      <c r="H346" s="105"/>
      <c r="I346" s="106"/>
      <c r="J346" s="107"/>
      <c r="K346" s="106"/>
    </row>
    <row r="347" spans="8:11" x14ac:dyDescent="0.4">
      <c r="H347" s="105"/>
    </row>
    <row r="348" spans="8:11" x14ac:dyDescent="0.4">
      <c r="H348" s="105"/>
    </row>
    <row r="349" spans="8:11" x14ac:dyDescent="0.4">
      <c r="H349" s="105"/>
    </row>
    <row r="350" spans="8:11" x14ac:dyDescent="0.4">
      <c r="H350" s="105"/>
    </row>
    <row r="351" spans="8:11" x14ac:dyDescent="0.4">
      <c r="H351" s="105"/>
    </row>
    <row r="352" spans="8:11" x14ac:dyDescent="0.4">
      <c r="H352" s="105"/>
    </row>
    <row r="353" spans="8:11" x14ac:dyDescent="0.4">
      <c r="H353" s="105"/>
    </row>
    <row r="354" spans="8:11" x14ac:dyDescent="0.4">
      <c r="H354" s="105"/>
    </row>
    <row r="355" spans="8:11" x14ac:dyDescent="0.4">
      <c r="H355" s="7"/>
    </row>
    <row r="356" spans="8:11" x14ac:dyDescent="0.4">
      <c r="H356" s="7"/>
    </row>
    <row r="365" spans="8:11" x14ac:dyDescent="0.4">
      <c r="K365" s="7"/>
    </row>
    <row r="387" spans="11:11" x14ac:dyDescent="0.4">
      <c r="K387" s="7"/>
    </row>
    <row r="408" spans="11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T</v>
      </c>
      <c r="G7" s="125" t="s">
        <v>122</v>
      </c>
      <c r="H7" s="125"/>
      <c r="I7" s="125"/>
      <c r="J7" s="125"/>
      <c r="K7" s="126" t="str">
        <f>VLOOKUP(B10,OPENING!A2:N280030,8,0)</f>
        <v>NB - SEMINAR - 3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SHEET'!F18</f>
        <v>06 MAY 2024TIII</v>
      </c>
      <c r="B10" s="53" t="str">
        <f>A10&amp;"-"&amp;COUNTIF($A$10:A10,A10)</f>
        <v>06 MAY 2024TIII-1</v>
      </c>
      <c r="C10" s="47">
        <f>IFERROR(VLOOKUP(B10,OPENING!$A$2:$N$31016,2,0),"-")</f>
        <v>405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13</v>
      </c>
      <c r="F10" s="121"/>
      <c r="G10" s="121"/>
      <c r="H10" s="121"/>
      <c r="I10" s="121"/>
      <c r="J10" s="122"/>
      <c r="K10" s="47" t="str">
        <f>IFERROR(VLOOKUP(C10,OPENING!$B$2:$N$280041,11,0),"-")</f>
        <v>NB - SEMINAR - III</v>
      </c>
      <c r="L10" s="123">
        <f>IFERROR(VLOOKUP(C10,OPENING!$B$2:$N$280041,13,0),"-")</f>
        <v>28</v>
      </c>
      <c r="M10" s="124"/>
    </row>
    <row r="11" spans="1:13" s="7" customFormat="1" ht="21" customHeight="1" x14ac:dyDescent="0.2">
      <c r="A11" s="19" t="str">
        <f>+A10</f>
        <v>06 MAY 2024TIII</v>
      </c>
      <c r="B11" s="53" t="str">
        <f>A11&amp;"-"&amp;COUNTIF($A$10:A11,A11)</f>
        <v>06 MAY 2024TIII-2</v>
      </c>
      <c r="C11" s="47">
        <f>IFERROR(VLOOKUP(B11,OPENING!$A$2:$N$31016,2,0),"-")</f>
        <v>406</v>
      </c>
      <c r="D11" s="13" t="str">
        <f>IFERROR(VLOOKUP(C11,OPENING!$B$2:$N$280041,3,0),"-")</f>
        <v>BSCS</v>
      </c>
      <c r="E11" s="120" t="str">
        <f>IFERROR(VLOOKUP(C11,OPENING!$B$2:$N$280041,6,0),"-")</f>
        <v>CIVICS AND COMMUNITY ENGAGMENT SEC 14</v>
      </c>
      <c r="F11" s="121"/>
      <c r="G11" s="121"/>
      <c r="H11" s="121"/>
      <c r="I11" s="121"/>
      <c r="J11" s="122"/>
      <c r="K11" s="47" t="str">
        <f>IFERROR(VLOOKUP(C11,OPENING!$B$2:$N$280041,11,0),"-")</f>
        <v>NB - SEMINAR - III</v>
      </c>
      <c r="L11" s="123">
        <f>IFERROR(VLOOKUP(C11,OPENING!$B$2:$N$280041,13,0),"-")</f>
        <v>20</v>
      </c>
      <c r="M11" s="124"/>
    </row>
    <row r="12" spans="1:13" s="7" customFormat="1" ht="21" customHeight="1" x14ac:dyDescent="0.2">
      <c r="A12" s="19" t="str">
        <f t="shared" ref="A12:A33" si="0">+A11</f>
        <v>06 MAY 2024TIII</v>
      </c>
      <c r="B12" s="53" t="str">
        <f>A12&amp;"-"&amp;COUNTIF($A$10:A12,A12)</f>
        <v>06 MAY 2024TIII-3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0" t="str">
        <f>IFERROR(VLOOKUP(C12,OPENING!$B$2:$N$280041,6,0),"-")</f>
        <v>-</v>
      </c>
      <c r="F12" s="121"/>
      <c r="G12" s="121"/>
      <c r="H12" s="121"/>
      <c r="I12" s="121"/>
      <c r="J12" s="122"/>
      <c r="K12" s="47" t="str">
        <f>IFERROR(VLOOKUP(C12,OPENING!$B$2:$N$280041,11,0),"-")</f>
        <v>-</v>
      </c>
      <c r="L12" s="123" t="str">
        <f>IFERROR(VLOOKUP(C12,OPENING!$B$2:$N$280041,13,0),"-")</f>
        <v>-</v>
      </c>
      <c r="M12" s="124"/>
    </row>
    <row r="13" spans="1:13" s="7" customFormat="1" ht="21" customHeight="1" x14ac:dyDescent="0.2">
      <c r="A13" s="19" t="str">
        <f t="shared" si="0"/>
        <v>06 MAY 2024TIII</v>
      </c>
      <c r="B13" s="53" t="str">
        <f>A13&amp;"-"&amp;COUNTIF($A$10:A13,A13)</f>
        <v>06 MAY 2024TIII-4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2024TIII</v>
      </c>
      <c r="B14" s="53" t="str">
        <f>A14&amp;"-"&amp;COUNTIF($A$10:A14,A14)</f>
        <v>06 MAY 2024TIII-5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2024TIII</v>
      </c>
      <c r="B15" s="53" t="str">
        <f>A15&amp;"-"&amp;COUNTIF($A$10:A15,A15)</f>
        <v>06 MAY 2024TIII-6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2024TIII</v>
      </c>
      <c r="B16" s="53" t="str">
        <f>A16&amp;"-"&amp;COUNTIF($A$10:A16,A16)</f>
        <v>06 MAY 2024TIII-7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2024TIII</v>
      </c>
      <c r="B17" s="53" t="str">
        <f>A17&amp;"-"&amp;COUNTIF($A$10:A17,A17)</f>
        <v>06 MAY 2024TIII-8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2024TIII</v>
      </c>
      <c r="B18" s="53" t="str">
        <f>A18&amp;"-"&amp;COUNTIF($A$10:A18,A18)</f>
        <v>06 MAY 2024TIII-9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2024TIII</v>
      </c>
      <c r="B19" s="53" t="str">
        <f>A19&amp;"-"&amp;COUNTIF($A$10:A19,A19)</f>
        <v>06 MAY 2024TIII-10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2024TIII</v>
      </c>
      <c r="B20" s="53" t="str">
        <f>A20&amp;"-"&amp;COUNTIF($A$10:A20,A20)</f>
        <v>06 MAY 2024TIII-11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2024TIII</v>
      </c>
      <c r="B21" s="53" t="str">
        <f>A21&amp;"-"&amp;COUNTIF($A$10:A21,A21)</f>
        <v>06 MAY 2024TIII-12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2024TIII</v>
      </c>
      <c r="B22" s="53" t="str">
        <f>A22&amp;"-"&amp;COUNTIF($A$10:A22,A22)</f>
        <v>06 MAY 2024TIII-13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2024TIII</v>
      </c>
      <c r="B23" s="53" t="str">
        <f>A23&amp;"-"&amp;COUNTIF($A$10:A23,A23)</f>
        <v>06 MAY 2024TIII-14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2024TIII</v>
      </c>
      <c r="B24" s="53" t="str">
        <f>A24&amp;"-"&amp;COUNTIF($A$10:A24,A24)</f>
        <v>06 MAY 2024TIII-15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2024TIII</v>
      </c>
      <c r="B25" s="53" t="str">
        <f>A25&amp;"-"&amp;COUNTIF($A$10:A25,A25)</f>
        <v>06 MAY 2024TIII-16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2024TIII</v>
      </c>
      <c r="B26" s="53" t="str">
        <f>A26&amp;"-"&amp;COUNTIF($A$10:A26,A26)</f>
        <v>06 MAY 2024TIII-17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2024TIII</v>
      </c>
      <c r="B27" s="53" t="str">
        <f>A27&amp;"-"&amp;COUNTIF($A$10:A27,A27)</f>
        <v>06 MAY 2024TIII-18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2024TIII</v>
      </c>
      <c r="B28" s="53" t="str">
        <f>A28&amp;"-"&amp;COUNTIF($A$10:A28,A28)</f>
        <v>06 MAY 2024TIII-19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2024TIII</v>
      </c>
      <c r="B29" s="53" t="str">
        <f>A29&amp;"-"&amp;COUNTIF($A$10:A29,A29)</f>
        <v>06 MAY 2024TIII-20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2024TIII</v>
      </c>
      <c r="B30" s="53" t="str">
        <f>A30&amp;"-"&amp;COUNTIF($A$10:A30,A30)</f>
        <v>06 MAY 2024TIII-21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2024TIII</v>
      </c>
      <c r="B31" s="53" t="str">
        <f>A31&amp;"-"&amp;COUNTIF($A$10:A31,A31)</f>
        <v>06 MAY 2024TIII-22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2024TIII</v>
      </c>
      <c r="B32" s="53" t="str">
        <f>A32&amp;"-"&amp;COUNTIF($A$10:A32,A32)</f>
        <v>06 MAY 2024TIII-23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2024TIII</v>
      </c>
      <c r="B33" s="53" t="str">
        <f>A33&amp;"-"&amp;COUNTIF($A$10:A33,A33)</f>
        <v>06 MAY 2024TIII-24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48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SHEET'!B18</f>
        <v>58</v>
      </c>
      <c r="D39" s="68" t="str">
        <f>CONCATENATE(A39, " ", B39)</f>
        <v>SERIAL NO. 58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T</v>
      </c>
      <c r="G48" s="125" t="s">
        <v>122</v>
      </c>
      <c r="H48" s="125"/>
      <c r="I48" s="125"/>
      <c r="J48" s="125"/>
      <c r="K48" s="126" t="str">
        <f>+K7</f>
        <v>NB - SEMINAR - 3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405</v>
      </c>
      <c r="D51" s="13" t="str">
        <f>+D10</f>
        <v>BSCS</v>
      </c>
      <c r="E51" s="120" t="str">
        <f>+E10</f>
        <v>CIVICS AND COMMUNITY ENGAGMENT SEC 13</v>
      </c>
      <c r="F51" s="121"/>
      <c r="G51" s="121"/>
      <c r="H51" s="121"/>
      <c r="I51" s="121"/>
      <c r="J51" s="122"/>
      <c r="K51" s="47" t="str">
        <f>+K10</f>
        <v>NB - SEMINAR - III</v>
      </c>
      <c r="L51" s="123">
        <f>+L10</f>
        <v>28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406</v>
      </c>
      <c r="D52" s="13" t="str">
        <f t="shared" si="1"/>
        <v>BSCS</v>
      </c>
      <c r="E52" s="120" t="str">
        <f t="shared" si="1"/>
        <v>CIVICS AND COMMUNITY ENGAGMENT SEC 14</v>
      </c>
      <c r="F52" s="121"/>
      <c r="G52" s="121"/>
      <c r="H52" s="121"/>
      <c r="I52" s="121"/>
      <c r="J52" s="122"/>
      <c r="K52" s="47" t="str">
        <f t="shared" ref="K52:L67" si="2">+K11</f>
        <v>NB - SEMINAR - III</v>
      </c>
      <c r="L52" s="123">
        <f t="shared" si="2"/>
        <v>20</v>
      </c>
      <c r="M52" s="124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0" t="str">
        <f t="shared" si="1"/>
        <v>-</v>
      </c>
      <c r="F53" s="121"/>
      <c r="G53" s="121"/>
      <c r="H53" s="121"/>
      <c r="I53" s="121"/>
      <c r="J53" s="122"/>
      <c r="K53" s="47" t="str">
        <f t="shared" si="2"/>
        <v>-</v>
      </c>
      <c r="L53" s="123" t="str">
        <f t="shared" si="2"/>
        <v>-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48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U</v>
      </c>
      <c r="G7" s="125" t="s">
        <v>122</v>
      </c>
      <c r="H7" s="125"/>
      <c r="I7" s="125"/>
      <c r="J7" s="125"/>
      <c r="K7" s="126" t="str">
        <f>VLOOKUP(B10,OPENING!A2:N280030,8,0)</f>
        <v>NB - SEMINAR - 4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SHEET'!F19</f>
        <v>06 MAY 2024UIII</v>
      </c>
      <c r="B10" s="53" t="str">
        <f>A10&amp;"-"&amp;COUNTIF($A$10:A10,A10)</f>
        <v>06 MAY 2024UIII-1</v>
      </c>
      <c r="C10" s="47">
        <f>IFERROR(VLOOKUP(B10,OPENING!$A$2:$N$31016,2,0),"-")</f>
        <v>407</v>
      </c>
      <c r="D10" s="13" t="str">
        <f>IFERROR(VLOOKUP(C10,OPENING!$B$2:$N$280041,3,0),"-")</f>
        <v>BSCS</v>
      </c>
      <c r="E10" s="120" t="str">
        <f>IFERROR(VLOOKUP(C10,OPENING!$B$2:$N$280041,6,0),"-")</f>
        <v>CIVICS AND COMMUNITY ENGAGMENT SEC 14</v>
      </c>
      <c r="F10" s="121"/>
      <c r="G10" s="121"/>
      <c r="H10" s="121"/>
      <c r="I10" s="121"/>
      <c r="J10" s="122"/>
      <c r="K10" s="47" t="str">
        <f>IFERROR(VLOOKUP(C10,OPENING!$B$2:$N$280041,11,0),"-")</f>
        <v>NB - SEMINAR - IV</v>
      </c>
      <c r="L10" s="123">
        <f>IFERROR(VLOOKUP(C10,OPENING!$B$2:$N$280041,13,0),"-")</f>
        <v>14</v>
      </c>
      <c r="M10" s="124"/>
    </row>
    <row r="11" spans="1:13" s="7" customFormat="1" ht="21" customHeight="1" x14ac:dyDescent="0.2">
      <c r="A11" s="19" t="str">
        <f>+A10</f>
        <v>06 MAY 2024UIII</v>
      </c>
      <c r="B11" s="53" t="str">
        <f>A11&amp;"-"&amp;COUNTIF($A$10:A11,A11)</f>
        <v>06 MAY 2024UIII-2</v>
      </c>
      <c r="C11" s="47">
        <f>IFERROR(VLOOKUP(B11,OPENING!$A$2:$N$31016,2,0),"-")</f>
        <v>408</v>
      </c>
      <c r="D11" s="13" t="str">
        <f>IFERROR(VLOOKUP(C11,OPENING!$B$2:$N$280041,3,0),"-")</f>
        <v>BS MC</v>
      </c>
      <c r="E11" s="120" t="str">
        <f>IFERROR(VLOOKUP(C11,OPENING!$B$2:$N$280041,6,0),"-")</f>
        <v>CIVICS AND COMMUNITY ENGAGEMENT SEC 1</v>
      </c>
      <c r="F11" s="121"/>
      <c r="G11" s="121"/>
      <c r="H11" s="121"/>
      <c r="I11" s="121"/>
      <c r="J11" s="122"/>
      <c r="K11" s="47" t="str">
        <f>IFERROR(VLOOKUP(C11,OPENING!$B$2:$N$280041,11,0),"-")</f>
        <v>NB - SEMINAR - IV</v>
      </c>
      <c r="L11" s="123">
        <f>IFERROR(VLOOKUP(C11,OPENING!$B$2:$N$280041,13,0),"-")</f>
        <v>23</v>
      </c>
      <c r="M11" s="124"/>
    </row>
    <row r="12" spans="1:13" s="7" customFormat="1" ht="21" customHeight="1" x14ac:dyDescent="0.2">
      <c r="A12" s="19" t="str">
        <f t="shared" ref="A12:A33" si="0">+A11</f>
        <v>06 MAY 2024UIII</v>
      </c>
      <c r="B12" s="53" t="str">
        <f>A12&amp;"-"&amp;COUNTIF($A$10:A12,A12)</f>
        <v>06 MAY 2024UIII-3</v>
      </c>
      <c r="C12" s="47">
        <f>IFERROR(VLOOKUP(B12,OPENING!$A$2:$N$31016,2,0),"-")</f>
        <v>409</v>
      </c>
      <c r="D12" s="13" t="str">
        <f>IFERROR(VLOOKUP(C12,OPENING!$B$2:$N$280041,3,0),"-")</f>
        <v>BSCS</v>
      </c>
      <c r="E12" s="120" t="str">
        <f>IFERROR(VLOOKUP(C12,OPENING!$B$2:$N$280041,6,0),"-")</f>
        <v>HUMAN RESOURCE MANAGEMENT SEC 3</v>
      </c>
      <c r="F12" s="121"/>
      <c r="G12" s="121"/>
      <c r="H12" s="121"/>
      <c r="I12" s="121"/>
      <c r="J12" s="122"/>
      <c r="K12" s="47" t="str">
        <f>IFERROR(VLOOKUP(C12,OPENING!$B$2:$N$280041,11,0),"-")</f>
        <v>NB - SEMINAR - IV</v>
      </c>
      <c r="L12" s="123">
        <f>IFERROR(VLOOKUP(C12,OPENING!$B$2:$N$280041,13,0),"-")</f>
        <v>13</v>
      </c>
      <c r="M12" s="124"/>
    </row>
    <row r="13" spans="1:13" s="7" customFormat="1" ht="21" customHeight="1" x14ac:dyDescent="0.2">
      <c r="A13" s="19" t="str">
        <f t="shared" si="0"/>
        <v>06 MAY 2024UIII</v>
      </c>
      <c r="B13" s="53" t="str">
        <f>A13&amp;"-"&amp;COUNTIF($A$10:A13,A13)</f>
        <v>06 MAY 2024UIII-4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06 MAY 2024UIII</v>
      </c>
      <c r="B14" s="53" t="str">
        <f>A14&amp;"-"&amp;COUNTIF($A$10:A14,A14)</f>
        <v>06 MAY 2024UIII-5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2024UIII</v>
      </c>
      <c r="B15" s="53" t="str">
        <f>A15&amp;"-"&amp;COUNTIF($A$10:A15,A15)</f>
        <v>06 MAY 2024UIII-6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2024UIII</v>
      </c>
      <c r="B16" s="53" t="str">
        <f>A16&amp;"-"&amp;COUNTIF($A$10:A16,A16)</f>
        <v>06 MAY 2024UIII-7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2024UIII</v>
      </c>
      <c r="B17" s="53" t="str">
        <f>A17&amp;"-"&amp;COUNTIF($A$10:A17,A17)</f>
        <v>06 MAY 2024UIII-8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2024UIII</v>
      </c>
      <c r="B18" s="53" t="str">
        <f>A18&amp;"-"&amp;COUNTIF($A$10:A18,A18)</f>
        <v>06 MAY 2024UIII-9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2024UIII</v>
      </c>
      <c r="B19" s="53" t="str">
        <f>A19&amp;"-"&amp;COUNTIF($A$10:A19,A19)</f>
        <v>06 MAY 2024UIII-10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2024UIII</v>
      </c>
      <c r="B20" s="53" t="str">
        <f>A20&amp;"-"&amp;COUNTIF($A$10:A20,A20)</f>
        <v>06 MAY 2024UIII-11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2024UIII</v>
      </c>
      <c r="B21" s="53" t="str">
        <f>A21&amp;"-"&amp;COUNTIF($A$10:A21,A21)</f>
        <v>06 MAY 2024UIII-12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2024UIII</v>
      </c>
      <c r="B22" s="53" t="str">
        <f>A22&amp;"-"&amp;COUNTIF($A$10:A22,A22)</f>
        <v>06 MAY 2024UIII-13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2024UIII</v>
      </c>
      <c r="B23" s="53" t="str">
        <f>A23&amp;"-"&amp;COUNTIF($A$10:A23,A23)</f>
        <v>06 MAY 2024UIII-14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2024UIII</v>
      </c>
      <c r="B24" s="53" t="str">
        <f>A24&amp;"-"&amp;COUNTIF($A$10:A24,A24)</f>
        <v>06 MAY 2024UIII-15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2024UIII</v>
      </c>
      <c r="B25" s="53" t="str">
        <f>A25&amp;"-"&amp;COUNTIF($A$10:A25,A25)</f>
        <v>06 MAY 2024UIII-16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2024UIII</v>
      </c>
      <c r="B26" s="53" t="str">
        <f>A26&amp;"-"&amp;COUNTIF($A$10:A26,A26)</f>
        <v>06 MAY 2024UIII-17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2024UIII</v>
      </c>
      <c r="B27" s="53" t="str">
        <f>A27&amp;"-"&amp;COUNTIF($A$10:A27,A27)</f>
        <v>06 MAY 2024UIII-18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2024UIII</v>
      </c>
      <c r="B28" s="53" t="str">
        <f>A28&amp;"-"&amp;COUNTIF($A$10:A28,A28)</f>
        <v>06 MAY 2024UIII-19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2024UIII</v>
      </c>
      <c r="B29" s="53" t="str">
        <f>A29&amp;"-"&amp;COUNTIF($A$10:A29,A29)</f>
        <v>06 MAY 2024UIII-20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2024UIII</v>
      </c>
      <c r="B30" s="53" t="str">
        <f>A30&amp;"-"&amp;COUNTIF($A$10:A30,A30)</f>
        <v>06 MAY 2024UIII-21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2024UIII</v>
      </c>
      <c r="B31" s="53" t="str">
        <f>A31&amp;"-"&amp;COUNTIF($A$10:A31,A31)</f>
        <v>06 MAY 2024UIII-22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2024UIII</v>
      </c>
      <c r="B32" s="53" t="str">
        <f>A32&amp;"-"&amp;COUNTIF($A$10:A32,A32)</f>
        <v>06 MAY 2024UIII-23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2024UIII</v>
      </c>
      <c r="B33" s="53" t="str">
        <f>A33&amp;"-"&amp;COUNTIF($A$10:A33,A33)</f>
        <v>06 MAY 2024UIII-24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SHEET'!B19</f>
        <v>59</v>
      </c>
      <c r="D39" s="68" t="str">
        <f>CONCATENATE(A39, " ", B39)</f>
        <v>SERIAL NO. 59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U</v>
      </c>
      <c r="G48" s="125" t="s">
        <v>122</v>
      </c>
      <c r="H48" s="125"/>
      <c r="I48" s="125"/>
      <c r="J48" s="125"/>
      <c r="K48" s="126" t="str">
        <f>+K7</f>
        <v>NB - SEMINAR - 4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407</v>
      </c>
      <c r="D51" s="13" t="str">
        <f>+D10</f>
        <v>BSCS</v>
      </c>
      <c r="E51" s="120" t="str">
        <f>+E10</f>
        <v>CIVICS AND COMMUNITY ENGAGMENT SEC 14</v>
      </c>
      <c r="F51" s="121"/>
      <c r="G51" s="121"/>
      <c r="H51" s="121"/>
      <c r="I51" s="121"/>
      <c r="J51" s="122"/>
      <c r="K51" s="47" t="str">
        <f>+K10</f>
        <v>NB - SEMINAR - IV</v>
      </c>
      <c r="L51" s="123">
        <f>+L10</f>
        <v>14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408</v>
      </c>
      <c r="D52" s="13" t="str">
        <f t="shared" si="1"/>
        <v>BS MC</v>
      </c>
      <c r="E52" s="120" t="str">
        <f t="shared" si="1"/>
        <v>CIVICS AND COMMUNITY ENGAGEMENT SEC 1</v>
      </c>
      <c r="F52" s="121"/>
      <c r="G52" s="121"/>
      <c r="H52" s="121"/>
      <c r="I52" s="121"/>
      <c r="J52" s="122"/>
      <c r="K52" s="47" t="str">
        <f t="shared" ref="K52:L67" si="2">+K11</f>
        <v>NB - SEMINAR - IV</v>
      </c>
      <c r="L52" s="123">
        <f t="shared" si="2"/>
        <v>23</v>
      </c>
      <c r="M52" s="124"/>
    </row>
    <row r="53" spans="1:13" s="7" customFormat="1" ht="21" customHeight="1" x14ac:dyDescent="0.2">
      <c r="A53" s="36"/>
      <c r="B53" s="36"/>
      <c r="C53" s="47">
        <f t="shared" si="1"/>
        <v>409</v>
      </c>
      <c r="D53" s="13" t="str">
        <f t="shared" si="1"/>
        <v>BSCS</v>
      </c>
      <c r="E53" s="120" t="str">
        <f t="shared" si="1"/>
        <v>HUMAN RESOURCE MANAGEMENT SEC 3</v>
      </c>
      <c r="F53" s="121"/>
      <c r="G53" s="121"/>
      <c r="H53" s="121"/>
      <c r="I53" s="121"/>
      <c r="J53" s="122"/>
      <c r="K53" s="47" t="str">
        <f t="shared" si="2"/>
        <v>NB - SEMINAR - IV</v>
      </c>
      <c r="L53" s="123">
        <f t="shared" si="2"/>
        <v>13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59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B</v>
      </c>
      <c r="G7" s="125" t="s">
        <v>122</v>
      </c>
      <c r="H7" s="125"/>
      <c r="I7" s="125"/>
      <c r="J7" s="125"/>
      <c r="K7" s="126" t="str">
        <f>VLOOKUP(B10,OPENING!A2:N280030,8,0)</f>
        <v>NB - 9 - 16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SHEET'!F20</f>
        <v>07 MAY 2024BI</v>
      </c>
      <c r="B10" s="53" t="str">
        <f>A10&amp;"-"&amp;COUNTIF($A$10:A10,A10)</f>
        <v>07 MAY 2024BI-1</v>
      </c>
      <c r="C10" s="47">
        <f>IFERROR(VLOOKUP(B10,OPENING!$A$2:$N$31016,2,0),"-")</f>
        <v>485</v>
      </c>
      <c r="D10" s="13" t="str">
        <f>IFERROR(VLOOKUP(C10,OPENING!$B$2:$N$280041,3,0),"-")</f>
        <v>BS CHEM.</v>
      </c>
      <c r="E10" s="120" t="str">
        <f>IFERROR(VLOOKUP(C10,OPENING!$B$2:$N$280041,6,0),"-")</f>
        <v>RESEARCH METHODOLOGY SEC 1</v>
      </c>
      <c r="F10" s="121"/>
      <c r="G10" s="121"/>
      <c r="H10" s="121"/>
      <c r="I10" s="121"/>
      <c r="J10" s="122"/>
      <c r="K10" s="47" t="str">
        <f>IFERROR(VLOOKUP(C10,OPENING!$B$2:$N$280041,11,0),"-")</f>
        <v>NB - 09</v>
      </c>
      <c r="L10" s="123">
        <f>IFERROR(VLOOKUP(C10,OPENING!$B$2:$N$280041,13,0),"-")</f>
        <v>18</v>
      </c>
      <c r="M10" s="124"/>
    </row>
    <row r="11" spans="1:13" s="7" customFormat="1" ht="21" customHeight="1" x14ac:dyDescent="0.2">
      <c r="A11" s="19" t="str">
        <f>+A10</f>
        <v>07 MAY 2024BI</v>
      </c>
      <c r="B11" s="53" t="str">
        <f>A11&amp;"-"&amp;COUNTIF($A$10:A11,A11)</f>
        <v>07 MAY 2024BI-2</v>
      </c>
      <c r="C11" s="47">
        <f>IFERROR(VLOOKUP(B11,OPENING!$A$2:$N$31016,2,0),"-")</f>
        <v>486</v>
      </c>
      <c r="D11" s="13" t="str">
        <f>IFERROR(VLOOKUP(C11,OPENING!$B$2:$N$280041,3,0),"-")</f>
        <v>BS CHEM.</v>
      </c>
      <c r="E11" s="120" t="str">
        <f>IFERROR(VLOOKUP(C11,OPENING!$B$2:$N$280041,6,0),"-")</f>
        <v>INDUSTRIAL CHEMISTRY SEC 1</v>
      </c>
      <c r="F11" s="121"/>
      <c r="G11" s="121"/>
      <c r="H11" s="121"/>
      <c r="I11" s="121"/>
      <c r="J11" s="122"/>
      <c r="K11" s="47" t="str">
        <f>IFERROR(VLOOKUP(C11,OPENING!$B$2:$N$280041,11,0),"-")</f>
        <v>NB - 09</v>
      </c>
      <c r="L11" s="123">
        <f>IFERROR(VLOOKUP(C11,OPENING!$B$2:$N$280041,13,0),"-")</f>
        <v>8</v>
      </c>
      <c r="M11" s="124"/>
    </row>
    <row r="12" spans="1:13" s="7" customFormat="1" ht="21" customHeight="1" x14ac:dyDescent="0.2">
      <c r="A12" s="19" t="str">
        <f t="shared" ref="A12:A33" si="0">+A11</f>
        <v>07 MAY 2024BI</v>
      </c>
      <c r="B12" s="53" t="str">
        <f>A12&amp;"-"&amp;COUNTIF($A$10:A12,A12)</f>
        <v>07 MAY 2024BI-3</v>
      </c>
      <c r="C12" s="47">
        <f>IFERROR(VLOOKUP(B12,OPENING!$A$2:$N$31016,2,0),"-")</f>
        <v>487</v>
      </c>
      <c r="D12" s="13" t="str">
        <f>IFERROR(VLOOKUP(C12,OPENING!$B$2:$N$280041,3,0),"-")</f>
        <v>BS CHEM.</v>
      </c>
      <c r="E12" s="120" t="str">
        <f>IFERROR(VLOOKUP(C12,OPENING!$B$2:$N$280041,6,0),"-")</f>
        <v>INDUSTRIAL CHEMISTRY SEC 1</v>
      </c>
      <c r="F12" s="121"/>
      <c r="G12" s="121"/>
      <c r="H12" s="121"/>
      <c r="I12" s="121"/>
      <c r="J12" s="122"/>
      <c r="K12" s="47" t="str">
        <f>IFERROR(VLOOKUP(C12,OPENING!$B$2:$N$280041,11,0),"-")</f>
        <v>NB - 10</v>
      </c>
      <c r="L12" s="123">
        <f>IFERROR(VLOOKUP(C12,OPENING!$B$2:$N$280041,13,0),"-")</f>
        <v>18</v>
      </c>
      <c r="M12" s="124"/>
    </row>
    <row r="13" spans="1:13" s="7" customFormat="1" ht="21" customHeight="1" x14ac:dyDescent="0.2">
      <c r="A13" s="19" t="str">
        <f t="shared" si="0"/>
        <v>07 MAY 2024BI</v>
      </c>
      <c r="B13" s="53" t="str">
        <f>A13&amp;"-"&amp;COUNTIF($A$10:A13,A13)</f>
        <v>07 MAY 2024BI-4</v>
      </c>
      <c r="C13" s="47">
        <f>IFERROR(VLOOKUP(B13,OPENING!$A$2:$N$31016,2,0),"-")</f>
        <v>488</v>
      </c>
      <c r="D13" s="13" t="str">
        <f>IFERROR(VLOOKUP(C13,OPENING!$B$2:$N$280041,3,0),"-")</f>
        <v>BS AP</v>
      </c>
      <c r="E13" s="120" t="str">
        <f>IFERROR(VLOOKUP(C13,OPENING!$B$2:$N$280041,6,0),"-")</f>
        <v>RESEARCH METHODS-I SEC 1</v>
      </c>
      <c r="F13" s="121"/>
      <c r="G13" s="121"/>
      <c r="H13" s="121"/>
      <c r="I13" s="121"/>
      <c r="J13" s="122"/>
      <c r="K13" s="47" t="str">
        <f>IFERROR(VLOOKUP(C13,OPENING!$B$2:$N$280041,11,0),"-")</f>
        <v>NB - 10</v>
      </c>
      <c r="L13" s="123">
        <f>IFERROR(VLOOKUP(C13,OPENING!$B$2:$N$280041,13,0),"-")</f>
        <v>8</v>
      </c>
      <c r="M13" s="124"/>
    </row>
    <row r="14" spans="1:13" s="7" customFormat="1" ht="21" customHeight="1" x14ac:dyDescent="0.2">
      <c r="A14" s="19" t="str">
        <f t="shared" si="0"/>
        <v>07 MAY 2024BI</v>
      </c>
      <c r="B14" s="53" t="str">
        <f>A14&amp;"-"&amp;COUNTIF($A$10:A14,A14)</f>
        <v>07 MAY 2024BI-5</v>
      </c>
      <c r="C14" s="47">
        <f>IFERROR(VLOOKUP(B14,OPENING!$A$2:$N$31016,2,0),"-")</f>
        <v>489</v>
      </c>
      <c r="D14" s="13" t="str">
        <f>IFERROR(VLOOKUP(C14,OPENING!$B$2:$N$280041,3,0),"-")</f>
        <v>BS AP</v>
      </c>
      <c r="E14" s="120" t="str">
        <f>IFERROR(VLOOKUP(C14,OPENING!$B$2:$N$280041,6,0),"-")</f>
        <v>RESEARCH METHODS-I SEC 1</v>
      </c>
      <c r="F14" s="121"/>
      <c r="G14" s="121"/>
      <c r="H14" s="121"/>
      <c r="I14" s="121"/>
      <c r="J14" s="122"/>
      <c r="K14" s="47" t="str">
        <f>IFERROR(VLOOKUP(C14,OPENING!$B$2:$N$280041,11,0),"-")</f>
        <v>NB - 11</v>
      </c>
      <c r="L14" s="123">
        <f>IFERROR(VLOOKUP(C14,OPENING!$B$2:$N$280041,13,0),"-")</f>
        <v>17</v>
      </c>
      <c r="M14" s="124"/>
    </row>
    <row r="15" spans="1:13" s="7" customFormat="1" ht="21" customHeight="1" x14ac:dyDescent="0.2">
      <c r="A15" s="19" t="str">
        <f t="shared" si="0"/>
        <v>07 MAY 2024BI</v>
      </c>
      <c r="B15" s="53" t="str">
        <f>A15&amp;"-"&amp;COUNTIF($A$10:A15,A15)</f>
        <v>07 MAY 2024BI-6</v>
      </c>
      <c r="C15" s="47">
        <f>IFERROR(VLOOKUP(B15,OPENING!$A$2:$N$31016,2,0),"-")</f>
        <v>490</v>
      </c>
      <c r="D15" s="13" t="str">
        <f>IFERROR(VLOOKUP(C15,OPENING!$B$2:$N$280041,3,0),"-")</f>
        <v>BS AP</v>
      </c>
      <c r="E15" s="120" t="str">
        <f>IFERROR(VLOOKUP(C15,OPENING!$B$2:$N$280041,6,0),"-")</f>
        <v>RESEARCH METHODS-II SEC 1</v>
      </c>
      <c r="F15" s="121"/>
      <c r="G15" s="121"/>
      <c r="H15" s="121"/>
      <c r="I15" s="121"/>
      <c r="J15" s="122"/>
      <c r="K15" s="47" t="str">
        <f>IFERROR(VLOOKUP(C15,OPENING!$B$2:$N$280041,11,0),"-")</f>
        <v>NB - 11</v>
      </c>
      <c r="L15" s="123">
        <f>IFERROR(VLOOKUP(C15,OPENING!$B$2:$N$280041,13,0),"-")</f>
        <v>9</v>
      </c>
      <c r="M15" s="124"/>
    </row>
    <row r="16" spans="1:13" s="7" customFormat="1" ht="21" customHeight="1" x14ac:dyDescent="0.2">
      <c r="A16" s="19" t="str">
        <f t="shared" si="0"/>
        <v>07 MAY 2024BI</v>
      </c>
      <c r="B16" s="53" t="str">
        <f>A16&amp;"-"&amp;COUNTIF($A$10:A16,A16)</f>
        <v>07 MAY 2024BI-7</v>
      </c>
      <c r="C16" s="47">
        <f>IFERROR(VLOOKUP(B16,OPENING!$A$2:$N$31016,2,0),"-")</f>
        <v>491</v>
      </c>
      <c r="D16" s="13" t="str">
        <f>IFERROR(VLOOKUP(C16,OPENING!$B$2:$N$280041,3,0),"-")</f>
        <v>BS AP</v>
      </c>
      <c r="E16" s="120" t="str">
        <f>IFERROR(VLOOKUP(C16,OPENING!$B$2:$N$280041,6,0),"-")</f>
        <v>RESEARCH METHODS-II SEC 1</v>
      </c>
      <c r="F16" s="121"/>
      <c r="G16" s="121"/>
      <c r="H16" s="121"/>
      <c r="I16" s="121"/>
      <c r="J16" s="122"/>
      <c r="K16" s="47" t="str">
        <f>IFERROR(VLOOKUP(C16,OPENING!$B$2:$N$280041,11,0),"-")</f>
        <v>NB - 13</v>
      </c>
      <c r="L16" s="123">
        <f>IFERROR(VLOOKUP(C16,OPENING!$B$2:$N$280041,13,0),"-")</f>
        <v>22</v>
      </c>
      <c r="M16" s="124"/>
    </row>
    <row r="17" spans="1:13" s="7" customFormat="1" ht="21" customHeight="1" x14ac:dyDescent="0.2">
      <c r="A17" s="19" t="str">
        <f t="shared" si="0"/>
        <v>07 MAY 2024BI</v>
      </c>
      <c r="B17" s="53" t="str">
        <f>A17&amp;"-"&amp;COUNTIF($A$10:A17,A17)</f>
        <v>07 MAY 2024BI-8</v>
      </c>
      <c r="C17" s="47">
        <f>IFERROR(VLOOKUP(B17,OPENING!$A$2:$N$31016,2,0),"-")</f>
        <v>492</v>
      </c>
      <c r="D17" s="13" t="str">
        <f>IFERROR(VLOOKUP(C17,OPENING!$B$2:$N$280041,3,0),"-")</f>
        <v>BS AP</v>
      </c>
      <c r="E17" s="120" t="str">
        <f>IFERROR(VLOOKUP(C17,OPENING!$B$2:$N$280041,6,0),"-")</f>
        <v>RESEARCH METHODS-II SEC 2</v>
      </c>
      <c r="F17" s="121"/>
      <c r="G17" s="121"/>
      <c r="H17" s="121"/>
      <c r="I17" s="121"/>
      <c r="J17" s="122"/>
      <c r="K17" s="47" t="str">
        <f>IFERROR(VLOOKUP(C17,OPENING!$B$2:$N$280041,11,0),"-")</f>
        <v>NB - 13</v>
      </c>
      <c r="L17" s="123">
        <f>IFERROR(VLOOKUP(C17,OPENING!$B$2:$N$280041,13,0),"-")</f>
        <v>4</v>
      </c>
      <c r="M17" s="124"/>
    </row>
    <row r="18" spans="1:13" s="7" customFormat="1" ht="21" customHeight="1" x14ac:dyDescent="0.2">
      <c r="A18" s="19" t="str">
        <f t="shared" si="0"/>
        <v>07 MAY 2024BI</v>
      </c>
      <c r="B18" s="53" t="str">
        <f>A18&amp;"-"&amp;COUNTIF($A$10:A18,A18)</f>
        <v>07 MAY 2024BI-9</v>
      </c>
      <c r="C18" s="47">
        <f>IFERROR(VLOOKUP(B18,OPENING!$A$2:$N$31016,2,0),"-")</f>
        <v>493</v>
      </c>
      <c r="D18" s="13" t="str">
        <f>IFERROR(VLOOKUP(C18,OPENING!$B$2:$N$280041,3,0),"-")</f>
        <v>BS AP</v>
      </c>
      <c r="E18" s="120" t="str">
        <f>IFERROR(VLOOKUP(C18,OPENING!$B$2:$N$280041,6,0),"-")</f>
        <v>RESEARCH METHODS-II SEC 2</v>
      </c>
      <c r="F18" s="121"/>
      <c r="G18" s="121"/>
      <c r="H18" s="121"/>
      <c r="I18" s="121"/>
      <c r="J18" s="122"/>
      <c r="K18" s="47" t="str">
        <f>IFERROR(VLOOKUP(C18,OPENING!$B$2:$N$280041,11,0),"-")</f>
        <v>NB - 14</v>
      </c>
      <c r="L18" s="123">
        <f>IFERROR(VLOOKUP(C18,OPENING!$B$2:$N$280041,13,0),"-")</f>
        <v>24</v>
      </c>
      <c r="M18" s="124"/>
    </row>
    <row r="19" spans="1:13" s="7" customFormat="1" ht="21" customHeight="1" x14ac:dyDescent="0.2">
      <c r="A19" s="19" t="str">
        <f t="shared" si="0"/>
        <v>07 MAY 2024BI</v>
      </c>
      <c r="B19" s="53" t="str">
        <f>A19&amp;"-"&amp;COUNTIF($A$10:A19,A19)</f>
        <v>07 MAY 2024BI-10</v>
      </c>
      <c r="C19" s="47">
        <f>IFERROR(VLOOKUP(B19,OPENING!$A$2:$N$31016,2,0),"-")</f>
        <v>494</v>
      </c>
      <c r="D19" s="13" t="str">
        <f>IFERROR(VLOOKUP(C19,OPENING!$B$2:$N$280041,3,0),"-")</f>
        <v>BS AP</v>
      </c>
      <c r="E19" s="120" t="str">
        <f>IFERROR(VLOOKUP(C19,OPENING!$B$2:$N$280041,6,0),"-")</f>
        <v>RESEARCH METHODS-II SEC 2</v>
      </c>
      <c r="F19" s="121"/>
      <c r="G19" s="121"/>
      <c r="H19" s="121"/>
      <c r="I19" s="121"/>
      <c r="J19" s="122"/>
      <c r="K19" s="47" t="str">
        <f>IFERROR(VLOOKUP(C19,OPENING!$B$2:$N$280041,11,0),"-")</f>
        <v>NB - 15</v>
      </c>
      <c r="L19" s="123">
        <f>IFERROR(VLOOKUP(C19,OPENING!$B$2:$N$280041,13,0),"-")</f>
        <v>8</v>
      </c>
      <c r="M19" s="124"/>
    </row>
    <row r="20" spans="1:13" s="7" customFormat="1" ht="21" customHeight="1" x14ac:dyDescent="0.2">
      <c r="A20" s="19" t="str">
        <f t="shared" si="0"/>
        <v>07 MAY 2024BI</v>
      </c>
      <c r="B20" s="53" t="str">
        <f>A20&amp;"-"&amp;COUNTIF($A$10:A20,A20)</f>
        <v>07 MAY 2024BI-11</v>
      </c>
      <c r="C20" s="47">
        <f>IFERROR(VLOOKUP(B20,OPENING!$A$2:$N$31016,2,0),"-")</f>
        <v>495</v>
      </c>
      <c r="D20" s="13" t="str">
        <f>IFERROR(VLOOKUP(C20,OPENING!$B$2:$N$280041,3,0),"-")</f>
        <v>BS AP</v>
      </c>
      <c r="E20" s="120" t="str">
        <f>IFERROR(VLOOKUP(C20,OPENING!$B$2:$N$280041,6,0),"-")</f>
        <v>EXPERIMENTAL PSYCHOLOGY SEC 1</v>
      </c>
      <c r="F20" s="121"/>
      <c r="G20" s="121"/>
      <c r="H20" s="121"/>
      <c r="I20" s="121"/>
      <c r="J20" s="122"/>
      <c r="K20" s="47" t="str">
        <f>IFERROR(VLOOKUP(C20,OPENING!$B$2:$N$280041,11,0),"-")</f>
        <v>NB - 15</v>
      </c>
      <c r="L20" s="123">
        <f>IFERROR(VLOOKUP(C20,OPENING!$B$2:$N$280041,13,0),"-")</f>
        <v>18</v>
      </c>
      <c r="M20" s="124"/>
    </row>
    <row r="21" spans="1:13" s="7" customFormat="1" ht="21" customHeight="1" x14ac:dyDescent="0.2">
      <c r="A21" s="19" t="str">
        <f t="shared" si="0"/>
        <v>07 MAY 2024BI</v>
      </c>
      <c r="B21" s="53" t="str">
        <f>A21&amp;"-"&amp;COUNTIF($A$10:A21,A21)</f>
        <v>07 MAY 2024BI-12</v>
      </c>
      <c r="C21" s="47">
        <f>IFERROR(VLOOKUP(B21,OPENING!$A$2:$N$31016,2,0),"-")</f>
        <v>496</v>
      </c>
      <c r="D21" s="13" t="str">
        <f>IFERROR(VLOOKUP(C21,OPENING!$B$2:$N$280041,3,0),"-")</f>
        <v>BS AP</v>
      </c>
      <c r="E21" s="120" t="str">
        <f>IFERROR(VLOOKUP(C21,OPENING!$B$2:$N$280041,6,0),"-")</f>
        <v>EXPERIMENTAL PSYCHOLOGY SEC 1</v>
      </c>
      <c r="F21" s="121"/>
      <c r="G21" s="121"/>
      <c r="H21" s="121"/>
      <c r="I21" s="121"/>
      <c r="J21" s="122"/>
      <c r="K21" s="47" t="str">
        <f>IFERROR(VLOOKUP(C21,OPENING!$B$2:$N$280041,11,0),"-")</f>
        <v>NB - 16</v>
      </c>
      <c r="L21" s="123">
        <f>IFERROR(VLOOKUP(C21,OPENING!$B$2:$N$280041,13,0),"-")</f>
        <v>7</v>
      </c>
      <c r="M21" s="124"/>
    </row>
    <row r="22" spans="1:13" s="7" customFormat="1" ht="21" customHeight="1" x14ac:dyDescent="0.2">
      <c r="A22" s="19" t="str">
        <f t="shared" si="0"/>
        <v>07 MAY 2024BI</v>
      </c>
      <c r="B22" s="53" t="str">
        <f>A22&amp;"-"&amp;COUNTIF($A$10:A22,A22)</f>
        <v>07 MAY 2024BI-13</v>
      </c>
      <c r="C22" s="47">
        <f>IFERROR(VLOOKUP(B22,OPENING!$A$2:$N$31016,2,0),"-")</f>
        <v>497</v>
      </c>
      <c r="D22" s="13" t="str">
        <f>IFERROR(VLOOKUP(C22,OPENING!$B$2:$N$280041,3,0),"-")</f>
        <v>BS AP</v>
      </c>
      <c r="E22" s="120" t="str">
        <f>IFERROR(VLOOKUP(C22,OPENING!$B$2:$N$280041,6,0),"-")</f>
        <v>FORENSIC PSYCHOLOGY SEC 1</v>
      </c>
      <c r="F22" s="121"/>
      <c r="G22" s="121"/>
      <c r="H22" s="121"/>
      <c r="I22" s="121"/>
      <c r="J22" s="122"/>
      <c r="K22" s="47" t="str">
        <f>IFERROR(VLOOKUP(C22,OPENING!$B$2:$N$280041,11,0),"-")</f>
        <v>NB - 16</v>
      </c>
      <c r="L22" s="123">
        <f>IFERROR(VLOOKUP(C22,OPENING!$B$2:$N$280041,13,0),"-")</f>
        <v>19</v>
      </c>
      <c r="M22" s="124"/>
    </row>
    <row r="23" spans="1:13" s="7" customFormat="1" ht="21" customHeight="1" x14ac:dyDescent="0.2">
      <c r="A23" s="19" t="str">
        <f t="shared" si="0"/>
        <v>07 MAY 2024BI</v>
      </c>
      <c r="B23" s="53" t="str">
        <f>A23&amp;"-"&amp;COUNTIF($A$10:A23,A23)</f>
        <v>07 MAY 2024BI-14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07 MAY 2024BI</v>
      </c>
      <c r="B24" s="53" t="str">
        <f>A24&amp;"-"&amp;COUNTIF($A$10:A24,A24)</f>
        <v>07 MAY 2024BI-15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07 MAY 2024BI</v>
      </c>
      <c r="B25" s="53" t="str">
        <f>A25&amp;"-"&amp;COUNTIF($A$10:A25,A25)</f>
        <v>07 MAY 2024BI-16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07 MAY 2024BI</v>
      </c>
      <c r="B26" s="53" t="str">
        <f>A26&amp;"-"&amp;COUNTIF($A$10:A26,A26)</f>
        <v>07 MAY 2024BI-17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07 MAY 2024BI</v>
      </c>
      <c r="B27" s="53" t="str">
        <f>A27&amp;"-"&amp;COUNTIF($A$10:A27,A27)</f>
        <v>07 MAY 2024BI-18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07 MAY 2024BI</v>
      </c>
      <c r="B28" s="53" t="str">
        <f>A28&amp;"-"&amp;COUNTIF($A$10:A28,A28)</f>
        <v>07 MAY 2024BI-19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07 MAY 2024BI</v>
      </c>
      <c r="B29" s="53" t="str">
        <f>A29&amp;"-"&amp;COUNTIF($A$10:A29,A29)</f>
        <v>07 MAY 2024BI-20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07 MAY 2024BI</v>
      </c>
      <c r="B30" s="53" t="str">
        <f>A30&amp;"-"&amp;COUNTIF($A$10:A30,A30)</f>
        <v>07 MAY 2024BI-21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07 MAY 2024BI</v>
      </c>
      <c r="B31" s="53" t="str">
        <f>A31&amp;"-"&amp;COUNTIF($A$10:A31,A31)</f>
        <v>07 MAY 2024BI-22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07 MAY 2024BI</v>
      </c>
      <c r="B32" s="53" t="str">
        <f>A32&amp;"-"&amp;COUNTIF($A$10:A32,A32)</f>
        <v>07 MAY 2024BI-23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07 MAY 2024BI</v>
      </c>
      <c r="B33" s="53" t="str">
        <f>A33&amp;"-"&amp;COUNTIF($A$10:A33,A33)</f>
        <v>07 MAY 2024BI-24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180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07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SHEET'!B20</f>
        <v>60</v>
      </c>
      <c r="D39" s="68" t="str">
        <f>CONCATENATE(A39, " ", B39)</f>
        <v>SERIAL NO. 60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B</v>
      </c>
      <c r="G48" s="125" t="s">
        <v>122</v>
      </c>
      <c r="H48" s="125"/>
      <c r="I48" s="125"/>
      <c r="J48" s="125"/>
      <c r="K48" s="126" t="str">
        <f>+K7</f>
        <v>NB - 9 - 16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485</v>
      </c>
      <c r="D51" s="13" t="str">
        <f>+D10</f>
        <v>BS CHEM.</v>
      </c>
      <c r="E51" s="120" t="str">
        <f>+E10</f>
        <v>RESEARCH METHODOLOGY SEC 1</v>
      </c>
      <c r="F51" s="121"/>
      <c r="G51" s="121"/>
      <c r="H51" s="121"/>
      <c r="I51" s="121"/>
      <c r="J51" s="122"/>
      <c r="K51" s="47" t="str">
        <f>+K10</f>
        <v>NB - 09</v>
      </c>
      <c r="L51" s="123">
        <f>+L10</f>
        <v>18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486</v>
      </c>
      <c r="D52" s="13" t="str">
        <f t="shared" si="1"/>
        <v>BS CHEM.</v>
      </c>
      <c r="E52" s="120" t="str">
        <f t="shared" si="1"/>
        <v>INDUSTRIAL CHEMISTRY SEC 1</v>
      </c>
      <c r="F52" s="121"/>
      <c r="G52" s="121"/>
      <c r="H52" s="121"/>
      <c r="I52" s="121"/>
      <c r="J52" s="122"/>
      <c r="K52" s="47" t="str">
        <f t="shared" ref="K52:L67" si="2">+K11</f>
        <v>NB - 09</v>
      </c>
      <c r="L52" s="123">
        <f t="shared" si="2"/>
        <v>8</v>
      </c>
      <c r="M52" s="124"/>
    </row>
    <row r="53" spans="1:13" s="7" customFormat="1" ht="21" customHeight="1" x14ac:dyDescent="0.2">
      <c r="A53" s="36"/>
      <c r="B53" s="36"/>
      <c r="C53" s="47">
        <f t="shared" si="1"/>
        <v>487</v>
      </c>
      <c r="D53" s="13" t="str">
        <f t="shared" si="1"/>
        <v>BS CHEM.</v>
      </c>
      <c r="E53" s="120" t="str">
        <f t="shared" si="1"/>
        <v>INDUSTRIAL CHEMISTRY SEC 1</v>
      </c>
      <c r="F53" s="121"/>
      <c r="G53" s="121"/>
      <c r="H53" s="121"/>
      <c r="I53" s="121"/>
      <c r="J53" s="122"/>
      <c r="K53" s="47" t="str">
        <f t="shared" si="2"/>
        <v>NB - 10</v>
      </c>
      <c r="L53" s="123">
        <f t="shared" si="2"/>
        <v>18</v>
      </c>
      <c r="M53" s="124"/>
    </row>
    <row r="54" spans="1:13" s="7" customFormat="1" ht="21" customHeight="1" x14ac:dyDescent="0.2">
      <c r="A54" s="36"/>
      <c r="B54" s="36"/>
      <c r="C54" s="47">
        <f t="shared" si="1"/>
        <v>488</v>
      </c>
      <c r="D54" s="13" t="str">
        <f t="shared" si="1"/>
        <v>BS AP</v>
      </c>
      <c r="E54" s="120" t="str">
        <f t="shared" si="1"/>
        <v>RESEARCH METHODS-I SEC 1</v>
      </c>
      <c r="F54" s="121"/>
      <c r="G54" s="121"/>
      <c r="H54" s="121"/>
      <c r="I54" s="121"/>
      <c r="J54" s="122"/>
      <c r="K54" s="47" t="str">
        <f t="shared" si="2"/>
        <v>NB - 10</v>
      </c>
      <c r="L54" s="123">
        <f t="shared" si="2"/>
        <v>8</v>
      </c>
      <c r="M54" s="124"/>
    </row>
    <row r="55" spans="1:13" s="7" customFormat="1" ht="21" customHeight="1" x14ac:dyDescent="0.2">
      <c r="A55" s="36"/>
      <c r="B55" s="36"/>
      <c r="C55" s="47">
        <f t="shared" si="1"/>
        <v>489</v>
      </c>
      <c r="D55" s="13" t="str">
        <f t="shared" si="1"/>
        <v>BS AP</v>
      </c>
      <c r="E55" s="120" t="str">
        <f t="shared" si="1"/>
        <v>RESEARCH METHODS-I SEC 1</v>
      </c>
      <c r="F55" s="121"/>
      <c r="G55" s="121"/>
      <c r="H55" s="121"/>
      <c r="I55" s="121"/>
      <c r="J55" s="122"/>
      <c r="K55" s="47" t="str">
        <f t="shared" si="2"/>
        <v>NB - 11</v>
      </c>
      <c r="L55" s="123">
        <f t="shared" si="2"/>
        <v>17</v>
      </c>
      <c r="M55" s="124"/>
    </row>
    <row r="56" spans="1:13" s="7" customFormat="1" ht="21" customHeight="1" x14ac:dyDescent="0.2">
      <c r="A56" s="36"/>
      <c r="B56" s="36"/>
      <c r="C56" s="47">
        <f t="shared" si="1"/>
        <v>490</v>
      </c>
      <c r="D56" s="13" t="str">
        <f t="shared" si="1"/>
        <v>BS AP</v>
      </c>
      <c r="E56" s="120" t="str">
        <f t="shared" si="1"/>
        <v>RESEARCH METHODS-II SEC 1</v>
      </c>
      <c r="F56" s="121"/>
      <c r="G56" s="121"/>
      <c r="H56" s="121"/>
      <c r="I56" s="121"/>
      <c r="J56" s="122"/>
      <c r="K56" s="47" t="str">
        <f t="shared" si="2"/>
        <v>NB - 11</v>
      </c>
      <c r="L56" s="123">
        <f t="shared" si="2"/>
        <v>9</v>
      </c>
      <c r="M56" s="124"/>
    </row>
    <row r="57" spans="1:13" s="7" customFormat="1" ht="21" customHeight="1" x14ac:dyDescent="0.2">
      <c r="A57" s="36"/>
      <c r="B57" s="36"/>
      <c r="C57" s="47">
        <f t="shared" si="1"/>
        <v>491</v>
      </c>
      <c r="D57" s="13" t="str">
        <f t="shared" si="1"/>
        <v>BS AP</v>
      </c>
      <c r="E57" s="120" t="str">
        <f t="shared" si="1"/>
        <v>RESEARCH METHODS-II SEC 1</v>
      </c>
      <c r="F57" s="121"/>
      <c r="G57" s="121"/>
      <c r="H57" s="121"/>
      <c r="I57" s="121"/>
      <c r="J57" s="122"/>
      <c r="K57" s="47" t="str">
        <f t="shared" si="2"/>
        <v>NB - 13</v>
      </c>
      <c r="L57" s="123">
        <f t="shared" si="2"/>
        <v>22</v>
      </c>
      <c r="M57" s="124"/>
    </row>
    <row r="58" spans="1:13" s="7" customFormat="1" ht="21" customHeight="1" x14ac:dyDescent="0.2">
      <c r="A58" s="36"/>
      <c r="B58" s="36"/>
      <c r="C58" s="47">
        <f t="shared" si="1"/>
        <v>492</v>
      </c>
      <c r="D58" s="13" t="str">
        <f t="shared" si="1"/>
        <v>BS AP</v>
      </c>
      <c r="E58" s="120" t="str">
        <f t="shared" si="1"/>
        <v>RESEARCH METHODS-II SEC 2</v>
      </c>
      <c r="F58" s="121"/>
      <c r="G58" s="121"/>
      <c r="H58" s="121"/>
      <c r="I58" s="121"/>
      <c r="J58" s="122"/>
      <c r="K58" s="47" t="str">
        <f t="shared" si="2"/>
        <v>NB - 13</v>
      </c>
      <c r="L58" s="123">
        <f t="shared" si="2"/>
        <v>4</v>
      </c>
      <c r="M58" s="124"/>
    </row>
    <row r="59" spans="1:13" s="7" customFormat="1" ht="21" customHeight="1" x14ac:dyDescent="0.2">
      <c r="A59" s="36"/>
      <c r="B59" s="36"/>
      <c r="C59" s="47">
        <f t="shared" si="1"/>
        <v>493</v>
      </c>
      <c r="D59" s="13" t="str">
        <f t="shared" si="1"/>
        <v>BS AP</v>
      </c>
      <c r="E59" s="120" t="str">
        <f t="shared" si="1"/>
        <v>RESEARCH METHODS-II SEC 2</v>
      </c>
      <c r="F59" s="121"/>
      <c r="G59" s="121"/>
      <c r="H59" s="121"/>
      <c r="I59" s="121"/>
      <c r="J59" s="122"/>
      <c r="K59" s="47" t="str">
        <f t="shared" si="2"/>
        <v>NB - 14</v>
      </c>
      <c r="L59" s="123">
        <f t="shared" si="2"/>
        <v>24</v>
      </c>
      <c r="M59" s="124"/>
    </row>
    <row r="60" spans="1:13" s="7" customFormat="1" ht="21" customHeight="1" x14ac:dyDescent="0.2">
      <c r="A60" s="36"/>
      <c r="B60" s="36"/>
      <c r="C60" s="47">
        <f t="shared" si="1"/>
        <v>494</v>
      </c>
      <c r="D60" s="13" t="str">
        <f t="shared" si="1"/>
        <v>BS AP</v>
      </c>
      <c r="E60" s="120" t="str">
        <f t="shared" si="1"/>
        <v>RESEARCH METHODS-II SEC 2</v>
      </c>
      <c r="F60" s="121"/>
      <c r="G60" s="121"/>
      <c r="H60" s="121"/>
      <c r="I60" s="121"/>
      <c r="J60" s="122"/>
      <c r="K60" s="47" t="str">
        <f t="shared" si="2"/>
        <v>NB - 15</v>
      </c>
      <c r="L60" s="123">
        <f t="shared" si="2"/>
        <v>8</v>
      </c>
      <c r="M60" s="124"/>
    </row>
    <row r="61" spans="1:13" s="7" customFormat="1" ht="21" customHeight="1" x14ac:dyDescent="0.2">
      <c r="A61" s="36"/>
      <c r="B61" s="36"/>
      <c r="C61" s="47">
        <f t="shared" si="1"/>
        <v>495</v>
      </c>
      <c r="D61" s="13" t="str">
        <f t="shared" si="1"/>
        <v>BS AP</v>
      </c>
      <c r="E61" s="120" t="str">
        <f t="shared" si="1"/>
        <v>EXPERIMENTAL PSYCHOLOGY SEC 1</v>
      </c>
      <c r="F61" s="121"/>
      <c r="G61" s="121"/>
      <c r="H61" s="121"/>
      <c r="I61" s="121"/>
      <c r="J61" s="122"/>
      <c r="K61" s="47" t="str">
        <f t="shared" si="2"/>
        <v>NB - 15</v>
      </c>
      <c r="L61" s="123">
        <f t="shared" si="2"/>
        <v>18</v>
      </c>
      <c r="M61" s="124"/>
    </row>
    <row r="62" spans="1:13" s="7" customFormat="1" ht="21" customHeight="1" x14ac:dyDescent="0.2">
      <c r="A62" s="36"/>
      <c r="B62" s="36"/>
      <c r="C62" s="47">
        <f t="shared" si="1"/>
        <v>496</v>
      </c>
      <c r="D62" s="13" t="str">
        <f t="shared" si="1"/>
        <v>BS AP</v>
      </c>
      <c r="E62" s="120" t="str">
        <f t="shared" si="1"/>
        <v>EXPERIMENTAL PSYCHOLOGY SEC 1</v>
      </c>
      <c r="F62" s="121"/>
      <c r="G62" s="121"/>
      <c r="H62" s="121"/>
      <c r="I62" s="121"/>
      <c r="J62" s="122"/>
      <c r="K62" s="47" t="str">
        <f t="shared" si="2"/>
        <v>NB - 16</v>
      </c>
      <c r="L62" s="123">
        <f t="shared" si="2"/>
        <v>7</v>
      </c>
      <c r="M62" s="124"/>
    </row>
    <row r="63" spans="1:13" s="7" customFormat="1" ht="21" customHeight="1" x14ac:dyDescent="0.2">
      <c r="A63" s="36"/>
      <c r="B63" s="36"/>
      <c r="C63" s="47">
        <f t="shared" si="1"/>
        <v>497</v>
      </c>
      <c r="D63" s="13" t="str">
        <f t="shared" si="1"/>
        <v>BS AP</v>
      </c>
      <c r="E63" s="120" t="str">
        <f t="shared" si="1"/>
        <v>FORENSIC PSYCHOLOGY SEC 1</v>
      </c>
      <c r="F63" s="121"/>
      <c r="G63" s="121"/>
      <c r="H63" s="121"/>
      <c r="I63" s="121"/>
      <c r="J63" s="122"/>
      <c r="K63" s="47" t="str">
        <f t="shared" si="2"/>
        <v>NB - 16</v>
      </c>
      <c r="L63" s="123">
        <f t="shared" si="2"/>
        <v>19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180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07 MAY 2024</v>
      </c>
      <c r="J81" s="133"/>
      <c r="K81" s="133"/>
      <c r="L81" s="133"/>
      <c r="M81" s="33"/>
    </row>
    <row r="82" spans="4:13" x14ac:dyDescent="0.25">
      <c r="D82" s="68" t="str">
        <f>+D39</f>
        <v>SERIAL NO. 60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C</v>
      </c>
      <c r="G7" s="125" t="s">
        <v>122</v>
      </c>
      <c r="H7" s="125"/>
      <c r="I7" s="125"/>
      <c r="J7" s="125"/>
      <c r="K7" s="126" t="str">
        <f>VLOOKUP(B10,OPENING!A2:N280030,8,0)</f>
        <v>NB - 17 - 24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SHEET'!F21</f>
        <v>07 MAY 2024CI</v>
      </c>
      <c r="B10" s="53" t="str">
        <f>A10&amp;"-"&amp;COUNTIF($A$10:A10,A10)</f>
        <v>07 MAY 2024CI-1</v>
      </c>
      <c r="C10" s="47">
        <f>IFERROR(VLOOKUP(B10,OPENING!$A$2:$N$31016,2,0),"-")</f>
        <v>498</v>
      </c>
      <c r="D10" s="13" t="str">
        <f>IFERROR(VLOOKUP(C10,OPENING!$B$2:$N$280041,3,0),"-")</f>
        <v>BS AP</v>
      </c>
      <c r="E10" s="120" t="str">
        <f>IFERROR(VLOOKUP(C10,OPENING!$B$2:$N$280041,6,0),"-")</f>
        <v>FORENSIC PSYCHOLOGY SEC 1</v>
      </c>
      <c r="F10" s="121"/>
      <c r="G10" s="121"/>
      <c r="H10" s="121"/>
      <c r="I10" s="121"/>
      <c r="J10" s="122"/>
      <c r="K10" s="47" t="str">
        <f>IFERROR(VLOOKUP(C10,OPENING!$B$2:$N$280041,11,0),"-")</f>
        <v>NB - 17</v>
      </c>
      <c r="L10" s="123">
        <f>IFERROR(VLOOKUP(C10,OPENING!$B$2:$N$280041,13,0),"-")</f>
        <v>3</v>
      </c>
      <c r="M10" s="124"/>
    </row>
    <row r="11" spans="1:13" s="7" customFormat="1" ht="21" customHeight="1" x14ac:dyDescent="0.2">
      <c r="A11" s="19" t="str">
        <f>+A10</f>
        <v>07 MAY 2024CI</v>
      </c>
      <c r="B11" s="53" t="str">
        <f>A11&amp;"-"&amp;COUNTIF($A$10:A11,A11)</f>
        <v>07 MAY 2024CI-2</v>
      </c>
      <c r="C11" s="47">
        <f>IFERROR(VLOOKUP(B11,OPENING!$A$2:$N$31016,2,0),"-")</f>
        <v>499</v>
      </c>
      <c r="D11" s="13" t="str">
        <f>IFERROR(VLOOKUP(C11,OPENING!$B$2:$N$280041,3,0),"-")</f>
        <v>BS AP</v>
      </c>
      <c r="E11" s="120" t="str">
        <f>IFERROR(VLOOKUP(C11,OPENING!$B$2:$N$280041,6,0),"-")</f>
        <v>FORENSIC PSYCHOLOGY SEC 2</v>
      </c>
      <c r="F11" s="121"/>
      <c r="G11" s="121"/>
      <c r="H11" s="121"/>
      <c r="I11" s="121"/>
      <c r="J11" s="122"/>
      <c r="K11" s="47" t="str">
        <f>IFERROR(VLOOKUP(C11,OPENING!$B$2:$N$280041,11,0),"-")</f>
        <v>NB - 17</v>
      </c>
      <c r="L11" s="123">
        <f>IFERROR(VLOOKUP(C11,OPENING!$B$2:$N$280041,13,0),"-")</f>
        <v>13</v>
      </c>
      <c r="M11" s="124"/>
    </row>
    <row r="12" spans="1:13" s="7" customFormat="1" ht="21" customHeight="1" x14ac:dyDescent="0.2">
      <c r="A12" s="19" t="str">
        <f t="shared" ref="A12:A33" si="0">+A11</f>
        <v>07 MAY 2024CI</v>
      </c>
      <c r="B12" s="53" t="str">
        <f>A12&amp;"-"&amp;COUNTIF($A$10:A12,A12)</f>
        <v>07 MAY 2024CI-3</v>
      </c>
      <c r="C12" s="47">
        <f>IFERROR(VLOOKUP(B12,OPENING!$A$2:$N$31016,2,0),"-")</f>
        <v>500</v>
      </c>
      <c r="D12" s="13" t="str">
        <f>IFERROR(VLOOKUP(C12,OPENING!$B$2:$N$280041,3,0),"-")</f>
        <v>BS BT</v>
      </c>
      <c r="E12" s="120" t="str">
        <f>IFERROR(VLOOKUP(C12,OPENING!$B$2:$N$280041,6,0),"-")</f>
        <v>IMMUNOLOGY  SEC 1</v>
      </c>
      <c r="F12" s="121"/>
      <c r="G12" s="121"/>
      <c r="H12" s="121"/>
      <c r="I12" s="121"/>
      <c r="J12" s="122"/>
      <c r="K12" s="47" t="str">
        <f>IFERROR(VLOOKUP(C12,OPENING!$B$2:$N$280041,11,0),"-")</f>
        <v>NB - 17</v>
      </c>
      <c r="L12" s="123">
        <f>IFERROR(VLOOKUP(C12,OPENING!$B$2:$N$280041,13,0),"-")</f>
        <v>12</v>
      </c>
      <c r="M12" s="124"/>
    </row>
    <row r="13" spans="1:13" s="7" customFormat="1" ht="21" customHeight="1" x14ac:dyDescent="0.2">
      <c r="A13" s="19" t="str">
        <f t="shared" si="0"/>
        <v>07 MAY 2024CI</v>
      </c>
      <c r="B13" s="53" t="str">
        <f>A13&amp;"-"&amp;COUNTIF($A$10:A13,A13)</f>
        <v>07 MAY 2024CI-4</v>
      </c>
      <c r="C13" s="47">
        <f>IFERROR(VLOOKUP(B13,OPENING!$A$2:$N$31016,2,0),"-")</f>
        <v>501</v>
      </c>
      <c r="D13" s="13" t="str">
        <f>IFERROR(VLOOKUP(C13,OPENING!$B$2:$N$280041,3,0),"-")</f>
        <v>BS BT</v>
      </c>
      <c r="E13" s="120" t="str">
        <f>IFERROR(VLOOKUP(C13,OPENING!$B$2:$N$280041,6,0),"-")</f>
        <v>IMMUNOLOGY  SEC 1</v>
      </c>
      <c r="F13" s="121"/>
      <c r="G13" s="121"/>
      <c r="H13" s="121"/>
      <c r="I13" s="121"/>
      <c r="J13" s="122"/>
      <c r="K13" s="47" t="str">
        <f>IFERROR(VLOOKUP(C13,OPENING!$B$2:$N$280041,11,0),"-")</f>
        <v>NB - 18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07 MAY 2024CI</v>
      </c>
      <c r="B14" s="53" t="str">
        <f>A14&amp;"-"&amp;COUNTIF($A$10:A14,A14)</f>
        <v>07 MAY 2024CI-5</v>
      </c>
      <c r="C14" s="47">
        <f>IFERROR(VLOOKUP(B14,OPENING!$A$2:$N$31016,2,0),"-")</f>
        <v>502</v>
      </c>
      <c r="D14" s="13" t="str">
        <f>IFERROR(VLOOKUP(C14,OPENING!$B$2:$N$280041,3,0),"-")</f>
        <v>BS BCH</v>
      </c>
      <c r="E14" s="120" t="str">
        <f>IFERROR(VLOOKUP(C14,OPENING!$B$2:$N$280041,6,0),"-")</f>
        <v>IMMUNOLOGY  SEC 1</v>
      </c>
      <c r="F14" s="121"/>
      <c r="G14" s="121"/>
      <c r="H14" s="121"/>
      <c r="I14" s="121"/>
      <c r="J14" s="122"/>
      <c r="K14" s="47" t="str">
        <f>IFERROR(VLOOKUP(C14,OPENING!$B$2:$N$280041,11,0),"-")</f>
        <v>NB - 18</v>
      </c>
      <c r="L14" s="123">
        <f>IFERROR(VLOOKUP(C14,OPENING!$B$2:$N$280041,13,0),"-")</f>
        <v>13</v>
      </c>
      <c r="M14" s="124"/>
    </row>
    <row r="15" spans="1:13" s="7" customFormat="1" ht="21" customHeight="1" x14ac:dyDescent="0.2">
      <c r="A15" s="19" t="str">
        <f t="shared" si="0"/>
        <v>07 MAY 2024CI</v>
      </c>
      <c r="B15" s="53" t="str">
        <f>A15&amp;"-"&amp;COUNTIF($A$10:A15,A15)</f>
        <v>07 MAY 2024CI-6</v>
      </c>
      <c r="C15" s="47">
        <f>IFERROR(VLOOKUP(B15,OPENING!$A$2:$N$31016,2,0),"-")</f>
        <v>503</v>
      </c>
      <c r="D15" s="13" t="str">
        <f>IFERROR(VLOOKUP(C15,OPENING!$B$2:$N$280041,3,0),"-")</f>
        <v>BS BT</v>
      </c>
      <c r="E15" s="120" t="str">
        <f>IFERROR(VLOOKUP(C15,OPENING!$B$2:$N$280041,6,0),"-")</f>
        <v>HEALTH BIOTECHNOLOGY  SEC 1</v>
      </c>
      <c r="F15" s="121"/>
      <c r="G15" s="121"/>
      <c r="H15" s="121"/>
      <c r="I15" s="121"/>
      <c r="J15" s="122"/>
      <c r="K15" s="47" t="str">
        <f>IFERROR(VLOOKUP(C15,OPENING!$B$2:$N$280041,11,0),"-")</f>
        <v>NB - 18</v>
      </c>
      <c r="L15" s="123">
        <f>IFERROR(VLOOKUP(C15,OPENING!$B$2:$N$280041,13,0),"-")</f>
        <v>12</v>
      </c>
      <c r="M15" s="124"/>
    </row>
    <row r="16" spans="1:13" s="7" customFormat="1" ht="21" customHeight="1" x14ac:dyDescent="0.2">
      <c r="A16" s="19" t="str">
        <f t="shared" si="0"/>
        <v>07 MAY 2024CI</v>
      </c>
      <c r="B16" s="53" t="str">
        <f>A16&amp;"-"&amp;COUNTIF($A$10:A16,A16)</f>
        <v>07 MAY 2024CI-7</v>
      </c>
      <c r="C16" s="47">
        <f>IFERROR(VLOOKUP(B16,OPENING!$A$2:$N$31016,2,0),"-")</f>
        <v>504</v>
      </c>
      <c r="D16" s="13" t="str">
        <f>IFERROR(VLOOKUP(C16,OPENING!$B$2:$N$280041,3,0),"-")</f>
        <v>BS BT</v>
      </c>
      <c r="E16" s="120" t="str">
        <f>IFERROR(VLOOKUP(C16,OPENING!$B$2:$N$280041,6,0),"-")</f>
        <v>HEALTH BIOTECHNOLOGY  SEC 1</v>
      </c>
      <c r="F16" s="121"/>
      <c r="G16" s="121"/>
      <c r="H16" s="121"/>
      <c r="I16" s="121"/>
      <c r="J16" s="122"/>
      <c r="K16" s="47" t="str">
        <f>IFERROR(VLOOKUP(C16,OPENING!$B$2:$N$280041,11,0),"-")</f>
        <v>NB - 19</v>
      </c>
      <c r="L16" s="123">
        <f>IFERROR(VLOOKUP(C16,OPENING!$B$2:$N$280041,13,0),"-")</f>
        <v>14</v>
      </c>
      <c r="M16" s="124"/>
    </row>
    <row r="17" spans="1:13" s="7" customFormat="1" ht="21" customHeight="1" x14ac:dyDescent="0.2">
      <c r="A17" s="19" t="str">
        <f t="shared" si="0"/>
        <v>07 MAY 2024CI</v>
      </c>
      <c r="B17" s="53" t="str">
        <f>A17&amp;"-"&amp;COUNTIF($A$10:A17,A17)</f>
        <v>07 MAY 2024CI-8</v>
      </c>
      <c r="C17" s="47">
        <f>IFERROR(VLOOKUP(B17,OPENING!$A$2:$N$31016,2,0),"-")</f>
        <v>505</v>
      </c>
      <c r="D17" s="13" t="str">
        <f>IFERROR(VLOOKUP(C17,OPENING!$B$2:$N$280041,3,0),"-")</f>
        <v>BS BT</v>
      </c>
      <c r="E17" s="120" t="str">
        <f>IFERROR(VLOOKUP(C17,OPENING!$B$2:$N$280041,6,0),"-")</f>
        <v>ANIMAL BIOTECHNOLOGY SEC 1</v>
      </c>
      <c r="F17" s="121"/>
      <c r="G17" s="121"/>
      <c r="H17" s="121"/>
      <c r="I17" s="121"/>
      <c r="J17" s="122"/>
      <c r="K17" s="47" t="str">
        <f>IFERROR(VLOOKUP(C17,OPENING!$B$2:$N$280041,11,0),"-")</f>
        <v>NB - 19</v>
      </c>
      <c r="L17" s="123">
        <f>IFERROR(VLOOKUP(C17,OPENING!$B$2:$N$280041,13,0),"-")</f>
        <v>12</v>
      </c>
      <c r="M17" s="124"/>
    </row>
    <row r="18" spans="1:13" s="7" customFormat="1" ht="21" customHeight="1" x14ac:dyDescent="0.2">
      <c r="A18" s="19" t="str">
        <f t="shared" si="0"/>
        <v>07 MAY 2024CI</v>
      </c>
      <c r="B18" s="53" t="str">
        <f>A18&amp;"-"&amp;COUNTIF($A$10:A18,A18)</f>
        <v>07 MAY 2024CI-9</v>
      </c>
      <c r="C18" s="47">
        <f>IFERROR(VLOOKUP(B18,OPENING!$A$2:$N$31016,2,0),"-")</f>
        <v>506</v>
      </c>
      <c r="D18" s="13" t="str">
        <f>IFERROR(VLOOKUP(C18,OPENING!$B$2:$N$280041,3,0),"-")</f>
        <v>BS BT</v>
      </c>
      <c r="E18" s="120" t="str">
        <f>IFERROR(VLOOKUP(C18,OPENING!$B$2:$N$280041,6,0),"-")</f>
        <v>ANIMAL BIOTECHNOLOGY SEC 1</v>
      </c>
      <c r="F18" s="121"/>
      <c r="G18" s="121"/>
      <c r="H18" s="121"/>
      <c r="I18" s="121"/>
      <c r="J18" s="122"/>
      <c r="K18" s="47" t="str">
        <f>IFERROR(VLOOKUP(C18,OPENING!$B$2:$N$280041,11,0),"-")</f>
        <v>NB - 20</v>
      </c>
      <c r="L18" s="123">
        <f>IFERROR(VLOOKUP(C18,OPENING!$B$2:$N$280041,13,0),"-")</f>
        <v>19</v>
      </c>
      <c r="M18" s="124"/>
    </row>
    <row r="19" spans="1:13" s="7" customFormat="1" ht="21" customHeight="1" x14ac:dyDescent="0.2">
      <c r="A19" s="19" t="str">
        <f t="shared" si="0"/>
        <v>07 MAY 2024CI</v>
      </c>
      <c r="B19" s="53" t="str">
        <f>A19&amp;"-"&amp;COUNTIF($A$10:A19,A19)</f>
        <v>07 MAY 2024CI-10</v>
      </c>
      <c r="C19" s="47">
        <f>IFERROR(VLOOKUP(B19,OPENING!$A$2:$N$31016,2,0),"-")</f>
        <v>507</v>
      </c>
      <c r="D19" s="13" t="str">
        <f>IFERROR(VLOOKUP(C19,OPENING!$B$2:$N$280041,3,0),"-")</f>
        <v>BS IR</v>
      </c>
      <c r="E19" s="120" t="str">
        <f>IFERROR(VLOOKUP(C19,OPENING!$B$2:$N$280041,6,0),"-")</f>
        <v>INTRODUCTION TO INTERNATIONAL RELATIONS SEC 1</v>
      </c>
      <c r="F19" s="121"/>
      <c r="G19" s="121"/>
      <c r="H19" s="121"/>
      <c r="I19" s="121"/>
      <c r="J19" s="122"/>
      <c r="K19" s="47" t="str">
        <f>IFERROR(VLOOKUP(C19,OPENING!$B$2:$N$280041,11,0),"-")</f>
        <v>NB - 20</v>
      </c>
      <c r="L19" s="123">
        <f>IFERROR(VLOOKUP(C19,OPENING!$B$2:$N$280041,13,0),"-")</f>
        <v>7</v>
      </c>
      <c r="M19" s="124"/>
    </row>
    <row r="20" spans="1:13" s="7" customFormat="1" ht="21" customHeight="1" x14ac:dyDescent="0.2">
      <c r="A20" s="19" t="str">
        <f t="shared" si="0"/>
        <v>07 MAY 2024CI</v>
      </c>
      <c r="B20" s="53" t="str">
        <f>A20&amp;"-"&amp;COUNTIF($A$10:A20,A20)</f>
        <v>07 MAY 2024CI-11</v>
      </c>
      <c r="C20" s="47">
        <f>IFERROR(VLOOKUP(B20,OPENING!$A$2:$N$31016,2,0),"-")</f>
        <v>508</v>
      </c>
      <c r="D20" s="13" t="str">
        <f>IFERROR(VLOOKUP(C20,OPENING!$B$2:$N$280041,3,0),"-")</f>
        <v>BS IR</v>
      </c>
      <c r="E20" s="120" t="str">
        <f>IFERROR(VLOOKUP(C20,OPENING!$B$2:$N$280041,6,0),"-")</f>
        <v>INTRODUCTION TO INTERNATIONAL RELATIONS SEC 1</v>
      </c>
      <c r="F20" s="121"/>
      <c r="G20" s="121"/>
      <c r="H20" s="121"/>
      <c r="I20" s="121"/>
      <c r="J20" s="122"/>
      <c r="K20" s="47" t="str">
        <f>IFERROR(VLOOKUP(C20,OPENING!$B$2:$N$280041,11,0),"-")</f>
        <v>NB - 21</v>
      </c>
      <c r="L20" s="123">
        <f>IFERROR(VLOOKUP(C20,OPENING!$B$2:$N$280041,13,0),"-")</f>
        <v>13</v>
      </c>
      <c r="M20" s="124"/>
    </row>
    <row r="21" spans="1:13" s="7" customFormat="1" ht="21" customHeight="1" x14ac:dyDescent="0.2">
      <c r="A21" s="19" t="str">
        <f t="shared" si="0"/>
        <v>07 MAY 2024CI</v>
      </c>
      <c r="B21" s="53" t="str">
        <f>A21&amp;"-"&amp;COUNTIF($A$10:A21,A21)</f>
        <v>07 MAY 2024CI-12</v>
      </c>
      <c r="C21" s="47">
        <f>IFERROR(VLOOKUP(B21,OPENING!$A$2:$N$31016,2,0),"-")</f>
        <v>509</v>
      </c>
      <c r="D21" s="13" t="str">
        <f>IFERROR(VLOOKUP(C21,OPENING!$B$2:$N$280041,3,0),"-")</f>
        <v>BBA (Hons)</v>
      </c>
      <c r="E21" s="120" t="str">
        <f>IFERROR(VLOOKUP(C21,OPENING!$B$2:$N$280041,6,0),"-")</f>
        <v>E-COMMERCE SEC 1</v>
      </c>
      <c r="F21" s="121"/>
      <c r="G21" s="121"/>
      <c r="H21" s="121"/>
      <c r="I21" s="121"/>
      <c r="J21" s="122"/>
      <c r="K21" s="47" t="str">
        <f>IFERROR(VLOOKUP(C21,OPENING!$B$2:$N$280041,11,0),"-")</f>
        <v>NB - 21</v>
      </c>
      <c r="L21" s="123">
        <f>IFERROR(VLOOKUP(C21,OPENING!$B$2:$N$280041,13,0),"-")</f>
        <v>13</v>
      </c>
      <c r="M21" s="124"/>
    </row>
    <row r="22" spans="1:13" s="7" customFormat="1" ht="21" customHeight="1" x14ac:dyDescent="0.2">
      <c r="A22" s="19" t="str">
        <f t="shared" si="0"/>
        <v>07 MAY 2024CI</v>
      </c>
      <c r="B22" s="53" t="str">
        <f>A22&amp;"-"&amp;COUNTIF($A$10:A22,A22)</f>
        <v>07 MAY 2024CI-13</v>
      </c>
      <c r="C22" s="47">
        <f>IFERROR(VLOOKUP(B22,OPENING!$A$2:$N$31016,2,0),"-")</f>
        <v>510</v>
      </c>
      <c r="D22" s="13" t="str">
        <f>IFERROR(VLOOKUP(C22,OPENING!$B$2:$N$280041,3,0),"-")</f>
        <v>BBA (Hons)</v>
      </c>
      <c r="E22" s="120" t="str">
        <f>IFERROR(VLOOKUP(C22,OPENING!$B$2:$N$280041,6,0),"-")</f>
        <v>E-COMMERCE SEC 1</v>
      </c>
      <c r="F22" s="121"/>
      <c r="G22" s="121"/>
      <c r="H22" s="121"/>
      <c r="I22" s="121"/>
      <c r="J22" s="122"/>
      <c r="K22" s="47" t="str">
        <f>IFERROR(VLOOKUP(C22,OPENING!$B$2:$N$280041,11,0),"-")</f>
        <v>NB - 22</v>
      </c>
      <c r="L22" s="123">
        <f>IFERROR(VLOOKUP(C22,OPENING!$B$2:$N$280041,13,0),"-")</f>
        <v>24</v>
      </c>
      <c r="M22" s="124"/>
    </row>
    <row r="23" spans="1:13" s="7" customFormat="1" ht="21" customHeight="1" x14ac:dyDescent="0.2">
      <c r="A23" s="19" t="str">
        <f t="shared" si="0"/>
        <v>07 MAY 2024CI</v>
      </c>
      <c r="B23" s="53" t="str">
        <f>A23&amp;"-"&amp;COUNTIF($A$10:A23,A23)</f>
        <v>07 MAY 2024CI-14</v>
      </c>
      <c r="C23" s="47">
        <f>IFERROR(VLOOKUP(B23,OPENING!$A$2:$N$31016,2,0),"-")</f>
        <v>511</v>
      </c>
      <c r="D23" s="13" t="str">
        <f>IFERROR(VLOOKUP(C23,OPENING!$B$2:$N$280041,3,0),"-")</f>
        <v>BBA (Hons)</v>
      </c>
      <c r="E23" s="120" t="str">
        <f>IFERROR(VLOOKUP(C23,OPENING!$B$2:$N$280041,6,0),"-")</f>
        <v>E-COMMERCE SEC 1</v>
      </c>
      <c r="F23" s="121"/>
      <c r="G23" s="121"/>
      <c r="H23" s="121"/>
      <c r="I23" s="121"/>
      <c r="J23" s="122"/>
      <c r="K23" s="47" t="str">
        <f>IFERROR(VLOOKUP(C23,OPENING!$B$2:$N$280041,11,0),"-")</f>
        <v>NB - 23</v>
      </c>
      <c r="L23" s="123">
        <f>IFERROR(VLOOKUP(C23,OPENING!$B$2:$N$280041,13,0),"-")</f>
        <v>9</v>
      </c>
      <c r="M23" s="124"/>
    </row>
    <row r="24" spans="1:13" s="7" customFormat="1" ht="21" customHeight="1" x14ac:dyDescent="0.2">
      <c r="A24" s="19" t="str">
        <f t="shared" si="0"/>
        <v>07 MAY 2024CI</v>
      </c>
      <c r="B24" s="53" t="str">
        <f>A24&amp;"-"&amp;COUNTIF($A$10:A24,A24)</f>
        <v>07 MAY 2024CI-15</v>
      </c>
      <c r="C24" s="47">
        <f>IFERROR(VLOOKUP(B24,OPENING!$A$2:$N$31016,2,0),"-")</f>
        <v>512</v>
      </c>
      <c r="D24" s="13" t="str">
        <f>IFERROR(VLOOKUP(C24,OPENING!$B$2:$N$280041,3,0),"-")</f>
        <v>BS AF</v>
      </c>
      <c r="E24" s="120" t="str">
        <f>IFERROR(VLOOKUP(C24,OPENING!$B$2:$N$280041,6,0),"-")</f>
        <v>RESEARCH METHODS IN BUSINESS SEC 1</v>
      </c>
      <c r="F24" s="121"/>
      <c r="G24" s="121"/>
      <c r="H24" s="121"/>
      <c r="I24" s="121"/>
      <c r="J24" s="122"/>
      <c r="K24" s="47" t="str">
        <f>IFERROR(VLOOKUP(C24,OPENING!$B$2:$N$280041,11,0),"-")</f>
        <v>NB - 23</v>
      </c>
      <c r="L24" s="123">
        <f>IFERROR(VLOOKUP(C24,OPENING!$B$2:$N$280041,13,0),"-")</f>
        <v>14</v>
      </c>
      <c r="M24" s="124"/>
    </row>
    <row r="25" spans="1:13" s="7" customFormat="1" ht="21" customHeight="1" x14ac:dyDescent="0.2">
      <c r="A25" s="19" t="str">
        <f t="shared" si="0"/>
        <v>07 MAY 2024CI</v>
      </c>
      <c r="B25" s="53" t="str">
        <f>A25&amp;"-"&amp;COUNTIF($A$10:A25,A25)</f>
        <v>07 MAY 2024CI-16</v>
      </c>
      <c r="C25" s="47">
        <f>IFERROR(VLOOKUP(B25,OPENING!$A$2:$N$31016,2,0),"-")</f>
        <v>513</v>
      </c>
      <c r="D25" s="13" t="str">
        <f>IFERROR(VLOOKUP(C25,OPENING!$B$2:$N$280041,3,0),"-")</f>
        <v>BS IR</v>
      </c>
      <c r="E25" s="120" t="str">
        <f>IFERROR(VLOOKUP(C25,OPENING!$B$2:$N$280041,6,0),"-")</f>
        <v>INTERNATIONAL RELATIONS: 1648 TILL DATE SEC 1</v>
      </c>
      <c r="F25" s="121"/>
      <c r="G25" s="121"/>
      <c r="H25" s="121"/>
      <c r="I25" s="121"/>
      <c r="J25" s="122"/>
      <c r="K25" s="47" t="str">
        <f>IFERROR(VLOOKUP(C25,OPENING!$B$2:$N$280041,11,0),"-")</f>
        <v>NB - 23</v>
      </c>
      <c r="L25" s="123">
        <f>IFERROR(VLOOKUP(C25,OPENING!$B$2:$N$280041,13,0),"-")</f>
        <v>5</v>
      </c>
      <c r="M25" s="124"/>
    </row>
    <row r="26" spans="1:13" s="7" customFormat="1" ht="21" customHeight="1" x14ac:dyDescent="0.2">
      <c r="A26" s="19" t="str">
        <f t="shared" si="0"/>
        <v>07 MAY 2024CI</v>
      </c>
      <c r="B26" s="53" t="str">
        <f>A26&amp;"-"&amp;COUNTIF($A$10:A26,A26)</f>
        <v>07 MAY 2024CI-17</v>
      </c>
      <c r="C26" s="47">
        <f>IFERROR(VLOOKUP(B26,OPENING!$A$2:$N$31016,2,0),"-")</f>
        <v>514</v>
      </c>
      <c r="D26" s="13" t="str">
        <f>IFERROR(VLOOKUP(C26,OPENING!$B$2:$N$280041,3,0),"-")</f>
        <v>BS IR</v>
      </c>
      <c r="E26" s="120" t="str">
        <f>IFERROR(VLOOKUP(C26,OPENING!$B$2:$N$280041,6,0),"-")</f>
        <v>INTERNATIONAL RELATIONS: 1648 TILL DATE SEC 1</v>
      </c>
      <c r="F26" s="121"/>
      <c r="G26" s="121"/>
      <c r="H26" s="121"/>
      <c r="I26" s="121"/>
      <c r="J26" s="122"/>
      <c r="K26" s="47" t="str">
        <f>IFERROR(VLOOKUP(C26,OPENING!$B$2:$N$280041,11,0),"-")</f>
        <v>NB - 24</v>
      </c>
      <c r="L26" s="123">
        <f>IFERROR(VLOOKUP(C26,OPENING!$B$2:$N$280041,13,0),"-")</f>
        <v>18</v>
      </c>
      <c r="M26" s="124"/>
    </row>
    <row r="27" spans="1:13" s="7" customFormat="1" ht="21" customHeight="1" x14ac:dyDescent="0.2">
      <c r="A27" s="19" t="str">
        <f t="shared" si="0"/>
        <v>07 MAY 2024CI</v>
      </c>
      <c r="B27" s="53" t="str">
        <f>A27&amp;"-"&amp;COUNTIF($A$10:A27,A27)</f>
        <v>07 MAY 2024CI-18</v>
      </c>
      <c r="C27" s="47">
        <f>IFERROR(VLOOKUP(B27,OPENING!$A$2:$N$31016,2,0),"-")</f>
        <v>515</v>
      </c>
      <c r="D27" s="13" t="str">
        <f>IFERROR(VLOOKUP(C27,OPENING!$B$2:$N$280041,3,0),"-")</f>
        <v>BBA (Hons)</v>
      </c>
      <c r="E27" s="120" t="str">
        <f>IFERROR(VLOOKUP(C27,OPENING!$B$2:$N$280041,6,0),"-")</f>
        <v>PROJECT MANAGEMENT SEC 1</v>
      </c>
      <c r="F27" s="121"/>
      <c r="G27" s="121"/>
      <c r="H27" s="121"/>
      <c r="I27" s="121"/>
      <c r="J27" s="122"/>
      <c r="K27" s="47" t="str">
        <f>IFERROR(VLOOKUP(C27,OPENING!$B$2:$N$280041,11,0),"-")</f>
        <v>NB - 24</v>
      </c>
      <c r="L27" s="123">
        <f>IFERROR(VLOOKUP(C27,OPENING!$B$2:$N$280041,13,0),"-")</f>
        <v>8</v>
      </c>
      <c r="M27" s="124"/>
    </row>
    <row r="28" spans="1:13" s="7" customFormat="1" ht="21" customHeight="1" x14ac:dyDescent="0.2">
      <c r="A28" s="19" t="str">
        <f t="shared" si="0"/>
        <v>07 MAY 2024CI</v>
      </c>
      <c r="B28" s="53" t="str">
        <f>A28&amp;"-"&amp;COUNTIF($A$10:A28,A28)</f>
        <v>07 MAY 2024CI-19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07 MAY 2024CI</v>
      </c>
      <c r="B29" s="53" t="str">
        <f>A29&amp;"-"&amp;COUNTIF($A$10:A29,A29)</f>
        <v>07 MAY 2024CI-20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07 MAY 2024CI</v>
      </c>
      <c r="B30" s="53" t="str">
        <f>A30&amp;"-"&amp;COUNTIF($A$10:A30,A30)</f>
        <v>07 MAY 2024CI-21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07 MAY 2024CI</v>
      </c>
      <c r="B31" s="53" t="str">
        <f>A31&amp;"-"&amp;COUNTIF($A$10:A31,A31)</f>
        <v>07 MAY 2024CI-22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07 MAY 2024CI</v>
      </c>
      <c r="B32" s="53" t="str">
        <f>A32&amp;"-"&amp;COUNTIF($A$10:A32,A32)</f>
        <v>07 MAY 2024CI-23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07 MAY 2024CI</v>
      </c>
      <c r="B33" s="53" t="str">
        <f>A33&amp;"-"&amp;COUNTIF($A$10:A33,A33)</f>
        <v>07 MAY 2024CI-24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212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07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SHEET'!B21</f>
        <v>61</v>
      </c>
      <c r="D39" s="68" t="str">
        <f>CONCATENATE(A39, " ", B39)</f>
        <v>SERIAL NO. 61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C</v>
      </c>
      <c r="G48" s="125" t="s">
        <v>122</v>
      </c>
      <c r="H48" s="125"/>
      <c r="I48" s="125"/>
      <c r="J48" s="125"/>
      <c r="K48" s="126" t="str">
        <f>+K7</f>
        <v>NB - 17 - 24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498</v>
      </c>
      <c r="D51" s="13" t="str">
        <f>+D10</f>
        <v>BS AP</v>
      </c>
      <c r="E51" s="120" t="str">
        <f>+E10</f>
        <v>FORENSIC PSYCHOLOGY SEC 1</v>
      </c>
      <c r="F51" s="121"/>
      <c r="G51" s="121"/>
      <c r="H51" s="121"/>
      <c r="I51" s="121"/>
      <c r="J51" s="122"/>
      <c r="K51" s="47" t="str">
        <f>+K10</f>
        <v>NB - 17</v>
      </c>
      <c r="L51" s="123">
        <f>+L10</f>
        <v>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499</v>
      </c>
      <c r="D52" s="13" t="str">
        <f t="shared" si="1"/>
        <v>BS AP</v>
      </c>
      <c r="E52" s="120" t="str">
        <f t="shared" si="1"/>
        <v>FORENSIC PSYCHOLOGY SEC 2</v>
      </c>
      <c r="F52" s="121"/>
      <c r="G52" s="121"/>
      <c r="H52" s="121"/>
      <c r="I52" s="121"/>
      <c r="J52" s="122"/>
      <c r="K52" s="47" t="str">
        <f t="shared" ref="K52:L67" si="2">+K11</f>
        <v>NB - 17</v>
      </c>
      <c r="L52" s="123">
        <f t="shared" si="2"/>
        <v>13</v>
      </c>
      <c r="M52" s="124"/>
    </row>
    <row r="53" spans="1:13" s="7" customFormat="1" ht="21" customHeight="1" x14ac:dyDescent="0.2">
      <c r="A53" s="36"/>
      <c r="B53" s="36"/>
      <c r="C53" s="47">
        <f t="shared" si="1"/>
        <v>500</v>
      </c>
      <c r="D53" s="13" t="str">
        <f t="shared" si="1"/>
        <v>BS BT</v>
      </c>
      <c r="E53" s="120" t="str">
        <f t="shared" si="1"/>
        <v>IMMUNOLOGY  SEC 1</v>
      </c>
      <c r="F53" s="121"/>
      <c r="G53" s="121"/>
      <c r="H53" s="121"/>
      <c r="I53" s="121"/>
      <c r="J53" s="122"/>
      <c r="K53" s="47" t="str">
        <f t="shared" si="2"/>
        <v>NB - 17</v>
      </c>
      <c r="L53" s="123">
        <f t="shared" si="2"/>
        <v>12</v>
      </c>
      <c r="M53" s="124"/>
    </row>
    <row r="54" spans="1:13" s="7" customFormat="1" ht="21" customHeight="1" x14ac:dyDescent="0.2">
      <c r="A54" s="36"/>
      <c r="B54" s="36"/>
      <c r="C54" s="47">
        <f t="shared" si="1"/>
        <v>501</v>
      </c>
      <c r="D54" s="13" t="str">
        <f t="shared" si="1"/>
        <v>BS BT</v>
      </c>
      <c r="E54" s="120" t="str">
        <f t="shared" si="1"/>
        <v>IMMUNOLOGY  SEC 1</v>
      </c>
      <c r="F54" s="121"/>
      <c r="G54" s="121"/>
      <c r="H54" s="121"/>
      <c r="I54" s="121"/>
      <c r="J54" s="122"/>
      <c r="K54" s="47" t="str">
        <f t="shared" si="2"/>
        <v>NB - 18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502</v>
      </c>
      <c r="D55" s="13" t="str">
        <f t="shared" si="1"/>
        <v>BS BCH</v>
      </c>
      <c r="E55" s="120" t="str">
        <f t="shared" si="1"/>
        <v>IMMUNOLOGY  SEC 1</v>
      </c>
      <c r="F55" s="121"/>
      <c r="G55" s="121"/>
      <c r="H55" s="121"/>
      <c r="I55" s="121"/>
      <c r="J55" s="122"/>
      <c r="K55" s="47" t="str">
        <f t="shared" si="2"/>
        <v>NB - 18</v>
      </c>
      <c r="L55" s="123">
        <f t="shared" si="2"/>
        <v>13</v>
      </c>
      <c r="M55" s="124"/>
    </row>
    <row r="56" spans="1:13" s="7" customFormat="1" ht="21" customHeight="1" x14ac:dyDescent="0.2">
      <c r="A56" s="36"/>
      <c r="B56" s="36"/>
      <c r="C56" s="47">
        <f t="shared" si="1"/>
        <v>503</v>
      </c>
      <c r="D56" s="13" t="str">
        <f t="shared" si="1"/>
        <v>BS BT</v>
      </c>
      <c r="E56" s="120" t="str">
        <f t="shared" si="1"/>
        <v>HEALTH BIOTECHNOLOGY  SEC 1</v>
      </c>
      <c r="F56" s="121"/>
      <c r="G56" s="121"/>
      <c r="H56" s="121"/>
      <c r="I56" s="121"/>
      <c r="J56" s="122"/>
      <c r="K56" s="47" t="str">
        <f t="shared" si="2"/>
        <v>NB - 18</v>
      </c>
      <c r="L56" s="123">
        <f t="shared" si="2"/>
        <v>12</v>
      </c>
      <c r="M56" s="124"/>
    </row>
    <row r="57" spans="1:13" s="7" customFormat="1" ht="21" customHeight="1" x14ac:dyDescent="0.2">
      <c r="A57" s="36"/>
      <c r="B57" s="36"/>
      <c r="C57" s="47">
        <f t="shared" si="1"/>
        <v>504</v>
      </c>
      <c r="D57" s="13" t="str">
        <f t="shared" si="1"/>
        <v>BS BT</v>
      </c>
      <c r="E57" s="120" t="str">
        <f t="shared" si="1"/>
        <v>HEALTH BIOTECHNOLOGY  SEC 1</v>
      </c>
      <c r="F57" s="121"/>
      <c r="G57" s="121"/>
      <c r="H57" s="121"/>
      <c r="I57" s="121"/>
      <c r="J57" s="122"/>
      <c r="K57" s="47" t="str">
        <f t="shared" si="2"/>
        <v>NB - 19</v>
      </c>
      <c r="L57" s="123">
        <f t="shared" si="2"/>
        <v>14</v>
      </c>
      <c r="M57" s="124"/>
    </row>
    <row r="58" spans="1:13" s="7" customFormat="1" ht="21" customHeight="1" x14ac:dyDescent="0.2">
      <c r="A58" s="36"/>
      <c r="B58" s="36"/>
      <c r="C58" s="47">
        <f t="shared" si="1"/>
        <v>505</v>
      </c>
      <c r="D58" s="13" t="str">
        <f t="shared" si="1"/>
        <v>BS BT</v>
      </c>
      <c r="E58" s="120" t="str">
        <f t="shared" si="1"/>
        <v>ANIMAL BIOTECHNOLOGY SEC 1</v>
      </c>
      <c r="F58" s="121"/>
      <c r="G58" s="121"/>
      <c r="H58" s="121"/>
      <c r="I58" s="121"/>
      <c r="J58" s="122"/>
      <c r="K58" s="47" t="str">
        <f t="shared" si="2"/>
        <v>NB - 19</v>
      </c>
      <c r="L58" s="123">
        <f t="shared" si="2"/>
        <v>12</v>
      </c>
      <c r="M58" s="124"/>
    </row>
    <row r="59" spans="1:13" s="7" customFormat="1" ht="21" customHeight="1" x14ac:dyDescent="0.2">
      <c r="A59" s="36"/>
      <c r="B59" s="36"/>
      <c r="C59" s="47">
        <f t="shared" si="1"/>
        <v>506</v>
      </c>
      <c r="D59" s="13" t="str">
        <f t="shared" si="1"/>
        <v>BS BT</v>
      </c>
      <c r="E59" s="120" t="str">
        <f t="shared" si="1"/>
        <v>ANIMAL BIOTECHNOLOGY SEC 1</v>
      </c>
      <c r="F59" s="121"/>
      <c r="G59" s="121"/>
      <c r="H59" s="121"/>
      <c r="I59" s="121"/>
      <c r="J59" s="122"/>
      <c r="K59" s="47" t="str">
        <f t="shared" si="2"/>
        <v>NB - 20</v>
      </c>
      <c r="L59" s="123">
        <f t="shared" si="2"/>
        <v>19</v>
      </c>
      <c r="M59" s="124"/>
    </row>
    <row r="60" spans="1:13" s="7" customFormat="1" ht="21" customHeight="1" x14ac:dyDescent="0.2">
      <c r="A60" s="36"/>
      <c r="B60" s="36"/>
      <c r="C60" s="47">
        <f t="shared" si="1"/>
        <v>507</v>
      </c>
      <c r="D60" s="13" t="str">
        <f t="shared" si="1"/>
        <v>BS IR</v>
      </c>
      <c r="E60" s="120" t="str">
        <f t="shared" si="1"/>
        <v>INTRODUCTION TO INTERNATIONAL RELATIONS SEC 1</v>
      </c>
      <c r="F60" s="121"/>
      <c r="G60" s="121"/>
      <c r="H60" s="121"/>
      <c r="I60" s="121"/>
      <c r="J60" s="122"/>
      <c r="K60" s="47" t="str">
        <f t="shared" si="2"/>
        <v>NB - 20</v>
      </c>
      <c r="L60" s="123">
        <f t="shared" si="2"/>
        <v>7</v>
      </c>
      <c r="M60" s="124"/>
    </row>
    <row r="61" spans="1:13" s="7" customFormat="1" ht="21" customHeight="1" x14ac:dyDescent="0.2">
      <c r="A61" s="36"/>
      <c r="B61" s="36"/>
      <c r="C61" s="47">
        <f t="shared" si="1"/>
        <v>508</v>
      </c>
      <c r="D61" s="13" t="str">
        <f t="shared" si="1"/>
        <v>BS IR</v>
      </c>
      <c r="E61" s="120" t="str">
        <f t="shared" si="1"/>
        <v>INTRODUCTION TO INTERNATIONAL RELATIONS SEC 1</v>
      </c>
      <c r="F61" s="121"/>
      <c r="G61" s="121"/>
      <c r="H61" s="121"/>
      <c r="I61" s="121"/>
      <c r="J61" s="122"/>
      <c r="K61" s="47" t="str">
        <f t="shared" si="2"/>
        <v>NB - 21</v>
      </c>
      <c r="L61" s="123">
        <f t="shared" si="2"/>
        <v>13</v>
      </c>
      <c r="M61" s="124"/>
    </row>
    <row r="62" spans="1:13" s="7" customFormat="1" ht="21" customHeight="1" x14ac:dyDescent="0.2">
      <c r="A62" s="36"/>
      <c r="B62" s="36"/>
      <c r="C62" s="47">
        <f t="shared" si="1"/>
        <v>509</v>
      </c>
      <c r="D62" s="13" t="str">
        <f t="shared" si="1"/>
        <v>BBA (Hons)</v>
      </c>
      <c r="E62" s="120" t="str">
        <f t="shared" si="1"/>
        <v>E-COMMERCE SEC 1</v>
      </c>
      <c r="F62" s="121"/>
      <c r="G62" s="121"/>
      <c r="H62" s="121"/>
      <c r="I62" s="121"/>
      <c r="J62" s="122"/>
      <c r="K62" s="47" t="str">
        <f t="shared" si="2"/>
        <v>NB - 21</v>
      </c>
      <c r="L62" s="123">
        <f t="shared" si="2"/>
        <v>13</v>
      </c>
      <c r="M62" s="124"/>
    </row>
    <row r="63" spans="1:13" s="7" customFormat="1" ht="21" customHeight="1" x14ac:dyDescent="0.2">
      <c r="A63" s="36"/>
      <c r="B63" s="36"/>
      <c r="C63" s="47">
        <f t="shared" si="1"/>
        <v>510</v>
      </c>
      <c r="D63" s="13" t="str">
        <f t="shared" si="1"/>
        <v>BBA (Hons)</v>
      </c>
      <c r="E63" s="120" t="str">
        <f t="shared" si="1"/>
        <v>E-COMMERCE SEC 1</v>
      </c>
      <c r="F63" s="121"/>
      <c r="G63" s="121"/>
      <c r="H63" s="121"/>
      <c r="I63" s="121"/>
      <c r="J63" s="122"/>
      <c r="K63" s="47" t="str">
        <f t="shared" si="2"/>
        <v>NB - 22</v>
      </c>
      <c r="L63" s="123">
        <f t="shared" si="2"/>
        <v>24</v>
      </c>
      <c r="M63" s="124"/>
    </row>
    <row r="64" spans="1:13" s="7" customFormat="1" ht="21" customHeight="1" x14ac:dyDescent="0.2">
      <c r="A64" s="36"/>
      <c r="B64" s="36"/>
      <c r="C64" s="47">
        <f t="shared" si="1"/>
        <v>511</v>
      </c>
      <c r="D64" s="13" t="str">
        <f t="shared" si="1"/>
        <v>BBA (Hons)</v>
      </c>
      <c r="E64" s="120" t="str">
        <f t="shared" si="1"/>
        <v>E-COMMERCE SEC 1</v>
      </c>
      <c r="F64" s="121"/>
      <c r="G64" s="121"/>
      <c r="H64" s="121"/>
      <c r="I64" s="121"/>
      <c r="J64" s="122"/>
      <c r="K64" s="47" t="str">
        <f t="shared" si="2"/>
        <v>NB - 23</v>
      </c>
      <c r="L64" s="123">
        <f t="shared" si="2"/>
        <v>9</v>
      </c>
      <c r="M64" s="124"/>
    </row>
    <row r="65" spans="1:13" s="7" customFormat="1" ht="21" customHeight="1" x14ac:dyDescent="0.2">
      <c r="A65" s="36"/>
      <c r="B65" s="36"/>
      <c r="C65" s="47">
        <f t="shared" si="1"/>
        <v>512</v>
      </c>
      <c r="D65" s="13" t="str">
        <f t="shared" si="1"/>
        <v>BS AF</v>
      </c>
      <c r="E65" s="120" t="str">
        <f t="shared" si="1"/>
        <v>RESEARCH METHODS IN BUSINESS SEC 1</v>
      </c>
      <c r="F65" s="121"/>
      <c r="G65" s="121"/>
      <c r="H65" s="121"/>
      <c r="I65" s="121"/>
      <c r="J65" s="122"/>
      <c r="K65" s="47" t="str">
        <f t="shared" si="2"/>
        <v>NB - 23</v>
      </c>
      <c r="L65" s="123">
        <f t="shared" si="2"/>
        <v>14</v>
      </c>
      <c r="M65" s="124"/>
    </row>
    <row r="66" spans="1:13" s="7" customFormat="1" ht="21" customHeight="1" x14ac:dyDescent="0.2">
      <c r="A66" s="36"/>
      <c r="B66" s="36"/>
      <c r="C66" s="47">
        <f t="shared" si="1"/>
        <v>513</v>
      </c>
      <c r="D66" s="13" t="str">
        <f t="shared" si="1"/>
        <v>BS IR</v>
      </c>
      <c r="E66" s="120" t="str">
        <f t="shared" si="1"/>
        <v>INTERNATIONAL RELATIONS: 1648 TILL DATE SEC 1</v>
      </c>
      <c r="F66" s="121"/>
      <c r="G66" s="121"/>
      <c r="H66" s="121"/>
      <c r="I66" s="121"/>
      <c r="J66" s="122"/>
      <c r="K66" s="47" t="str">
        <f t="shared" si="2"/>
        <v>NB - 23</v>
      </c>
      <c r="L66" s="123">
        <f t="shared" si="2"/>
        <v>5</v>
      </c>
      <c r="M66" s="124"/>
    </row>
    <row r="67" spans="1:13" s="7" customFormat="1" ht="21" customHeight="1" x14ac:dyDescent="0.2">
      <c r="A67" s="36"/>
      <c r="B67" s="36"/>
      <c r="C67" s="47">
        <f t="shared" si="1"/>
        <v>514</v>
      </c>
      <c r="D67" s="13" t="str">
        <f t="shared" si="1"/>
        <v>BS IR</v>
      </c>
      <c r="E67" s="120" t="str">
        <f t="shared" si="1"/>
        <v>INTERNATIONAL RELATIONS: 1648 TILL DATE SEC 1</v>
      </c>
      <c r="F67" s="121"/>
      <c r="G67" s="121"/>
      <c r="H67" s="121"/>
      <c r="I67" s="121"/>
      <c r="J67" s="122"/>
      <c r="K67" s="47" t="str">
        <f t="shared" si="2"/>
        <v>NB - 24</v>
      </c>
      <c r="L67" s="123">
        <f t="shared" si="2"/>
        <v>18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515</v>
      </c>
      <c r="D68" s="13" t="str">
        <f t="shared" si="3"/>
        <v>BBA (Hons)</v>
      </c>
      <c r="E68" s="120" t="str">
        <f t="shared" si="3"/>
        <v>PROJECT MANAGEMENT SEC 1</v>
      </c>
      <c r="F68" s="121"/>
      <c r="G68" s="121"/>
      <c r="H68" s="121"/>
      <c r="I68" s="121"/>
      <c r="J68" s="122"/>
      <c r="K68" s="47" t="str">
        <f t="shared" ref="K68:L74" si="4">+K27</f>
        <v>NB - 24</v>
      </c>
      <c r="L68" s="123">
        <f t="shared" si="4"/>
        <v>8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212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07 MAY 2024</v>
      </c>
      <c r="J81" s="133"/>
      <c r="K81" s="133"/>
      <c r="L81" s="133"/>
      <c r="M81" s="33"/>
    </row>
    <row r="82" spans="4:13" x14ac:dyDescent="0.25">
      <c r="D82" s="68" t="str">
        <f>+D39</f>
        <v>SERIAL NO. 61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D13" sqref="D13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40">
        <v>1</v>
      </c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6" ht="9.75" customHeight="1" x14ac:dyDescent="0.25">
      <c r="A2" s="141"/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6" ht="13.5" customHeight="1" x14ac:dyDescent="0.25">
      <c r="A3" s="141"/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6" ht="3" customHeight="1" x14ac:dyDescent="0.25">
      <c r="A4" s="141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42"/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6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e">
        <f>VLOOKUP(B10,OPENING!A2:N280019,10,0)</f>
        <v>#N/A</v>
      </c>
      <c r="M6" s="119"/>
    </row>
    <row r="7" spans="1:16" ht="21" customHeight="1" x14ac:dyDescent="0.3">
      <c r="C7" s="118" t="s">
        <v>128</v>
      </c>
      <c r="D7" s="118"/>
      <c r="E7" s="3" t="s">
        <v>126</v>
      </c>
      <c r="F7" s="5" t="e">
        <f>VLOOKUP(B10,OPENING!A2:N280065,11,0)</f>
        <v>#N/A</v>
      </c>
      <c r="G7" s="125" t="s">
        <v>122</v>
      </c>
      <c r="H7" s="125"/>
      <c r="I7" s="125"/>
      <c r="J7" s="125"/>
      <c r="K7" s="126" t="e">
        <f>VLOOKUP(B10,OPENING!A2:N280030,8,0)</f>
        <v>#N/A</v>
      </c>
      <c r="L7" s="126"/>
      <c r="M7" s="126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6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6" s="7" customFormat="1" ht="21" customHeight="1" x14ac:dyDescent="0.2">
      <c r="A10" s="19" t="str">
        <f>IFERROR(VLOOKUP(A1,'ENTRY SHEET'!B2:F21,5,0),"-")</f>
        <v>-</v>
      </c>
      <c r="B10" s="53" t="str">
        <f>+P34</f>
        <v>--25</v>
      </c>
      <c r="C10" s="47" t="str">
        <f>IFERROR(VLOOKUP(B10,OPENING!$A$2:$N$31016,2,0),"-")</f>
        <v>-</v>
      </c>
      <c r="D10" s="13" t="str">
        <f>IFERROR(VLOOKUP(C10,OPENING!$B$2:$N$280041,3,0),"-")</f>
        <v>-</v>
      </c>
      <c r="E10" s="120" t="str">
        <f>IFERROR(VLOOKUP(C10,OPENING!$B$2:$N$280041,6,0),"-")</f>
        <v>-</v>
      </c>
      <c r="F10" s="121"/>
      <c r="G10" s="121"/>
      <c r="H10" s="121"/>
      <c r="I10" s="121"/>
      <c r="J10" s="122"/>
      <c r="K10" s="47" t="str">
        <f>IFERROR(VLOOKUP(C10,OPENING!$B$2:$N$280041,11,0),"-")</f>
        <v>-</v>
      </c>
      <c r="L10" s="123" t="str">
        <f>IFERROR(VLOOKUP(C10,OPENING!$B$2:$N$280041,13,0),"-")</f>
        <v>-</v>
      </c>
      <c r="M10" s="124"/>
      <c r="O10" s="100" t="str">
        <f>+A10</f>
        <v>-</v>
      </c>
      <c r="P10" s="53" t="str">
        <f>O10&amp;"-"&amp;COUNTIF($O$10:O10,O10)</f>
        <v>--1</v>
      </c>
    </row>
    <row r="11" spans="1:16" s="7" customFormat="1" ht="21" customHeight="1" x14ac:dyDescent="0.2">
      <c r="A11" s="19" t="str">
        <f>+A10</f>
        <v>-</v>
      </c>
      <c r="B11" s="53" t="str">
        <f>+P35</f>
        <v>--26</v>
      </c>
      <c r="C11" s="47" t="str">
        <f>IFERROR(VLOOKUP(B11,OPENING!$A$2:$N$31016,2,0),"-")</f>
        <v>-</v>
      </c>
      <c r="D11" s="13" t="str">
        <f>IFERROR(VLOOKUP(C11,OPENING!$B$2:$N$280041,3,0),"-")</f>
        <v>-</v>
      </c>
      <c r="E11" s="120" t="str">
        <f>IFERROR(VLOOKUP(C11,OPENING!$B$2:$N$280041,6,0),"-")</f>
        <v>-</v>
      </c>
      <c r="F11" s="121"/>
      <c r="G11" s="121"/>
      <c r="H11" s="121"/>
      <c r="I11" s="121"/>
      <c r="J11" s="122"/>
      <c r="K11" s="47" t="str">
        <f>IFERROR(VLOOKUP(C11,OPENING!$B$2:$N$280041,11,0),"-")</f>
        <v>-</v>
      </c>
      <c r="L11" s="123" t="str">
        <f>IFERROR(VLOOKUP(C11,OPENING!$B$2:$N$280041,13,0),"-")</f>
        <v>-</v>
      </c>
      <c r="M11" s="124"/>
      <c r="O11" s="100" t="str">
        <f>+O10</f>
        <v>-</v>
      </c>
      <c r="P11" s="53" t="str">
        <f>O11&amp;"-"&amp;COUNTIF($O$10:O11,O11)</f>
        <v>--2</v>
      </c>
    </row>
    <row r="12" spans="1:16" s="7" customFormat="1" ht="21" customHeight="1" x14ac:dyDescent="0.2">
      <c r="A12" s="19" t="str">
        <f t="shared" ref="A12:A33" si="0">+A11</f>
        <v>-</v>
      </c>
      <c r="B12" s="53" t="str">
        <f t="shared" ref="B12:B33" si="1">+P36</f>
        <v>--27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0" t="str">
        <f>IFERROR(VLOOKUP(C12,OPENING!$B$2:$N$280041,6,0),"-")</f>
        <v>-</v>
      </c>
      <c r="F12" s="121"/>
      <c r="G12" s="121"/>
      <c r="H12" s="121"/>
      <c r="I12" s="121"/>
      <c r="J12" s="122"/>
      <c r="K12" s="47" t="str">
        <f>IFERROR(VLOOKUP(C12,OPENING!$B$2:$N$280041,11,0),"-")</f>
        <v>-</v>
      </c>
      <c r="L12" s="123" t="str">
        <f>IFERROR(VLOOKUP(C12,OPENING!$B$2:$N$280041,13,0),"-")</f>
        <v>-</v>
      </c>
      <c r="M12" s="124"/>
      <c r="O12" s="100" t="str">
        <f t="shared" ref="O12:O57" si="2">+O11</f>
        <v>-</v>
      </c>
      <c r="P12" s="53" t="str">
        <f>O12&amp;"-"&amp;COUNTIF($O$10:O12,O12)</f>
        <v>--3</v>
      </c>
    </row>
    <row r="13" spans="1:16" s="7" customFormat="1" ht="21" customHeight="1" x14ac:dyDescent="0.2">
      <c r="A13" s="19" t="str">
        <f t="shared" si="0"/>
        <v>-</v>
      </c>
      <c r="B13" s="53" t="str">
        <f t="shared" si="1"/>
        <v>--28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  <c r="O13" s="100" t="str">
        <f t="shared" si="2"/>
        <v>-</v>
      </c>
      <c r="P13" s="53" t="str">
        <f>O13&amp;"-"&amp;COUNTIF($O$10:O13,O13)</f>
        <v>--4</v>
      </c>
    </row>
    <row r="14" spans="1:16" s="7" customFormat="1" ht="21" customHeight="1" x14ac:dyDescent="0.2">
      <c r="A14" s="19" t="str">
        <f t="shared" si="0"/>
        <v>-</v>
      </c>
      <c r="B14" s="53" t="str">
        <f t="shared" si="1"/>
        <v>--29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  <c r="O14" s="100" t="str">
        <f t="shared" si="2"/>
        <v>-</v>
      </c>
      <c r="P14" s="53" t="str">
        <f>O14&amp;"-"&amp;COUNTIF($O$10:O14,O14)</f>
        <v>--5</v>
      </c>
    </row>
    <row r="15" spans="1:16" s="7" customFormat="1" ht="21" customHeight="1" x14ac:dyDescent="0.2">
      <c r="A15" s="19" t="str">
        <f t="shared" si="0"/>
        <v>-</v>
      </c>
      <c r="B15" s="53" t="str">
        <f t="shared" si="1"/>
        <v>--30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  <c r="O15" s="100" t="str">
        <f t="shared" si="2"/>
        <v>-</v>
      </c>
      <c r="P15" s="53" t="str">
        <f>O15&amp;"-"&amp;COUNTIF($O$10:O15,O15)</f>
        <v>--6</v>
      </c>
    </row>
    <row r="16" spans="1:16" s="7" customFormat="1" ht="21" customHeight="1" x14ac:dyDescent="0.2">
      <c r="A16" s="19" t="str">
        <f t="shared" si="0"/>
        <v>-</v>
      </c>
      <c r="B16" s="53" t="str">
        <f t="shared" si="1"/>
        <v>--31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  <c r="O16" s="100" t="str">
        <f t="shared" si="2"/>
        <v>-</v>
      </c>
      <c r="P16" s="53" t="str">
        <f>O16&amp;"-"&amp;COUNTIF($O$10:O16,O16)</f>
        <v>--7</v>
      </c>
    </row>
    <row r="17" spans="1:16" s="7" customFormat="1" ht="21" customHeight="1" x14ac:dyDescent="0.2">
      <c r="A17" s="19" t="str">
        <f t="shared" si="0"/>
        <v>-</v>
      </c>
      <c r="B17" s="53" t="str">
        <f t="shared" si="1"/>
        <v>--32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  <c r="O17" s="100" t="str">
        <f t="shared" si="2"/>
        <v>-</v>
      </c>
      <c r="P17" s="53" t="str">
        <f>O17&amp;"-"&amp;COUNTIF($O$10:O17,O17)</f>
        <v>--8</v>
      </c>
    </row>
    <row r="18" spans="1:16" s="7" customFormat="1" ht="21" customHeight="1" x14ac:dyDescent="0.2">
      <c r="A18" s="19" t="str">
        <f t="shared" si="0"/>
        <v>-</v>
      </c>
      <c r="B18" s="53" t="str">
        <f t="shared" si="1"/>
        <v>--33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  <c r="O18" s="100" t="str">
        <f t="shared" si="2"/>
        <v>-</v>
      </c>
      <c r="P18" s="53" t="str">
        <f>O18&amp;"-"&amp;COUNTIF($O$10:O18,O18)</f>
        <v>--9</v>
      </c>
    </row>
    <row r="19" spans="1:16" s="7" customFormat="1" ht="21" customHeight="1" x14ac:dyDescent="0.2">
      <c r="A19" s="19" t="str">
        <f t="shared" si="0"/>
        <v>-</v>
      </c>
      <c r="B19" s="53" t="str">
        <f t="shared" si="1"/>
        <v>--34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  <c r="O19" s="100" t="str">
        <f t="shared" si="2"/>
        <v>-</v>
      </c>
      <c r="P19" s="53" t="str">
        <f>O19&amp;"-"&amp;COUNTIF($O$10:O19,O19)</f>
        <v>--10</v>
      </c>
    </row>
    <row r="20" spans="1:16" s="7" customFormat="1" ht="21" customHeight="1" x14ac:dyDescent="0.2">
      <c r="A20" s="19" t="str">
        <f t="shared" si="0"/>
        <v>-</v>
      </c>
      <c r="B20" s="53" t="str">
        <f t="shared" si="1"/>
        <v>--35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  <c r="O20" s="100" t="str">
        <f t="shared" si="2"/>
        <v>-</v>
      </c>
      <c r="P20" s="53" t="str">
        <f>O20&amp;"-"&amp;COUNTIF($O$10:O20,O20)</f>
        <v>--11</v>
      </c>
    </row>
    <row r="21" spans="1:16" s="7" customFormat="1" ht="21" customHeight="1" x14ac:dyDescent="0.2">
      <c r="A21" s="19" t="str">
        <f t="shared" si="0"/>
        <v>-</v>
      </c>
      <c r="B21" s="53" t="str">
        <f t="shared" si="1"/>
        <v>--36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  <c r="O21" s="100" t="str">
        <f t="shared" si="2"/>
        <v>-</v>
      </c>
      <c r="P21" s="53" t="str">
        <f>O21&amp;"-"&amp;COUNTIF($O$10:O21,O21)</f>
        <v>--12</v>
      </c>
    </row>
    <row r="22" spans="1:16" s="7" customFormat="1" ht="21" customHeight="1" x14ac:dyDescent="0.2">
      <c r="A22" s="19" t="str">
        <f t="shared" si="0"/>
        <v>-</v>
      </c>
      <c r="B22" s="53" t="str">
        <f t="shared" si="1"/>
        <v>--37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  <c r="O22" s="100" t="str">
        <f t="shared" si="2"/>
        <v>-</v>
      </c>
      <c r="P22" s="53" t="str">
        <f>O22&amp;"-"&amp;COUNTIF($O$10:O22,O22)</f>
        <v>--13</v>
      </c>
    </row>
    <row r="23" spans="1:16" s="7" customFormat="1" ht="21" customHeight="1" x14ac:dyDescent="0.2">
      <c r="A23" s="19" t="str">
        <f t="shared" si="0"/>
        <v>-</v>
      </c>
      <c r="B23" s="53" t="str">
        <f t="shared" si="1"/>
        <v>--38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  <c r="O23" s="100" t="str">
        <f t="shared" si="2"/>
        <v>-</v>
      </c>
      <c r="P23" s="53" t="str">
        <f>O23&amp;"-"&amp;COUNTIF($O$10:O23,O23)</f>
        <v>--14</v>
      </c>
    </row>
    <row r="24" spans="1:16" s="7" customFormat="1" ht="21" customHeight="1" x14ac:dyDescent="0.2">
      <c r="A24" s="19" t="str">
        <f t="shared" si="0"/>
        <v>-</v>
      </c>
      <c r="B24" s="53" t="str">
        <f t="shared" si="1"/>
        <v>--39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  <c r="O24" s="100" t="str">
        <f t="shared" si="2"/>
        <v>-</v>
      </c>
      <c r="P24" s="53" t="str">
        <f>O24&amp;"-"&amp;COUNTIF($O$10:O24,O24)</f>
        <v>--15</v>
      </c>
    </row>
    <row r="25" spans="1:16" s="7" customFormat="1" ht="21" customHeight="1" x14ac:dyDescent="0.2">
      <c r="A25" s="19" t="str">
        <f t="shared" si="0"/>
        <v>-</v>
      </c>
      <c r="B25" s="53" t="str">
        <f t="shared" si="1"/>
        <v>--40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  <c r="O25" s="100" t="str">
        <f t="shared" si="2"/>
        <v>-</v>
      </c>
      <c r="P25" s="53" t="str">
        <f>O25&amp;"-"&amp;COUNTIF($O$10:O25,O25)</f>
        <v>--16</v>
      </c>
    </row>
    <row r="26" spans="1:16" s="7" customFormat="1" ht="21" customHeight="1" x14ac:dyDescent="0.2">
      <c r="A26" s="19" t="str">
        <f t="shared" si="0"/>
        <v>-</v>
      </c>
      <c r="B26" s="53" t="str">
        <f t="shared" si="1"/>
        <v>--41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  <c r="O26" s="100" t="str">
        <f t="shared" si="2"/>
        <v>-</v>
      </c>
      <c r="P26" s="53" t="str">
        <f>O26&amp;"-"&amp;COUNTIF($O$10:O26,O26)</f>
        <v>--17</v>
      </c>
    </row>
    <row r="27" spans="1:16" s="7" customFormat="1" ht="21" customHeight="1" x14ac:dyDescent="0.2">
      <c r="A27" s="19" t="str">
        <f t="shared" si="0"/>
        <v>-</v>
      </c>
      <c r="B27" s="53" t="str">
        <f t="shared" si="1"/>
        <v>--42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  <c r="O27" s="100" t="str">
        <f t="shared" si="2"/>
        <v>-</v>
      </c>
      <c r="P27" s="53" t="str">
        <f>O27&amp;"-"&amp;COUNTIF($O$10:O27,O27)</f>
        <v>--18</v>
      </c>
    </row>
    <row r="28" spans="1:16" s="7" customFormat="1" ht="21" customHeight="1" x14ac:dyDescent="0.2">
      <c r="A28" s="19" t="str">
        <f t="shared" si="0"/>
        <v>-</v>
      </c>
      <c r="B28" s="53" t="str">
        <f t="shared" si="1"/>
        <v>--43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  <c r="O28" s="100" t="str">
        <f t="shared" si="2"/>
        <v>-</v>
      </c>
      <c r="P28" s="53" t="str">
        <f>O28&amp;"-"&amp;COUNTIF($O$10:O28,O28)</f>
        <v>--19</v>
      </c>
    </row>
    <row r="29" spans="1:16" s="7" customFormat="1" ht="21" customHeight="1" x14ac:dyDescent="0.2">
      <c r="A29" s="19" t="str">
        <f t="shared" si="0"/>
        <v>-</v>
      </c>
      <c r="B29" s="53" t="str">
        <f t="shared" si="1"/>
        <v>--44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  <c r="O29" s="100" t="str">
        <f t="shared" si="2"/>
        <v>-</v>
      </c>
      <c r="P29" s="53" t="str">
        <f>O29&amp;"-"&amp;COUNTIF($O$10:O29,O29)</f>
        <v>--20</v>
      </c>
    </row>
    <row r="30" spans="1:16" s="7" customFormat="1" ht="21" customHeight="1" x14ac:dyDescent="0.2">
      <c r="A30" s="19" t="str">
        <f t="shared" si="0"/>
        <v>-</v>
      </c>
      <c r="B30" s="53" t="str">
        <f t="shared" si="1"/>
        <v>--45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  <c r="O30" s="100" t="str">
        <f t="shared" si="2"/>
        <v>-</v>
      </c>
      <c r="P30" s="53" t="str">
        <f>O30&amp;"-"&amp;COUNTIF($O$10:O30,O30)</f>
        <v>--21</v>
      </c>
    </row>
    <row r="31" spans="1:16" s="7" customFormat="1" ht="21" customHeight="1" x14ac:dyDescent="0.2">
      <c r="A31" s="19" t="str">
        <f t="shared" si="0"/>
        <v>-</v>
      </c>
      <c r="B31" s="53" t="str">
        <f t="shared" si="1"/>
        <v>--46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  <c r="O31" s="100" t="str">
        <f t="shared" si="2"/>
        <v>-</v>
      </c>
      <c r="P31" s="53" t="str">
        <f>O31&amp;"-"&amp;COUNTIF($O$10:O31,O31)</f>
        <v>--22</v>
      </c>
    </row>
    <row r="32" spans="1:16" s="7" customFormat="1" ht="21" customHeight="1" x14ac:dyDescent="0.2">
      <c r="A32" s="19" t="str">
        <f t="shared" si="0"/>
        <v>-</v>
      </c>
      <c r="B32" s="53" t="str">
        <f t="shared" si="1"/>
        <v>--47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  <c r="O32" s="100" t="str">
        <f t="shared" si="2"/>
        <v>-</v>
      </c>
      <c r="P32" s="53" t="str">
        <f>O32&amp;"-"&amp;COUNTIF($O$10:O32,O32)</f>
        <v>--23</v>
      </c>
    </row>
    <row r="33" spans="1:16" s="7" customFormat="1" ht="21" customHeight="1" x14ac:dyDescent="0.2">
      <c r="A33" s="19" t="str">
        <f t="shared" si="0"/>
        <v>-</v>
      </c>
      <c r="B33" s="53" t="str">
        <f t="shared" si="1"/>
        <v>--48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  <c r="O33" s="100" t="str">
        <f t="shared" si="2"/>
        <v>-</v>
      </c>
      <c r="P33" s="53" t="str">
        <f>O33&amp;"-"&amp;COUNTIF($O$10:O33,O33)</f>
        <v>--24</v>
      </c>
    </row>
    <row r="34" spans="1:16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0</v>
      </c>
      <c r="M34" s="139"/>
      <c r="O34" s="100" t="str">
        <f t="shared" si="2"/>
        <v>-</v>
      </c>
      <c r="P34" s="53" t="str">
        <f>O34&amp;"-"&amp;COUNTIF($O$10:O34,O34)</f>
        <v>--25</v>
      </c>
    </row>
    <row r="35" spans="1:16" ht="4.5" customHeight="1" x14ac:dyDescent="0.25">
      <c r="A35" s="42"/>
      <c r="B35" s="42"/>
      <c r="D35" s="9"/>
      <c r="O35" s="100" t="str">
        <f t="shared" si="2"/>
        <v>-</v>
      </c>
      <c r="P35" s="53" t="str">
        <f>O35&amp;"-"&amp;COUNTIF($O$10:O35,O35)</f>
        <v>--26</v>
      </c>
    </row>
    <row r="36" spans="1:16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  <c r="O36" s="100" t="str">
        <f t="shared" si="2"/>
        <v>-</v>
      </c>
      <c r="P36" s="53" t="str">
        <f>O36&amp;"-"&amp;COUNTIF($O$10:O36,O36)</f>
        <v>--27</v>
      </c>
    </row>
    <row r="37" spans="1:16" ht="3.75" customHeight="1" x14ac:dyDescent="0.25">
      <c r="A37" s="8"/>
      <c r="B37" s="8"/>
      <c r="O37" s="100" t="str">
        <f t="shared" si="2"/>
        <v>-</v>
      </c>
      <c r="P37" s="53" t="str">
        <f>O37&amp;"-"&amp;COUNTIF($O$10:O37,O37)</f>
        <v>--28</v>
      </c>
    </row>
    <row r="38" spans="1:16" ht="45" customHeight="1" x14ac:dyDescent="0.3">
      <c r="A38" s="8"/>
      <c r="B38" s="8"/>
      <c r="D38" s="29" t="e">
        <f>VLOOKUP(B10,OPENING!A2:N2951,3,0)</f>
        <v>#N/A</v>
      </c>
      <c r="J38" s="133"/>
      <c r="K38" s="133"/>
      <c r="L38" s="133"/>
      <c r="M38" s="33"/>
      <c r="O38" s="100" t="str">
        <f t="shared" si="2"/>
        <v>-</v>
      </c>
      <c r="P38" s="53" t="str">
        <f>O38&amp;"-"&amp;COUNTIF($O$10:O38,O38)</f>
        <v>--29</v>
      </c>
    </row>
    <row r="39" spans="1:16" x14ac:dyDescent="0.25">
      <c r="A39" s="43" t="s">
        <v>190</v>
      </c>
      <c r="B39" s="57">
        <f>+'ENTRY SHEET'!B2</f>
        <v>42</v>
      </c>
      <c r="C39" s="145" t="str">
        <f>CONCATENATE(A39, " ", B39, " ", " { ", " ","Sheet - II", " ", "}")</f>
        <v>SERIAL NO. 42  {  Sheet - II }</v>
      </c>
      <c r="D39" s="146"/>
      <c r="E39" s="146"/>
      <c r="F39" s="134" t="s">
        <v>132</v>
      </c>
      <c r="G39" s="134"/>
      <c r="H39" s="134"/>
      <c r="I39" s="134"/>
      <c r="J39" s="134"/>
      <c r="K39" s="134"/>
      <c r="L39" s="134"/>
      <c r="M39" s="34"/>
      <c r="O39" s="100" t="str">
        <f t="shared" si="2"/>
        <v>-</v>
      </c>
      <c r="P39" s="53" t="str">
        <f>O39&amp;"-"&amp;COUNTIF($O$10:O39,O39)</f>
        <v>--30</v>
      </c>
    </row>
    <row r="40" spans="1:16" ht="61.5" customHeight="1" x14ac:dyDescent="0.25">
      <c r="D40" s="133"/>
      <c r="E40" s="133"/>
      <c r="F40" s="133"/>
      <c r="G40" s="133"/>
      <c r="H40" s="39"/>
      <c r="I40" s="39"/>
      <c r="J40" s="10"/>
      <c r="K40" s="10"/>
      <c r="O40" s="100" t="str">
        <f t="shared" si="2"/>
        <v>-</v>
      </c>
      <c r="P40" s="53" t="str">
        <f>O40&amp;"-"&amp;COUNTIF($O$10:O40,O40)</f>
        <v>--31</v>
      </c>
    </row>
    <row r="41" spans="1:16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  <c r="O41" s="100" t="str">
        <f t="shared" si="2"/>
        <v>-</v>
      </c>
      <c r="P41" s="53" t="str">
        <f>O41&amp;"-"&amp;COUNTIF($O$10:O41,O41)</f>
        <v>--32</v>
      </c>
    </row>
    <row r="42" spans="1:16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O42" s="100" t="str">
        <f t="shared" si="2"/>
        <v>-</v>
      </c>
      <c r="P42" s="53" t="str">
        <f>O42&amp;"-"&amp;COUNTIF($O$10:O42,O42)</f>
        <v>--33</v>
      </c>
    </row>
    <row r="43" spans="1:16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O43" s="100" t="str">
        <f t="shared" si="2"/>
        <v>-</v>
      </c>
      <c r="P43" s="53" t="str">
        <f>O43&amp;"-"&amp;COUNTIF($O$10:O43,O43)</f>
        <v>--34</v>
      </c>
    </row>
    <row r="44" spans="1:16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O44" s="100" t="str">
        <f t="shared" si="2"/>
        <v>-</v>
      </c>
      <c r="P44" s="53" t="str">
        <f>O44&amp;"-"&amp;COUNTIF($O$10:O44,O44)</f>
        <v>--35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-</v>
      </c>
      <c r="P45" s="53" t="str">
        <f>O45&amp;"-"&amp;COUNTIF($O$10:O45,O45)</f>
        <v>--36</v>
      </c>
    </row>
    <row r="46" spans="1:16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O46" s="100" t="str">
        <f t="shared" si="2"/>
        <v>-</v>
      </c>
      <c r="P46" s="53" t="str">
        <f>O46&amp;"-"&amp;COUNTIF($O$10:O46,O46)</f>
        <v>--37</v>
      </c>
    </row>
    <row r="47" spans="1:16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e">
        <f>+L6</f>
        <v>#N/A</v>
      </c>
      <c r="M47" s="119"/>
      <c r="O47" s="100" t="str">
        <f t="shared" si="2"/>
        <v>-</v>
      </c>
      <c r="P47" s="53" t="str">
        <f>O47&amp;"-"&amp;COUNTIF($O$10:O47,O47)</f>
        <v>--38</v>
      </c>
    </row>
    <row r="48" spans="1:16" ht="21" customHeight="1" x14ac:dyDescent="0.3">
      <c r="C48" s="118" t="s">
        <v>128</v>
      </c>
      <c r="D48" s="118"/>
      <c r="E48" s="3" t="s">
        <v>126</v>
      </c>
      <c r="F48" s="5" t="e">
        <f>+F7</f>
        <v>#N/A</v>
      </c>
      <c r="G48" s="125" t="s">
        <v>122</v>
      </c>
      <c r="H48" s="125"/>
      <c r="I48" s="125"/>
      <c r="J48" s="125"/>
      <c r="K48" s="126" t="e">
        <f>+K7</f>
        <v>#N/A</v>
      </c>
      <c r="L48" s="126"/>
      <c r="M48" s="126"/>
      <c r="O48" s="100" t="str">
        <f t="shared" si="2"/>
        <v>-</v>
      </c>
      <c r="P48" s="53" t="str">
        <f>O48&amp;"-"&amp;COUNTIF($O$10:O48,O48)</f>
        <v>--39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  <c r="O49" s="100" t="str">
        <f t="shared" si="2"/>
        <v>-</v>
      </c>
      <c r="P49" s="53" t="str">
        <f>O49&amp;"-"&amp;COUNTIF($O$10:O49,O49)</f>
        <v>--40</v>
      </c>
    </row>
    <row r="50" spans="1:16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  <c r="O50" s="100" t="str">
        <f t="shared" si="2"/>
        <v>-</v>
      </c>
      <c r="P50" s="53" t="str">
        <f>O50&amp;"-"&amp;COUNTIF($O$10:O50,O50)</f>
        <v>--41</v>
      </c>
    </row>
    <row r="51" spans="1:16" s="7" customFormat="1" ht="21" customHeight="1" x14ac:dyDescent="0.2">
      <c r="A51" s="36"/>
      <c r="B51" s="36"/>
      <c r="C51" s="47" t="str">
        <f>+C10</f>
        <v>-</v>
      </c>
      <c r="D51" s="13" t="str">
        <f>+D10</f>
        <v>-</v>
      </c>
      <c r="E51" s="120" t="str">
        <f>+E10</f>
        <v>-</v>
      </c>
      <c r="F51" s="121"/>
      <c r="G51" s="121"/>
      <c r="H51" s="121"/>
      <c r="I51" s="121"/>
      <c r="J51" s="122"/>
      <c r="K51" s="47" t="str">
        <f>+K10</f>
        <v>-</v>
      </c>
      <c r="L51" s="123" t="str">
        <f>+L10</f>
        <v>-</v>
      </c>
      <c r="M51" s="124"/>
      <c r="O51" s="100" t="str">
        <f t="shared" si="2"/>
        <v>-</v>
      </c>
      <c r="P51" s="53" t="str">
        <f>O51&amp;"-"&amp;COUNTIF($O$10:O51,O51)</f>
        <v>--42</v>
      </c>
    </row>
    <row r="52" spans="1:16" s="7" customFormat="1" ht="21" customHeight="1" x14ac:dyDescent="0.2">
      <c r="A52" s="36"/>
      <c r="B52" s="36"/>
      <c r="C52" s="47" t="str">
        <f t="shared" ref="C52:E67" si="3">+C11</f>
        <v>-</v>
      </c>
      <c r="D52" s="13" t="str">
        <f t="shared" si="3"/>
        <v>-</v>
      </c>
      <c r="E52" s="120" t="str">
        <f t="shared" si="3"/>
        <v>-</v>
      </c>
      <c r="F52" s="121"/>
      <c r="G52" s="121"/>
      <c r="H52" s="121"/>
      <c r="I52" s="121"/>
      <c r="J52" s="122"/>
      <c r="K52" s="47" t="str">
        <f t="shared" ref="K52:L67" si="4">+K11</f>
        <v>-</v>
      </c>
      <c r="L52" s="123" t="str">
        <f t="shared" si="4"/>
        <v>-</v>
      </c>
      <c r="M52" s="124"/>
      <c r="O52" s="100" t="str">
        <f t="shared" si="2"/>
        <v>-</v>
      </c>
      <c r="P52" s="53" t="str">
        <f>O52&amp;"-"&amp;COUNTIF($O$10:O52,O52)</f>
        <v>--43</v>
      </c>
    </row>
    <row r="53" spans="1:16" s="7" customFormat="1" ht="21" customHeight="1" x14ac:dyDescent="0.2">
      <c r="A53" s="36"/>
      <c r="B53" s="36"/>
      <c r="C53" s="47" t="str">
        <f t="shared" si="3"/>
        <v>-</v>
      </c>
      <c r="D53" s="13" t="str">
        <f t="shared" si="3"/>
        <v>-</v>
      </c>
      <c r="E53" s="120" t="str">
        <f t="shared" si="3"/>
        <v>-</v>
      </c>
      <c r="F53" s="121"/>
      <c r="G53" s="121"/>
      <c r="H53" s="121"/>
      <c r="I53" s="121"/>
      <c r="J53" s="122"/>
      <c r="K53" s="47" t="str">
        <f t="shared" si="4"/>
        <v>-</v>
      </c>
      <c r="L53" s="123" t="str">
        <f t="shared" si="4"/>
        <v>-</v>
      </c>
      <c r="M53" s="124"/>
      <c r="O53" s="100" t="str">
        <f t="shared" si="2"/>
        <v>-</v>
      </c>
      <c r="P53" s="53" t="str">
        <f>O53&amp;"-"&amp;COUNTIF($O$10:O53,O53)</f>
        <v>--44</v>
      </c>
    </row>
    <row r="54" spans="1:16" s="7" customFormat="1" ht="21" customHeight="1" x14ac:dyDescent="0.2">
      <c r="A54" s="36"/>
      <c r="B54" s="36"/>
      <c r="C54" s="47" t="str">
        <f t="shared" si="3"/>
        <v>-</v>
      </c>
      <c r="D54" s="13" t="str">
        <f t="shared" si="3"/>
        <v>-</v>
      </c>
      <c r="E54" s="120" t="str">
        <f t="shared" si="3"/>
        <v>-</v>
      </c>
      <c r="F54" s="121"/>
      <c r="G54" s="121"/>
      <c r="H54" s="121"/>
      <c r="I54" s="121"/>
      <c r="J54" s="122"/>
      <c r="K54" s="47" t="str">
        <f t="shared" si="4"/>
        <v>-</v>
      </c>
      <c r="L54" s="123" t="str">
        <f t="shared" si="4"/>
        <v>-</v>
      </c>
      <c r="M54" s="124"/>
      <c r="O54" s="100" t="str">
        <f t="shared" si="2"/>
        <v>-</v>
      </c>
      <c r="P54" s="53" t="str">
        <f>O54&amp;"-"&amp;COUNTIF($O$10:O54,O54)</f>
        <v>--45</v>
      </c>
    </row>
    <row r="55" spans="1:16" s="7" customFormat="1" ht="21" customHeight="1" x14ac:dyDescent="0.2">
      <c r="A55" s="36"/>
      <c r="B55" s="36"/>
      <c r="C55" s="47" t="str">
        <f t="shared" si="3"/>
        <v>-</v>
      </c>
      <c r="D55" s="13" t="str">
        <f t="shared" si="3"/>
        <v>-</v>
      </c>
      <c r="E55" s="120" t="str">
        <f t="shared" si="3"/>
        <v>-</v>
      </c>
      <c r="F55" s="121"/>
      <c r="G55" s="121"/>
      <c r="H55" s="121"/>
      <c r="I55" s="121"/>
      <c r="J55" s="122"/>
      <c r="K55" s="47" t="str">
        <f t="shared" si="4"/>
        <v>-</v>
      </c>
      <c r="L55" s="123" t="str">
        <f t="shared" si="4"/>
        <v>-</v>
      </c>
      <c r="M55" s="124"/>
      <c r="O55" s="100" t="str">
        <f t="shared" si="2"/>
        <v>-</v>
      </c>
      <c r="P55" s="53" t="str">
        <f>O55&amp;"-"&amp;COUNTIF($O$10:O55,O55)</f>
        <v>--46</v>
      </c>
    </row>
    <row r="56" spans="1:16" s="7" customFormat="1" ht="21" customHeight="1" x14ac:dyDescent="0.2">
      <c r="A56" s="36"/>
      <c r="B56" s="36"/>
      <c r="C56" s="47" t="str">
        <f t="shared" si="3"/>
        <v>-</v>
      </c>
      <c r="D56" s="13" t="str">
        <f t="shared" si="3"/>
        <v>-</v>
      </c>
      <c r="E56" s="120" t="str">
        <f t="shared" si="3"/>
        <v>-</v>
      </c>
      <c r="F56" s="121"/>
      <c r="G56" s="121"/>
      <c r="H56" s="121"/>
      <c r="I56" s="121"/>
      <c r="J56" s="122"/>
      <c r="K56" s="47" t="str">
        <f t="shared" si="4"/>
        <v>-</v>
      </c>
      <c r="L56" s="123" t="str">
        <f t="shared" si="4"/>
        <v>-</v>
      </c>
      <c r="M56" s="124"/>
      <c r="O56" s="100" t="str">
        <f t="shared" si="2"/>
        <v>-</v>
      </c>
      <c r="P56" s="53" t="str">
        <f>O56&amp;"-"&amp;COUNTIF($O$10:O56,O56)</f>
        <v>--47</v>
      </c>
    </row>
    <row r="57" spans="1:16" s="7" customFormat="1" ht="21" customHeight="1" x14ac:dyDescent="0.2">
      <c r="A57" s="36"/>
      <c r="B57" s="36"/>
      <c r="C57" s="47" t="str">
        <f t="shared" si="3"/>
        <v>-</v>
      </c>
      <c r="D57" s="13" t="str">
        <f t="shared" si="3"/>
        <v>-</v>
      </c>
      <c r="E57" s="120" t="str">
        <f t="shared" si="3"/>
        <v>-</v>
      </c>
      <c r="F57" s="121"/>
      <c r="G57" s="121"/>
      <c r="H57" s="121"/>
      <c r="I57" s="121"/>
      <c r="J57" s="122"/>
      <c r="K57" s="47" t="str">
        <f t="shared" si="4"/>
        <v>-</v>
      </c>
      <c r="L57" s="123" t="str">
        <f t="shared" si="4"/>
        <v>-</v>
      </c>
      <c r="M57" s="124"/>
      <c r="O57" s="101" t="str">
        <f t="shared" si="2"/>
        <v>-</v>
      </c>
      <c r="P57" s="53" t="str">
        <f>O57&amp;"-"&amp;COUNTIF($O$10:O57,O57)</f>
        <v>--48</v>
      </c>
    </row>
    <row r="58" spans="1:16" s="7" customFormat="1" ht="21" customHeight="1" x14ac:dyDescent="0.2">
      <c r="A58" s="36"/>
      <c r="B58" s="36"/>
      <c r="C58" s="47" t="str">
        <f t="shared" si="3"/>
        <v>-</v>
      </c>
      <c r="D58" s="13" t="str">
        <f t="shared" si="3"/>
        <v>-</v>
      </c>
      <c r="E58" s="120" t="str">
        <f t="shared" si="3"/>
        <v>-</v>
      </c>
      <c r="F58" s="121"/>
      <c r="G58" s="121"/>
      <c r="H58" s="121"/>
      <c r="I58" s="121"/>
      <c r="J58" s="122"/>
      <c r="K58" s="47" t="str">
        <f t="shared" si="4"/>
        <v>-</v>
      </c>
      <c r="L58" s="123" t="str">
        <f t="shared" si="4"/>
        <v>-</v>
      </c>
      <c r="M58" s="124"/>
      <c r="O58" s="102"/>
    </row>
    <row r="59" spans="1:16" s="7" customFormat="1" ht="21" customHeight="1" x14ac:dyDescent="0.2">
      <c r="A59" s="36"/>
      <c r="B59" s="36"/>
      <c r="C59" s="47" t="str">
        <f t="shared" si="3"/>
        <v>-</v>
      </c>
      <c r="D59" s="13" t="str">
        <f t="shared" si="3"/>
        <v>-</v>
      </c>
      <c r="E59" s="120" t="str">
        <f t="shared" si="3"/>
        <v>-</v>
      </c>
      <c r="F59" s="121"/>
      <c r="G59" s="121"/>
      <c r="H59" s="121"/>
      <c r="I59" s="121"/>
      <c r="J59" s="122"/>
      <c r="K59" s="47" t="str">
        <f t="shared" si="4"/>
        <v>-</v>
      </c>
      <c r="L59" s="123" t="str">
        <f t="shared" si="4"/>
        <v>-</v>
      </c>
      <c r="M59" s="124"/>
      <c r="O59" s="68"/>
    </row>
    <row r="60" spans="1:16" s="7" customFormat="1" ht="21" customHeight="1" x14ac:dyDescent="0.2">
      <c r="A60" s="36"/>
      <c r="B60" s="36"/>
      <c r="C60" s="47" t="str">
        <f t="shared" si="3"/>
        <v>-</v>
      </c>
      <c r="D60" s="13" t="str">
        <f t="shared" si="3"/>
        <v>-</v>
      </c>
      <c r="E60" s="120" t="str">
        <f t="shared" si="3"/>
        <v>-</v>
      </c>
      <c r="F60" s="121"/>
      <c r="G60" s="121"/>
      <c r="H60" s="121"/>
      <c r="I60" s="121"/>
      <c r="J60" s="122"/>
      <c r="K60" s="47" t="str">
        <f t="shared" si="4"/>
        <v>-</v>
      </c>
      <c r="L60" s="123" t="str">
        <f t="shared" si="4"/>
        <v>-</v>
      </c>
      <c r="M60" s="124"/>
      <c r="O60" s="68"/>
    </row>
    <row r="61" spans="1:16" s="7" customFormat="1" ht="21" customHeight="1" x14ac:dyDescent="0.2">
      <c r="A61" s="36"/>
      <c r="B61" s="36"/>
      <c r="C61" s="47" t="str">
        <f t="shared" si="3"/>
        <v>-</v>
      </c>
      <c r="D61" s="13" t="str">
        <f t="shared" si="3"/>
        <v>-</v>
      </c>
      <c r="E61" s="120" t="str">
        <f t="shared" si="3"/>
        <v>-</v>
      </c>
      <c r="F61" s="121"/>
      <c r="G61" s="121"/>
      <c r="H61" s="121"/>
      <c r="I61" s="121"/>
      <c r="J61" s="122"/>
      <c r="K61" s="47" t="str">
        <f t="shared" si="4"/>
        <v>-</v>
      </c>
      <c r="L61" s="123" t="str">
        <f t="shared" si="4"/>
        <v>-</v>
      </c>
      <c r="M61" s="124"/>
      <c r="O61" s="68"/>
    </row>
    <row r="62" spans="1:16" s="7" customFormat="1" ht="21" customHeight="1" x14ac:dyDescent="0.2">
      <c r="A62" s="36"/>
      <c r="B62" s="36"/>
      <c r="C62" s="47" t="str">
        <f t="shared" si="3"/>
        <v>-</v>
      </c>
      <c r="D62" s="13" t="str">
        <f t="shared" si="3"/>
        <v>-</v>
      </c>
      <c r="E62" s="120" t="str">
        <f t="shared" si="3"/>
        <v>-</v>
      </c>
      <c r="F62" s="121"/>
      <c r="G62" s="121"/>
      <c r="H62" s="121"/>
      <c r="I62" s="121"/>
      <c r="J62" s="122"/>
      <c r="K62" s="47" t="str">
        <f t="shared" si="4"/>
        <v>-</v>
      </c>
      <c r="L62" s="123" t="str">
        <f t="shared" si="4"/>
        <v>-</v>
      </c>
      <c r="M62" s="124"/>
      <c r="O62" s="68"/>
    </row>
    <row r="63" spans="1:16" s="7" customFormat="1" ht="21" customHeight="1" x14ac:dyDescent="0.2">
      <c r="A63" s="36"/>
      <c r="B63" s="36"/>
      <c r="C63" s="47" t="str">
        <f t="shared" si="3"/>
        <v>-</v>
      </c>
      <c r="D63" s="13" t="str">
        <f t="shared" si="3"/>
        <v>-</v>
      </c>
      <c r="E63" s="120" t="str">
        <f t="shared" si="3"/>
        <v>-</v>
      </c>
      <c r="F63" s="121"/>
      <c r="G63" s="121"/>
      <c r="H63" s="121"/>
      <c r="I63" s="121"/>
      <c r="J63" s="122"/>
      <c r="K63" s="47" t="str">
        <f t="shared" si="4"/>
        <v>-</v>
      </c>
      <c r="L63" s="123" t="str">
        <f t="shared" si="4"/>
        <v>-</v>
      </c>
      <c r="M63" s="124"/>
      <c r="O63" s="68"/>
    </row>
    <row r="64" spans="1:16" s="7" customFormat="1" ht="21" customHeight="1" x14ac:dyDescent="0.2">
      <c r="A64" s="36"/>
      <c r="B64" s="36"/>
      <c r="C64" s="47" t="str">
        <f t="shared" si="3"/>
        <v>-</v>
      </c>
      <c r="D64" s="13" t="str">
        <f t="shared" si="3"/>
        <v>-</v>
      </c>
      <c r="E64" s="120" t="str">
        <f t="shared" si="3"/>
        <v>-</v>
      </c>
      <c r="F64" s="121"/>
      <c r="G64" s="121"/>
      <c r="H64" s="121"/>
      <c r="I64" s="121"/>
      <c r="J64" s="122"/>
      <c r="K64" s="47" t="str">
        <f t="shared" si="4"/>
        <v>-</v>
      </c>
      <c r="L64" s="123" t="str">
        <f t="shared" si="4"/>
        <v>-</v>
      </c>
      <c r="M64" s="124"/>
      <c r="O64" s="68"/>
    </row>
    <row r="65" spans="1:15" s="7" customFormat="1" ht="21" customHeight="1" x14ac:dyDescent="0.2">
      <c r="A65" s="36"/>
      <c r="B65" s="36"/>
      <c r="C65" s="47" t="str">
        <f t="shared" si="3"/>
        <v>-</v>
      </c>
      <c r="D65" s="13" t="str">
        <f t="shared" si="3"/>
        <v>-</v>
      </c>
      <c r="E65" s="120" t="str">
        <f t="shared" si="3"/>
        <v>-</v>
      </c>
      <c r="F65" s="121"/>
      <c r="G65" s="121"/>
      <c r="H65" s="121"/>
      <c r="I65" s="121"/>
      <c r="J65" s="122"/>
      <c r="K65" s="47" t="str">
        <f t="shared" si="4"/>
        <v>-</v>
      </c>
      <c r="L65" s="123" t="str">
        <f t="shared" si="4"/>
        <v>-</v>
      </c>
      <c r="M65" s="124"/>
      <c r="O65" s="68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120" t="str">
        <f t="shared" si="3"/>
        <v>-</v>
      </c>
      <c r="F66" s="121"/>
      <c r="G66" s="121"/>
      <c r="H66" s="121"/>
      <c r="I66" s="121"/>
      <c r="J66" s="122"/>
      <c r="K66" s="47" t="str">
        <f t="shared" si="4"/>
        <v>-</v>
      </c>
      <c r="L66" s="123" t="str">
        <f t="shared" si="4"/>
        <v>-</v>
      </c>
      <c r="M66" s="124"/>
      <c r="O66" s="68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120" t="str">
        <f t="shared" si="3"/>
        <v>-</v>
      </c>
      <c r="F67" s="121"/>
      <c r="G67" s="121"/>
      <c r="H67" s="121"/>
      <c r="I67" s="121"/>
      <c r="J67" s="122"/>
      <c r="K67" s="47" t="str">
        <f t="shared" si="4"/>
        <v>-</v>
      </c>
      <c r="L67" s="123" t="str">
        <f t="shared" si="4"/>
        <v>-</v>
      </c>
      <c r="M67" s="124"/>
      <c r="O67" s="68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0" t="str">
        <f t="shared" si="5"/>
        <v>-</v>
      </c>
      <c r="F68" s="121"/>
      <c r="G68" s="121"/>
      <c r="H68" s="121"/>
      <c r="I68" s="121"/>
      <c r="J68" s="122"/>
      <c r="K68" s="47" t="str">
        <f t="shared" ref="K68:L74" si="6">+K27</f>
        <v>-</v>
      </c>
      <c r="L68" s="123" t="str">
        <f t="shared" si="6"/>
        <v>-</v>
      </c>
      <c r="M68" s="124"/>
      <c r="O68" s="68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120" t="str">
        <f t="shared" si="5"/>
        <v>-</v>
      </c>
      <c r="F69" s="121"/>
      <c r="G69" s="121"/>
      <c r="H69" s="121"/>
      <c r="I69" s="121"/>
      <c r="J69" s="122"/>
      <c r="K69" s="47" t="str">
        <f t="shared" si="6"/>
        <v>-</v>
      </c>
      <c r="L69" s="123" t="str">
        <f t="shared" si="6"/>
        <v>-</v>
      </c>
      <c r="M69" s="124"/>
      <c r="O69" s="68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120" t="str">
        <f t="shared" si="5"/>
        <v>-</v>
      </c>
      <c r="F70" s="121"/>
      <c r="G70" s="121"/>
      <c r="H70" s="121"/>
      <c r="I70" s="121"/>
      <c r="J70" s="122"/>
      <c r="K70" s="47" t="str">
        <f t="shared" si="6"/>
        <v>-</v>
      </c>
      <c r="L70" s="123" t="str">
        <f t="shared" si="6"/>
        <v>-</v>
      </c>
      <c r="M70" s="124"/>
      <c r="O70" s="68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120" t="str">
        <f t="shared" si="5"/>
        <v>-</v>
      </c>
      <c r="F71" s="121"/>
      <c r="G71" s="121"/>
      <c r="H71" s="121"/>
      <c r="I71" s="121"/>
      <c r="J71" s="122"/>
      <c r="K71" s="47" t="str">
        <f t="shared" si="6"/>
        <v>-</v>
      </c>
      <c r="L71" s="123" t="str">
        <f t="shared" si="6"/>
        <v>-</v>
      </c>
      <c r="M71" s="124"/>
      <c r="O71" s="68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120" t="str">
        <f t="shared" si="5"/>
        <v>-</v>
      </c>
      <c r="F72" s="121"/>
      <c r="G72" s="121"/>
      <c r="H72" s="121"/>
      <c r="I72" s="121"/>
      <c r="J72" s="122"/>
      <c r="K72" s="47" t="str">
        <f t="shared" si="6"/>
        <v>-</v>
      </c>
      <c r="L72" s="123" t="str">
        <f t="shared" si="6"/>
        <v>-</v>
      </c>
      <c r="M72" s="124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120" t="str">
        <f t="shared" si="5"/>
        <v>-</v>
      </c>
      <c r="F73" s="121"/>
      <c r="G73" s="121"/>
      <c r="H73" s="121"/>
      <c r="I73" s="121"/>
      <c r="J73" s="122"/>
      <c r="K73" s="47" t="str">
        <f t="shared" si="6"/>
        <v>-</v>
      </c>
      <c r="L73" s="123" t="str">
        <f t="shared" si="6"/>
        <v>-</v>
      </c>
      <c r="M73" s="124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120" t="str">
        <f t="shared" si="5"/>
        <v>-</v>
      </c>
      <c r="F74" s="121"/>
      <c r="G74" s="121"/>
      <c r="H74" s="121"/>
      <c r="I74" s="121"/>
      <c r="J74" s="122"/>
      <c r="K74" s="47" t="str">
        <f t="shared" si="6"/>
        <v>-</v>
      </c>
      <c r="L74" s="123" t="str">
        <f t="shared" si="6"/>
        <v>-</v>
      </c>
      <c r="M74" s="124"/>
    </row>
    <row r="75" spans="1:15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0</v>
      </c>
      <c r="M75" s="139"/>
    </row>
    <row r="76" spans="1:15" ht="5.25" customHeight="1" x14ac:dyDescent="0.25">
      <c r="A76" s="55"/>
      <c r="B76" s="55"/>
      <c r="D76" s="9"/>
    </row>
    <row r="77" spans="1:15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5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5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5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3:13" ht="35.25" customHeight="1" x14ac:dyDescent="0.3">
      <c r="D81" s="29" t="e">
        <f>+D38</f>
        <v>#N/A</v>
      </c>
      <c r="J81" s="133"/>
      <c r="K81" s="133"/>
      <c r="L81" s="133"/>
      <c r="M81" s="33"/>
    </row>
    <row r="82" spans="3:13" x14ac:dyDescent="0.25">
      <c r="C82" s="146" t="str">
        <f>+C39</f>
        <v>SERIAL NO. 42  {  Sheet - II }</v>
      </c>
      <c r="D82" s="146"/>
      <c r="E82" s="146"/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3:13" x14ac:dyDescent="0.25">
      <c r="H83" s="1"/>
      <c r="I83" s="1"/>
    </row>
    <row r="84" spans="3:13" x14ac:dyDescent="0.25">
      <c r="H84" s="1"/>
      <c r="I84" s="1"/>
    </row>
    <row r="85" spans="3:13" x14ac:dyDescent="0.25">
      <c r="H85" s="1"/>
      <c r="I85" s="1"/>
    </row>
    <row r="86" spans="3:13" x14ac:dyDescent="0.25">
      <c r="H86" s="1"/>
      <c r="I86" s="1"/>
    </row>
    <row r="87" spans="3:13" x14ac:dyDescent="0.25">
      <c r="H87" s="1"/>
      <c r="I87" s="1"/>
    </row>
    <row r="88" spans="3:13" x14ac:dyDescent="0.25">
      <c r="H88" s="1"/>
      <c r="I88" s="1"/>
    </row>
    <row r="89" spans="3:13" x14ac:dyDescent="0.25">
      <c r="H89" s="1"/>
      <c r="I89" s="1"/>
    </row>
    <row r="90" spans="3:13" x14ac:dyDescent="0.25">
      <c r="H90" s="1"/>
      <c r="I90" s="1"/>
    </row>
    <row r="91" spans="3:13" x14ac:dyDescent="0.25">
      <c r="H91" s="1"/>
      <c r="I91" s="1"/>
    </row>
    <row r="92" spans="3:13" x14ac:dyDescent="0.25">
      <c r="H92" s="1"/>
      <c r="I92" s="1"/>
    </row>
    <row r="93" spans="3:13" x14ac:dyDescent="0.25">
      <c r="H93" s="1"/>
      <c r="I93" s="1"/>
    </row>
  </sheetData>
  <mergeCells count="138"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tabSelected="1" view="pageBreakPreview" zoomScaleSheetLayoutView="100" workbookViewId="0">
      <pane ySplit="5" topLeftCell="A59" activePane="bottomLeft" state="frozen"/>
      <selection activeCell="E25" sqref="E25:J25"/>
      <selection pane="bottomLeft" activeCell="E61" sqref="E61:J61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">
        <v>1767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</f>
        <v>06 MAY 2024AIII</v>
      </c>
      <c r="B10" s="53" t="str">
        <f>A10&amp;"-"&amp;COUNTIF($A$10:A10,A10)</f>
        <v>06 MAY 2024AIII-1</v>
      </c>
      <c r="C10" s="47">
        <f>IFERROR(VLOOKUP(B10,OPENING!$A$2:$N$31016,2,0),"-")</f>
        <v>353</v>
      </c>
      <c r="D10" s="13" t="str">
        <f>IFERROR(VLOOKUP(C10,OPENING!$B$2:$N$280041,3,0),"-")</f>
        <v>BSCS</v>
      </c>
      <c r="E10" s="120" t="str">
        <f>IFERROR(VLOOKUP(C10,OPENING!$B$2:$N$280041,6,0),"-")</f>
        <v>HUMAN RESOURCE MANAGEMENT SEC 3</v>
      </c>
      <c r="F10" s="121"/>
      <c r="G10" s="121"/>
      <c r="H10" s="121"/>
      <c r="I10" s="121"/>
      <c r="J10" s="122"/>
      <c r="K10" s="47" t="str">
        <f>IFERROR(VLOOKUP(C10,OPENING!$B$2:$N$280041,11,0),"-")</f>
        <v>NB - 01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2024AIII</v>
      </c>
      <c r="B11" s="53" t="str">
        <f>A11&amp;"-"&amp;COUNTIF($A$10:A11,A11)</f>
        <v>06 MAY 2024AIII-2</v>
      </c>
      <c r="C11" s="47">
        <f>IFERROR(VLOOKUP(B11,OPENING!$A$2:$N$31016,2,0),"-")</f>
        <v>354</v>
      </c>
      <c r="D11" s="13" t="str">
        <f>IFERROR(VLOOKUP(C11,OPENING!$B$2:$N$280041,3,0),"-")</f>
        <v>BSCS</v>
      </c>
      <c r="E11" s="120" t="str">
        <f>IFERROR(VLOOKUP(C11,OPENING!$B$2:$N$280041,6,0),"-")</f>
        <v>HUMAN RESOURCE MANAGEMENT SEC 3</v>
      </c>
      <c r="F11" s="121"/>
      <c r="G11" s="121"/>
      <c r="H11" s="121"/>
      <c r="I11" s="121"/>
      <c r="J11" s="122"/>
      <c r="K11" s="47" t="str">
        <f>IFERROR(VLOOKUP(C11,OPENING!$B$2:$N$280041,11,0),"-")</f>
        <v>NB - 02</v>
      </c>
      <c r="L11" s="123">
        <f>IFERROR(VLOOKUP(C11,OPENING!$B$2:$N$280041,13,0),"-")</f>
        <v>5</v>
      </c>
      <c r="M11" s="124"/>
    </row>
    <row r="12" spans="1:13" s="7" customFormat="1" ht="21" customHeight="1" x14ac:dyDescent="0.2">
      <c r="A12" s="19" t="str">
        <f t="shared" ref="A12:A33" si="0">+A11</f>
        <v>06 MAY 2024AIII</v>
      </c>
      <c r="B12" s="53" t="str">
        <f>A12&amp;"-"&amp;COUNTIF($A$10:A12,A12)</f>
        <v>06 MAY 2024AIII-3</v>
      </c>
      <c r="C12" s="47">
        <f>IFERROR(VLOOKUP(B12,OPENING!$A$2:$N$31016,2,0),"-")</f>
        <v>355</v>
      </c>
      <c r="D12" s="13" t="str">
        <f>IFERROR(VLOOKUP(C12,OPENING!$B$2:$N$280041,3,0),"-")</f>
        <v>BS MC</v>
      </c>
      <c r="E12" s="120" t="str">
        <f>IFERROR(VLOOKUP(C12,OPENING!$B$2:$N$280041,6,0),"-")</f>
        <v>INTRODUCTION TO FILM AND THEATRE STUDIES SEC 1</v>
      </c>
      <c r="F12" s="121"/>
      <c r="G12" s="121"/>
      <c r="H12" s="121"/>
      <c r="I12" s="121"/>
      <c r="J12" s="122"/>
      <c r="K12" s="47" t="str">
        <f>IFERROR(VLOOKUP(C12,OPENING!$B$2:$N$280041,11,0),"-")</f>
        <v>NB - 02</v>
      </c>
      <c r="L12" s="123">
        <f>IFERROR(VLOOKUP(C12,OPENING!$B$2:$N$280041,13,0),"-")</f>
        <v>21</v>
      </c>
      <c r="M12" s="124"/>
    </row>
    <row r="13" spans="1:13" s="7" customFormat="1" ht="21" customHeight="1" x14ac:dyDescent="0.2">
      <c r="A13" s="19" t="str">
        <f t="shared" si="0"/>
        <v>06 MAY 2024AIII</v>
      </c>
      <c r="B13" s="53" t="str">
        <f>A13&amp;"-"&amp;COUNTIF($A$10:A13,A13)</f>
        <v>06 MAY 2024AIII-4</v>
      </c>
      <c r="C13" s="47">
        <f>IFERROR(VLOOKUP(B13,OPENING!$A$2:$N$31016,2,0),"-")</f>
        <v>356</v>
      </c>
      <c r="D13" s="13" t="str">
        <f>IFERROR(VLOOKUP(C13,OPENING!$B$2:$N$280041,3,0),"-")</f>
        <v>BS MC</v>
      </c>
      <c r="E13" s="120" t="str">
        <f>IFERROR(VLOOKUP(C13,OPENING!$B$2:$N$280041,6,0),"-")</f>
        <v>INTRODUCTION TO FILM AND THEATRE STUDIES SEC 1</v>
      </c>
      <c r="F13" s="121"/>
      <c r="G13" s="121"/>
      <c r="H13" s="121"/>
      <c r="I13" s="121"/>
      <c r="J13" s="122"/>
      <c r="K13" s="47" t="str">
        <f>IFERROR(VLOOKUP(C13,OPENING!$B$2:$N$280041,11,0),"-")</f>
        <v>NB - 03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2024AIII</v>
      </c>
      <c r="B14" s="53" t="str">
        <f>A14&amp;"-"&amp;COUNTIF($A$10:A14,A14)</f>
        <v>06 MAY 2024AIII-5</v>
      </c>
      <c r="C14" s="47">
        <f>IFERROR(VLOOKUP(B14,OPENING!$A$2:$N$31016,2,0),"-")</f>
        <v>357</v>
      </c>
      <c r="D14" s="13" t="str">
        <f>IFERROR(VLOOKUP(C14,OPENING!$B$2:$N$280041,3,0),"-")</f>
        <v>BBA (Hons)</v>
      </c>
      <c r="E14" s="120" t="str">
        <f>IFERROR(VLOOKUP(C14,OPENING!$B$2:$N$280041,6,0),"-")</f>
        <v>HUMAN RESOURCE MANAGEMENT SEC 3</v>
      </c>
      <c r="F14" s="121"/>
      <c r="G14" s="121"/>
      <c r="H14" s="121"/>
      <c r="I14" s="121"/>
      <c r="J14" s="122"/>
      <c r="K14" s="47" t="str">
        <f>IFERROR(VLOOKUP(C14,OPENING!$B$2:$N$280041,11,0),"-")</f>
        <v>NB - 04</v>
      </c>
      <c r="L14" s="123">
        <f>IFERROR(VLOOKUP(C14,OPENING!$B$2:$N$280041,13,0),"-")</f>
        <v>23</v>
      </c>
      <c r="M14" s="124"/>
    </row>
    <row r="15" spans="1:13" s="7" customFormat="1" ht="21" customHeight="1" x14ac:dyDescent="0.2">
      <c r="A15" s="19" t="str">
        <f t="shared" si="0"/>
        <v>06 MAY 2024AIII</v>
      </c>
      <c r="B15" s="53" t="str">
        <f>A15&amp;"-"&amp;COUNTIF($A$10:A15,A15)</f>
        <v>06 MAY 2024AIII-6</v>
      </c>
      <c r="C15" s="47">
        <f>IFERROR(VLOOKUP(B15,OPENING!$A$2:$N$31016,2,0),"-")</f>
        <v>358</v>
      </c>
      <c r="D15" s="13" t="str">
        <f>IFERROR(VLOOKUP(C15,OPENING!$B$2:$N$280041,3,0),"-")</f>
        <v xml:space="preserve">Post ADP (AF) </v>
      </c>
      <c r="E15" s="120" t="str">
        <f>IFERROR(VLOOKUP(C15,OPENING!$B$2:$N$280041,6,0),"-")</f>
        <v>HUMAN RESOURCES MANAGEMENT SEC 1</v>
      </c>
      <c r="F15" s="121"/>
      <c r="G15" s="121"/>
      <c r="H15" s="121"/>
      <c r="I15" s="121"/>
      <c r="J15" s="122"/>
      <c r="K15" s="47" t="str">
        <f>IFERROR(VLOOKUP(C15,OPENING!$B$2:$N$280041,11,0),"-")</f>
        <v>NB - 04</v>
      </c>
      <c r="L15" s="123">
        <f>IFERROR(VLOOKUP(C15,OPENING!$B$2:$N$280041,13,0),"-")</f>
        <v>3</v>
      </c>
      <c r="M15" s="124"/>
    </row>
    <row r="16" spans="1:13" s="7" customFormat="1" ht="21" customHeight="1" x14ac:dyDescent="0.2">
      <c r="A16" s="19" t="str">
        <f t="shared" si="0"/>
        <v>06 MAY 2024AIII</v>
      </c>
      <c r="B16" s="53" t="str">
        <f>A16&amp;"-"&amp;COUNTIF($A$10:A16,A16)</f>
        <v>06 MAY 2024AIII-7</v>
      </c>
      <c r="C16" s="47">
        <f>IFERROR(VLOOKUP(B16,OPENING!$A$2:$N$31016,2,0),"-")</f>
        <v>359</v>
      </c>
      <c r="D16" s="13" t="str">
        <f>IFERROR(VLOOKUP(C16,OPENING!$B$2:$N$280041,3,0),"-")</f>
        <v xml:space="preserve">Post ADP (AF) </v>
      </c>
      <c r="E16" s="120" t="str">
        <f>IFERROR(VLOOKUP(C16,OPENING!$B$2:$N$280041,6,0),"-")</f>
        <v>HUMAN RESOURCES MANAGEMENT SEC 1</v>
      </c>
      <c r="F16" s="121"/>
      <c r="G16" s="121"/>
      <c r="H16" s="121"/>
      <c r="I16" s="121"/>
      <c r="J16" s="122"/>
      <c r="K16" s="47" t="str">
        <f>IFERROR(VLOOKUP(C16,OPENING!$B$2:$N$280041,11,0),"-")</f>
        <v>NB - 05</v>
      </c>
      <c r="L16" s="123">
        <f>IFERROR(VLOOKUP(C16,OPENING!$B$2:$N$280041,13,0),"-")</f>
        <v>3</v>
      </c>
      <c r="M16" s="124"/>
    </row>
    <row r="17" spans="1:13" s="7" customFormat="1" ht="21" customHeight="1" x14ac:dyDescent="0.2">
      <c r="A17" s="19" t="str">
        <f t="shared" si="0"/>
        <v>06 MAY 2024AIII</v>
      </c>
      <c r="B17" s="53" t="str">
        <f>A17&amp;"-"&amp;COUNTIF($A$10:A17,A17)</f>
        <v>06 MAY 2024AIII-8</v>
      </c>
      <c r="C17" s="47">
        <f>IFERROR(VLOOKUP(B17,OPENING!$A$2:$N$31016,2,0),"-")</f>
        <v>360</v>
      </c>
      <c r="D17" s="13" t="str">
        <f>IFERROR(VLOOKUP(C17,OPENING!$B$2:$N$280041,3,0),"-")</f>
        <v>BS AP</v>
      </c>
      <c r="E17" s="120" t="str">
        <f>IFERROR(VLOOKUP(C17,OPENING!$B$2:$N$280041,6,0),"-")</f>
        <v>HUMAN RESOURCE MANAGEMENT SEC 1</v>
      </c>
      <c r="F17" s="121"/>
      <c r="G17" s="121"/>
      <c r="H17" s="121"/>
      <c r="I17" s="121"/>
      <c r="J17" s="122"/>
      <c r="K17" s="47" t="str">
        <f>IFERROR(VLOOKUP(C17,OPENING!$B$2:$N$280041,11,0),"-")</f>
        <v>NB - 05</v>
      </c>
      <c r="L17" s="123">
        <f>IFERROR(VLOOKUP(C17,OPENING!$B$2:$N$280041,13,0),"-")</f>
        <v>3</v>
      </c>
      <c r="M17" s="124"/>
    </row>
    <row r="18" spans="1:13" s="7" customFormat="1" ht="21" customHeight="1" x14ac:dyDescent="0.2">
      <c r="A18" s="19" t="str">
        <f t="shared" si="0"/>
        <v>06 MAY 2024AIII</v>
      </c>
      <c r="B18" s="53" t="str">
        <f>A18&amp;"-"&amp;COUNTIF($A$10:A18,A18)</f>
        <v>06 MAY 2024AIII-9</v>
      </c>
      <c r="C18" s="47">
        <f>IFERROR(VLOOKUP(B18,OPENING!$A$2:$N$31016,2,0),"-")</f>
        <v>361</v>
      </c>
      <c r="D18" s="13" t="str">
        <f>IFERROR(VLOOKUP(C18,OPENING!$B$2:$N$280041,3,0),"-")</f>
        <v xml:space="preserve">ADP (MC) </v>
      </c>
      <c r="E18" s="120" t="str">
        <f>IFERROR(VLOOKUP(C18,OPENING!$B$2:$N$280041,6,0),"-")</f>
        <v>CIVICS &amp; COMMUNITY SEC 1</v>
      </c>
      <c r="F18" s="121"/>
      <c r="G18" s="121"/>
      <c r="H18" s="121"/>
      <c r="I18" s="121"/>
      <c r="J18" s="122"/>
      <c r="K18" s="47" t="str">
        <f>IFERROR(VLOOKUP(C18,OPENING!$B$2:$N$280041,11,0),"-")</f>
        <v>NB - 05</v>
      </c>
      <c r="L18" s="123">
        <f>IFERROR(VLOOKUP(C18,OPENING!$B$2:$N$280041,13,0),"-")</f>
        <v>4</v>
      </c>
      <c r="M18" s="124"/>
    </row>
    <row r="19" spans="1:13" s="7" customFormat="1" ht="21" customHeight="1" x14ac:dyDescent="0.2">
      <c r="A19" s="19" t="str">
        <f t="shared" si="0"/>
        <v>06 MAY 2024AIII</v>
      </c>
      <c r="B19" s="53" t="str">
        <f>A19&amp;"-"&amp;COUNTIF($A$10:A19,A19)</f>
        <v>06 MAY 2024AIII-10</v>
      </c>
      <c r="C19" s="47">
        <f>IFERROR(VLOOKUP(B19,OPENING!$A$2:$N$31016,2,0),"-")</f>
        <v>362</v>
      </c>
      <c r="D19" s="13" t="str">
        <f>IFERROR(VLOOKUP(C19,OPENING!$B$2:$N$280041,3,0),"-")</f>
        <v>BS Eng.</v>
      </c>
      <c r="E19" s="120" t="str">
        <f>IFERROR(VLOOKUP(C19,OPENING!$B$2:$N$280041,6,0),"-")</f>
        <v>HISTORY OF ENGLISH LITERATURE SEC 1</v>
      </c>
      <c r="F19" s="121"/>
      <c r="G19" s="121"/>
      <c r="H19" s="121"/>
      <c r="I19" s="121"/>
      <c r="J19" s="122"/>
      <c r="K19" s="47" t="str">
        <f>IFERROR(VLOOKUP(C19,OPENING!$B$2:$N$280041,11,0),"-")</f>
        <v>NB - 05</v>
      </c>
      <c r="L19" s="123">
        <f>IFERROR(VLOOKUP(C19,OPENING!$B$2:$N$280041,13,0),"-")</f>
        <v>10</v>
      </c>
      <c r="M19" s="124"/>
    </row>
    <row r="20" spans="1:13" s="7" customFormat="1" ht="21" customHeight="1" x14ac:dyDescent="0.2">
      <c r="A20" s="19" t="str">
        <f t="shared" si="0"/>
        <v>06 MAY 2024AIII</v>
      </c>
      <c r="B20" s="53" t="str">
        <f>A20&amp;"-"&amp;COUNTIF($A$10:A20,A20)</f>
        <v>06 MAY 2024AIII-11</v>
      </c>
      <c r="C20" s="47">
        <f>IFERROR(VLOOKUP(B20,OPENING!$A$2:$N$31016,2,0),"-")</f>
        <v>363</v>
      </c>
      <c r="D20" s="13" t="str">
        <f>IFERROR(VLOOKUP(C20,OPENING!$B$2:$N$280041,3,0),"-")</f>
        <v xml:space="preserve">Post ADP (AF) </v>
      </c>
      <c r="E20" s="120" t="str">
        <f>IFERROR(VLOOKUP(C20,OPENING!$B$2:$N$280041,6,0),"-")</f>
        <v>MANAGERIAL ECONOMICS SEC 1</v>
      </c>
      <c r="F20" s="121"/>
      <c r="G20" s="121"/>
      <c r="H20" s="121"/>
      <c r="I20" s="121"/>
      <c r="J20" s="122"/>
      <c r="K20" s="47" t="str">
        <f>IFERROR(VLOOKUP(C20,OPENING!$B$2:$N$280041,11,0),"-")</f>
        <v>NB - 05</v>
      </c>
      <c r="L20" s="123">
        <f>IFERROR(VLOOKUP(C20,OPENING!$B$2:$N$280041,13,0),"-")</f>
        <v>3</v>
      </c>
      <c r="M20" s="124"/>
    </row>
    <row r="21" spans="1:13" s="7" customFormat="1" ht="21" customHeight="1" x14ac:dyDescent="0.2">
      <c r="A21" s="19" t="str">
        <f t="shared" si="0"/>
        <v>06 MAY 2024AIII</v>
      </c>
      <c r="B21" s="53" t="str">
        <f>A21&amp;"-"&amp;COUNTIF($A$10:A21,A21)</f>
        <v>06 MAY 2024AIII-12</v>
      </c>
      <c r="C21" s="47">
        <f>IFERROR(VLOOKUP(B21,OPENING!$A$2:$N$31016,2,0),"-")</f>
        <v>364</v>
      </c>
      <c r="D21" s="13" t="str">
        <f>IFERROR(VLOOKUP(C21,OPENING!$B$2:$N$280041,3,0),"-")</f>
        <v xml:space="preserve">Post ADP (Eng.) </v>
      </c>
      <c r="E21" s="120" t="str">
        <f>IFERROR(VLOOKUP(C21,OPENING!$B$2:$N$280041,6,0),"-")</f>
        <v>HISTORY OF ENGLISH LITERATURE SEC 1</v>
      </c>
      <c r="F21" s="121"/>
      <c r="G21" s="121"/>
      <c r="H21" s="121"/>
      <c r="I21" s="121"/>
      <c r="J21" s="122"/>
      <c r="K21" s="47" t="str">
        <f>IFERROR(VLOOKUP(C21,OPENING!$B$2:$N$280041,11,0),"-")</f>
        <v>NB - 05</v>
      </c>
      <c r="L21" s="123">
        <f>IFERROR(VLOOKUP(C21,OPENING!$B$2:$N$280041,13,0),"-")</f>
        <v>4</v>
      </c>
      <c r="M21" s="124"/>
    </row>
    <row r="22" spans="1:13" s="7" customFormat="1" ht="21" customHeight="1" x14ac:dyDescent="0.2">
      <c r="A22" s="19" t="str">
        <f t="shared" si="0"/>
        <v>06 MAY 2024AIII</v>
      </c>
      <c r="B22" s="53" t="str">
        <f>A22&amp;"-"&amp;COUNTIF($A$10:A22,A22)</f>
        <v>06 MAY 2024AIII-13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2024AIII</v>
      </c>
      <c r="B23" s="53" t="str">
        <f>A23&amp;"-"&amp;COUNTIF($A$10:A23,A23)</f>
        <v>06 MAY 2024AIII-14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2024AIII</v>
      </c>
      <c r="B24" s="53" t="str">
        <f>A24&amp;"-"&amp;COUNTIF($A$10:A24,A24)</f>
        <v>06 MAY 2024AIII-15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2024AIII</v>
      </c>
      <c r="B25" s="53" t="str">
        <f>A25&amp;"-"&amp;COUNTIF($A$10:A25,A25)</f>
        <v>06 MAY 2024AIII-16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2024AIII</v>
      </c>
      <c r="B26" s="53" t="str">
        <f>A26&amp;"-"&amp;COUNTIF($A$10:A26,A26)</f>
        <v>06 MAY 2024AIII-17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2024AIII</v>
      </c>
      <c r="B27" s="53" t="str">
        <f>A27&amp;"-"&amp;COUNTIF($A$10:A27,A27)</f>
        <v>06 MAY 2024AIII-18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2024AIII</v>
      </c>
      <c r="B28" s="53" t="str">
        <f>A28&amp;"-"&amp;COUNTIF($A$10:A28,A28)</f>
        <v>06 MAY 2024AIII-19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2024AIII</v>
      </c>
      <c r="B29" s="53" t="str">
        <f>A29&amp;"-"&amp;COUNTIF($A$10:A29,A29)</f>
        <v>06 MAY 2024AIII-20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2024AIII</v>
      </c>
      <c r="B30" s="53" t="str">
        <f>A30&amp;"-"&amp;COUNTIF($A$10:A30,A30)</f>
        <v>06 MAY 2024AIII-21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2024AIII</v>
      </c>
      <c r="B31" s="53" t="str">
        <f>A31&amp;"-"&amp;COUNTIF($A$10:A31,A31)</f>
        <v>06 MAY 2024AIII-22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2024AIII</v>
      </c>
      <c r="B32" s="53" t="str">
        <f>A32&amp;"-"&amp;COUNTIF($A$10:A32,A32)</f>
        <v>06 MAY 2024AIII-23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2024AIII</v>
      </c>
      <c r="B33" s="53" t="str">
        <f>A33&amp;"-"&amp;COUNTIF($A$10:A33,A33)</f>
        <v>06 MAY 2024AIII-24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127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57">
        <f>+'ENTRY SHEET'!B2</f>
        <v>42</v>
      </c>
      <c r="D39" s="68" t="str">
        <f>CONCATENATE(A39, " ", B39)</f>
        <v>SERIAL NO. 42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353</v>
      </c>
      <c r="D51" s="13" t="str">
        <f>+D10</f>
        <v>BSCS</v>
      </c>
      <c r="E51" s="120" t="str">
        <f>+E10</f>
        <v>HUMAN RESOURCE MANAGEMENT SEC 3</v>
      </c>
      <c r="F51" s="121"/>
      <c r="G51" s="121"/>
      <c r="H51" s="121"/>
      <c r="I51" s="121"/>
      <c r="J51" s="122"/>
      <c r="K51" s="47" t="str">
        <f>+K10</f>
        <v>NB - 01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52" si="1">+C11</f>
        <v>354</v>
      </c>
      <c r="D52" s="13" t="str">
        <f t="shared" si="1"/>
        <v>BSCS</v>
      </c>
      <c r="E52" s="120" t="str">
        <f t="shared" si="1"/>
        <v>HUMAN RESOURCE MANAGEMENT SEC 3</v>
      </c>
      <c r="F52" s="121"/>
      <c r="G52" s="121"/>
      <c r="H52" s="121"/>
      <c r="I52" s="121"/>
      <c r="J52" s="122"/>
      <c r="K52" s="47" t="str">
        <f t="shared" ref="K52:L52" si="2">+K11</f>
        <v>NB - 02</v>
      </c>
      <c r="L52" s="123">
        <f t="shared" si="2"/>
        <v>5</v>
      </c>
      <c r="M52" s="124"/>
    </row>
    <row r="53" spans="1:13" s="7" customFormat="1" ht="21" customHeight="1" x14ac:dyDescent="0.2">
      <c r="A53" s="36"/>
      <c r="B53" s="36"/>
      <c r="C53" s="47">
        <f t="shared" ref="C53:E53" si="3">+C12</f>
        <v>355</v>
      </c>
      <c r="D53" s="13" t="str">
        <f t="shared" si="3"/>
        <v>BS MC</v>
      </c>
      <c r="E53" s="120" t="str">
        <f t="shared" si="3"/>
        <v>INTRODUCTION TO FILM AND THEATRE STUDIES SEC 1</v>
      </c>
      <c r="F53" s="121"/>
      <c r="G53" s="121"/>
      <c r="H53" s="121"/>
      <c r="I53" s="121"/>
      <c r="J53" s="122"/>
      <c r="K53" s="47" t="str">
        <f t="shared" ref="K53:L53" si="4">+K12</f>
        <v>NB - 02</v>
      </c>
      <c r="L53" s="123">
        <f t="shared" si="4"/>
        <v>21</v>
      </c>
      <c r="M53" s="124"/>
    </row>
    <row r="54" spans="1:13" s="7" customFormat="1" ht="21" customHeight="1" x14ac:dyDescent="0.2">
      <c r="A54" s="36"/>
      <c r="B54" s="36"/>
      <c r="C54" s="47">
        <f t="shared" ref="C54:E54" si="5">+C13</f>
        <v>356</v>
      </c>
      <c r="D54" s="13" t="str">
        <f t="shared" si="5"/>
        <v>BS MC</v>
      </c>
      <c r="E54" s="120" t="str">
        <f t="shared" si="5"/>
        <v>INTRODUCTION TO FILM AND THEATRE STUDIES SEC 1</v>
      </c>
      <c r="F54" s="121"/>
      <c r="G54" s="121"/>
      <c r="H54" s="121"/>
      <c r="I54" s="121"/>
      <c r="J54" s="122"/>
      <c r="K54" s="47" t="str">
        <f t="shared" ref="K54:L54" si="6">+K13</f>
        <v>NB - 03</v>
      </c>
      <c r="L54" s="123">
        <f t="shared" si="6"/>
        <v>24</v>
      </c>
      <c r="M54" s="124"/>
    </row>
    <row r="55" spans="1:13" s="7" customFormat="1" ht="21" customHeight="1" x14ac:dyDescent="0.2">
      <c r="A55" s="36"/>
      <c r="B55" s="36"/>
      <c r="C55" s="47">
        <f t="shared" ref="C55:E55" si="7">+C14</f>
        <v>357</v>
      </c>
      <c r="D55" s="13" t="str">
        <f t="shared" si="7"/>
        <v>BBA (Hons)</v>
      </c>
      <c r="E55" s="120" t="str">
        <f t="shared" si="7"/>
        <v>HUMAN RESOURCE MANAGEMENT SEC 3</v>
      </c>
      <c r="F55" s="121"/>
      <c r="G55" s="121"/>
      <c r="H55" s="121"/>
      <c r="I55" s="121"/>
      <c r="J55" s="122"/>
      <c r="K55" s="47" t="str">
        <f t="shared" ref="K55:L55" si="8">+K14</f>
        <v>NB - 04</v>
      </c>
      <c r="L55" s="123">
        <f t="shared" si="8"/>
        <v>23</v>
      </c>
      <c r="M55" s="124"/>
    </row>
    <row r="56" spans="1:13" s="7" customFormat="1" ht="21" customHeight="1" x14ac:dyDescent="0.2">
      <c r="A56" s="36"/>
      <c r="B56" s="36"/>
      <c r="C56" s="47">
        <f t="shared" ref="C56:E56" si="9">+C15</f>
        <v>358</v>
      </c>
      <c r="D56" s="13" t="str">
        <f t="shared" si="9"/>
        <v xml:space="preserve">Post ADP (AF) </v>
      </c>
      <c r="E56" s="120" t="str">
        <f t="shared" si="9"/>
        <v>HUMAN RESOURCES MANAGEMENT SEC 1</v>
      </c>
      <c r="F56" s="121"/>
      <c r="G56" s="121"/>
      <c r="H56" s="121"/>
      <c r="I56" s="121"/>
      <c r="J56" s="122"/>
      <c r="K56" s="47" t="str">
        <f t="shared" ref="K56:L56" si="10">+K15</f>
        <v>NB - 04</v>
      </c>
      <c r="L56" s="123">
        <f t="shared" si="10"/>
        <v>3</v>
      </c>
      <c r="M56" s="124"/>
    </row>
    <row r="57" spans="1:13" s="7" customFormat="1" ht="21" customHeight="1" x14ac:dyDescent="0.2">
      <c r="A57" s="36"/>
      <c r="B57" s="36"/>
      <c r="C57" s="47">
        <f t="shared" ref="C57:E57" si="11">+C16</f>
        <v>359</v>
      </c>
      <c r="D57" s="13" t="str">
        <f t="shared" si="11"/>
        <v xml:space="preserve">Post ADP (AF) </v>
      </c>
      <c r="E57" s="120" t="str">
        <f t="shared" si="11"/>
        <v>HUMAN RESOURCES MANAGEMENT SEC 1</v>
      </c>
      <c r="F57" s="121"/>
      <c r="G57" s="121"/>
      <c r="H57" s="121"/>
      <c r="I57" s="121"/>
      <c r="J57" s="122"/>
      <c r="K57" s="47" t="str">
        <f t="shared" ref="K57:L57" si="12">+K16</f>
        <v>NB - 05</v>
      </c>
      <c r="L57" s="123">
        <f t="shared" si="12"/>
        <v>3</v>
      </c>
      <c r="M57" s="124"/>
    </row>
    <row r="58" spans="1:13" s="7" customFormat="1" ht="21" customHeight="1" x14ac:dyDescent="0.2">
      <c r="A58" s="36"/>
      <c r="B58" s="36"/>
      <c r="C58" s="47">
        <f t="shared" ref="C58:E58" si="13">+C17</f>
        <v>360</v>
      </c>
      <c r="D58" s="13" t="str">
        <f t="shared" si="13"/>
        <v>BS AP</v>
      </c>
      <c r="E58" s="120" t="str">
        <f t="shared" si="13"/>
        <v>HUMAN RESOURCE MANAGEMENT SEC 1</v>
      </c>
      <c r="F58" s="121"/>
      <c r="G58" s="121"/>
      <c r="H58" s="121"/>
      <c r="I58" s="121"/>
      <c r="J58" s="122"/>
      <c r="K58" s="47" t="str">
        <f t="shared" ref="K58:L58" si="14">+K17</f>
        <v>NB - 05</v>
      </c>
      <c r="L58" s="123">
        <f t="shared" si="14"/>
        <v>3</v>
      </c>
      <c r="M58" s="124"/>
    </row>
    <row r="59" spans="1:13" s="7" customFormat="1" ht="21" customHeight="1" x14ac:dyDescent="0.2">
      <c r="A59" s="36"/>
      <c r="B59" s="36"/>
      <c r="C59" s="47">
        <f t="shared" ref="C59:E59" si="15">+C18</f>
        <v>361</v>
      </c>
      <c r="D59" s="13" t="str">
        <f t="shared" si="15"/>
        <v xml:space="preserve">ADP (MC) </v>
      </c>
      <c r="E59" s="120" t="str">
        <f t="shared" si="15"/>
        <v>CIVICS &amp; COMMUNITY SEC 1</v>
      </c>
      <c r="F59" s="121"/>
      <c r="G59" s="121"/>
      <c r="H59" s="121"/>
      <c r="I59" s="121"/>
      <c r="J59" s="122"/>
      <c r="K59" s="47" t="str">
        <f t="shared" ref="K59:L59" si="16">+K18</f>
        <v>NB - 05</v>
      </c>
      <c r="L59" s="123">
        <f t="shared" si="16"/>
        <v>4</v>
      </c>
      <c r="M59" s="124"/>
    </row>
    <row r="60" spans="1:13" s="7" customFormat="1" ht="21" customHeight="1" x14ac:dyDescent="0.2">
      <c r="A60" s="36"/>
      <c r="B60" s="36"/>
      <c r="C60" s="47">
        <f t="shared" ref="C60:E60" si="17">+C19</f>
        <v>362</v>
      </c>
      <c r="D60" s="13" t="str">
        <f t="shared" si="17"/>
        <v>BS Eng.</v>
      </c>
      <c r="E60" s="120" t="str">
        <f t="shared" si="17"/>
        <v>HISTORY OF ENGLISH LITERATURE SEC 1</v>
      </c>
      <c r="F60" s="121"/>
      <c r="G60" s="121"/>
      <c r="H60" s="121"/>
      <c r="I60" s="121"/>
      <c r="J60" s="122"/>
      <c r="K60" s="47" t="str">
        <f t="shared" ref="K60:L60" si="18">+K19</f>
        <v>NB - 05</v>
      </c>
      <c r="L60" s="123">
        <f t="shared" si="18"/>
        <v>10</v>
      </c>
      <c r="M60" s="124"/>
    </row>
    <row r="61" spans="1:13" s="7" customFormat="1" ht="21" customHeight="1" x14ac:dyDescent="0.2">
      <c r="A61" s="36"/>
      <c r="B61" s="36"/>
      <c r="C61" s="47">
        <f t="shared" ref="C61:E61" si="19">+C20</f>
        <v>363</v>
      </c>
      <c r="D61" s="13" t="str">
        <f t="shared" si="19"/>
        <v xml:space="preserve">Post ADP (AF) </v>
      </c>
      <c r="E61" s="120" t="str">
        <f t="shared" si="19"/>
        <v>MANAGERIAL ECONOMICS SEC 1</v>
      </c>
      <c r="F61" s="121"/>
      <c r="G61" s="121"/>
      <c r="H61" s="121"/>
      <c r="I61" s="121"/>
      <c r="J61" s="122"/>
      <c r="K61" s="47" t="str">
        <f t="shared" ref="K61:L61" si="20">+K20</f>
        <v>NB - 05</v>
      </c>
      <c r="L61" s="123">
        <f t="shared" si="20"/>
        <v>3</v>
      </c>
      <c r="M61" s="124"/>
    </row>
    <row r="62" spans="1:13" s="7" customFormat="1" ht="21" customHeight="1" x14ac:dyDescent="0.2">
      <c r="A62" s="36"/>
      <c r="B62" s="36"/>
      <c r="C62" s="47">
        <f t="shared" ref="C62:E62" si="21">+C21</f>
        <v>364</v>
      </c>
      <c r="D62" s="13" t="str">
        <f t="shared" si="21"/>
        <v xml:space="preserve">Post ADP (Eng.) </v>
      </c>
      <c r="E62" s="120" t="str">
        <f t="shared" si="21"/>
        <v>HISTORY OF ENGLISH LITERATURE SEC 1</v>
      </c>
      <c r="F62" s="121"/>
      <c r="G62" s="121"/>
      <c r="H62" s="121"/>
      <c r="I62" s="121"/>
      <c r="J62" s="122"/>
      <c r="K62" s="47" t="str">
        <f t="shared" ref="K62:L62" si="22">+K21</f>
        <v>NB - 05</v>
      </c>
      <c r="L62" s="123">
        <f t="shared" si="22"/>
        <v>4</v>
      </c>
      <c r="M62" s="124"/>
    </row>
    <row r="63" spans="1:13" s="7" customFormat="1" ht="21" customHeight="1" x14ac:dyDescent="0.2">
      <c r="A63" s="36"/>
      <c r="B63" s="36"/>
      <c r="C63" s="47" t="str">
        <f t="shared" ref="C63:E63" si="23">+C22</f>
        <v>-</v>
      </c>
      <c r="D63" s="13" t="str">
        <f t="shared" si="23"/>
        <v>-</v>
      </c>
      <c r="E63" s="120" t="str">
        <f t="shared" si="23"/>
        <v>-</v>
      </c>
      <c r="F63" s="121"/>
      <c r="G63" s="121"/>
      <c r="H63" s="121"/>
      <c r="I63" s="121"/>
      <c r="J63" s="122"/>
      <c r="K63" s="47" t="str">
        <f t="shared" ref="K63:L63" si="24">+K22</f>
        <v>-</v>
      </c>
      <c r="L63" s="123" t="str">
        <f t="shared" si="24"/>
        <v>-</v>
      </c>
      <c r="M63" s="124"/>
    </row>
    <row r="64" spans="1:13" s="7" customFormat="1" ht="21" customHeight="1" x14ac:dyDescent="0.2">
      <c r="A64" s="36"/>
      <c r="B64" s="36"/>
      <c r="C64" s="47" t="str">
        <f t="shared" ref="C64:E64" si="25">+C23</f>
        <v>-</v>
      </c>
      <c r="D64" s="13" t="str">
        <f t="shared" si="25"/>
        <v>-</v>
      </c>
      <c r="E64" s="120" t="str">
        <f t="shared" si="25"/>
        <v>-</v>
      </c>
      <c r="F64" s="121"/>
      <c r="G64" s="121"/>
      <c r="H64" s="121"/>
      <c r="I64" s="121"/>
      <c r="J64" s="122"/>
      <c r="K64" s="47" t="str">
        <f t="shared" ref="K64:L64" si="26">+K23</f>
        <v>-</v>
      </c>
      <c r="L64" s="123" t="str">
        <f t="shared" si="26"/>
        <v>-</v>
      </c>
      <c r="M64" s="124"/>
    </row>
    <row r="65" spans="1:13" s="7" customFormat="1" ht="21" customHeight="1" x14ac:dyDescent="0.2">
      <c r="A65" s="36"/>
      <c r="B65" s="36"/>
      <c r="C65" s="47" t="str">
        <f t="shared" ref="C65:E65" si="27">+C24</f>
        <v>-</v>
      </c>
      <c r="D65" s="13" t="str">
        <f t="shared" si="27"/>
        <v>-</v>
      </c>
      <c r="E65" s="120" t="str">
        <f t="shared" si="27"/>
        <v>-</v>
      </c>
      <c r="F65" s="121"/>
      <c r="G65" s="121"/>
      <c r="H65" s="121"/>
      <c r="I65" s="121"/>
      <c r="J65" s="122"/>
      <c r="K65" s="47" t="str">
        <f t="shared" ref="K65:L65" si="28">+K24</f>
        <v>-</v>
      </c>
      <c r="L65" s="123" t="str">
        <f t="shared" si="28"/>
        <v>-</v>
      </c>
      <c r="M65" s="124"/>
    </row>
    <row r="66" spans="1:13" s="7" customFormat="1" ht="21" customHeight="1" x14ac:dyDescent="0.2">
      <c r="A66" s="36"/>
      <c r="B66" s="36"/>
      <c r="C66" s="47" t="str">
        <f t="shared" ref="C66:E66" si="29">+C25</f>
        <v>-</v>
      </c>
      <c r="D66" s="13" t="str">
        <f t="shared" si="29"/>
        <v>-</v>
      </c>
      <c r="E66" s="120" t="str">
        <f t="shared" si="29"/>
        <v>-</v>
      </c>
      <c r="F66" s="121"/>
      <c r="G66" s="121"/>
      <c r="H66" s="121"/>
      <c r="I66" s="121"/>
      <c r="J66" s="122"/>
      <c r="K66" s="47" t="str">
        <f t="shared" ref="K66:L66" si="30">+K25</f>
        <v>-</v>
      </c>
      <c r="L66" s="123" t="str">
        <f t="shared" si="30"/>
        <v>-</v>
      </c>
      <c r="M66" s="124"/>
    </row>
    <row r="67" spans="1:13" s="7" customFormat="1" ht="21" customHeight="1" x14ac:dyDescent="0.2">
      <c r="A67" s="36"/>
      <c r="B67" s="36"/>
      <c r="C67" s="47" t="str">
        <f t="shared" ref="C67:E67" si="31">+C26</f>
        <v>-</v>
      </c>
      <c r="D67" s="13" t="str">
        <f t="shared" si="31"/>
        <v>-</v>
      </c>
      <c r="E67" s="120" t="str">
        <f t="shared" si="31"/>
        <v>-</v>
      </c>
      <c r="F67" s="121"/>
      <c r="G67" s="121"/>
      <c r="H67" s="121"/>
      <c r="I67" s="121"/>
      <c r="J67" s="122"/>
      <c r="K67" s="47" t="str">
        <f t="shared" ref="K67:L67" si="32">+K26</f>
        <v>-</v>
      </c>
      <c r="L67" s="123" t="str">
        <f t="shared" si="3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68" si="33">+C27</f>
        <v>-</v>
      </c>
      <c r="D68" s="13" t="str">
        <f t="shared" si="33"/>
        <v>-</v>
      </c>
      <c r="E68" s="120" t="str">
        <f t="shared" si="33"/>
        <v>-</v>
      </c>
      <c r="F68" s="121"/>
      <c r="G68" s="121"/>
      <c r="H68" s="121"/>
      <c r="I68" s="121"/>
      <c r="J68" s="122"/>
      <c r="K68" s="47" t="str">
        <f t="shared" ref="K68:L68" si="34">+K27</f>
        <v>-</v>
      </c>
      <c r="L68" s="123" t="str">
        <f t="shared" si="34"/>
        <v>-</v>
      </c>
      <c r="M68" s="124"/>
    </row>
    <row r="69" spans="1:13" s="7" customFormat="1" ht="21" customHeight="1" x14ac:dyDescent="0.2">
      <c r="A69" s="36"/>
      <c r="B69" s="36"/>
      <c r="C69" s="47" t="str">
        <f t="shared" ref="C69:E69" si="35">+C28</f>
        <v>-</v>
      </c>
      <c r="D69" s="13" t="str">
        <f t="shared" si="35"/>
        <v>-</v>
      </c>
      <c r="E69" s="120" t="str">
        <f t="shared" si="35"/>
        <v>-</v>
      </c>
      <c r="F69" s="121"/>
      <c r="G69" s="121"/>
      <c r="H69" s="121"/>
      <c r="I69" s="121"/>
      <c r="J69" s="122"/>
      <c r="K69" s="47" t="str">
        <f t="shared" ref="K69:L69" si="36">+K28</f>
        <v>-</v>
      </c>
      <c r="L69" s="123" t="str">
        <f t="shared" si="36"/>
        <v>-</v>
      </c>
      <c r="M69" s="124"/>
    </row>
    <row r="70" spans="1:13" s="7" customFormat="1" ht="21" customHeight="1" x14ac:dyDescent="0.2">
      <c r="A70" s="36"/>
      <c r="B70" s="36"/>
      <c r="C70" s="47" t="str">
        <f t="shared" ref="C70:E70" si="37">+C29</f>
        <v>-</v>
      </c>
      <c r="D70" s="13" t="str">
        <f t="shared" si="37"/>
        <v>-</v>
      </c>
      <c r="E70" s="120" t="str">
        <f t="shared" si="37"/>
        <v>-</v>
      </c>
      <c r="F70" s="121"/>
      <c r="G70" s="121"/>
      <c r="H70" s="121"/>
      <c r="I70" s="121"/>
      <c r="J70" s="122"/>
      <c r="K70" s="47" t="str">
        <f t="shared" ref="K70:L70" si="38">+K29</f>
        <v>-</v>
      </c>
      <c r="L70" s="123" t="str">
        <f t="shared" si="38"/>
        <v>-</v>
      </c>
      <c r="M70" s="124"/>
    </row>
    <row r="71" spans="1:13" s="7" customFormat="1" ht="21" customHeight="1" x14ac:dyDescent="0.2">
      <c r="A71" s="36"/>
      <c r="B71" s="36"/>
      <c r="C71" s="47" t="str">
        <f t="shared" ref="C71:E71" si="39">+C30</f>
        <v>-</v>
      </c>
      <c r="D71" s="13" t="str">
        <f t="shared" si="39"/>
        <v>-</v>
      </c>
      <c r="E71" s="120" t="str">
        <f t="shared" si="39"/>
        <v>-</v>
      </c>
      <c r="F71" s="121"/>
      <c r="G71" s="121"/>
      <c r="H71" s="121"/>
      <c r="I71" s="121"/>
      <c r="J71" s="122"/>
      <c r="K71" s="47" t="str">
        <f t="shared" ref="K71:L71" si="40">+K30</f>
        <v>-</v>
      </c>
      <c r="L71" s="123" t="str">
        <f t="shared" si="40"/>
        <v>-</v>
      </c>
      <c r="M71" s="124"/>
    </row>
    <row r="72" spans="1:13" s="7" customFormat="1" ht="21" customHeight="1" x14ac:dyDescent="0.2">
      <c r="A72" s="36"/>
      <c r="B72" s="36"/>
      <c r="C72" s="47" t="str">
        <f t="shared" ref="C72:E74" si="41">+C31</f>
        <v>-</v>
      </c>
      <c r="D72" s="13" t="str">
        <f t="shared" si="41"/>
        <v>-</v>
      </c>
      <c r="E72" s="120" t="str">
        <f t="shared" si="41"/>
        <v>-</v>
      </c>
      <c r="F72" s="121"/>
      <c r="G72" s="121"/>
      <c r="H72" s="121"/>
      <c r="I72" s="121"/>
      <c r="J72" s="122"/>
      <c r="K72" s="47" t="str">
        <f t="shared" ref="K72:L74" si="42">+K31</f>
        <v>-</v>
      </c>
      <c r="L72" s="123" t="str">
        <f t="shared" si="42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41"/>
        <v>-</v>
      </c>
      <c r="E73" s="120" t="str">
        <f t="shared" si="41"/>
        <v>-</v>
      </c>
      <c r="F73" s="121"/>
      <c r="G73" s="121"/>
      <c r="H73" s="121"/>
      <c r="I73" s="121"/>
      <c r="J73" s="122"/>
      <c r="K73" s="47" t="str">
        <f t="shared" si="42"/>
        <v>-</v>
      </c>
      <c r="L73" s="123" t="str">
        <f t="shared" si="42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41"/>
        <v>-</v>
      </c>
      <c r="D74" s="13" t="str">
        <f t="shared" si="41"/>
        <v>-</v>
      </c>
      <c r="E74" s="120" t="str">
        <f t="shared" si="41"/>
        <v>-</v>
      </c>
      <c r="F74" s="121"/>
      <c r="G74" s="121"/>
      <c r="H74" s="121"/>
      <c r="I74" s="121"/>
      <c r="J74" s="122"/>
      <c r="K74" s="47" t="str">
        <f t="shared" si="42"/>
        <v>-</v>
      </c>
      <c r="L74" s="123" t="str">
        <f t="shared" si="42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127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18:M18"/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F81" sqref="F81"/>
      <selection pane="bottomLeft" activeCell="F81" sqref="F81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C</v>
      </c>
      <c r="G7" s="125" t="s">
        <v>122</v>
      </c>
      <c r="H7" s="125"/>
      <c r="I7" s="125"/>
      <c r="J7" s="125"/>
      <c r="K7" s="126" t="str">
        <f>VLOOKUP(B10,OPENING!A2:N280030,8,0)</f>
        <v>NB - 17 - 24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SHEET'!F3</f>
        <v>06 MAY 2024CIII</v>
      </c>
      <c r="B10" s="53" t="str">
        <f>A10&amp;"-"&amp;COUNTIF($A$10:A10,A10)</f>
        <v>06 MAY 2024CIII-1</v>
      </c>
      <c r="C10" s="47">
        <f>IFERROR(VLOOKUP(B10,OPENING!$A$2:$N$31016,2,0),"-")</f>
        <v>365</v>
      </c>
      <c r="D10" s="13" t="str">
        <f>IFERROR(VLOOKUP(C10,OPENING!$B$2:$N$280041,3,0),"-")</f>
        <v>BS CHEM.</v>
      </c>
      <c r="E10" s="120" t="str">
        <f>IFERROR(VLOOKUP(C10,OPENING!$B$2:$N$280041,6,0),"-")</f>
        <v>FUNDAMENTALS OF PHYSICAL CHEMISTRY SEC 1</v>
      </c>
      <c r="F10" s="121"/>
      <c r="G10" s="121"/>
      <c r="H10" s="121"/>
      <c r="I10" s="121"/>
      <c r="J10" s="122"/>
      <c r="K10" s="47" t="str">
        <f>IFERROR(VLOOKUP(C10,OPENING!$B$2:$N$280041,11,0),"-")</f>
        <v>NB - 17</v>
      </c>
      <c r="L10" s="123">
        <f>IFERROR(VLOOKUP(C10,OPENING!$B$2:$N$280041,13,0),"-")</f>
        <v>13</v>
      </c>
      <c r="M10" s="124"/>
    </row>
    <row r="11" spans="1:13" s="7" customFormat="1" ht="21" customHeight="1" x14ac:dyDescent="0.2">
      <c r="A11" s="19" t="str">
        <f>+A10</f>
        <v>06 MAY 2024CIII</v>
      </c>
      <c r="B11" s="53" t="str">
        <f>A11&amp;"-"&amp;COUNTIF($A$10:A11,A11)</f>
        <v>06 MAY 2024CIII-2</v>
      </c>
      <c r="C11" s="47">
        <f>IFERROR(VLOOKUP(B11,OPENING!$A$2:$N$31016,2,0),"-")</f>
        <v>366</v>
      </c>
      <c r="D11" s="13" t="str">
        <f>IFERROR(VLOOKUP(C11,OPENING!$B$2:$N$280041,3,0),"-")</f>
        <v>BS CHEM.</v>
      </c>
      <c r="E11" s="120" t="str">
        <f>IFERROR(VLOOKUP(C11,OPENING!$B$2:$N$280041,6,0),"-")</f>
        <v>ORGANIC CHEMISTRY-III SEC 1</v>
      </c>
      <c r="F11" s="121"/>
      <c r="G11" s="121"/>
      <c r="H11" s="121"/>
      <c r="I11" s="121"/>
      <c r="J11" s="122"/>
      <c r="K11" s="47" t="str">
        <f>IFERROR(VLOOKUP(C11,OPENING!$B$2:$N$280041,11,0),"-")</f>
        <v>NB - 17</v>
      </c>
      <c r="L11" s="123">
        <f>IFERROR(VLOOKUP(C11,OPENING!$B$2:$N$280041,13,0),"-")</f>
        <v>13</v>
      </c>
      <c r="M11" s="124"/>
    </row>
    <row r="12" spans="1:13" s="7" customFormat="1" ht="21" customHeight="1" x14ac:dyDescent="0.2">
      <c r="A12" s="19" t="str">
        <f t="shared" ref="A12:A33" si="0">+A11</f>
        <v>06 MAY 2024CIII</v>
      </c>
      <c r="B12" s="53" t="str">
        <f>A12&amp;"-"&amp;COUNTIF($A$10:A12,A12)</f>
        <v>06 MAY 2024CIII-3</v>
      </c>
      <c r="C12" s="47">
        <f>IFERROR(VLOOKUP(B12,OPENING!$A$2:$N$31016,2,0),"-")</f>
        <v>367</v>
      </c>
      <c r="D12" s="13" t="str">
        <f>IFERROR(VLOOKUP(C12,OPENING!$B$2:$N$280041,3,0),"-")</f>
        <v>BS CHEM.</v>
      </c>
      <c r="E12" s="120" t="str">
        <f>IFERROR(VLOOKUP(C12,OPENING!$B$2:$N$280041,6,0),"-")</f>
        <v>ORGANIC CHEMISTRY-III SEC 1</v>
      </c>
      <c r="F12" s="121"/>
      <c r="G12" s="121"/>
      <c r="H12" s="121"/>
      <c r="I12" s="121"/>
      <c r="J12" s="122"/>
      <c r="K12" s="47" t="str">
        <f>IFERROR(VLOOKUP(C12,OPENING!$B$2:$N$280041,11,0),"-")</f>
        <v>NB - 18</v>
      </c>
      <c r="L12" s="123">
        <f>IFERROR(VLOOKUP(C12,OPENING!$B$2:$N$280041,13,0),"-")</f>
        <v>7</v>
      </c>
      <c r="M12" s="124"/>
    </row>
    <row r="13" spans="1:13" s="7" customFormat="1" ht="21" customHeight="1" x14ac:dyDescent="0.2">
      <c r="A13" s="19" t="str">
        <f t="shared" si="0"/>
        <v>06 MAY 2024CIII</v>
      </c>
      <c r="B13" s="53" t="str">
        <f>A13&amp;"-"&amp;COUNTIF($A$10:A13,A13)</f>
        <v>06 MAY 2024CIII-4</v>
      </c>
      <c r="C13" s="47">
        <f>IFERROR(VLOOKUP(B13,OPENING!$A$2:$N$31016,2,0),"-")</f>
        <v>368</v>
      </c>
      <c r="D13" s="13" t="str">
        <f>IFERROR(VLOOKUP(C13,OPENING!$B$2:$N$280041,3,0),"-")</f>
        <v>BS CHEM.</v>
      </c>
      <c r="E13" s="120" t="str">
        <f>IFERROR(VLOOKUP(C13,OPENING!$B$2:$N$280041,6,0),"-")</f>
        <v>ANALYTICAL CHEMISTRY-VII SEC 1</v>
      </c>
      <c r="F13" s="121"/>
      <c r="G13" s="121"/>
      <c r="H13" s="121"/>
      <c r="I13" s="121"/>
      <c r="J13" s="122"/>
      <c r="K13" s="47" t="str">
        <f>IFERROR(VLOOKUP(C13,OPENING!$B$2:$N$280041,11,0),"-")</f>
        <v>NB - 18</v>
      </c>
      <c r="L13" s="123">
        <f>IFERROR(VLOOKUP(C13,OPENING!$B$2:$N$280041,13,0),"-")</f>
        <v>16</v>
      </c>
      <c r="M13" s="124"/>
    </row>
    <row r="14" spans="1:13" s="7" customFormat="1" ht="21" customHeight="1" x14ac:dyDescent="0.2">
      <c r="A14" s="19" t="str">
        <f t="shared" si="0"/>
        <v>06 MAY 2024CIII</v>
      </c>
      <c r="B14" s="53" t="str">
        <f>A14&amp;"-"&amp;COUNTIF($A$10:A14,A14)</f>
        <v>06 MAY 2024CIII-5</v>
      </c>
      <c r="C14" s="47">
        <f>IFERROR(VLOOKUP(B14,OPENING!$A$2:$N$31016,2,0),"-")</f>
        <v>369</v>
      </c>
      <c r="D14" s="13" t="str">
        <f>IFERROR(VLOOKUP(C14,OPENING!$B$2:$N$280041,3,0),"-")</f>
        <v>BS CHEM.</v>
      </c>
      <c r="E14" s="120" t="str">
        <f>IFERROR(VLOOKUP(C14,OPENING!$B$2:$N$280041,6,0),"-")</f>
        <v>ORGANIC CHEMISTRY-VII SEC 1</v>
      </c>
      <c r="F14" s="121"/>
      <c r="G14" s="121"/>
      <c r="H14" s="121"/>
      <c r="I14" s="121"/>
      <c r="J14" s="122"/>
      <c r="K14" s="47" t="str">
        <f>IFERROR(VLOOKUP(C14,OPENING!$B$2:$N$280041,11,0),"-")</f>
        <v>NB - 18</v>
      </c>
      <c r="L14" s="123">
        <f>IFERROR(VLOOKUP(C14,OPENING!$B$2:$N$280041,13,0),"-")</f>
        <v>5</v>
      </c>
      <c r="M14" s="124"/>
    </row>
    <row r="15" spans="1:13" s="7" customFormat="1" ht="21" customHeight="1" x14ac:dyDescent="0.2">
      <c r="A15" s="19" t="str">
        <f t="shared" si="0"/>
        <v>06 MAY 2024CIII</v>
      </c>
      <c r="B15" s="53" t="str">
        <f>A15&amp;"-"&amp;COUNTIF($A$10:A15,A15)</f>
        <v>06 MAY 2024CIII-6</v>
      </c>
      <c r="C15" s="47">
        <f>IFERROR(VLOOKUP(B15,OPENING!$A$2:$N$31016,2,0),"-")</f>
        <v>370</v>
      </c>
      <c r="D15" s="13" t="str">
        <f>IFERROR(VLOOKUP(C15,OPENING!$B$2:$N$280041,3,0),"-")</f>
        <v>BS CHEM.</v>
      </c>
      <c r="E15" s="120" t="str">
        <f>IFERROR(VLOOKUP(C15,OPENING!$B$2:$N$280041,6,0),"-")</f>
        <v>ORGANIC CHEMISTRY-VII SEC 1</v>
      </c>
      <c r="F15" s="121"/>
      <c r="G15" s="121"/>
      <c r="H15" s="121"/>
      <c r="I15" s="121"/>
      <c r="J15" s="122"/>
      <c r="K15" s="47" t="str">
        <f>IFERROR(VLOOKUP(C15,OPENING!$B$2:$N$280041,11,0),"-")</f>
        <v>NB - 19</v>
      </c>
      <c r="L15" s="123">
        <f>IFERROR(VLOOKUP(C15,OPENING!$B$2:$N$280041,13,0),"-")</f>
        <v>7</v>
      </c>
      <c r="M15" s="124"/>
    </row>
    <row r="16" spans="1:13" s="7" customFormat="1" ht="21" customHeight="1" x14ac:dyDescent="0.2">
      <c r="A16" s="19" t="str">
        <f t="shared" si="0"/>
        <v>06 MAY 2024CIII</v>
      </c>
      <c r="B16" s="53" t="str">
        <f>A16&amp;"-"&amp;COUNTIF($A$10:A16,A16)</f>
        <v>06 MAY 2024CIII-7</v>
      </c>
      <c r="C16" s="47">
        <f>IFERROR(VLOOKUP(B16,OPENING!$A$2:$N$31016,2,0),"-")</f>
        <v>371</v>
      </c>
      <c r="D16" s="13" t="str">
        <f>IFERROR(VLOOKUP(C16,OPENING!$B$2:$N$280041,3,0),"-")</f>
        <v>BS AP</v>
      </c>
      <c r="E16" s="120" t="str">
        <f>IFERROR(VLOOKUP(C16,OPENING!$B$2:$N$280041,6,0),"-")</f>
        <v>COUNSELING  PSYCHOLOGY SEC 1</v>
      </c>
      <c r="F16" s="121"/>
      <c r="G16" s="121"/>
      <c r="H16" s="121"/>
      <c r="I16" s="121"/>
      <c r="J16" s="122"/>
      <c r="K16" s="47" t="str">
        <f>IFERROR(VLOOKUP(C16,OPENING!$B$2:$N$280041,11,0),"-")</f>
        <v>NB - 19</v>
      </c>
      <c r="L16" s="123">
        <f>IFERROR(VLOOKUP(C16,OPENING!$B$2:$N$280041,13,0),"-")</f>
        <v>10</v>
      </c>
      <c r="M16" s="124"/>
    </row>
    <row r="17" spans="1:13" s="7" customFormat="1" ht="21" customHeight="1" x14ac:dyDescent="0.2">
      <c r="A17" s="19" t="str">
        <f t="shared" si="0"/>
        <v>06 MAY 2024CIII</v>
      </c>
      <c r="B17" s="53" t="str">
        <f>A17&amp;"-"&amp;COUNTIF($A$10:A17,A17)</f>
        <v>06 MAY 2024CIII-8</v>
      </c>
      <c r="C17" s="47">
        <f>IFERROR(VLOOKUP(B17,OPENING!$A$2:$N$31016,2,0),"-")</f>
        <v>372</v>
      </c>
      <c r="D17" s="13" t="str">
        <f>IFERROR(VLOOKUP(C17,OPENING!$B$2:$N$280041,3,0),"-")</f>
        <v>BS AP</v>
      </c>
      <c r="E17" s="120" t="str">
        <f>IFERROR(VLOOKUP(C17,OPENING!$B$2:$N$280041,6,0),"-")</f>
        <v>HUMAN RESOURCE MANAGEMENT SEC 1</v>
      </c>
      <c r="F17" s="121"/>
      <c r="G17" s="121"/>
      <c r="H17" s="121"/>
      <c r="I17" s="121"/>
      <c r="J17" s="122"/>
      <c r="K17" s="47" t="str">
        <f>IFERROR(VLOOKUP(C17,OPENING!$B$2:$N$280041,11,0),"-")</f>
        <v>NB - 19</v>
      </c>
      <c r="L17" s="123">
        <f>IFERROR(VLOOKUP(C17,OPENING!$B$2:$N$280041,13,0),"-")</f>
        <v>11</v>
      </c>
      <c r="M17" s="124"/>
    </row>
    <row r="18" spans="1:13" s="7" customFormat="1" ht="21" customHeight="1" x14ac:dyDescent="0.2">
      <c r="A18" s="19" t="str">
        <f t="shared" si="0"/>
        <v>06 MAY 2024CIII</v>
      </c>
      <c r="B18" s="53" t="str">
        <f>A18&amp;"-"&amp;COUNTIF($A$10:A18,A18)</f>
        <v>06 MAY 2024CIII-9</v>
      </c>
      <c r="C18" s="47">
        <f>IFERROR(VLOOKUP(B18,OPENING!$A$2:$N$31016,2,0),"-")</f>
        <v>373</v>
      </c>
      <c r="D18" s="13" t="str">
        <f>IFERROR(VLOOKUP(C18,OPENING!$B$2:$N$280041,3,0),"-")</f>
        <v>BS AP</v>
      </c>
      <c r="E18" s="120" t="str">
        <f>IFERROR(VLOOKUP(C18,OPENING!$B$2:$N$280041,6,0),"-")</f>
        <v>HUMAN RESOURCE MANAGEMENT SEC 1</v>
      </c>
      <c r="F18" s="121"/>
      <c r="G18" s="121"/>
      <c r="H18" s="121"/>
      <c r="I18" s="121"/>
      <c r="J18" s="122"/>
      <c r="K18" s="47" t="str">
        <f>IFERROR(VLOOKUP(C18,OPENING!$B$2:$N$280041,11,0),"-")</f>
        <v>NB - 20</v>
      </c>
      <c r="L18" s="123">
        <f>IFERROR(VLOOKUP(C18,OPENING!$B$2:$N$280041,13,0),"-")</f>
        <v>4</v>
      </c>
      <c r="M18" s="124"/>
    </row>
    <row r="19" spans="1:13" s="7" customFormat="1" ht="21" customHeight="1" x14ac:dyDescent="0.2">
      <c r="A19" s="19" t="str">
        <f t="shared" si="0"/>
        <v>06 MAY 2024CIII</v>
      </c>
      <c r="B19" s="53" t="str">
        <f>A19&amp;"-"&amp;COUNTIF($A$10:A19,A19)</f>
        <v>06 MAY 2024CIII-10</v>
      </c>
      <c r="C19" s="47">
        <f>IFERROR(VLOOKUP(B19,OPENING!$A$2:$N$31016,2,0),"-")</f>
        <v>374</v>
      </c>
      <c r="D19" s="13" t="str">
        <f>IFERROR(VLOOKUP(C19,OPENING!$B$2:$N$280041,3,0),"-")</f>
        <v>BS AP</v>
      </c>
      <c r="E19" s="120" t="str">
        <f>IFERROR(VLOOKUP(C19,OPENING!$B$2:$N$280041,6,0),"-")</f>
        <v>HUMAN RESOURCE MANAGEMENT SEC 2</v>
      </c>
      <c r="F19" s="121"/>
      <c r="G19" s="121"/>
      <c r="H19" s="121"/>
      <c r="I19" s="121"/>
      <c r="J19" s="122"/>
      <c r="K19" s="47" t="str">
        <f>IFERROR(VLOOKUP(C19,OPENING!$B$2:$N$280041,11,0),"-")</f>
        <v>NB - 20</v>
      </c>
      <c r="L19" s="123">
        <f>IFERROR(VLOOKUP(C19,OPENING!$B$2:$N$280041,13,0),"-")</f>
        <v>14</v>
      </c>
      <c r="M19" s="124"/>
    </row>
    <row r="20" spans="1:13" s="7" customFormat="1" ht="21" customHeight="1" x14ac:dyDescent="0.2">
      <c r="A20" s="19" t="str">
        <f t="shared" si="0"/>
        <v>06 MAY 2024CIII</v>
      </c>
      <c r="B20" s="53" t="str">
        <f>A20&amp;"-"&amp;COUNTIF($A$10:A20,A20)</f>
        <v>06 MAY 2024CIII-11</v>
      </c>
      <c r="C20" s="47">
        <f>IFERROR(VLOOKUP(B20,OPENING!$A$2:$N$31016,2,0),"-")</f>
        <v>375</v>
      </c>
      <c r="D20" s="13" t="str">
        <f>IFERROR(VLOOKUP(C20,OPENING!$B$2:$N$280041,3,0),"-")</f>
        <v>BS IR</v>
      </c>
      <c r="E20" s="120" t="str">
        <f>IFERROR(VLOOKUP(C20,OPENING!$B$2:$N$280041,6,0),"-")</f>
        <v>INTRODUCTION TO POLITICAL SCIENCE-I SEC 1</v>
      </c>
      <c r="F20" s="121"/>
      <c r="G20" s="121"/>
      <c r="H20" s="121"/>
      <c r="I20" s="121"/>
      <c r="J20" s="122"/>
      <c r="K20" s="47" t="str">
        <f>IFERROR(VLOOKUP(C20,OPENING!$B$2:$N$280041,11,0),"-")</f>
        <v>NB - 20</v>
      </c>
      <c r="L20" s="123">
        <f>IFERROR(VLOOKUP(C20,OPENING!$B$2:$N$280041,13,0),"-")</f>
        <v>10</v>
      </c>
      <c r="M20" s="124"/>
    </row>
    <row r="21" spans="1:13" s="7" customFormat="1" ht="21" customHeight="1" x14ac:dyDescent="0.2">
      <c r="A21" s="19" t="str">
        <f t="shared" si="0"/>
        <v>06 MAY 2024CIII</v>
      </c>
      <c r="B21" s="53" t="str">
        <f>A21&amp;"-"&amp;COUNTIF($A$10:A21,A21)</f>
        <v>06 MAY 2024CIII-12</v>
      </c>
      <c r="C21" s="47">
        <f>IFERROR(VLOOKUP(B21,OPENING!$A$2:$N$31016,2,0),"-")</f>
        <v>376</v>
      </c>
      <c r="D21" s="13" t="str">
        <f>IFERROR(VLOOKUP(C21,OPENING!$B$2:$N$280041,3,0),"-")</f>
        <v>BS IR</v>
      </c>
      <c r="E21" s="120" t="str">
        <f>IFERROR(VLOOKUP(C21,OPENING!$B$2:$N$280041,6,0),"-")</f>
        <v>INTRODUCTION TO POLITICAL SCIENCE-I SEC 1</v>
      </c>
      <c r="F21" s="121"/>
      <c r="G21" s="121"/>
      <c r="H21" s="121"/>
      <c r="I21" s="121"/>
      <c r="J21" s="122"/>
      <c r="K21" s="47" t="str">
        <f>IFERROR(VLOOKUP(C21,OPENING!$B$2:$N$280041,11,0),"-")</f>
        <v>NB - 21</v>
      </c>
      <c r="L21" s="123">
        <f>IFERROR(VLOOKUP(C21,OPENING!$B$2:$N$280041,13,0),"-")</f>
        <v>10</v>
      </c>
      <c r="M21" s="124"/>
    </row>
    <row r="22" spans="1:13" s="7" customFormat="1" ht="21" customHeight="1" x14ac:dyDescent="0.2">
      <c r="A22" s="19" t="str">
        <f t="shared" si="0"/>
        <v>06 MAY 2024CIII</v>
      </c>
      <c r="B22" s="53" t="str">
        <f>A22&amp;"-"&amp;COUNTIF($A$10:A22,A22)</f>
        <v>06 MAY 2024CIII-13</v>
      </c>
      <c r="C22" s="47">
        <f>IFERROR(VLOOKUP(B22,OPENING!$A$2:$N$31016,2,0),"-")</f>
        <v>377</v>
      </c>
      <c r="D22" s="13" t="str">
        <f>IFERROR(VLOOKUP(C22,OPENING!$B$2:$N$280041,3,0),"-")</f>
        <v>BS AF</v>
      </c>
      <c r="E22" s="120" t="str">
        <f>IFERROR(VLOOKUP(C22,OPENING!$B$2:$N$280041,6,0),"-")</f>
        <v>CIVICS AND COMMUNITY ENGAGMENT SEC 1</v>
      </c>
      <c r="F22" s="121"/>
      <c r="G22" s="121"/>
      <c r="H22" s="121"/>
      <c r="I22" s="121"/>
      <c r="J22" s="122"/>
      <c r="K22" s="47" t="str">
        <f>IFERROR(VLOOKUP(C22,OPENING!$B$2:$N$280041,11,0),"-")</f>
        <v>NB - 21</v>
      </c>
      <c r="L22" s="123">
        <f>IFERROR(VLOOKUP(C22,OPENING!$B$2:$N$280041,13,0),"-")</f>
        <v>16</v>
      </c>
      <c r="M22" s="124"/>
    </row>
    <row r="23" spans="1:13" s="7" customFormat="1" ht="21" customHeight="1" x14ac:dyDescent="0.2">
      <c r="A23" s="19" t="str">
        <f t="shared" si="0"/>
        <v>06 MAY 2024CIII</v>
      </c>
      <c r="B23" s="53" t="str">
        <f>A23&amp;"-"&amp;COUNTIF($A$10:A23,A23)</f>
        <v>06 MAY 2024CIII-14</v>
      </c>
      <c r="C23" s="47">
        <f>IFERROR(VLOOKUP(B23,OPENING!$A$2:$N$31016,2,0),"-")</f>
        <v>378</v>
      </c>
      <c r="D23" s="13" t="str">
        <f>IFERROR(VLOOKUP(C23,OPENING!$B$2:$N$280041,3,0),"-")</f>
        <v>BS AF</v>
      </c>
      <c r="E23" s="120" t="str">
        <f>IFERROR(VLOOKUP(C23,OPENING!$B$2:$N$280041,6,0),"-")</f>
        <v>CIVICS AND COMMUNITY ENGAGMENT SEC 1</v>
      </c>
      <c r="F23" s="121"/>
      <c r="G23" s="121"/>
      <c r="H23" s="121"/>
      <c r="I23" s="121"/>
      <c r="J23" s="122"/>
      <c r="K23" s="47" t="str">
        <f>IFERROR(VLOOKUP(C23,OPENING!$B$2:$N$280041,11,0),"-")</f>
        <v>NB - 22</v>
      </c>
      <c r="L23" s="123">
        <f>IFERROR(VLOOKUP(C23,OPENING!$B$2:$N$280041,13,0),"-")</f>
        <v>4</v>
      </c>
      <c r="M23" s="124"/>
    </row>
    <row r="24" spans="1:13" s="7" customFormat="1" ht="21" customHeight="1" x14ac:dyDescent="0.2">
      <c r="A24" s="19" t="str">
        <f t="shared" si="0"/>
        <v>06 MAY 2024CIII</v>
      </c>
      <c r="B24" s="53" t="str">
        <f>A24&amp;"-"&amp;COUNTIF($A$10:A24,A24)</f>
        <v>06 MAY 2024CIII-15</v>
      </c>
      <c r="C24" s="47">
        <f>IFERROR(VLOOKUP(B24,OPENING!$A$2:$N$31016,2,0),"-")</f>
        <v>379</v>
      </c>
      <c r="D24" s="13" t="str">
        <f>IFERROR(VLOOKUP(C24,OPENING!$B$2:$N$280041,3,0),"-")</f>
        <v>BS MB</v>
      </c>
      <c r="E24" s="120" t="str">
        <f>IFERROR(VLOOKUP(C24,OPENING!$B$2:$N$280041,6,0),"-")</f>
        <v>SOIL MICROBIOLOGY  SEC 1</v>
      </c>
      <c r="F24" s="121"/>
      <c r="G24" s="121"/>
      <c r="H24" s="121"/>
      <c r="I24" s="121"/>
      <c r="J24" s="122"/>
      <c r="K24" s="47" t="str">
        <f>IFERROR(VLOOKUP(C24,OPENING!$B$2:$N$280041,11,0),"-")</f>
        <v>NB - 22</v>
      </c>
      <c r="L24" s="123">
        <f>IFERROR(VLOOKUP(C24,OPENING!$B$2:$N$280041,13,0),"-")</f>
        <v>14</v>
      </c>
      <c r="M24" s="124"/>
    </row>
    <row r="25" spans="1:13" s="7" customFormat="1" ht="21" customHeight="1" x14ac:dyDescent="0.2">
      <c r="A25" s="19" t="str">
        <f t="shared" si="0"/>
        <v>06 MAY 2024CIII</v>
      </c>
      <c r="B25" s="53" t="str">
        <f>A25&amp;"-"&amp;COUNTIF($A$10:A25,A25)</f>
        <v>06 MAY 2024CIII-16</v>
      </c>
      <c r="C25" s="47">
        <f>IFERROR(VLOOKUP(B25,OPENING!$A$2:$N$31016,2,0),"-")</f>
        <v>380</v>
      </c>
      <c r="D25" s="13" t="str">
        <f>IFERROR(VLOOKUP(C25,OPENING!$B$2:$N$280041,3,0),"-")</f>
        <v>BS AF</v>
      </c>
      <c r="E25" s="120" t="str">
        <f>IFERROR(VLOOKUP(C25,OPENING!$B$2:$N$280041,6,0),"-")</f>
        <v>MANAGERIAL ECONOMICS SEC 1</v>
      </c>
      <c r="F25" s="121"/>
      <c r="G25" s="121"/>
      <c r="H25" s="121"/>
      <c r="I25" s="121"/>
      <c r="J25" s="122"/>
      <c r="K25" s="47" t="str">
        <f>IFERROR(VLOOKUP(C25,OPENING!$B$2:$N$280041,11,0),"-")</f>
        <v>NB - 22</v>
      </c>
      <c r="L25" s="123">
        <f>IFERROR(VLOOKUP(C25,OPENING!$B$2:$N$280041,13,0),"-")</f>
        <v>10</v>
      </c>
      <c r="M25" s="124"/>
    </row>
    <row r="26" spans="1:13" s="7" customFormat="1" ht="21" customHeight="1" x14ac:dyDescent="0.2">
      <c r="A26" s="19" t="str">
        <f t="shared" si="0"/>
        <v>06 MAY 2024CIII</v>
      </c>
      <c r="B26" s="53" t="str">
        <f>A26&amp;"-"&amp;COUNTIF($A$10:A26,A26)</f>
        <v>06 MAY 2024CIII-17</v>
      </c>
      <c r="C26" s="47">
        <f>IFERROR(VLOOKUP(B26,OPENING!$A$2:$N$31016,2,0),"-")</f>
        <v>381</v>
      </c>
      <c r="D26" s="13" t="str">
        <f>IFERROR(VLOOKUP(C26,OPENING!$B$2:$N$280041,3,0),"-")</f>
        <v>BS AF</v>
      </c>
      <c r="E26" s="120" t="str">
        <f>IFERROR(VLOOKUP(C26,OPENING!$B$2:$N$280041,6,0),"-")</f>
        <v>MANAGERIAL ECONOMICS SEC 1</v>
      </c>
      <c r="F26" s="121"/>
      <c r="G26" s="121"/>
      <c r="H26" s="121"/>
      <c r="I26" s="121"/>
      <c r="J26" s="122"/>
      <c r="K26" s="47" t="str">
        <f>IFERROR(VLOOKUP(C26,OPENING!$B$2:$N$280041,11,0),"-")</f>
        <v>NB - 23</v>
      </c>
      <c r="L26" s="123">
        <f>IFERROR(VLOOKUP(C26,OPENING!$B$2:$N$280041,13,0),"-")</f>
        <v>5</v>
      </c>
      <c r="M26" s="124"/>
    </row>
    <row r="27" spans="1:13" s="7" customFormat="1" ht="21" customHeight="1" x14ac:dyDescent="0.2">
      <c r="A27" s="19" t="str">
        <f t="shared" si="0"/>
        <v>06 MAY 2024CIII</v>
      </c>
      <c r="B27" s="53" t="str">
        <f>A27&amp;"-"&amp;COUNTIF($A$10:A27,A27)</f>
        <v>06 MAY 2024CIII-18</v>
      </c>
      <c r="C27" s="47">
        <f>IFERROR(VLOOKUP(B27,OPENING!$A$2:$N$31016,2,0),"-")</f>
        <v>382</v>
      </c>
      <c r="D27" s="13" t="str">
        <f>IFERROR(VLOOKUP(C27,OPENING!$B$2:$N$280041,3,0),"-")</f>
        <v>BBA (Hons)</v>
      </c>
      <c r="E27" s="120" t="str">
        <f>IFERROR(VLOOKUP(C27,OPENING!$B$2:$N$280041,6,0),"-")</f>
        <v>CIVICS AND COMMUNITY ENGAGMENT SEC 1</v>
      </c>
      <c r="F27" s="121"/>
      <c r="G27" s="121"/>
      <c r="H27" s="121"/>
      <c r="I27" s="121"/>
      <c r="J27" s="122"/>
      <c r="K27" s="47" t="str">
        <f>IFERROR(VLOOKUP(C27,OPENING!$B$2:$N$280041,11,0),"-")</f>
        <v>NB - 23</v>
      </c>
      <c r="L27" s="123">
        <f>IFERROR(VLOOKUP(C27,OPENING!$B$2:$N$280041,13,0),"-")</f>
        <v>21</v>
      </c>
      <c r="M27" s="124"/>
    </row>
    <row r="28" spans="1:13" s="7" customFormat="1" ht="21" customHeight="1" x14ac:dyDescent="0.2">
      <c r="A28" s="19" t="str">
        <f t="shared" si="0"/>
        <v>06 MAY 2024CIII</v>
      </c>
      <c r="B28" s="53" t="str">
        <f>A28&amp;"-"&amp;COUNTIF($A$10:A28,A28)</f>
        <v>06 MAY 2024CIII-19</v>
      </c>
      <c r="C28" s="47">
        <f>IFERROR(VLOOKUP(B28,OPENING!$A$2:$N$31016,2,0),"-")</f>
        <v>383</v>
      </c>
      <c r="D28" s="13" t="str">
        <f>IFERROR(VLOOKUP(C28,OPENING!$B$2:$N$280041,3,0),"-")</f>
        <v>BBA (Hons)</v>
      </c>
      <c r="E28" s="120" t="str">
        <f>IFERROR(VLOOKUP(C28,OPENING!$B$2:$N$280041,6,0),"-")</f>
        <v>CIVICS AND COMMUNITY ENGAGMENT SEC 1</v>
      </c>
      <c r="F28" s="121"/>
      <c r="G28" s="121"/>
      <c r="H28" s="121"/>
      <c r="I28" s="121"/>
      <c r="J28" s="122"/>
      <c r="K28" s="47" t="str">
        <f>IFERROR(VLOOKUP(C28,OPENING!$B$2:$N$280041,11,0),"-")</f>
        <v>NB - 24</v>
      </c>
      <c r="L28" s="123">
        <f>IFERROR(VLOOKUP(C28,OPENING!$B$2:$N$280041,13,0),"-")</f>
        <v>10</v>
      </c>
      <c r="M28" s="124"/>
    </row>
    <row r="29" spans="1:13" s="7" customFormat="1" ht="21" customHeight="1" x14ac:dyDescent="0.2">
      <c r="A29" s="19" t="str">
        <f t="shared" si="0"/>
        <v>06 MAY 2024CIII</v>
      </c>
      <c r="B29" s="53" t="str">
        <f>A29&amp;"-"&amp;COUNTIF($A$10:A29,A29)</f>
        <v>06 MAY 2024CIII-20</v>
      </c>
      <c r="C29" s="47">
        <f>IFERROR(VLOOKUP(B29,OPENING!$A$2:$N$31016,2,0),"-")</f>
        <v>384</v>
      </c>
      <c r="D29" s="13" t="str">
        <f>IFERROR(VLOOKUP(C29,OPENING!$B$2:$N$280041,3,0),"-")</f>
        <v>BBA (Hons)</v>
      </c>
      <c r="E29" s="120" t="str">
        <f>IFERROR(VLOOKUP(C29,OPENING!$B$2:$N$280041,6,0),"-")</f>
        <v>CIVICS AND COMMUNITY ENGAGMENT SEC 2</v>
      </c>
      <c r="F29" s="121"/>
      <c r="G29" s="121"/>
      <c r="H29" s="121"/>
      <c r="I29" s="121"/>
      <c r="J29" s="122"/>
      <c r="K29" s="47" t="str">
        <f>IFERROR(VLOOKUP(C29,OPENING!$B$2:$N$280041,11,0),"-")</f>
        <v>NB - 24</v>
      </c>
      <c r="L29" s="123">
        <f>IFERROR(VLOOKUP(C29,OPENING!$B$2:$N$280041,13,0),"-")</f>
        <v>16</v>
      </c>
      <c r="M29" s="124"/>
    </row>
    <row r="30" spans="1:13" s="7" customFormat="1" ht="21" customHeight="1" x14ac:dyDescent="0.2">
      <c r="A30" s="19" t="str">
        <f t="shared" si="0"/>
        <v>06 MAY 2024CIII</v>
      </c>
      <c r="B30" s="53" t="str">
        <f>A30&amp;"-"&amp;COUNTIF($A$10:A30,A30)</f>
        <v>06 MAY 2024CIII-21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2024CIII</v>
      </c>
      <c r="B31" s="53" t="str">
        <f>A31&amp;"-"&amp;COUNTIF($A$10:A31,A31)</f>
        <v>06 MAY 2024CIII-22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2024CIII</v>
      </c>
      <c r="B32" s="53" t="str">
        <f>A32&amp;"-"&amp;COUNTIF($A$10:A32,A32)</f>
        <v>06 MAY 2024CIII-23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2024CIII</v>
      </c>
      <c r="B33" s="53" t="str">
        <f>A33&amp;"-"&amp;COUNTIF($A$10:A33,A33)</f>
        <v>06 MAY 2024CIII-24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216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SHEET'!B3</f>
        <v>43</v>
      </c>
      <c r="D39" s="68" t="str">
        <f>CONCATENATE(A39, " ", B39)</f>
        <v>SERIAL NO. 43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C</v>
      </c>
      <c r="G48" s="125" t="s">
        <v>122</v>
      </c>
      <c r="H48" s="125"/>
      <c r="I48" s="125"/>
      <c r="J48" s="125"/>
      <c r="K48" s="126" t="str">
        <f>+K7</f>
        <v>NB - 17 - 24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365</v>
      </c>
      <c r="D51" s="13" t="str">
        <f>+D10</f>
        <v>BS CHEM.</v>
      </c>
      <c r="E51" s="120" t="str">
        <f>+E10</f>
        <v>FUNDAMENTALS OF PHYSICAL CHEMISTRY SEC 1</v>
      </c>
      <c r="F51" s="121"/>
      <c r="G51" s="121"/>
      <c r="H51" s="121"/>
      <c r="I51" s="121"/>
      <c r="J51" s="122"/>
      <c r="K51" s="47" t="str">
        <f>+K10</f>
        <v>NB - 17</v>
      </c>
      <c r="L51" s="123">
        <f>+L10</f>
        <v>13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366</v>
      </c>
      <c r="D52" s="13" t="str">
        <f t="shared" si="1"/>
        <v>BS CHEM.</v>
      </c>
      <c r="E52" s="120" t="str">
        <f t="shared" si="1"/>
        <v>ORGANIC CHEMISTRY-III SEC 1</v>
      </c>
      <c r="F52" s="121"/>
      <c r="G52" s="121"/>
      <c r="H52" s="121"/>
      <c r="I52" s="121"/>
      <c r="J52" s="122"/>
      <c r="K52" s="47" t="str">
        <f t="shared" ref="K52:L67" si="2">+K11</f>
        <v>NB - 17</v>
      </c>
      <c r="L52" s="123">
        <f t="shared" si="2"/>
        <v>13</v>
      </c>
      <c r="M52" s="124"/>
    </row>
    <row r="53" spans="1:13" s="7" customFormat="1" ht="21" customHeight="1" x14ac:dyDescent="0.2">
      <c r="A53" s="36"/>
      <c r="B53" s="36"/>
      <c r="C53" s="47">
        <f t="shared" si="1"/>
        <v>367</v>
      </c>
      <c r="D53" s="13" t="str">
        <f t="shared" si="1"/>
        <v>BS CHEM.</v>
      </c>
      <c r="E53" s="120" t="str">
        <f t="shared" si="1"/>
        <v>ORGANIC CHEMISTRY-III SEC 1</v>
      </c>
      <c r="F53" s="121"/>
      <c r="G53" s="121"/>
      <c r="H53" s="121"/>
      <c r="I53" s="121"/>
      <c r="J53" s="122"/>
      <c r="K53" s="47" t="str">
        <f t="shared" si="2"/>
        <v>NB - 18</v>
      </c>
      <c r="L53" s="123">
        <f t="shared" si="2"/>
        <v>7</v>
      </c>
      <c r="M53" s="124"/>
    </row>
    <row r="54" spans="1:13" s="7" customFormat="1" ht="21" customHeight="1" x14ac:dyDescent="0.2">
      <c r="A54" s="36"/>
      <c r="B54" s="36"/>
      <c r="C54" s="47">
        <f t="shared" si="1"/>
        <v>368</v>
      </c>
      <c r="D54" s="13" t="str">
        <f t="shared" si="1"/>
        <v>BS CHEM.</v>
      </c>
      <c r="E54" s="120" t="str">
        <f t="shared" si="1"/>
        <v>ANALYTICAL CHEMISTRY-VII SEC 1</v>
      </c>
      <c r="F54" s="121"/>
      <c r="G54" s="121"/>
      <c r="H54" s="121"/>
      <c r="I54" s="121"/>
      <c r="J54" s="122"/>
      <c r="K54" s="47" t="str">
        <f t="shared" si="2"/>
        <v>NB - 18</v>
      </c>
      <c r="L54" s="123">
        <f t="shared" si="2"/>
        <v>16</v>
      </c>
      <c r="M54" s="124"/>
    </row>
    <row r="55" spans="1:13" s="7" customFormat="1" ht="21" customHeight="1" x14ac:dyDescent="0.2">
      <c r="A55" s="36"/>
      <c r="B55" s="36"/>
      <c r="C55" s="47">
        <f t="shared" si="1"/>
        <v>369</v>
      </c>
      <c r="D55" s="13" t="str">
        <f t="shared" si="1"/>
        <v>BS CHEM.</v>
      </c>
      <c r="E55" s="120" t="str">
        <f t="shared" si="1"/>
        <v>ORGANIC CHEMISTRY-VII SEC 1</v>
      </c>
      <c r="F55" s="121"/>
      <c r="G55" s="121"/>
      <c r="H55" s="121"/>
      <c r="I55" s="121"/>
      <c r="J55" s="122"/>
      <c r="K55" s="47" t="str">
        <f t="shared" si="2"/>
        <v>NB - 18</v>
      </c>
      <c r="L55" s="123">
        <f t="shared" si="2"/>
        <v>5</v>
      </c>
      <c r="M55" s="124"/>
    </row>
    <row r="56" spans="1:13" s="7" customFormat="1" ht="21" customHeight="1" x14ac:dyDescent="0.2">
      <c r="A56" s="36"/>
      <c r="B56" s="36"/>
      <c r="C56" s="47">
        <f t="shared" si="1"/>
        <v>370</v>
      </c>
      <c r="D56" s="13" t="str">
        <f t="shared" si="1"/>
        <v>BS CHEM.</v>
      </c>
      <c r="E56" s="120" t="str">
        <f t="shared" si="1"/>
        <v>ORGANIC CHEMISTRY-VII SEC 1</v>
      </c>
      <c r="F56" s="121"/>
      <c r="G56" s="121"/>
      <c r="H56" s="121"/>
      <c r="I56" s="121"/>
      <c r="J56" s="122"/>
      <c r="K56" s="47" t="str">
        <f t="shared" si="2"/>
        <v>NB - 19</v>
      </c>
      <c r="L56" s="123">
        <f t="shared" si="2"/>
        <v>7</v>
      </c>
      <c r="M56" s="124"/>
    </row>
    <row r="57" spans="1:13" s="7" customFormat="1" ht="21" customHeight="1" x14ac:dyDescent="0.2">
      <c r="A57" s="36"/>
      <c r="B57" s="36"/>
      <c r="C57" s="47">
        <f t="shared" si="1"/>
        <v>371</v>
      </c>
      <c r="D57" s="13" t="str">
        <f t="shared" si="1"/>
        <v>BS AP</v>
      </c>
      <c r="E57" s="120" t="str">
        <f t="shared" si="1"/>
        <v>COUNSELING  PSYCHOLOGY SEC 1</v>
      </c>
      <c r="F57" s="121"/>
      <c r="G57" s="121"/>
      <c r="H57" s="121"/>
      <c r="I57" s="121"/>
      <c r="J57" s="122"/>
      <c r="K57" s="47" t="str">
        <f t="shared" si="2"/>
        <v>NB - 19</v>
      </c>
      <c r="L57" s="123">
        <f t="shared" si="2"/>
        <v>10</v>
      </c>
      <c r="M57" s="124"/>
    </row>
    <row r="58" spans="1:13" s="7" customFormat="1" ht="21" customHeight="1" x14ac:dyDescent="0.2">
      <c r="A58" s="36"/>
      <c r="B58" s="36"/>
      <c r="C58" s="47">
        <f t="shared" si="1"/>
        <v>372</v>
      </c>
      <c r="D58" s="13" t="str">
        <f t="shared" si="1"/>
        <v>BS AP</v>
      </c>
      <c r="E58" s="120" t="str">
        <f t="shared" si="1"/>
        <v>HUMAN RESOURCE MANAGEMENT SEC 1</v>
      </c>
      <c r="F58" s="121"/>
      <c r="G58" s="121"/>
      <c r="H58" s="121"/>
      <c r="I58" s="121"/>
      <c r="J58" s="122"/>
      <c r="K58" s="47" t="str">
        <f t="shared" si="2"/>
        <v>NB - 19</v>
      </c>
      <c r="L58" s="123">
        <f t="shared" si="2"/>
        <v>11</v>
      </c>
      <c r="M58" s="124"/>
    </row>
    <row r="59" spans="1:13" s="7" customFormat="1" ht="21" customHeight="1" x14ac:dyDescent="0.2">
      <c r="A59" s="36"/>
      <c r="B59" s="36"/>
      <c r="C59" s="47">
        <f t="shared" si="1"/>
        <v>373</v>
      </c>
      <c r="D59" s="13" t="str">
        <f t="shared" si="1"/>
        <v>BS AP</v>
      </c>
      <c r="E59" s="120" t="str">
        <f t="shared" si="1"/>
        <v>HUMAN RESOURCE MANAGEMENT SEC 1</v>
      </c>
      <c r="F59" s="121"/>
      <c r="G59" s="121"/>
      <c r="H59" s="121"/>
      <c r="I59" s="121"/>
      <c r="J59" s="122"/>
      <c r="K59" s="47" t="str">
        <f t="shared" si="2"/>
        <v>NB - 20</v>
      </c>
      <c r="L59" s="123">
        <f t="shared" si="2"/>
        <v>4</v>
      </c>
      <c r="M59" s="124"/>
    </row>
    <row r="60" spans="1:13" s="7" customFormat="1" ht="21" customHeight="1" x14ac:dyDescent="0.2">
      <c r="A60" s="36"/>
      <c r="B60" s="36"/>
      <c r="C60" s="47">
        <f t="shared" si="1"/>
        <v>374</v>
      </c>
      <c r="D60" s="13" t="str">
        <f t="shared" si="1"/>
        <v>BS AP</v>
      </c>
      <c r="E60" s="120" t="str">
        <f t="shared" si="1"/>
        <v>HUMAN RESOURCE MANAGEMENT SEC 2</v>
      </c>
      <c r="F60" s="121"/>
      <c r="G60" s="121"/>
      <c r="H60" s="121"/>
      <c r="I60" s="121"/>
      <c r="J60" s="122"/>
      <c r="K60" s="47" t="str">
        <f t="shared" si="2"/>
        <v>NB - 20</v>
      </c>
      <c r="L60" s="123">
        <f t="shared" si="2"/>
        <v>14</v>
      </c>
      <c r="M60" s="124"/>
    </row>
    <row r="61" spans="1:13" s="7" customFormat="1" ht="21" customHeight="1" x14ac:dyDescent="0.2">
      <c r="A61" s="36"/>
      <c r="B61" s="36"/>
      <c r="C61" s="47">
        <f t="shared" si="1"/>
        <v>375</v>
      </c>
      <c r="D61" s="13" t="str">
        <f t="shared" si="1"/>
        <v>BS IR</v>
      </c>
      <c r="E61" s="120" t="str">
        <f t="shared" si="1"/>
        <v>INTRODUCTION TO POLITICAL SCIENCE-I SEC 1</v>
      </c>
      <c r="F61" s="121"/>
      <c r="G61" s="121"/>
      <c r="H61" s="121"/>
      <c r="I61" s="121"/>
      <c r="J61" s="122"/>
      <c r="K61" s="47" t="str">
        <f t="shared" si="2"/>
        <v>NB - 20</v>
      </c>
      <c r="L61" s="123">
        <f t="shared" si="2"/>
        <v>10</v>
      </c>
      <c r="M61" s="124"/>
    </row>
    <row r="62" spans="1:13" s="7" customFormat="1" ht="21" customHeight="1" x14ac:dyDescent="0.2">
      <c r="A62" s="36"/>
      <c r="B62" s="36"/>
      <c r="C62" s="47">
        <f t="shared" si="1"/>
        <v>376</v>
      </c>
      <c r="D62" s="13" t="str">
        <f t="shared" si="1"/>
        <v>BS IR</v>
      </c>
      <c r="E62" s="120" t="str">
        <f t="shared" si="1"/>
        <v>INTRODUCTION TO POLITICAL SCIENCE-I SEC 1</v>
      </c>
      <c r="F62" s="121"/>
      <c r="G62" s="121"/>
      <c r="H62" s="121"/>
      <c r="I62" s="121"/>
      <c r="J62" s="122"/>
      <c r="K62" s="47" t="str">
        <f t="shared" si="2"/>
        <v>NB - 21</v>
      </c>
      <c r="L62" s="123">
        <f t="shared" si="2"/>
        <v>10</v>
      </c>
      <c r="M62" s="124"/>
    </row>
    <row r="63" spans="1:13" s="7" customFormat="1" ht="21" customHeight="1" x14ac:dyDescent="0.2">
      <c r="A63" s="36"/>
      <c r="B63" s="36"/>
      <c r="C63" s="47">
        <f t="shared" si="1"/>
        <v>377</v>
      </c>
      <c r="D63" s="13" t="str">
        <f t="shared" si="1"/>
        <v>BS AF</v>
      </c>
      <c r="E63" s="120" t="str">
        <f t="shared" si="1"/>
        <v>CIVICS AND COMMUNITY ENGAGMENT SEC 1</v>
      </c>
      <c r="F63" s="121"/>
      <c r="G63" s="121"/>
      <c r="H63" s="121"/>
      <c r="I63" s="121"/>
      <c r="J63" s="122"/>
      <c r="K63" s="47" t="str">
        <f t="shared" si="2"/>
        <v>NB - 21</v>
      </c>
      <c r="L63" s="123">
        <f t="shared" si="2"/>
        <v>16</v>
      </c>
      <c r="M63" s="124"/>
    </row>
    <row r="64" spans="1:13" s="7" customFormat="1" ht="21" customHeight="1" x14ac:dyDescent="0.2">
      <c r="A64" s="36"/>
      <c r="B64" s="36"/>
      <c r="C64" s="47">
        <f t="shared" si="1"/>
        <v>378</v>
      </c>
      <c r="D64" s="13" t="str">
        <f t="shared" si="1"/>
        <v>BS AF</v>
      </c>
      <c r="E64" s="120" t="str">
        <f t="shared" si="1"/>
        <v>CIVICS AND COMMUNITY ENGAGMENT SEC 1</v>
      </c>
      <c r="F64" s="121"/>
      <c r="G64" s="121"/>
      <c r="H64" s="121"/>
      <c r="I64" s="121"/>
      <c r="J64" s="122"/>
      <c r="K64" s="47" t="str">
        <f t="shared" si="2"/>
        <v>NB - 22</v>
      </c>
      <c r="L64" s="123">
        <f t="shared" si="2"/>
        <v>4</v>
      </c>
      <c r="M64" s="124"/>
    </row>
    <row r="65" spans="1:13" s="7" customFormat="1" ht="21" customHeight="1" x14ac:dyDescent="0.2">
      <c r="A65" s="36"/>
      <c r="B65" s="36"/>
      <c r="C65" s="47">
        <f t="shared" si="1"/>
        <v>379</v>
      </c>
      <c r="D65" s="13" t="str">
        <f t="shared" si="1"/>
        <v>BS MB</v>
      </c>
      <c r="E65" s="120" t="str">
        <f t="shared" si="1"/>
        <v>SOIL MICROBIOLOGY  SEC 1</v>
      </c>
      <c r="F65" s="121"/>
      <c r="G65" s="121"/>
      <c r="H65" s="121"/>
      <c r="I65" s="121"/>
      <c r="J65" s="122"/>
      <c r="K65" s="47" t="str">
        <f t="shared" si="2"/>
        <v>NB - 22</v>
      </c>
      <c r="L65" s="123">
        <f t="shared" si="2"/>
        <v>14</v>
      </c>
      <c r="M65" s="124"/>
    </row>
    <row r="66" spans="1:13" s="7" customFormat="1" ht="21" customHeight="1" x14ac:dyDescent="0.2">
      <c r="A66" s="36"/>
      <c r="B66" s="36"/>
      <c r="C66" s="47">
        <f t="shared" si="1"/>
        <v>380</v>
      </c>
      <c r="D66" s="13" t="str">
        <f t="shared" si="1"/>
        <v>BS AF</v>
      </c>
      <c r="E66" s="120" t="str">
        <f t="shared" si="1"/>
        <v>MANAGERIAL ECONOMICS SEC 1</v>
      </c>
      <c r="F66" s="121"/>
      <c r="G66" s="121"/>
      <c r="H66" s="121"/>
      <c r="I66" s="121"/>
      <c r="J66" s="122"/>
      <c r="K66" s="47" t="str">
        <f t="shared" si="2"/>
        <v>NB - 22</v>
      </c>
      <c r="L66" s="123">
        <f t="shared" si="2"/>
        <v>10</v>
      </c>
      <c r="M66" s="124"/>
    </row>
    <row r="67" spans="1:13" s="7" customFormat="1" ht="21" customHeight="1" x14ac:dyDescent="0.2">
      <c r="A67" s="36"/>
      <c r="B67" s="36"/>
      <c r="C67" s="47">
        <f t="shared" si="1"/>
        <v>381</v>
      </c>
      <c r="D67" s="13" t="str">
        <f t="shared" si="1"/>
        <v>BS AF</v>
      </c>
      <c r="E67" s="120" t="str">
        <f t="shared" si="1"/>
        <v>MANAGERIAL ECONOMICS SEC 1</v>
      </c>
      <c r="F67" s="121"/>
      <c r="G67" s="121"/>
      <c r="H67" s="121"/>
      <c r="I67" s="121"/>
      <c r="J67" s="122"/>
      <c r="K67" s="47" t="str">
        <f t="shared" si="2"/>
        <v>NB - 23</v>
      </c>
      <c r="L67" s="123">
        <f t="shared" si="2"/>
        <v>5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382</v>
      </c>
      <c r="D68" s="13" t="str">
        <f t="shared" si="3"/>
        <v>BBA (Hons)</v>
      </c>
      <c r="E68" s="120" t="str">
        <f t="shared" si="3"/>
        <v>CIVICS AND COMMUNITY ENGAGMENT SEC 1</v>
      </c>
      <c r="F68" s="121"/>
      <c r="G68" s="121"/>
      <c r="H68" s="121"/>
      <c r="I68" s="121"/>
      <c r="J68" s="122"/>
      <c r="K68" s="47" t="str">
        <f t="shared" ref="K68:L74" si="4">+K27</f>
        <v>NB - 23</v>
      </c>
      <c r="L68" s="123">
        <f t="shared" si="4"/>
        <v>21</v>
      </c>
      <c r="M68" s="124"/>
    </row>
    <row r="69" spans="1:13" s="7" customFormat="1" ht="21" customHeight="1" x14ac:dyDescent="0.2">
      <c r="A69" s="36"/>
      <c r="B69" s="36"/>
      <c r="C69" s="47">
        <f t="shared" si="3"/>
        <v>383</v>
      </c>
      <c r="D69" s="13" t="str">
        <f t="shared" si="3"/>
        <v>BBA (Hons)</v>
      </c>
      <c r="E69" s="120" t="str">
        <f t="shared" si="3"/>
        <v>CIVICS AND COMMUNITY ENGAGMENT SEC 1</v>
      </c>
      <c r="F69" s="121"/>
      <c r="G69" s="121"/>
      <c r="H69" s="121"/>
      <c r="I69" s="121"/>
      <c r="J69" s="122"/>
      <c r="K69" s="47" t="str">
        <f t="shared" si="4"/>
        <v>NB - 24</v>
      </c>
      <c r="L69" s="123">
        <f t="shared" si="4"/>
        <v>10</v>
      </c>
      <c r="M69" s="124"/>
    </row>
    <row r="70" spans="1:13" s="7" customFormat="1" ht="21" customHeight="1" x14ac:dyDescent="0.2">
      <c r="A70" s="36"/>
      <c r="B70" s="36"/>
      <c r="C70" s="47">
        <f t="shared" si="3"/>
        <v>384</v>
      </c>
      <c r="D70" s="13" t="str">
        <f t="shared" si="3"/>
        <v>BBA (Hons)</v>
      </c>
      <c r="E70" s="120" t="str">
        <f t="shared" si="3"/>
        <v>CIVICS AND COMMUNITY ENGAGMENT SEC 2</v>
      </c>
      <c r="F70" s="121"/>
      <c r="G70" s="121"/>
      <c r="H70" s="121"/>
      <c r="I70" s="121"/>
      <c r="J70" s="122"/>
      <c r="K70" s="47" t="str">
        <f t="shared" si="4"/>
        <v>NB - 24</v>
      </c>
      <c r="L70" s="123">
        <f t="shared" si="4"/>
        <v>16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216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6" activePane="bottomLeft" state="frozen"/>
      <selection activeCell="F81" sqref="F81"/>
      <selection pane="bottomLeft" activeCell="E10" sqref="E10:J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D</v>
      </c>
      <c r="G7" s="125" t="s">
        <v>122</v>
      </c>
      <c r="H7" s="125"/>
      <c r="I7" s="125"/>
      <c r="J7" s="125"/>
      <c r="K7" s="126" t="str">
        <f>VLOOKUP(B10,OPENING!A2:N280030,8,0)</f>
        <v>NB - 25 - 32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SHEET'!F4</f>
        <v>06 MAY 2024DIII</v>
      </c>
      <c r="B10" s="53" t="str">
        <f>A10&amp;"-"&amp;COUNTIF($A$10:A10,A10)</f>
        <v>06 MAY 2024DIII-1</v>
      </c>
      <c r="C10" s="47">
        <f>IFERROR(VLOOKUP(B10,OPENING!$A$2:$N$31016,2,0),"-")</f>
        <v>385</v>
      </c>
      <c r="D10" s="13" t="str">
        <f>IFERROR(VLOOKUP(C10,OPENING!$B$2:$N$280041,3,0),"-")</f>
        <v>BBA (Hons)</v>
      </c>
      <c r="E10" s="120" t="str">
        <f>IFERROR(VLOOKUP(C10,OPENING!$B$2:$N$280041,6,0),"-")</f>
        <v>CIVICS AND COMMUNITY ENGAGMENT SEC 2</v>
      </c>
      <c r="F10" s="121"/>
      <c r="G10" s="121"/>
      <c r="H10" s="121"/>
      <c r="I10" s="121"/>
      <c r="J10" s="122"/>
      <c r="K10" s="47" t="str">
        <f>IFERROR(VLOOKUP(C10,OPENING!$B$2:$N$280041,11,0),"-")</f>
        <v>NB - 25</v>
      </c>
      <c r="L10" s="123">
        <f>IFERROR(VLOOKUP(C10,OPENING!$B$2:$N$280041,13,0),"-")</f>
        <v>8</v>
      </c>
      <c r="M10" s="124"/>
    </row>
    <row r="11" spans="1:13" s="7" customFormat="1" ht="21" customHeight="1" x14ac:dyDescent="0.2">
      <c r="A11" s="19" t="str">
        <f>+A10</f>
        <v>06 MAY 2024DIII</v>
      </c>
      <c r="B11" s="53" t="str">
        <f>A11&amp;"-"&amp;COUNTIF($A$10:A11,A11)</f>
        <v>06 MAY 2024DIII-2</v>
      </c>
      <c r="C11" s="47">
        <f>IFERROR(VLOOKUP(B11,OPENING!$A$2:$N$31016,2,0),"-")</f>
        <v>386</v>
      </c>
      <c r="D11" s="13" t="str">
        <f>IFERROR(VLOOKUP(C11,OPENING!$B$2:$N$280041,3,0),"-")</f>
        <v>BBA (Hons)</v>
      </c>
      <c r="E11" s="120" t="str">
        <f>IFERROR(VLOOKUP(C11,OPENING!$B$2:$N$280041,6,0),"-")</f>
        <v>HUMAN RESOURCE MANAGEMENT SEC 1</v>
      </c>
      <c r="F11" s="121"/>
      <c r="G11" s="121"/>
      <c r="H11" s="121"/>
      <c r="I11" s="121"/>
      <c r="J11" s="122"/>
      <c r="K11" s="47" t="str">
        <f>IFERROR(VLOOKUP(C11,OPENING!$B$2:$N$280041,11,0),"-")</f>
        <v>NB - 25</v>
      </c>
      <c r="L11" s="123">
        <f>IFERROR(VLOOKUP(C11,OPENING!$B$2:$N$280041,13,0),"-")</f>
        <v>18</v>
      </c>
      <c r="M11" s="124"/>
    </row>
    <row r="12" spans="1:13" s="7" customFormat="1" ht="21" customHeight="1" x14ac:dyDescent="0.2">
      <c r="A12" s="19" t="str">
        <f t="shared" ref="A12:A33" si="0">+A11</f>
        <v>06 MAY 2024DIII</v>
      </c>
      <c r="B12" s="53" t="str">
        <f>A12&amp;"-"&amp;COUNTIF($A$10:A12,A12)</f>
        <v>06 MAY 2024DIII-3</v>
      </c>
      <c r="C12" s="47">
        <f>IFERROR(VLOOKUP(B12,OPENING!$A$2:$N$31016,2,0),"-")</f>
        <v>387</v>
      </c>
      <c r="D12" s="13" t="str">
        <f>IFERROR(VLOOKUP(C12,OPENING!$B$2:$N$280041,3,0),"-")</f>
        <v>BBA (Hons)</v>
      </c>
      <c r="E12" s="120" t="str">
        <f>IFERROR(VLOOKUP(C12,OPENING!$B$2:$N$280041,6,0),"-")</f>
        <v>HUMAN RESOURCE MANAGEMENT SEC 1</v>
      </c>
      <c r="F12" s="121"/>
      <c r="G12" s="121"/>
      <c r="H12" s="121"/>
      <c r="I12" s="121"/>
      <c r="J12" s="122"/>
      <c r="K12" s="47" t="str">
        <f>IFERROR(VLOOKUP(C12,OPENING!$B$2:$N$280041,11,0),"-")</f>
        <v>NB - 26</v>
      </c>
      <c r="L12" s="123">
        <f>IFERROR(VLOOKUP(C12,OPENING!$B$2:$N$280041,13,0),"-")</f>
        <v>14</v>
      </c>
      <c r="M12" s="124"/>
    </row>
    <row r="13" spans="1:13" s="7" customFormat="1" ht="21" customHeight="1" x14ac:dyDescent="0.2">
      <c r="A13" s="19" t="str">
        <f t="shared" si="0"/>
        <v>06 MAY 2024DIII</v>
      </c>
      <c r="B13" s="53" t="str">
        <f>A13&amp;"-"&amp;COUNTIF($A$10:A13,A13)</f>
        <v>06 MAY 2024DIII-4</v>
      </c>
      <c r="C13" s="47">
        <f>IFERROR(VLOOKUP(B13,OPENING!$A$2:$N$31016,2,0),"-")</f>
        <v>388</v>
      </c>
      <c r="D13" s="13" t="str">
        <f>IFERROR(VLOOKUP(C13,OPENING!$B$2:$N$280041,3,0),"-")</f>
        <v>BBA (Hons)</v>
      </c>
      <c r="E13" s="120" t="str">
        <f>IFERROR(VLOOKUP(C13,OPENING!$B$2:$N$280041,6,0),"-")</f>
        <v>HUMAN RESOURCE MANAGEMENT SEC 2</v>
      </c>
      <c r="F13" s="121"/>
      <c r="G13" s="121"/>
      <c r="H13" s="121"/>
      <c r="I13" s="121"/>
      <c r="J13" s="122"/>
      <c r="K13" s="47" t="str">
        <f>IFERROR(VLOOKUP(C13,OPENING!$B$2:$N$280041,11,0),"-")</f>
        <v>NB - 26</v>
      </c>
      <c r="L13" s="123">
        <f>IFERROR(VLOOKUP(C13,OPENING!$B$2:$N$280041,13,0),"-")</f>
        <v>12</v>
      </c>
      <c r="M13" s="124"/>
    </row>
    <row r="14" spans="1:13" s="7" customFormat="1" ht="21" customHeight="1" x14ac:dyDescent="0.2">
      <c r="A14" s="19" t="str">
        <f t="shared" si="0"/>
        <v>06 MAY 2024DIII</v>
      </c>
      <c r="B14" s="53" t="str">
        <f>A14&amp;"-"&amp;COUNTIF($A$10:A14,A14)</f>
        <v>06 MAY 2024DIII-5</v>
      </c>
      <c r="C14" s="47">
        <f>IFERROR(VLOOKUP(B14,OPENING!$A$2:$N$31016,2,0),"-")</f>
        <v>389</v>
      </c>
      <c r="D14" s="13" t="str">
        <f>IFERROR(VLOOKUP(C14,OPENING!$B$2:$N$280041,3,0),"-")</f>
        <v>BBA (Hons)</v>
      </c>
      <c r="E14" s="120" t="str">
        <f>IFERROR(VLOOKUP(C14,OPENING!$B$2:$N$280041,6,0),"-")</f>
        <v>HUMAN RESOURCE MANAGEMENT SEC 2</v>
      </c>
      <c r="F14" s="121"/>
      <c r="G14" s="121"/>
      <c r="H14" s="121"/>
      <c r="I14" s="121"/>
      <c r="J14" s="122"/>
      <c r="K14" s="47" t="str">
        <f>IFERROR(VLOOKUP(C14,OPENING!$B$2:$N$280041,11,0),"-")</f>
        <v>NB - 27</v>
      </c>
      <c r="L14" s="123">
        <f>IFERROR(VLOOKUP(C14,OPENING!$B$2:$N$280041,13,0),"-")</f>
        <v>15</v>
      </c>
      <c r="M14" s="124"/>
    </row>
    <row r="15" spans="1:13" s="7" customFormat="1" ht="21" customHeight="1" x14ac:dyDescent="0.2">
      <c r="A15" s="19" t="str">
        <f t="shared" si="0"/>
        <v>06 MAY 2024DIII</v>
      </c>
      <c r="B15" s="53" t="str">
        <f>A15&amp;"-"&amp;COUNTIF($A$10:A15,A15)</f>
        <v>06 MAY 2024DIII-6</v>
      </c>
      <c r="C15" s="47">
        <f>IFERROR(VLOOKUP(B15,OPENING!$A$2:$N$31016,2,0),"-")</f>
        <v>390</v>
      </c>
      <c r="D15" s="13" t="str">
        <f>IFERROR(VLOOKUP(C15,OPENING!$B$2:$N$280041,3,0),"-")</f>
        <v>BS AF</v>
      </c>
      <c r="E15" s="120" t="str">
        <f>IFERROR(VLOOKUP(C15,OPENING!$B$2:$N$280041,6,0),"-")</f>
        <v>HUMAN RESOURCES MANAGEMENT SEC 1</v>
      </c>
      <c r="F15" s="121"/>
      <c r="G15" s="121"/>
      <c r="H15" s="121"/>
      <c r="I15" s="121"/>
      <c r="J15" s="122"/>
      <c r="K15" s="47" t="str">
        <f>IFERROR(VLOOKUP(C15,OPENING!$B$2:$N$280041,11,0),"-")</f>
        <v>NB - 27</v>
      </c>
      <c r="L15" s="123">
        <f>IFERROR(VLOOKUP(C15,OPENING!$B$2:$N$280041,13,0),"-")</f>
        <v>11</v>
      </c>
      <c r="M15" s="124"/>
    </row>
    <row r="16" spans="1:13" s="7" customFormat="1" ht="21" customHeight="1" x14ac:dyDescent="0.2">
      <c r="A16" s="19" t="str">
        <f t="shared" si="0"/>
        <v>06 MAY 2024DIII</v>
      </c>
      <c r="B16" s="53" t="str">
        <f>A16&amp;"-"&amp;COUNTIF($A$10:A16,A16)</f>
        <v>06 MAY 2024DIII-7</v>
      </c>
      <c r="C16" s="47">
        <f>IFERROR(VLOOKUP(B16,OPENING!$A$2:$N$31016,2,0),"-")</f>
        <v>391</v>
      </c>
      <c r="D16" s="13" t="str">
        <f>IFERROR(VLOOKUP(C16,OPENING!$B$2:$N$280041,3,0),"-")</f>
        <v>BS AF</v>
      </c>
      <c r="E16" s="120" t="str">
        <f>IFERROR(VLOOKUP(C16,OPENING!$B$2:$N$280041,6,0),"-")</f>
        <v>HUMAN RESOURCES MANAGEMENT SEC 1</v>
      </c>
      <c r="F16" s="121"/>
      <c r="G16" s="121"/>
      <c r="H16" s="121"/>
      <c r="I16" s="121"/>
      <c r="J16" s="122"/>
      <c r="K16" s="47" t="str">
        <f>IFERROR(VLOOKUP(C16,OPENING!$B$2:$N$280041,11,0),"-")</f>
        <v>NB - 28</v>
      </c>
      <c r="L16" s="123">
        <f>IFERROR(VLOOKUP(C16,OPENING!$B$2:$N$280041,13,0),"-")</f>
        <v>13</v>
      </c>
      <c r="M16" s="124"/>
    </row>
    <row r="17" spans="1:13" s="7" customFormat="1" ht="21" customHeight="1" x14ac:dyDescent="0.2">
      <c r="A17" s="19" t="str">
        <f t="shared" si="0"/>
        <v>06 MAY 2024DIII</v>
      </c>
      <c r="B17" s="53" t="str">
        <f>A17&amp;"-"&amp;COUNTIF($A$10:A17,A17)</f>
        <v>06 MAY 2024DIII-8</v>
      </c>
      <c r="C17" s="47">
        <f>IFERROR(VLOOKUP(B17,OPENING!$A$2:$N$31016,2,0),"-")</f>
        <v>392</v>
      </c>
      <c r="D17" s="13" t="str">
        <f>IFERROR(VLOOKUP(C17,OPENING!$B$2:$N$280041,3,0),"-")</f>
        <v>BS IR</v>
      </c>
      <c r="E17" s="120" t="str">
        <f>IFERROR(VLOOKUP(C17,OPENING!$B$2:$N$280041,6,0),"-")</f>
        <v>EMERGING AND DISRUPTIVE TECHNOLOGIES SEC 1</v>
      </c>
      <c r="F17" s="121"/>
      <c r="G17" s="121"/>
      <c r="H17" s="121"/>
      <c r="I17" s="121"/>
      <c r="J17" s="122"/>
      <c r="K17" s="47" t="str">
        <f>IFERROR(VLOOKUP(C17,OPENING!$B$2:$N$280041,11,0),"-")</f>
        <v>NB - 28</v>
      </c>
      <c r="L17" s="123">
        <f>IFERROR(VLOOKUP(C17,OPENING!$B$2:$N$280041,13,0),"-")</f>
        <v>12</v>
      </c>
      <c r="M17" s="124"/>
    </row>
    <row r="18" spans="1:13" s="7" customFormat="1" ht="21" customHeight="1" x14ac:dyDescent="0.2">
      <c r="A18" s="19" t="str">
        <f t="shared" si="0"/>
        <v>06 MAY 2024DIII</v>
      </c>
      <c r="B18" s="53" t="str">
        <f>A18&amp;"-"&amp;COUNTIF($A$10:A18,A18)</f>
        <v>06 MAY 2024DIII-9</v>
      </c>
      <c r="C18" s="47">
        <f>IFERROR(VLOOKUP(B18,OPENING!$A$2:$N$31016,2,0),"-")</f>
        <v>393</v>
      </c>
      <c r="D18" s="13" t="str">
        <f>IFERROR(VLOOKUP(C18,OPENING!$B$2:$N$280041,3,0),"-")</f>
        <v>BS Eng.</v>
      </c>
      <c r="E18" s="120" t="str">
        <f>IFERROR(VLOOKUP(C18,OPENING!$B$2:$N$280041,6,0),"-")</f>
        <v>CIVICS AND COMMUNITY ENGAGMENT SEC 1</v>
      </c>
      <c r="F18" s="121"/>
      <c r="G18" s="121"/>
      <c r="H18" s="121"/>
      <c r="I18" s="121"/>
      <c r="J18" s="122"/>
      <c r="K18" s="47" t="str">
        <f>IFERROR(VLOOKUP(C18,OPENING!$B$2:$N$280041,11,0),"-")</f>
        <v>NB - 28</v>
      </c>
      <c r="L18" s="123">
        <f>IFERROR(VLOOKUP(C18,OPENING!$B$2:$N$280041,13,0),"-")</f>
        <v>3</v>
      </c>
      <c r="M18" s="124"/>
    </row>
    <row r="19" spans="1:13" s="7" customFormat="1" ht="21" customHeight="1" x14ac:dyDescent="0.2">
      <c r="A19" s="19" t="str">
        <f t="shared" si="0"/>
        <v>06 MAY 2024DIII</v>
      </c>
      <c r="B19" s="53" t="str">
        <f>A19&amp;"-"&amp;COUNTIF($A$10:A19,A19)</f>
        <v>06 MAY 2024DIII-10</v>
      </c>
      <c r="C19" s="47">
        <f>IFERROR(VLOOKUP(B19,OPENING!$A$2:$N$31016,2,0),"-")</f>
        <v>394</v>
      </c>
      <c r="D19" s="13" t="str">
        <f>IFERROR(VLOOKUP(C19,OPENING!$B$2:$N$280041,3,0),"-")</f>
        <v>BS Eng.</v>
      </c>
      <c r="E19" s="120" t="str">
        <f>IFERROR(VLOOKUP(C19,OPENING!$B$2:$N$280041,6,0),"-")</f>
        <v>CIVICS AND COMMUNITY ENGAGMENT SEC 1</v>
      </c>
      <c r="F19" s="121"/>
      <c r="G19" s="121"/>
      <c r="H19" s="121"/>
      <c r="I19" s="121"/>
      <c r="J19" s="122"/>
      <c r="K19" s="47" t="str">
        <f>IFERROR(VLOOKUP(C19,OPENING!$B$2:$N$280041,11,0),"-")</f>
        <v>NB - 29</v>
      </c>
      <c r="L19" s="123">
        <f>IFERROR(VLOOKUP(C19,OPENING!$B$2:$N$280041,13,0),"-")</f>
        <v>24</v>
      </c>
      <c r="M19" s="124"/>
    </row>
    <row r="20" spans="1:13" s="7" customFormat="1" ht="21" customHeight="1" x14ac:dyDescent="0.2">
      <c r="A20" s="19" t="str">
        <f t="shared" si="0"/>
        <v>06 MAY 2024DIII</v>
      </c>
      <c r="B20" s="53" t="str">
        <f>A20&amp;"-"&amp;COUNTIF($A$10:A20,A20)</f>
        <v>06 MAY 2024DIII-11</v>
      </c>
      <c r="C20" s="47">
        <f>IFERROR(VLOOKUP(B20,OPENING!$A$2:$N$31016,2,0),"-")</f>
        <v>395</v>
      </c>
      <c r="D20" s="13" t="str">
        <f>IFERROR(VLOOKUP(C20,OPENING!$B$2:$N$280041,3,0),"-")</f>
        <v>BS Eng.</v>
      </c>
      <c r="E20" s="120" t="str">
        <f>IFERROR(VLOOKUP(C20,OPENING!$B$2:$N$280041,6,0),"-")</f>
        <v>CIVICS AND COMMUNITY ENGAGMENT SEC 1</v>
      </c>
      <c r="F20" s="121"/>
      <c r="G20" s="121"/>
      <c r="H20" s="121"/>
      <c r="I20" s="121"/>
      <c r="J20" s="122"/>
      <c r="K20" s="47" t="str">
        <f>IFERROR(VLOOKUP(C20,OPENING!$B$2:$N$280041,11,0),"-")</f>
        <v>NB - 30</v>
      </c>
      <c r="L20" s="123">
        <f>IFERROR(VLOOKUP(C20,OPENING!$B$2:$N$280041,13,0),"-")</f>
        <v>4</v>
      </c>
      <c r="M20" s="124"/>
    </row>
    <row r="21" spans="1:13" s="7" customFormat="1" ht="21" customHeight="1" x14ac:dyDescent="0.2">
      <c r="A21" s="19" t="str">
        <f t="shared" si="0"/>
        <v>06 MAY 2024DIII</v>
      </c>
      <c r="B21" s="53" t="str">
        <f>A21&amp;"-"&amp;COUNTIF($A$10:A21,A21)</f>
        <v>06 MAY 2024DIII-12</v>
      </c>
      <c r="C21" s="47">
        <f>IFERROR(VLOOKUP(B21,OPENING!$A$2:$N$31016,2,0),"-")</f>
        <v>396</v>
      </c>
      <c r="D21" s="13" t="str">
        <f>IFERROR(VLOOKUP(C21,OPENING!$B$2:$N$280041,3,0),"-")</f>
        <v>BS Eng.</v>
      </c>
      <c r="E21" s="120" t="str">
        <f>IFERROR(VLOOKUP(C21,OPENING!$B$2:$N$280041,6,0),"-")</f>
        <v>HUMAN RESOURCE MANAGEMENT SEC 1</v>
      </c>
      <c r="F21" s="121"/>
      <c r="G21" s="121"/>
      <c r="H21" s="121"/>
      <c r="I21" s="121"/>
      <c r="J21" s="122"/>
      <c r="K21" s="47" t="str">
        <f>IFERROR(VLOOKUP(C21,OPENING!$B$2:$N$280041,11,0),"-")</f>
        <v>NB - 30</v>
      </c>
      <c r="L21" s="123">
        <f>IFERROR(VLOOKUP(C21,OPENING!$B$2:$N$280041,13,0),"-")</f>
        <v>22</v>
      </c>
      <c r="M21" s="124"/>
    </row>
    <row r="22" spans="1:13" s="7" customFormat="1" ht="21" customHeight="1" x14ac:dyDescent="0.2">
      <c r="A22" s="19" t="str">
        <f t="shared" si="0"/>
        <v>06 MAY 2024DIII</v>
      </c>
      <c r="B22" s="53" t="str">
        <f>A22&amp;"-"&amp;COUNTIF($A$10:A22,A22)</f>
        <v>06 MAY 2024DIII-13</v>
      </c>
      <c r="C22" s="47">
        <f>IFERROR(VLOOKUP(B22,OPENING!$A$2:$N$31016,2,0),"-")</f>
        <v>397</v>
      </c>
      <c r="D22" s="13" t="str">
        <f>IFERROR(VLOOKUP(C22,OPENING!$B$2:$N$280041,3,0),"-")</f>
        <v>BS Eng.</v>
      </c>
      <c r="E22" s="120" t="str">
        <f>IFERROR(VLOOKUP(C22,OPENING!$B$2:$N$280041,6,0),"-")</f>
        <v>HUMAN RESOURCE MANAGEMENT SEC 1</v>
      </c>
      <c r="F22" s="121"/>
      <c r="G22" s="121"/>
      <c r="H22" s="121"/>
      <c r="I22" s="121"/>
      <c r="J22" s="122"/>
      <c r="K22" s="47" t="str">
        <f>IFERROR(VLOOKUP(C22,OPENING!$B$2:$N$280041,11,0),"-")</f>
        <v>NB - 31</v>
      </c>
      <c r="L22" s="123">
        <f>IFERROR(VLOOKUP(C22,OPENING!$B$2:$N$280041,13,0),"-")</f>
        <v>9</v>
      </c>
      <c r="M22" s="124"/>
    </row>
    <row r="23" spans="1:13" s="7" customFormat="1" ht="21" customHeight="1" x14ac:dyDescent="0.2">
      <c r="A23" s="19" t="str">
        <f t="shared" si="0"/>
        <v>06 MAY 2024DIII</v>
      </c>
      <c r="B23" s="53" t="str">
        <f>A23&amp;"-"&amp;COUNTIF($A$10:A23,A23)</f>
        <v>06 MAY 2024DIII-14</v>
      </c>
      <c r="C23" s="47">
        <f>IFERROR(VLOOKUP(B23,OPENING!$A$2:$N$31016,2,0),"-")</f>
        <v>398</v>
      </c>
      <c r="D23" s="13" t="str">
        <f>IFERROR(VLOOKUP(C23,OPENING!$B$2:$N$280041,3,0),"-")</f>
        <v>BS Maths</v>
      </c>
      <c r="E23" s="120" t="str">
        <f>IFERROR(VLOOKUP(C23,OPENING!$B$2:$N$280041,6,0),"-")</f>
        <v>AFFINE AND EUCLIDEAN GEOMETRY SEC 1</v>
      </c>
      <c r="F23" s="121"/>
      <c r="G23" s="121"/>
      <c r="H23" s="121"/>
      <c r="I23" s="121"/>
      <c r="J23" s="122"/>
      <c r="K23" s="47" t="str">
        <f>IFERROR(VLOOKUP(C23,OPENING!$B$2:$N$280041,11,0),"-")</f>
        <v>NB - 31</v>
      </c>
      <c r="L23" s="123">
        <f>IFERROR(VLOOKUP(C23,OPENING!$B$2:$N$280041,13,0),"-")</f>
        <v>9</v>
      </c>
      <c r="M23" s="124"/>
    </row>
    <row r="24" spans="1:13" s="7" customFormat="1" ht="21" customHeight="1" x14ac:dyDescent="0.2">
      <c r="A24" s="19" t="str">
        <f t="shared" si="0"/>
        <v>06 MAY 2024DIII</v>
      </c>
      <c r="B24" s="53" t="str">
        <f>A24&amp;"-"&amp;COUNTIF($A$10:A24,A24)</f>
        <v>06 MAY 2024DIII-15</v>
      </c>
      <c r="C24" s="47">
        <f>IFERROR(VLOOKUP(B24,OPENING!$A$2:$N$31016,2,0),"-")</f>
        <v>399</v>
      </c>
      <c r="D24" s="13" t="str">
        <f>IFERROR(VLOOKUP(C24,OPENING!$B$2:$N$280041,3,0),"-")</f>
        <v>BS Maths</v>
      </c>
      <c r="E24" s="120" t="str">
        <f>IFERROR(VLOOKUP(C24,OPENING!$B$2:$N$280041,6,0),"-")</f>
        <v>FLUID MECHANICS SEC 1</v>
      </c>
      <c r="F24" s="121"/>
      <c r="G24" s="121"/>
      <c r="H24" s="121"/>
      <c r="I24" s="121"/>
      <c r="J24" s="122"/>
      <c r="K24" s="47" t="str">
        <f>IFERROR(VLOOKUP(C24,OPENING!$B$2:$N$280041,11,0),"-")</f>
        <v>NB - 31</v>
      </c>
      <c r="L24" s="123">
        <f>IFERROR(VLOOKUP(C24,OPENING!$B$2:$N$280041,13,0),"-")</f>
        <v>10</v>
      </c>
      <c r="M24" s="124"/>
    </row>
    <row r="25" spans="1:13" s="7" customFormat="1" ht="21" customHeight="1" x14ac:dyDescent="0.2">
      <c r="A25" s="19" t="str">
        <f t="shared" si="0"/>
        <v>06 MAY 2024DIII</v>
      </c>
      <c r="B25" s="53" t="str">
        <f>A25&amp;"-"&amp;COUNTIF($A$10:A25,A25)</f>
        <v>06 MAY 2024DIII-16</v>
      </c>
      <c r="C25" s="47">
        <f>IFERROR(VLOOKUP(B25,OPENING!$A$2:$N$31016,2,0),"-")</f>
        <v>400</v>
      </c>
      <c r="D25" s="13" t="str">
        <f>IFERROR(VLOOKUP(C25,OPENING!$B$2:$N$280041,3,0),"-")</f>
        <v>BS Maths</v>
      </c>
      <c r="E25" s="120" t="str">
        <f>IFERROR(VLOOKUP(C25,OPENING!$B$2:$N$280041,6,0),"-")</f>
        <v>FLUID MECHANICS SEC 1</v>
      </c>
      <c r="F25" s="121"/>
      <c r="G25" s="121"/>
      <c r="H25" s="121"/>
      <c r="I25" s="121"/>
      <c r="J25" s="122"/>
      <c r="K25" s="47" t="str">
        <f>IFERROR(VLOOKUP(C25,OPENING!$B$2:$N$280041,11,0),"-")</f>
        <v>NB - 32</v>
      </c>
      <c r="L25" s="123">
        <f>IFERROR(VLOOKUP(C25,OPENING!$B$2:$N$280041,13,0),"-")</f>
        <v>6</v>
      </c>
      <c r="M25" s="124"/>
    </row>
    <row r="26" spans="1:13" s="7" customFormat="1" ht="21" customHeight="1" x14ac:dyDescent="0.2">
      <c r="A26" s="19" t="str">
        <f t="shared" si="0"/>
        <v>06 MAY 2024DIII</v>
      </c>
      <c r="B26" s="53" t="str">
        <f>A26&amp;"-"&amp;COUNTIF($A$10:A26,A26)</f>
        <v>06 MAY 2024DIII-17</v>
      </c>
      <c r="C26" s="47">
        <f>IFERROR(VLOOKUP(B26,OPENING!$A$2:$N$31016,2,0),"-")</f>
        <v>401</v>
      </c>
      <c r="D26" s="13" t="str">
        <f>IFERROR(VLOOKUP(C26,OPENING!$B$2:$N$280041,3,0),"-")</f>
        <v>BS Maths</v>
      </c>
      <c r="E26" s="120" t="str">
        <f>IFERROR(VLOOKUP(C26,OPENING!$B$2:$N$280041,6,0),"-")</f>
        <v>NUMBER THEORY SEC 1</v>
      </c>
      <c r="F26" s="121"/>
      <c r="G26" s="121"/>
      <c r="H26" s="121"/>
      <c r="I26" s="121"/>
      <c r="J26" s="122"/>
      <c r="K26" s="47" t="str">
        <f>IFERROR(VLOOKUP(C26,OPENING!$B$2:$N$280041,11,0),"-")</f>
        <v>NB - 32</v>
      </c>
      <c r="L26" s="123">
        <f>IFERROR(VLOOKUP(C26,OPENING!$B$2:$N$280041,13,0),"-")</f>
        <v>15</v>
      </c>
      <c r="M26" s="124"/>
    </row>
    <row r="27" spans="1:13" s="7" customFormat="1" ht="21" customHeight="1" x14ac:dyDescent="0.2">
      <c r="A27" s="19" t="str">
        <f t="shared" si="0"/>
        <v>06 MAY 2024DIII</v>
      </c>
      <c r="B27" s="53" t="str">
        <f>A27&amp;"-"&amp;COUNTIF($A$10:A27,A27)</f>
        <v>06 MAY 2024DIII-18</v>
      </c>
      <c r="C27" s="47">
        <f>IFERROR(VLOOKUP(B27,OPENING!$A$2:$N$31016,2,0),"-")</f>
        <v>402</v>
      </c>
      <c r="D27" s="13" t="str">
        <f>IFERROR(VLOOKUP(C27,OPENING!$B$2:$N$280041,3,0),"-")</f>
        <v>BS SE</v>
      </c>
      <c r="E27" s="120" t="str">
        <f>IFERROR(VLOOKUP(C27,OPENING!$B$2:$N$280041,6,0),"-")</f>
        <v>CIVICS AND COMMUNITY ENGAGMENT SEC 1</v>
      </c>
      <c r="F27" s="121"/>
      <c r="G27" s="121"/>
      <c r="H27" s="121"/>
      <c r="I27" s="121"/>
      <c r="J27" s="122"/>
      <c r="K27" s="47" t="str">
        <f>IFERROR(VLOOKUP(C27,OPENING!$B$2:$N$280041,11,0),"-")</f>
        <v>NB - 32</v>
      </c>
      <c r="L27" s="123">
        <f>IFERROR(VLOOKUP(C27,OPENING!$B$2:$N$280041,13,0),"-")</f>
        <v>7</v>
      </c>
      <c r="M27" s="124"/>
    </row>
    <row r="28" spans="1:13" s="7" customFormat="1" ht="21" customHeight="1" x14ac:dyDescent="0.2">
      <c r="A28" s="19" t="str">
        <f t="shared" si="0"/>
        <v>06 MAY 2024DIII</v>
      </c>
      <c r="B28" s="53" t="str">
        <f>A28&amp;"-"&amp;COUNTIF($A$10:A28,A28)</f>
        <v>06 MAY 2024DIII-19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2024DIII</v>
      </c>
      <c r="B29" s="53" t="str">
        <f>A29&amp;"-"&amp;COUNTIF($A$10:A29,A29)</f>
        <v>06 MAY 2024DIII-20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2024DIII</v>
      </c>
      <c r="B30" s="53" t="str">
        <f>A30&amp;"-"&amp;COUNTIF($A$10:A30,A30)</f>
        <v>06 MAY 2024DIII-21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2024DIII</v>
      </c>
      <c r="B31" s="53" t="str">
        <f>A31&amp;"-"&amp;COUNTIF($A$10:A31,A31)</f>
        <v>06 MAY 2024DIII-22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2024DIII</v>
      </c>
      <c r="B32" s="53" t="str">
        <f>A32&amp;"-"&amp;COUNTIF($A$10:A32,A32)</f>
        <v>06 MAY 2024DIII-23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2024DIII</v>
      </c>
      <c r="B33" s="53" t="str">
        <f>A33&amp;"-"&amp;COUNTIF($A$10:A33,A33)</f>
        <v>06 MAY 2024DIII-24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212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SHEET'!B4</f>
        <v>44</v>
      </c>
      <c r="D39" s="68" t="str">
        <f>CONCATENATE(A39, " ", B39)</f>
        <v>SERIAL NO. 44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D</v>
      </c>
      <c r="G48" s="125" t="s">
        <v>122</v>
      </c>
      <c r="H48" s="125"/>
      <c r="I48" s="125"/>
      <c r="J48" s="125"/>
      <c r="K48" s="126" t="str">
        <f>+K7</f>
        <v>NB - 25 - 32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385</v>
      </c>
      <c r="D51" s="13" t="str">
        <f>+D10</f>
        <v>BBA (Hons)</v>
      </c>
      <c r="E51" s="120" t="str">
        <f>+E10</f>
        <v>CIVICS AND COMMUNITY ENGAGMENT SEC 2</v>
      </c>
      <c r="F51" s="121"/>
      <c r="G51" s="121"/>
      <c r="H51" s="121"/>
      <c r="I51" s="121"/>
      <c r="J51" s="122"/>
      <c r="K51" s="47" t="str">
        <f>+K10</f>
        <v>NB - 25</v>
      </c>
      <c r="L51" s="123">
        <f>+L10</f>
        <v>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386</v>
      </c>
      <c r="D52" s="13" t="str">
        <f t="shared" si="1"/>
        <v>BBA (Hons)</v>
      </c>
      <c r="E52" s="120" t="str">
        <f t="shared" si="1"/>
        <v>HUMAN RESOURCE MANAGEMENT SEC 1</v>
      </c>
      <c r="F52" s="121"/>
      <c r="G52" s="121"/>
      <c r="H52" s="121"/>
      <c r="I52" s="121"/>
      <c r="J52" s="122"/>
      <c r="K52" s="47" t="str">
        <f t="shared" ref="K52:L67" si="2">+K11</f>
        <v>NB - 25</v>
      </c>
      <c r="L52" s="123">
        <f t="shared" si="2"/>
        <v>18</v>
      </c>
      <c r="M52" s="124"/>
    </row>
    <row r="53" spans="1:13" s="7" customFormat="1" ht="21" customHeight="1" x14ac:dyDescent="0.2">
      <c r="A53" s="36"/>
      <c r="B53" s="36"/>
      <c r="C53" s="47">
        <f t="shared" si="1"/>
        <v>387</v>
      </c>
      <c r="D53" s="13" t="str">
        <f t="shared" si="1"/>
        <v>BBA (Hons)</v>
      </c>
      <c r="E53" s="120" t="str">
        <f t="shared" si="1"/>
        <v>HUMAN RESOURCE MANAGEMENT SEC 1</v>
      </c>
      <c r="F53" s="121"/>
      <c r="G53" s="121"/>
      <c r="H53" s="121"/>
      <c r="I53" s="121"/>
      <c r="J53" s="122"/>
      <c r="K53" s="47" t="str">
        <f t="shared" si="2"/>
        <v>NB - 26</v>
      </c>
      <c r="L53" s="123">
        <f t="shared" si="2"/>
        <v>14</v>
      </c>
      <c r="M53" s="124"/>
    </row>
    <row r="54" spans="1:13" s="7" customFormat="1" ht="21" customHeight="1" x14ac:dyDescent="0.2">
      <c r="A54" s="36"/>
      <c r="B54" s="36"/>
      <c r="C54" s="47">
        <f t="shared" si="1"/>
        <v>388</v>
      </c>
      <c r="D54" s="13" t="str">
        <f t="shared" si="1"/>
        <v>BBA (Hons)</v>
      </c>
      <c r="E54" s="120" t="str">
        <f t="shared" si="1"/>
        <v>HUMAN RESOURCE MANAGEMENT SEC 2</v>
      </c>
      <c r="F54" s="121"/>
      <c r="G54" s="121"/>
      <c r="H54" s="121"/>
      <c r="I54" s="121"/>
      <c r="J54" s="122"/>
      <c r="K54" s="47" t="str">
        <f t="shared" si="2"/>
        <v>NB - 26</v>
      </c>
      <c r="L54" s="123">
        <f t="shared" si="2"/>
        <v>12</v>
      </c>
      <c r="M54" s="124"/>
    </row>
    <row r="55" spans="1:13" s="7" customFormat="1" ht="21" customHeight="1" x14ac:dyDescent="0.2">
      <c r="A55" s="36"/>
      <c r="B55" s="36"/>
      <c r="C55" s="47">
        <f t="shared" si="1"/>
        <v>389</v>
      </c>
      <c r="D55" s="13" t="str">
        <f t="shared" si="1"/>
        <v>BBA (Hons)</v>
      </c>
      <c r="E55" s="120" t="str">
        <f t="shared" si="1"/>
        <v>HUMAN RESOURCE MANAGEMENT SEC 2</v>
      </c>
      <c r="F55" s="121"/>
      <c r="G55" s="121"/>
      <c r="H55" s="121"/>
      <c r="I55" s="121"/>
      <c r="J55" s="122"/>
      <c r="K55" s="47" t="str">
        <f t="shared" si="2"/>
        <v>NB - 27</v>
      </c>
      <c r="L55" s="123">
        <f t="shared" si="2"/>
        <v>15</v>
      </c>
      <c r="M55" s="124"/>
    </row>
    <row r="56" spans="1:13" s="7" customFormat="1" ht="21" customHeight="1" x14ac:dyDescent="0.2">
      <c r="A56" s="36"/>
      <c r="B56" s="36"/>
      <c r="C56" s="47">
        <f t="shared" si="1"/>
        <v>390</v>
      </c>
      <c r="D56" s="13" t="str">
        <f t="shared" si="1"/>
        <v>BS AF</v>
      </c>
      <c r="E56" s="120" t="str">
        <f t="shared" si="1"/>
        <v>HUMAN RESOURCES MANAGEMENT SEC 1</v>
      </c>
      <c r="F56" s="121"/>
      <c r="G56" s="121"/>
      <c r="H56" s="121"/>
      <c r="I56" s="121"/>
      <c r="J56" s="122"/>
      <c r="K56" s="47" t="str">
        <f t="shared" si="2"/>
        <v>NB - 27</v>
      </c>
      <c r="L56" s="123">
        <f t="shared" si="2"/>
        <v>11</v>
      </c>
      <c r="M56" s="124"/>
    </row>
    <row r="57" spans="1:13" s="7" customFormat="1" ht="21" customHeight="1" x14ac:dyDescent="0.2">
      <c r="A57" s="36"/>
      <c r="B57" s="36"/>
      <c r="C57" s="47">
        <f t="shared" si="1"/>
        <v>391</v>
      </c>
      <c r="D57" s="13" t="str">
        <f t="shared" si="1"/>
        <v>BS AF</v>
      </c>
      <c r="E57" s="120" t="str">
        <f t="shared" si="1"/>
        <v>HUMAN RESOURCES MANAGEMENT SEC 1</v>
      </c>
      <c r="F57" s="121"/>
      <c r="G57" s="121"/>
      <c r="H57" s="121"/>
      <c r="I57" s="121"/>
      <c r="J57" s="122"/>
      <c r="K57" s="47" t="str">
        <f t="shared" si="2"/>
        <v>NB - 28</v>
      </c>
      <c r="L57" s="123">
        <f t="shared" si="2"/>
        <v>13</v>
      </c>
      <c r="M57" s="124"/>
    </row>
    <row r="58" spans="1:13" s="7" customFormat="1" ht="21" customHeight="1" x14ac:dyDescent="0.2">
      <c r="A58" s="36"/>
      <c r="B58" s="36"/>
      <c r="C58" s="47">
        <f t="shared" si="1"/>
        <v>392</v>
      </c>
      <c r="D58" s="13" t="str">
        <f t="shared" si="1"/>
        <v>BS IR</v>
      </c>
      <c r="E58" s="120" t="str">
        <f t="shared" si="1"/>
        <v>EMERGING AND DISRUPTIVE TECHNOLOGIES SEC 1</v>
      </c>
      <c r="F58" s="121"/>
      <c r="G58" s="121"/>
      <c r="H58" s="121"/>
      <c r="I58" s="121"/>
      <c r="J58" s="122"/>
      <c r="K58" s="47" t="str">
        <f t="shared" si="2"/>
        <v>NB - 28</v>
      </c>
      <c r="L58" s="123">
        <f t="shared" si="2"/>
        <v>12</v>
      </c>
      <c r="M58" s="124"/>
    </row>
    <row r="59" spans="1:13" s="7" customFormat="1" ht="21" customHeight="1" x14ac:dyDescent="0.2">
      <c r="A59" s="36"/>
      <c r="B59" s="36"/>
      <c r="C59" s="47">
        <f t="shared" si="1"/>
        <v>393</v>
      </c>
      <c r="D59" s="13" t="str">
        <f t="shared" si="1"/>
        <v>BS Eng.</v>
      </c>
      <c r="E59" s="120" t="str">
        <f t="shared" si="1"/>
        <v>CIVICS AND COMMUNITY ENGAGMENT SEC 1</v>
      </c>
      <c r="F59" s="121"/>
      <c r="G59" s="121"/>
      <c r="H59" s="121"/>
      <c r="I59" s="121"/>
      <c r="J59" s="122"/>
      <c r="K59" s="47" t="str">
        <f t="shared" si="2"/>
        <v>NB - 28</v>
      </c>
      <c r="L59" s="123">
        <f t="shared" si="2"/>
        <v>3</v>
      </c>
      <c r="M59" s="124"/>
    </row>
    <row r="60" spans="1:13" s="7" customFormat="1" ht="21" customHeight="1" x14ac:dyDescent="0.2">
      <c r="A60" s="36"/>
      <c r="B60" s="36"/>
      <c r="C60" s="47">
        <f t="shared" si="1"/>
        <v>394</v>
      </c>
      <c r="D60" s="13" t="str">
        <f t="shared" si="1"/>
        <v>BS Eng.</v>
      </c>
      <c r="E60" s="120" t="str">
        <f t="shared" si="1"/>
        <v>CIVICS AND COMMUNITY ENGAGMENT SEC 1</v>
      </c>
      <c r="F60" s="121"/>
      <c r="G60" s="121"/>
      <c r="H60" s="121"/>
      <c r="I60" s="121"/>
      <c r="J60" s="122"/>
      <c r="K60" s="47" t="str">
        <f t="shared" si="2"/>
        <v>NB - 29</v>
      </c>
      <c r="L60" s="123">
        <f t="shared" si="2"/>
        <v>24</v>
      </c>
      <c r="M60" s="124"/>
    </row>
    <row r="61" spans="1:13" s="7" customFormat="1" ht="21" customHeight="1" x14ac:dyDescent="0.2">
      <c r="A61" s="36"/>
      <c r="B61" s="36"/>
      <c r="C61" s="47">
        <f t="shared" si="1"/>
        <v>395</v>
      </c>
      <c r="D61" s="13" t="str">
        <f t="shared" si="1"/>
        <v>BS Eng.</v>
      </c>
      <c r="E61" s="120" t="str">
        <f t="shared" si="1"/>
        <v>CIVICS AND COMMUNITY ENGAGMENT SEC 1</v>
      </c>
      <c r="F61" s="121"/>
      <c r="G61" s="121"/>
      <c r="H61" s="121"/>
      <c r="I61" s="121"/>
      <c r="J61" s="122"/>
      <c r="K61" s="47" t="str">
        <f t="shared" si="2"/>
        <v>NB - 30</v>
      </c>
      <c r="L61" s="123">
        <f t="shared" si="2"/>
        <v>4</v>
      </c>
      <c r="M61" s="124"/>
    </row>
    <row r="62" spans="1:13" s="7" customFormat="1" ht="21" customHeight="1" x14ac:dyDescent="0.2">
      <c r="A62" s="36"/>
      <c r="B62" s="36"/>
      <c r="C62" s="47">
        <f t="shared" si="1"/>
        <v>396</v>
      </c>
      <c r="D62" s="13" t="str">
        <f t="shared" si="1"/>
        <v>BS Eng.</v>
      </c>
      <c r="E62" s="120" t="str">
        <f t="shared" si="1"/>
        <v>HUMAN RESOURCE MANAGEMENT SEC 1</v>
      </c>
      <c r="F62" s="121"/>
      <c r="G62" s="121"/>
      <c r="H62" s="121"/>
      <c r="I62" s="121"/>
      <c r="J62" s="122"/>
      <c r="K62" s="47" t="str">
        <f t="shared" si="2"/>
        <v>NB - 30</v>
      </c>
      <c r="L62" s="123">
        <f t="shared" si="2"/>
        <v>22</v>
      </c>
      <c r="M62" s="124"/>
    </row>
    <row r="63" spans="1:13" s="7" customFormat="1" ht="21" customHeight="1" x14ac:dyDescent="0.2">
      <c r="A63" s="36"/>
      <c r="B63" s="36"/>
      <c r="C63" s="47">
        <f t="shared" si="1"/>
        <v>397</v>
      </c>
      <c r="D63" s="13" t="str">
        <f t="shared" si="1"/>
        <v>BS Eng.</v>
      </c>
      <c r="E63" s="120" t="str">
        <f t="shared" si="1"/>
        <v>HUMAN RESOURCE MANAGEMENT SEC 1</v>
      </c>
      <c r="F63" s="121"/>
      <c r="G63" s="121"/>
      <c r="H63" s="121"/>
      <c r="I63" s="121"/>
      <c r="J63" s="122"/>
      <c r="K63" s="47" t="str">
        <f t="shared" si="2"/>
        <v>NB - 31</v>
      </c>
      <c r="L63" s="123">
        <f t="shared" si="2"/>
        <v>9</v>
      </c>
      <c r="M63" s="124"/>
    </row>
    <row r="64" spans="1:13" s="7" customFormat="1" ht="21" customHeight="1" x14ac:dyDescent="0.2">
      <c r="A64" s="36"/>
      <c r="B64" s="36"/>
      <c r="C64" s="47">
        <f t="shared" si="1"/>
        <v>398</v>
      </c>
      <c r="D64" s="13" t="str">
        <f t="shared" si="1"/>
        <v>BS Maths</v>
      </c>
      <c r="E64" s="120" t="str">
        <f t="shared" si="1"/>
        <v>AFFINE AND EUCLIDEAN GEOMETRY SEC 1</v>
      </c>
      <c r="F64" s="121"/>
      <c r="G64" s="121"/>
      <c r="H64" s="121"/>
      <c r="I64" s="121"/>
      <c r="J64" s="122"/>
      <c r="K64" s="47" t="str">
        <f t="shared" si="2"/>
        <v>NB - 31</v>
      </c>
      <c r="L64" s="123">
        <f t="shared" si="2"/>
        <v>9</v>
      </c>
      <c r="M64" s="124"/>
    </row>
    <row r="65" spans="1:13" s="7" customFormat="1" ht="21" customHeight="1" x14ac:dyDescent="0.2">
      <c r="A65" s="36"/>
      <c r="B65" s="36"/>
      <c r="C65" s="47">
        <f t="shared" si="1"/>
        <v>399</v>
      </c>
      <c r="D65" s="13" t="str">
        <f t="shared" si="1"/>
        <v>BS Maths</v>
      </c>
      <c r="E65" s="120" t="str">
        <f t="shared" si="1"/>
        <v>FLUID MECHANICS SEC 1</v>
      </c>
      <c r="F65" s="121"/>
      <c r="G65" s="121"/>
      <c r="H65" s="121"/>
      <c r="I65" s="121"/>
      <c r="J65" s="122"/>
      <c r="K65" s="47" t="str">
        <f t="shared" si="2"/>
        <v>NB - 31</v>
      </c>
      <c r="L65" s="123">
        <f t="shared" si="2"/>
        <v>10</v>
      </c>
      <c r="M65" s="124"/>
    </row>
    <row r="66" spans="1:13" s="7" customFormat="1" ht="21" customHeight="1" x14ac:dyDescent="0.2">
      <c r="A66" s="36"/>
      <c r="B66" s="36"/>
      <c r="C66" s="47">
        <f t="shared" si="1"/>
        <v>400</v>
      </c>
      <c r="D66" s="13" t="str">
        <f t="shared" si="1"/>
        <v>BS Maths</v>
      </c>
      <c r="E66" s="120" t="str">
        <f t="shared" si="1"/>
        <v>FLUID MECHANICS SEC 1</v>
      </c>
      <c r="F66" s="121"/>
      <c r="G66" s="121"/>
      <c r="H66" s="121"/>
      <c r="I66" s="121"/>
      <c r="J66" s="122"/>
      <c r="K66" s="47" t="str">
        <f t="shared" si="2"/>
        <v>NB - 32</v>
      </c>
      <c r="L66" s="123">
        <f t="shared" si="2"/>
        <v>6</v>
      </c>
      <c r="M66" s="124"/>
    </row>
    <row r="67" spans="1:13" s="7" customFormat="1" ht="21" customHeight="1" x14ac:dyDescent="0.2">
      <c r="A67" s="36"/>
      <c r="B67" s="36"/>
      <c r="C67" s="47">
        <f t="shared" si="1"/>
        <v>401</v>
      </c>
      <c r="D67" s="13" t="str">
        <f t="shared" si="1"/>
        <v>BS Maths</v>
      </c>
      <c r="E67" s="120" t="str">
        <f t="shared" si="1"/>
        <v>NUMBER THEORY SEC 1</v>
      </c>
      <c r="F67" s="121"/>
      <c r="G67" s="121"/>
      <c r="H67" s="121"/>
      <c r="I67" s="121"/>
      <c r="J67" s="122"/>
      <c r="K67" s="47" t="str">
        <f t="shared" si="2"/>
        <v>NB - 32</v>
      </c>
      <c r="L67" s="123">
        <f t="shared" si="2"/>
        <v>15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402</v>
      </c>
      <c r="D68" s="13" t="str">
        <f t="shared" si="3"/>
        <v>BS SE</v>
      </c>
      <c r="E68" s="120" t="str">
        <f t="shared" si="3"/>
        <v>CIVICS AND COMMUNITY ENGAGMENT SEC 1</v>
      </c>
      <c r="F68" s="121"/>
      <c r="G68" s="121"/>
      <c r="H68" s="121"/>
      <c r="I68" s="121"/>
      <c r="J68" s="122"/>
      <c r="K68" s="47" t="str">
        <f t="shared" ref="K68:L74" si="4">+K27</f>
        <v>NB - 32</v>
      </c>
      <c r="L68" s="123">
        <f t="shared" si="4"/>
        <v>7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212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6" activePane="bottomLeft" state="frozen"/>
      <selection activeCell="E12" sqref="E12:J12"/>
      <selection pane="bottomLeft" activeCell="E12" sqref="E12:J12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E</v>
      </c>
      <c r="G7" s="125" t="s">
        <v>122</v>
      </c>
      <c r="H7" s="125"/>
      <c r="I7" s="125"/>
      <c r="J7" s="125"/>
      <c r="K7" s="126" t="str">
        <f>VLOOKUP(B10,OPENING!A2:N280030,8,0)</f>
        <v>OB - 18 , 51 - 52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SHEET'!F5</f>
        <v>06 MAY 2024EIII</v>
      </c>
      <c r="B10" s="53" t="str">
        <f>A10&amp;"-"&amp;COUNTIF($A$10:A10,A10)</f>
        <v>06 MAY 2024EIII-1</v>
      </c>
      <c r="C10" s="47">
        <f>IFERROR(VLOOKUP(B10,OPENING!$A$2:$N$31016,2,0),"-")</f>
        <v>410</v>
      </c>
      <c r="D10" s="13" t="str">
        <f>IFERROR(VLOOKUP(C10,OPENING!$B$2:$N$280041,3,0),"-")</f>
        <v>BS SE</v>
      </c>
      <c r="E10" s="120" t="str">
        <f>IFERROR(VLOOKUP(C10,OPENING!$B$2:$N$280041,6,0),"-")</f>
        <v>CIVICS AND COMMUNITY ENGAGMENT SEC 1</v>
      </c>
      <c r="F10" s="121"/>
      <c r="G10" s="121"/>
      <c r="H10" s="121"/>
      <c r="I10" s="121"/>
      <c r="J10" s="122"/>
      <c r="K10" s="47" t="str">
        <f>IFERROR(VLOOKUP(C10,OPENING!$B$2:$N$280041,11,0),"-")</f>
        <v>OB - 18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06 MAY 2024EIII</v>
      </c>
      <c r="B11" s="53" t="str">
        <f>A11&amp;"-"&amp;COUNTIF($A$10:A11,A11)</f>
        <v>06 MAY 2024EIII-2</v>
      </c>
      <c r="C11" s="47">
        <f>IFERROR(VLOOKUP(B11,OPENING!$A$2:$N$31016,2,0),"-")</f>
        <v>453</v>
      </c>
      <c r="D11" s="13" t="str">
        <f>IFERROR(VLOOKUP(C11,OPENING!$B$2:$N$280041,3,0),"-")</f>
        <v>BS SE</v>
      </c>
      <c r="E11" s="120" t="str">
        <f>IFERROR(VLOOKUP(C11,OPENING!$B$2:$N$280041,6,0),"-")</f>
        <v>CIVICS AND COMMUNITY ENGAGMENT SEC 1</v>
      </c>
      <c r="F11" s="121"/>
      <c r="G11" s="121"/>
      <c r="H11" s="121"/>
      <c r="I11" s="121"/>
      <c r="J11" s="122"/>
      <c r="K11" s="47" t="str">
        <f>IFERROR(VLOOKUP(C11,OPENING!$B$2:$N$280041,11,0),"-")</f>
        <v>OB - 51</v>
      </c>
      <c r="L11" s="123">
        <f>IFERROR(VLOOKUP(C11,OPENING!$B$2:$N$280041,13,0),"-")</f>
        <v>19</v>
      </c>
      <c r="M11" s="124"/>
    </row>
    <row r="12" spans="1:13" s="7" customFormat="1" ht="21" customHeight="1" x14ac:dyDescent="0.2">
      <c r="A12" s="19" t="str">
        <f t="shared" ref="A12:A33" si="0">+A11</f>
        <v>06 MAY 2024EIII</v>
      </c>
      <c r="B12" s="53" t="str">
        <f>A12&amp;"-"&amp;COUNTIF($A$10:A12,A12)</f>
        <v>06 MAY 2024EIII-3</v>
      </c>
      <c r="C12" s="47">
        <f>IFERROR(VLOOKUP(B12,OPENING!$A$2:$N$31016,2,0),"-")</f>
        <v>454</v>
      </c>
      <c r="D12" s="13" t="str">
        <f>IFERROR(VLOOKUP(C12,OPENING!$B$2:$N$280041,3,0),"-")</f>
        <v>BS SE</v>
      </c>
      <c r="E12" s="120" t="str">
        <f>IFERROR(VLOOKUP(C12,OPENING!$B$2:$N$280041,6,0),"-")</f>
        <v>CIVICS AND COMMUNITY ENGAGMENT SEC 2</v>
      </c>
      <c r="F12" s="121"/>
      <c r="G12" s="121"/>
      <c r="H12" s="121"/>
      <c r="I12" s="121"/>
      <c r="J12" s="122"/>
      <c r="K12" s="47" t="str">
        <f>IFERROR(VLOOKUP(C12,OPENING!$B$2:$N$280041,11,0),"-")</f>
        <v>OB - 51</v>
      </c>
      <c r="L12" s="123">
        <f>IFERROR(VLOOKUP(C12,OPENING!$B$2:$N$280041,13,0),"-")</f>
        <v>7</v>
      </c>
      <c r="M12" s="124"/>
    </row>
    <row r="13" spans="1:13" s="7" customFormat="1" ht="21" customHeight="1" x14ac:dyDescent="0.2">
      <c r="A13" s="19" t="str">
        <f t="shared" si="0"/>
        <v>06 MAY 2024EIII</v>
      </c>
      <c r="B13" s="53" t="str">
        <f>A13&amp;"-"&amp;COUNTIF($A$10:A13,A13)</f>
        <v>06 MAY 2024EIII-4</v>
      </c>
      <c r="C13" s="47">
        <f>IFERROR(VLOOKUP(B13,OPENING!$A$2:$N$31016,2,0),"-")</f>
        <v>455</v>
      </c>
      <c r="D13" s="13" t="str">
        <f>IFERROR(VLOOKUP(C13,OPENING!$B$2:$N$280041,3,0),"-")</f>
        <v>BS SE</v>
      </c>
      <c r="E13" s="120" t="str">
        <f>IFERROR(VLOOKUP(C13,OPENING!$B$2:$N$280041,6,0),"-")</f>
        <v>CIVICS AND COMMUNITY ENGAGMENT SEC 2</v>
      </c>
      <c r="F13" s="121"/>
      <c r="G13" s="121"/>
      <c r="H13" s="121"/>
      <c r="I13" s="121"/>
      <c r="J13" s="122"/>
      <c r="K13" s="47" t="str">
        <f>IFERROR(VLOOKUP(C13,OPENING!$B$2:$N$280041,11,0),"-")</f>
        <v>OB - 52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06 MAY 2024EIII</v>
      </c>
      <c r="B14" s="53" t="str">
        <f>A14&amp;"-"&amp;COUNTIF($A$10:A14,A14)</f>
        <v>06 MAY 2024EIII-5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06 MAY 2024EIII</v>
      </c>
      <c r="B15" s="53" t="str">
        <f>A15&amp;"-"&amp;COUNTIF($A$10:A15,A15)</f>
        <v>06 MAY 2024EIII-6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06 MAY 2024EIII</v>
      </c>
      <c r="B16" s="53" t="str">
        <f>A16&amp;"-"&amp;COUNTIF($A$10:A16,A16)</f>
        <v>06 MAY 2024EIII-7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06 MAY 2024EIII</v>
      </c>
      <c r="B17" s="53" t="str">
        <f>A17&amp;"-"&amp;COUNTIF($A$10:A17,A17)</f>
        <v>06 MAY 2024EIII-8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06 MAY 2024EIII</v>
      </c>
      <c r="B18" s="53" t="str">
        <f>A18&amp;"-"&amp;COUNTIF($A$10:A18,A18)</f>
        <v>06 MAY 2024EIII-9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06 MAY 2024EIII</v>
      </c>
      <c r="B19" s="53" t="str">
        <f>A19&amp;"-"&amp;COUNTIF($A$10:A19,A19)</f>
        <v>06 MAY 2024EIII-10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2024EIII</v>
      </c>
      <c r="B20" s="53" t="str">
        <f>A20&amp;"-"&amp;COUNTIF($A$10:A20,A20)</f>
        <v>06 MAY 2024EIII-11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2024EIII</v>
      </c>
      <c r="B21" s="53" t="str">
        <f>A21&amp;"-"&amp;COUNTIF($A$10:A21,A21)</f>
        <v>06 MAY 2024EIII-12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2024EIII</v>
      </c>
      <c r="B22" s="53" t="str">
        <f>A22&amp;"-"&amp;COUNTIF($A$10:A22,A22)</f>
        <v>06 MAY 2024EIII-13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2024EIII</v>
      </c>
      <c r="B23" s="53" t="str">
        <f>A23&amp;"-"&amp;COUNTIF($A$10:A23,A23)</f>
        <v>06 MAY 2024EIII-14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2024EIII</v>
      </c>
      <c r="B24" s="53" t="str">
        <f>A24&amp;"-"&amp;COUNTIF($A$10:A24,A24)</f>
        <v>06 MAY 2024EIII-15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2024EIII</v>
      </c>
      <c r="B25" s="53" t="str">
        <f>A25&amp;"-"&amp;COUNTIF($A$10:A25,A25)</f>
        <v>06 MAY 2024EIII-16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2024EIII</v>
      </c>
      <c r="B26" s="53" t="str">
        <f>A26&amp;"-"&amp;COUNTIF($A$10:A26,A26)</f>
        <v>06 MAY 2024EIII-17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2024EIII</v>
      </c>
      <c r="B27" s="53" t="str">
        <f>A27&amp;"-"&amp;COUNTIF($A$10:A27,A27)</f>
        <v>06 MAY 2024EIII-18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2024EIII</v>
      </c>
      <c r="B28" s="53" t="str">
        <f>A28&amp;"-"&amp;COUNTIF($A$10:A28,A28)</f>
        <v>06 MAY 2024EIII-19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2024EIII</v>
      </c>
      <c r="B29" s="53" t="str">
        <f>A29&amp;"-"&amp;COUNTIF($A$10:A29,A29)</f>
        <v>06 MAY 2024EIII-20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2024EIII</v>
      </c>
      <c r="B30" s="53" t="str">
        <f>A30&amp;"-"&amp;COUNTIF($A$10:A30,A30)</f>
        <v>06 MAY 2024EIII-21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2024EIII</v>
      </c>
      <c r="B31" s="53" t="str">
        <f>A31&amp;"-"&amp;COUNTIF($A$10:A31,A31)</f>
        <v>06 MAY 2024EIII-22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2024EIII</v>
      </c>
      <c r="B32" s="53" t="str">
        <f>A32&amp;"-"&amp;COUNTIF($A$10:A32,A32)</f>
        <v>06 MAY 2024EIII-23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2024EIII</v>
      </c>
      <c r="B33" s="53" t="str">
        <f>A33&amp;"-"&amp;COUNTIF($A$10:A33,A33)</f>
        <v>06 MAY 2024EIII-24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SHEET'!B5</f>
        <v>45</v>
      </c>
      <c r="D39" s="68" t="str">
        <f>CONCATENATE(A39, " ", B39)</f>
        <v>SERIAL NO. 45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E</v>
      </c>
      <c r="G48" s="125" t="s">
        <v>122</v>
      </c>
      <c r="H48" s="125"/>
      <c r="I48" s="125"/>
      <c r="J48" s="125"/>
      <c r="K48" s="126" t="str">
        <f>+K7</f>
        <v>OB - 18 , 51 - 52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410</v>
      </c>
      <c r="D51" s="13" t="str">
        <f>+D10</f>
        <v>BS SE</v>
      </c>
      <c r="E51" s="120" t="str">
        <f>+E10</f>
        <v>CIVICS AND COMMUNITY ENGAGMENT SEC 1</v>
      </c>
      <c r="F51" s="121"/>
      <c r="G51" s="121"/>
      <c r="H51" s="121"/>
      <c r="I51" s="121"/>
      <c r="J51" s="122"/>
      <c r="K51" s="47" t="str">
        <f>+K10</f>
        <v>OB - 18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453</v>
      </c>
      <c r="D52" s="13" t="str">
        <f t="shared" si="1"/>
        <v>BS SE</v>
      </c>
      <c r="E52" s="120" t="str">
        <f t="shared" si="1"/>
        <v>CIVICS AND COMMUNITY ENGAGMENT SEC 1</v>
      </c>
      <c r="F52" s="121"/>
      <c r="G52" s="121"/>
      <c r="H52" s="121"/>
      <c r="I52" s="121"/>
      <c r="J52" s="122"/>
      <c r="K52" s="47" t="str">
        <f t="shared" ref="K52:L67" si="2">+K11</f>
        <v>OB - 51</v>
      </c>
      <c r="L52" s="123">
        <f t="shared" si="2"/>
        <v>19</v>
      </c>
      <c r="M52" s="124"/>
    </row>
    <row r="53" spans="1:13" s="7" customFormat="1" ht="21" customHeight="1" x14ac:dyDescent="0.2">
      <c r="A53" s="36"/>
      <c r="B53" s="36"/>
      <c r="C53" s="47">
        <f t="shared" si="1"/>
        <v>454</v>
      </c>
      <c r="D53" s="13" t="str">
        <f t="shared" si="1"/>
        <v>BS SE</v>
      </c>
      <c r="E53" s="120" t="str">
        <f t="shared" si="1"/>
        <v>CIVICS AND COMMUNITY ENGAGMENT SEC 2</v>
      </c>
      <c r="F53" s="121"/>
      <c r="G53" s="121"/>
      <c r="H53" s="121"/>
      <c r="I53" s="121"/>
      <c r="J53" s="122"/>
      <c r="K53" s="47" t="str">
        <f t="shared" si="2"/>
        <v>OB - 51</v>
      </c>
      <c r="L53" s="123">
        <f t="shared" si="2"/>
        <v>7</v>
      </c>
      <c r="M53" s="124"/>
    </row>
    <row r="54" spans="1:13" s="7" customFormat="1" ht="21" customHeight="1" x14ac:dyDescent="0.2">
      <c r="A54" s="36"/>
      <c r="B54" s="36"/>
      <c r="C54" s="47">
        <f t="shared" si="1"/>
        <v>455</v>
      </c>
      <c r="D54" s="13" t="str">
        <f t="shared" si="1"/>
        <v>BS SE</v>
      </c>
      <c r="E54" s="120" t="str">
        <f t="shared" si="1"/>
        <v>CIVICS AND COMMUNITY ENGAGMENT SEC 2</v>
      </c>
      <c r="F54" s="121"/>
      <c r="G54" s="121"/>
      <c r="H54" s="121"/>
      <c r="I54" s="121"/>
      <c r="J54" s="122"/>
      <c r="K54" s="47" t="str">
        <f t="shared" si="2"/>
        <v>OB - 52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E12" sqref="E12:J12"/>
      <selection pane="bottomLeft" activeCell="E12" sqref="E12:J12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F</v>
      </c>
      <c r="G7" s="125" t="s">
        <v>122</v>
      </c>
      <c r="H7" s="125"/>
      <c r="I7" s="125"/>
      <c r="J7" s="125"/>
      <c r="K7" s="126" t="str">
        <f>VLOOKUP(B10,OPENING!A2:N280030,8,0)</f>
        <v>OB - 53 - 57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SHEET'!F6</f>
        <v>06 MAY 2024FIII</v>
      </c>
      <c r="B10" s="53" t="str">
        <f>A10&amp;"-"&amp;COUNTIF($A$10:A10,A10)</f>
        <v>06 MAY 2024FIII-1</v>
      </c>
      <c r="C10" s="47">
        <f>IFERROR(VLOOKUP(B10,OPENING!$A$2:$N$31016,2,0),"-")</f>
        <v>456</v>
      </c>
      <c r="D10" s="13" t="str">
        <f>IFERROR(VLOOKUP(C10,OPENING!$B$2:$N$280041,3,0),"-")</f>
        <v>BS SE</v>
      </c>
      <c r="E10" s="120" t="str">
        <f>IFERROR(VLOOKUP(C10,OPENING!$B$2:$N$280041,6,0),"-")</f>
        <v>CIVICS AND COMMUNITY ENGAGMENT SEC 2</v>
      </c>
      <c r="F10" s="121"/>
      <c r="G10" s="121"/>
      <c r="H10" s="121"/>
      <c r="I10" s="121"/>
      <c r="J10" s="122"/>
      <c r="K10" s="47" t="str">
        <f>IFERROR(VLOOKUP(C10,OPENING!$B$2:$N$280041,11,0),"-")</f>
        <v>OB - 53</v>
      </c>
      <c r="L10" s="123">
        <f>IFERROR(VLOOKUP(C10,OPENING!$B$2:$N$280041,13,0),"-")</f>
        <v>11</v>
      </c>
      <c r="M10" s="124"/>
    </row>
    <row r="11" spans="1:13" s="7" customFormat="1" ht="21" customHeight="1" x14ac:dyDescent="0.2">
      <c r="A11" s="19" t="str">
        <f>+A10</f>
        <v>06 MAY 2024FIII</v>
      </c>
      <c r="B11" s="53" t="str">
        <f>A11&amp;"-"&amp;COUNTIF($A$10:A11,A11)</f>
        <v>06 MAY 2024FIII-2</v>
      </c>
      <c r="C11" s="47">
        <f>IFERROR(VLOOKUP(B11,OPENING!$A$2:$N$31016,2,0),"-")</f>
        <v>457</v>
      </c>
      <c r="D11" s="13" t="str">
        <f>IFERROR(VLOOKUP(C11,OPENING!$B$2:$N$280041,3,0),"-")</f>
        <v>BS SE</v>
      </c>
      <c r="E11" s="120" t="str">
        <f>IFERROR(VLOOKUP(C11,OPENING!$B$2:$N$280041,6,0),"-")</f>
        <v>CIVICS AND COMMUNITY ENGAGMENT SEC 3</v>
      </c>
      <c r="F11" s="121"/>
      <c r="G11" s="121"/>
      <c r="H11" s="121"/>
      <c r="I11" s="121"/>
      <c r="J11" s="122"/>
      <c r="K11" s="47" t="str">
        <f>IFERROR(VLOOKUP(C11,OPENING!$B$2:$N$280041,11,0),"-")</f>
        <v>OB - 53</v>
      </c>
      <c r="L11" s="123">
        <f>IFERROR(VLOOKUP(C11,OPENING!$B$2:$N$280041,13,0),"-")</f>
        <v>15</v>
      </c>
      <c r="M11" s="124"/>
    </row>
    <row r="12" spans="1:13" s="7" customFormat="1" ht="21" customHeight="1" x14ac:dyDescent="0.2">
      <c r="A12" s="19" t="str">
        <f t="shared" ref="A12:A33" si="0">+A11</f>
        <v>06 MAY 2024FIII</v>
      </c>
      <c r="B12" s="53" t="str">
        <f>A12&amp;"-"&amp;COUNTIF($A$10:A12,A12)</f>
        <v>06 MAY 2024FIII-3</v>
      </c>
      <c r="C12" s="47">
        <f>IFERROR(VLOOKUP(B12,OPENING!$A$2:$N$31016,2,0),"-")</f>
        <v>458</v>
      </c>
      <c r="D12" s="13" t="str">
        <f>IFERROR(VLOOKUP(C12,OPENING!$B$2:$N$280041,3,0),"-")</f>
        <v>BS SE</v>
      </c>
      <c r="E12" s="120" t="str">
        <f>IFERROR(VLOOKUP(C12,OPENING!$B$2:$N$280041,6,0),"-")</f>
        <v>CIVICS AND COMMUNITY ENGAGMENT SEC 3</v>
      </c>
      <c r="F12" s="121"/>
      <c r="G12" s="121"/>
      <c r="H12" s="121"/>
      <c r="I12" s="121"/>
      <c r="J12" s="122"/>
      <c r="K12" s="47" t="str">
        <f>IFERROR(VLOOKUP(C12,OPENING!$B$2:$N$280041,11,0),"-")</f>
        <v>OB - 54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06 MAY 2024FIII</v>
      </c>
      <c r="B13" s="53" t="str">
        <f>A13&amp;"-"&amp;COUNTIF($A$10:A13,A13)</f>
        <v>06 MAY 2024FIII-4</v>
      </c>
      <c r="C13" s="47">
        <f>IFERROR(VLOOKUP(B13,OPENING!$A$2:$N$31016,2,0),"-")</f>
        <v>459</v>
      </c>
      <c r="D13" s="13" t="str">
        <f>IFERROR(VLOOKUP(C13,OPENING!$B$2:$N$280041,3,0),"-")</f>
        <v>BS SE</v>
      </c>
      <c r="E13" s="120" t="str">
        <f>IFERROR(VLOOKUP(C13,OPENING!$B$2:$N$280041,6,0),"-")</f>
        <v>CIVICS AND COMMUNITY ENGAGMENT SEC 3</v>
      </c>
      <c r="F13" s="121"/>
      <c r="G13" s="121"/>
      <c r="H13" s="121"/>
      <c r="I13" s="121"/>
      <c r="J13" s="122"/>
      <c r="K13" s="47" t="str">
        <f>IFERROR(VLOOKUP(C13,OPENING!$B$2:$N$280041,11,0),"-")</f>
        <v>OB - 55</v>
      </c>
      <c r="L13" s="123">
        <f>IFERROR(VLOOKUP(C13,OPENING!$B$2:$N$280041,13,0),"-")</f>
        <v>14</v>
      </c>
      <c r="M13" s="124"/>
    </row>
    <row r="14" spans="1:13" s="7" customFormat="1" ht="21" customHeight="1" x14ac:dyDescent="0.2">
      <c r="A14" s="19" t="str">
        <f t="shared" si="0"/>
        <v>06 MAY 2024FIII</v>
      </c>
      <c r="B14" s="53" t="str">
        <f>A14&amp;"-"&amp;COUNTIF($A$10:A14,A14)</f>
        <v>06 MAY 2024FIII-5</v>
      </c>
      <c r="C14" s="47">
        <f>IFERROR(VLOOKUP(B14,OPENING!$A$2:$N$31016,2,0),"-")</f>
        <v>460</v>
      </c>
      <c r="D14" s="13" t="str">
        <f>IFERROR(VLOOKUP(C14,OPENING!$B$2:$N$280041,3,0),"-")</f>
        <v>BS SE</v>
      </c>
      <c r="E14" s="120" t="str">
        <f>IFERROR(VLOOKUP(C14,OPENING!$B$2:$N$280041,6,0),"-")</f>
        <v>CIVICS AND COMMUNITY ENGAGMENT SEC 4</v>
      </c>
      <c r="F14" s="121"/>
      <c r="G14" s="121"/>
      <c r="H14" s="121"/>
      <c r="I14" s="121"/>
      <c r="J14" s="122"/>
      <c r="K14" s="47" t="str">
        <f>IFERROR(VLOOKUP(C14,OPENING!$B$2:$N$280041,11,0),"-")</f>
        <v>OB - 55</v>
      </c>
      <c r="L14" s="123">
        <f>IFERROR(VLOOKUP(C14,OPENING!$B$2:$N$280041,13,0),"-")</f>
        <v>12</v>
      </c>
      <c r="M14" s="124"/>
    </row>
    <row r="15" spans="1:13" s="7" customFormat="1" ht="21" customHeight="1" x14ac:dyDescent="0.2">
      <c r="A15" s="19" t="str">
        <f t="shared" si="0"/>
        <v>06 MAY 2024FIII</v>
      </c>
      <c r="B15" s="53" t="str">
        <f>A15&amp;"-"&amp;COUNTIF($A$10:A15,A15)</f>
        <v>06 MAY 2024FIII-6</v>
      </c>
      <c r="C15" s="47">
        <f>IFERROR(VLOOKUP(B15,OPENING!$A$2:$N$31016,2,0),"-")</f>
        <v>461</v>
      </c>
      <c r="D15" s="13" t="str">
        <f>IFERROR(VLOOKUP(C15,OPENING!$B$2:$N$280041,3,0),"-")</f>
        <v>BS SE</v>
      </c>
      <c r="E15" s="120" t="str">
        <f>IFERROR(VLOOKUP(C15,OPENING!$B$2:$N$280041,6,0),"-")</f>
        <v>CIVICS AND COMMUNITY ENGAGMENT SEC 4</v>
      </c>
      <c r="F15" s="121"/>
      <c r="G15" s="121"/>
      <c r="H15" s="121"/>
      <c r="I15" s="121"/>
      <c r="J15" s="122"/>
      <c r="K15" s="47" t="str">
        <f>IFERROR(VLOOKUP(C15,OPENING!$B$2:$N$280041,11,0),"-")</f>
        <v>OB - 56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06 MAY 2024FIII</v>
      </c>
      <c r="B16" s="53" t="str">
        <f>A16&amp;"-"&amp;COUNTIF($A$10:A16,A16)</f>
        <v>06 MAY 2024FIII-7</v>
      </c>
      <c r="C16" s="47">
        <f>IFERROR(VLOOKUP(B16,OPENING!$A$2:$N$31016,2,0),"-")</f>
        <v>462</v>
      </c>
      <c r="D16" s="13" t="str">
        <f>IFERROR(VLOOKUP(C16,OPENING!$B$2:$N$280041,3,0),"-")</f>
        <v>BS SE</v>
      </c>
      <c r="E16" s="120" t="str">
        <f>IFERROR(VLOOKUP(C16,OPENING!$B$2:$N$280041,6,0),"-")</f>
        <v>CIVICS AND COMMUNITY ENGAGMENT SEC 4</v>
      </c>
      <c r="F16" s="121"/>
      <c r="G16" s="121"/>
      <c r="H16" s="121"/>
      <c r="I16" s="121"/>
      <c r="J16" s="122"/>
      <c r="K16" s="47" t="str">
        <f>IFERROR(VLOOKUP(C16,OPENING!$B$2:$N$280041,11,0),"-")</f>
        <v>OB - 57</v>
      </c>
      <c r="L16" s="123">
        <f>IFERROR(VLOOKUP(C16,OPENING!$B$2:$N$280041,13,0),"-")</f>
        <v>10</v>
      </c>
      <c r="M16" s="124"/>
    </row>
    <row r="17" spans="1:13" s="7" customFormat="1" ht="21" customHeight="1" x14ac:dyDescent="0.2">
      <c r="A17" s="19" t="str">
        <f t="shared" si="0"/>
        <v>06 MAY 2024FIII</v>
      </c>
      <c r="B17" s="53" t="str">
        <f>A17&amp;"-"&amp;COUNTIF($A$10:A17,A17)</f>
        <v>06 MAY 2024FIII-8</v>
      </c>
      <c r="C17" s="47">
        <f>IFERROR(VLOOKUP(B17,OPENING!$A$2:$N$31016,2,0),"-")</f>
        <v>463</v>
      </c>
      <c r="D17" s="13" t="str">
        <f>IFERROR(VLOOKUP(C17,OPENING!$B$2:$N$280041,3,0),"-")</f>
        <v>BS SE</v>
      </c>
      <c r="E17" s="120" t="str">
        <f>IFERROR(VLOOKUP(C17,OPENING!$B$2:$N$280041,6,0),"-")</f>
        <v>HUMAN RESOURCE MANAGEMENT SEC 1</v>
      </c>
      <c r="F17" s="121"/>
      <c r="G17" s="121"/>
      <c r="H17" s="121"/>
      <c r="I17" s="121"/>
      <c r="J17" s="122"/>
      <c r="K17" s="47" t="str">
        <f>IFERROR(VLOOKUP(C17,OPENING!$B$2:$N$280041,11,0),"-")</f>
        <v>OB - 57</v>
      </c>
      <c r="L17" s="123">
        <f>IFERROR(VLOOKUP(C17,OPENING!$B$2:$N$280041,13,0),"-")</f>
        <v>8</v>
      </c>
      <c r="M17" s="124"/>
    </row>
    <row r="18" spans="1:13" s="7" customFormat="1" ht="21" customHeight="1" x14ac:dyDescent="0.2">
      <c r="A18" s="19" t="str">
        <f t="shared" si="0"/>
        <v>06 MAY 2024FIII</v>
      </c>
      <c r="B18" s="53" t="str">
        <f>A18&amp;"-"&amp;COUNTIF($A$10:A18,A18)</f>
        <v>06 MAY 2024FIII-9</v>
      </c>
      <c r="C18" s="47">
        <f>IFERROR(VLOOKUP(B18,OPENING!$A$2:$N$31016,2,0),"-")</f>
        <v>464</v>
      </c>
      <c r="D18" s="13" t="str">
        <f>IFERROR(VLOOKUP(C18,OPENING!$B$2:$N$280041,3,0),"-")</f>
        <v>BS SE</v>
      </c>
      <c r="E18" s="120" t="str">
        <f>IFERROR(VLOOKUP(C18,OPENING!$B$2:$N$280041,6,0),"-")</f>
        <v>HUMAN RESOURCE MANAGEMENT SEC 2</v>
      </c>
      <c r="F18" s="121"/>
      <c r="G18" s="121"/>
      <c r="H18" s="121"/>
      <c r="I18" s="121"/>
      <c r="J18" s="122"/>
      <c r="K18" s="47" t="str">
        <f>IFERROR(VLOOKUP(C18,OPENING!$B$2:$N$280041,11,0),"-")</f>
        <v>OB - 57</v>
      </c>
      <c r="L18" s="123">
        <f>IFERROR(VLOOKUP(C18,OPENING!$B$2:$N$280041,13,0),"-")</f>
        <v>10</v>
      </c>
      <c r="M18" s="124"/>
    </row>
    <row r="19" spans="1:13" s="7" customFormat="1" ht="21" customHeight="1" x14ac:dyDescent="0.2">
      <c r="A19" s="19" t="str">
        <f t="shared" si="0"/>
        <v>06 MAY 2024FIII</v>
      </c>
      <c r="B19" s="53" t="str">
        <f>A19&amp;"-"&amp;COUNTIF($A$10:A19,A19)</f>
        <v>06 MAY 2024FIII-10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06 MAY 2024FIII</v>
      </c>
      <c r="B20" s="53" t="str">
        <f>A20&amp;"-"&amp;COUNTIF($A$10:A20,A20)</f>
        <v>06 MAY 2024FIII-11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06 MAY 2024FIII</v>
      </c>
      <c r="B21" s="53" t="str">
        <f>A21&amp;"-"&amp;COUNTIF($A$10:A21,A21)</f>
        <v>06 MAY 2024FIII-12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2024FIII</v>
      </c>
      <c r="B22" s="53" t="str">
        <f>A22&amp;"-"&amp;COUNTIF($A$10:A22,A22)</f>
        <v>06 MAY 2024FIII-13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2024FIII</v>
      </c>
      <c r="B23" s="53" t="str">
        <f>A23&amp;"-"&amp;COUNTIF($A$10:A23,A23)</f>
        <v>06 MAY 2024FIII-14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2024FIII</v>
      </c>
      <c r="B24" s="53" t="str">
        <f>A24&amp;"-"&amp;COUNTIF($A$10:A24,A24)</f>
        <v>06 MAY 2024FIII-15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2024FIII</v>
      </c>
      <c r="B25" s="53" t="str">
        <f>A25&amp;"-"&amp;COUNTIF($A$10:A25,A25)</f>
        <v>06 MAY 2024FIII-16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2024FIII</v>
      </c>
      <c r="B26" s="53" t="str">
        <f>A26&amp;"-"&amp;COUNTIF($A$10:A26,A26)</f>
        <v>06 MAY 2024FIII-17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2024FIII</v>
      </c>
      <c r="B27" s="53" t="str">
        <f>A27&amp;"-"&amp;COUNTIF($A$10:A27,A27)</f>
        <v>06 MAY 2024FIII-18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2024FIII</v>
      </c>
      <c r="B28" s="53" t="str">
        <f>A28&amp;"-"&amp;COUNTIF($A$10:A28,A28)</f>
        <v>06 MAY 2024FIII-19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2024FIII</v>
      </c>
      <c r="B29" s="53" t="str">
        <f>A29&amp;"-"&amp;COUNTIF($A$10:A29,A29)</f>
        <v>06 MAY 2024FIII-20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2024FIII</v>
      </c>
      <c r="B30" s="53" t="str">
        <f>A30&amp;"-"&amp;COUNTIF($A$10:A30,A30)</f>
        <v>06 MAY 2024FIII-21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2024FIII</v>
      </c>
      <c r="B31" s="53" t="str">
        <f>A31&amp;"-"&amp;COUNTIF($A$10:A31,A31)</f>
        <v>06 MAY 2024FIII-22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2024FIII</v>
      </c>
      <c r="B32" s="53" t="str">
        <f>A32&amp;"-"&amp;COUNTIF($A$10:A32,A32)</f>
        <v>06 MAY 2024FIII-23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2024FIII</v>
      </c>
      <c r="B33" s="53" t="str">
        <f>A33&amp;"-"&amp;COUNTIF($A$10:A33,A33)</f>
        <v>06 MAY 2024FIII-24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128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SHEET'!B6</f>
        <v>46</v>
      </c>
      <c r="D39" s="68" t="str">
        <f>CONCATENATE(A39, " ", B39)</f>
        <v>SERIAL NO. 46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F</v>
      </c>
      <c r="G48" s="125" t="s">
        <v>122</v>
      </c>
      <c r="H48" s="125"/>
      <c r="I48" s="125"/>
      <c r="J48" s="125"/>
      <c r="K48" s="126" t="str">
        <f>+K7</f>
        <v>OB - 53 - 57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456</v>
      </c>
      <c r="D51" s="13" t="str">
        <f>+D10</f>
        <v>BS SE</v>
      </c>
      <c r="E51" s="120" t="str">
        <f>+E10</f>
        <v>CIVICS AND COMMUNITY ENGAGMENT SEC 2</v>
      </c>
      <c r="F51" s="121"/>
      <c r="G51" s="121"/>
      <c r="H51" s="121"/>
      <c r="I51" s="121"/>
      <c r="J51" s="122"/>
      <c r="K51" s="47" t="str">
        <f>+K10</f>
        <v>OB - 53</v>
      </c>
      <c r="L51" s="123">
        <f>+L10</f>
        <v>11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457</v>
      </c>
      <c r="D52" s="13" t="str">
        <f t="shared" si="1"/>
        <v>BS SE</v>
      </c>
      <c r="E52" s="120" t="str">
        <f t="shared" si="1"/>
        <v>CIVICS AND COMMUNITY ENGAGMENT SEC 3</v>
      </c>
      <c r="F52" s="121"/>
      <c r="G52" s="121"/>
      <c r="H52" s="121"/>
      <c r="I52" s="121"/>
      <c r="J52" s="122"/>
      <c r="K52" s="47" t="str">
        <f t="shared" ref="K52:L67" si="2">+K11</f>
        <v>OB - 53</v>
      </c>
      <c r="L52" s="123">
        <f t="shared" si="2"/>
        <v>15</v>
      </c>
      <c r="M52" s="124"/>
    </row>
    <row r="53" spans="1:13" s="7" customFormat="1" ht="21" customHeight="1" x14ac:dyDescent="0.2">
      <c r="A53" s="36"/>
      <c r="B53" s="36"/>
      <c r="C53" s="47">
        <f t="shared" si="1"/>
        <v>458</v>
      </c>
      <c r="D53" s="13" t="str">
        <f t="shared" si="1"/>
        <v>BS SE</v>
      </c>
      <c r="E53" s="120" t="str">
        <f t="shared" si="1"/>
        <v>CIVICS AND COMMUNITY ENGAGMENT SEC 3</v>
      </c>
      <c r="F53" s="121"/>
      <c r="G53" s="121"/>
      <c r="H53" s="121"/>
      <c r="I53" s="121"/>
      <c r="J53" s="122"/>
      <c r="K53" s="47" t="str">
        <f t="shared" si="2"/>
        <v>OB - 54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459</v>
      </c>
      <c r="D54" s="13" t="str">
        <f t="shared" si="1"/>
        <v>BS SE</v>
      </c>
      <c r="E54" s="120" t="str">
        <f t="shared" si="1"/>
        <v>CIVICS AND COMMUNITY ENGAGMENT SEC 3</v>
      </c>
      <c r="F54" s="121"/>
      <c r="G54" s="121"/>
      <c r="H54" s="121"/>
      <c r="I54" s="121"/>
      <c r="J54" s="122"/>
      <c r="K54" s="47" t="str">
        <f t="shared" si="2"/>
        <v>OB - 55</v>
      </c>
      <c r="L54" s="123">
        <f t="shared" si="2"/>
        <v>14</v>
      </c>
      <c r="M54" s="124"/>
    </row>
    <row r="55" spans="1:13" s="7" customFormat="1" ht="21" customHeight="1" x14ac:dyDescent="0.2">
      <c r="A55" s="36"/>
      <c r="B55" s="36"/>
      <c r="C55" s="47">
        <f t="shared" si="1"/>
        <v>460</v>
      </c>
      <c r="D55" s="13" t="str">
        <f t="shared" si="1"/>
        <v>BS SE</v>
      </c>
      <c r="E55" s="120" t="str">
        <f t="shared" si="1"/>
        <v>CIVICS AND COMMUNITY ENGAGMENT SEC 4</v>
      </c>
      <c r="F55" s="121"/>
      <c r="G55" s="121"/>
      <c r="H55" s="121"/>
      <c r="I55" s="121"/>
      <c r="J55" s="122"/>
      <c r="K55" s="47" t="str">
        <f t="shared" si="2"/>
        <v>OB - 55</v>
      </c>
      <c r="L55" s="123">
        <f t="shared" si="2"/>
        <v>12</v>
      </c>
      <c r="M55" s="124"/>
    </row>
    <row r="56" spans="1:13" s="7" customFormat="1" ht="21" customHeight="1" x14ac:dyDescent="0.2">
      <c r="A56" s="36"/>
      <c r="B56" s="36"/>
      <c r="C56" s="47">
        <f t="shared" si="1"/>
        <v>461</v>
      </c>
      <c r="D56" s="13" t="str">
        <f t="shared" si="1"/>
        <v>BS SE</v>
      </c>
      <c r="E56" s="120" t="str">
        <f t="shared" si="1"/>
        <v>CIVICS AND COMMUNITY ENGAGMENT SEC 4</v>
      </c>
      <c r="F56" s="121"/>
      <c r="G56" s="121"/>
      <c r="H56" s="121"/>
      <c r="I56" s="121"/>
      <c r="J56" s="122"/>
      <c r="K56" s="47" t="str">
        <f t="shared" si="2"/>
        <v>OB - 56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462</v>
      </c>
      <c r="D57" s="13" t="str">
        <f t="shared" si="1"/>
        <v>BS SE</v>
      </c>
      <c r="E57" s="120" t="str">
        <f t="shared" si="1"/>
        <v>CIVICS AND COMMUNITY ENGAGMENT SEC 4</v>
      </c>
      <c r="F57" s="121"/>
      <c r="G57" s="121"/>
      <c r="H57" s="121"/>
      <c r="I57" s="121"/>
      <c r="J57" s="122"/>
      <c r="K57" s="47" t="str">
        <f t="shared" si="2"/>
        <v>OB - 57</v>
      </c>
      <c r="L57" s="123">
        <f t="shared" si="2"/>
        <v>10</v>
      </c>
      <c r="M57" s="124"/>
    </row>
    <row r="58" spans="1:13" s="7" customFormat="1" ht="21" customHeight="1" x14ac:dyDescent="0.2">
      <c r="A58" s="36"/>
      <c r="B58" s="36"/>
      <c r="C58" s="47">
        <f t="shared" si="1"/>
        <v>463</v>
      </c>
      <c r="D58" s="13" t="str">
        <f t="shared" si="1"/>
        <v>BS SE</v>
      </c>
      <c r="E58" s="120" t="str">
        <f t="shared" si="1"/>
        <v>HUMAN RESOURCE MANAGEMENT SEC 1</v>
      </c>
      <c r="F58" s="121"/>
      <c r="G58" s="121"/>
      <c r="H58" s="121"/>
      <c r="I58" s="121"/>
      <c r="J58" s="122"/>
      <c r="K58" s="47" t="str">
        <f t="shared" si="2"/>
        <v>OB - 57</v>
      </c>
      <c r="L58" s="123">
        <f t="shared" si="2"/>
        <v>8</v>
      </c>
      <c r="M58" s="124"/>
    </row>
    <row r="59" spans="1:13" s="7" customFormat="1" ht="21" customHeight="1" x14ac:dyDescent="0.2">
      <c r="A59" s="36"/>
      <c r="B59" s="36"/>
      <c r="C59" s="47">
        <f t="shared" si="1"/>
        <v>464</v>
      </c>
      <c r="D59" s="13" t="str">
        <f t="shared" si="1"/>
        <v>BS SE</v>
      </c>
      <c r="E59" s="120" t="str">
        <f t="shared" si="1"/>
        <v>HUMAN RESOURCE MANAGEMENT SEC 2</v>
      </c>
      <c r="F59" s="121"/>
      <c r="G59" s="121"/>
      <c r="H59" s="121"/>
      <c r="I59" s="121"/>
      <c r="J59" s="122"/>
      <c r="K59" s="47" t="str">
        <f t="shared" si="2"/>
        <v>OB - 57</v>
      </c>
      <c r="L59" s="123">
        <f t="shared" si="2"/>
        <v>10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128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E12" sqref="E12:J12"/>
      <selection pane="bottomLeft" activeCell="E12" sqref="E12:J12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G</v>
      </c>
      <c r="G7" s="125" t="s">
        <v>122</v>
      </c>
      <c r="H7" s="125"/>
      <c r="I7" s="125"/>
      <c r="J7" s="125"/>
      <c r="K7" s="126" t="str">
        <f>VLOOKUP(B10,OPENING!A2:N280030,8,0)</f>
        <v>OB - 21 - 25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SHEET'!F7</f>
        <v>06 MAY 2024GIII</v>
      </c>
      <c r="B10" s="53" t="str">
        <f>A10&amp;"-"&amp;COUNTIF($A$10:A10,A10)</f>
        <v>06 MAY 2024GIII-1</v>
      </c>
      <c r="C10" s="47">
        <f>IFERROR(VLOOKUP(B10,OPENING!$A$2:$N$31016,2,0),"-")</f>
        <v>411</v>
      </c>
      <c r="D10" s="13" t="str">
        <f>IFERROR(VLOOKUP(C10,OPENING!$B$2:$N$280041,3,0),"-")</f>
        <v>BS SE</v>
      </c>
      <c r="E10" s="120" t="str">
        <f>IFERROR(VLOOKUP(C10,OPENING!$B$2:$N$280041,6,0),"-")</f>
        <v>HUMAN RESOURCE MANAGEMENT SEC 2</v>
      </c>
      <c r="F10" s="121"/>
      <c r="G10" s="121"/>
      <c r="H10" s="121"/>
      <c r="I10" s="121"/>
      <c r="J10" s="122"/>
      <c r="K10" s="47" t="str">
        <f>IFERROR(VLOOKUP(C10,OPENING!$B$2:$N$280041,11,0),"-")</f>
        <v>OB - 21</v>
      </c>
      <c r="L10" s="123">
        <f>IFERROR(VLOOKUP(C10,OPENING!$B$2:$N$280041,13,0),"-")</f>
        <v>23</v>
      </c>
      <c r="M10" s="124"/>
    </row>
    <row r="11" spans="1:13" s="7" customFormat="1" ht="21" customHeight="1" x14ac:dyDescent="0.2">
      <c r="A11" s="19" t="str">
        <f>+A10</f>
        <v>06 MAY 2024GIII</v>
      </c>
      <c r="B11" s="53" t="str">
        <f>A11&amp;"-"&amp;COUNTIF($A$10:A11,A11)</f>
        <v>06 MAY 2024GIII-2</v>
      </c>
      <c r="C11" s="47">
        <f>IFERROR(VLOOKUP(B11,OPENING!$A$2:$N$31016,2,0),"-")</f>
        <v>412</v>
      </c>
      <c r="D11" s="13" t="str">
        <f>IFERROR(VLOOKUP(C11,OPENING!$B$2:$N$280041,3,0),"-")</f>
        <v>BS SE</v>
      </c>
      <c r="E11" s="120" t="str">
        <f>IFERROR(VLOOKUP(C11,OPENING!$B$2:$N$280041,6,0),"-")</f>
        <v>HUMAN RESOURCE MANAGEMENT SEC 3</v>
      </c>
      <c r="F11" s="121"/>
      <c r="G11" s="121"/>
      <c r="H11" s="121"/>
      <c r="I11" s="121"/>
      <c r="J11" s="122"/>
      <c r="K11" s="47" t="str">
        <f>IFERROR(VLOOKUP(C11,OPENING!$B$2:$N$280041,11,0),"-")</f>
        <v>OB - 21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06 MAY 2024GIII</v>
      </c>
      <c r="B12" s="53" t="str">
        <f>A12&amp;"-"&amp;COUNTIF($A$10:A12,A12)</f>
        <v>06 MAY 2024GIII-3</v>
      </c>
      <c r="C12" s="47">
        <f>IFERROR(VLOOKUP(B12,OPENING!$A$2:$N$31016,2,0),"-")</f>
        <v>413</v>
      </c>
      <c r="D12" s="13" t="str">
        <f>IFERROR(VLOOKUP(C12,OPENING!$B$2:$N$280041,3,0),"-")</f>
        <v>BS SE</v>
      </c>
      <c r="E12" s="120" t="str">
        <f>IFERROR(VLOOKUP(C12,OPENING!$B$2:$N$280041,6,0),"-")</f>
        <v>HUMAN RESOURCE MANAGEMENT SEC 4</v>
      </c>
      <c r="F12" s="121"/>
      <c r="G12" s="121"/>
      <c r="H12" s="121"/>
      <c r="I12" s="121"/>
      <c r="J12" s="122"/>
      <c r="K12" s="47" t="str">
        <f>IFERROR(VLOOKUP(C12,OPENING!$B$2:$N$280041,11,0),"-")</f>
        <v>OB - 22</v>
      </c>
      <c r="L12" s="123">
        <f>IFERROR(VLOOKUP(C12,OPENING!$B$2:$N$280041,13,0),"-")</f>
        <v>8</v>
      </c>
      <c r="M12" s="124"/>
    </row>
    <row r="13" spans="1:13" s="7" customFormat="1" ht="21" customHeight="1" x14ac:dyDescent="0.2">
      <c r="A13" s="19" t="str">
        <f t="shared" si="0"/>
        <v>06 MAY 2024GIII</v>
      </c>
      <c r="B13" s="53" t="str">
        <f>A13&amp;"-"&amp;COUNTIF($A$10:A13,A13)</f>
        <v>06 MAY 2024GIII-4</v>
      </c>
      <c r="C13" s="47">
        <f>IFERROR(VLOOKUP(B13,OPENING!$A$2:$N$31016,2,0),"-")</f>
        <v>414</v>
      </c>
      <c r="D13" s="13" t="str">
        <f>IFERROR(VLOOKUP(C13,OPENING!$B$2:$N$280041,3,0),"-")</f>
        <v>MSCP</v>
      </c>
      <c r="E13" s="120" t="str">
        <f>IFERROR(VLOOKUP(C13,OPENING!$B$2:$N$280041,6,0),"-")</f>
        <v>CHILD PSYCHOPATHOLOGY SEC 1</v>
      </c>
      <c r="F13" s="121"/>
      <c r="G13" s="121"/>
      <c r="H13" s="121"/>
      <c r="I13" s="121"/>
      <c r="J13" s="122"/>
      <c r="K13" s="47" t="str">
        <f>IFERROR(VLOOKUP(C13,OPENING!$B$2:$N$280041,11,0),"-")</f>
        <v>OB - 22</v>
      </c>
      <c r="L13" s="123">
        <f>IFERROR(VLOOKUP(C13,OPENING!$B$2:$N$280041,13,0),"-")</f>
        <v>15</v>
      </c>
      <c r="M13" s="124"/>
    </row>
    <row r="14" spans="1:13" s="7" customFormat="1" ht="21" customHeight="1" x14ac:dyDescent="0.2">
      <c r="A14" s="19" t="str">
        <f t="shared" si="0"/>
        <v>06 MAY 2024GIII</v>
      </c>
      <c r="B14" s="53" t="str">
        <f>A14&amp;"-"&amp;COUNTIF($A$10:A14,A14)</f>
        <v>06 MAY 2024GIII-5</v>
      </c>
      <c r="C14" s="47">
        <f>IFERROR(VLOOKUP(B14,OPENING!$A$2:$N$31016,2,0),"-")</f>
        <v>415</v>
      </c>
      <c r="D14" s="13" t="str">
        <f>IFERROR(VLOOKUP(C14,OPENING!$B$2:$N$280041,3,0),"-")</f>
        <v>BS WCCI</v>
      </c>
      <c r="E14" s="120" t="str">
        <f>IFERROR(VLOOKUP(C14,OPENING!$B$2:$N$280041,6,0),"-")</f>
        <v>BUSINESS FINANCE II SEC 1</v>
      </c>
      <c r="F14" s="121"/>
      <c r="G14" s="121"/>
      <c r="H14" s="121"/>
      <c r="I14" s="121"/>
      <c r="J14" s="122"/>
      <c r="K14" s="47" t="str">
        <f>IFERROR(VLOOKUP(C14,OPENING!$B$2:$N$280041,11,0),"-")</f>
        <v>OB - 22</v>
      </c>
      <c r="L14" s="123">
        <f>IFERROR(VLOOKUP(C14,OPENING!$B$2:$N$280041,13,0),"-")</f>
        <v>5</v>
      </c>
      <c r="M14" s="124"/>
    </row>
    <row r="15" spans="1:13" s="7" customFormat="1" ht="21" customHeight="1" x14ac:dyDescent="0.2">
      <c r="A15" s="19" t="str">
        <f t="shared" si="0"/>
        <v>06 MAY 2024GIII</v>
      </c>
      <c r="B15" s="53" t="str">
        <f>A15&amp;"-"&amp;COUNTIF($A$10:A15,A15)</f>
        <v>06 MAY 2024GIII-6</v>
      </c>
      <c r="C15" s="47">
        <f>IFERROR(VLOOKUP(B15,OPENING!$A$2:$N$31016,2,0),"-")</f>
        <v>416</v>
      </c>
      <c r="D15" s="13" t="str">
        <f>IFERROR(VLOOKUP(C15,OPENING!$B$2:$N$280041,3,0),"-")</f>
        <v>BS WCCI</v>
      </c>
      <c r="E15" s="120" t="str">
        <f>IFERROR(VLOOKUP(C15,OPENING!$B$2:$N$280041,6,0),"-")</f>
        <v>BUSINESS FINANCE II SEC 1</v>
      </c>
      <c r="F15" s="121"/>
      <c r="G15" s="121"/>
      <c r="H15" s="121"/>
      <c r="I15" s="121"/>
      <c r="J15" s="122"/>
      <c r="K15" s="47" t="str">
        <f>IFERROR(VLOOKUP(C15,OPENING!$B$2:$N$280041,11,0),"-")</f>
        <v>OB - 23</v>
      </c>
      <c r="L15" s="123">
        <f>IFERROR(VLOOKUP(C15,OPENING!$B$2:$N$280041,13,0),"-")</f>
        <v>6</v>
      </c>
      <c r="M15" s="124"/>
    </row>
    <row r="16" spans="1:13" s="7" customFormat="1" ht="21" customHeight="1" x14ac:dyDescent="0.2">
      <c r="A16" s="19" t="str">
        <f t="shared" si="0"/>
        <v>06 MAY 2024GIII</v>
      </c>
      <c r="B16" s="53" t="str">
        <f>A16&amp;"-"&amp;COUNTIF($A$10:A16,A16)</f>
        <v>06 MAY 2024GIII-7</v>
      </c>
      <c r="C16" s="47">
        <f>IFERROR(VLOOKUP(B16,OPENING!$A$2:$N$31016,2,0),"-")</f>
        <v>417</v>
      </c>
      <c r="D16" s="13" t="str">
        <f>IFERROR(VLOOKUP(C16,OPENING!$B$2:$N$280041,3,0),"-")</f>
        <v>BS Phys</v>
      </c>
      <c r="E16" s="120" t="str">
        <f>IFERROR(VLOOKUP(C16,OPENING!$B$2:$N$280041,6,0),"-")</f>
        <v>RELATIVITY COSMOLOGY SEC 1</v>
      </c>
      <c r="F16" s="121"/>
      <c r="G16" s="121"/>
      <c r="H16" s="121"/>
      <c r="I16" s="121"/>
      <c r="J16" s="122"/>
      <c r="K16" s="47" t="str">
        <f>IFERROR(VLOOKUP(C16,OPENING!$B$2:$N$280041,11,0),"-")</f>
        <v>OB - 23</v>
      </c>
      <c r="L16" s="123">
        <f>IFERROR(VLOOKUP(C16,OPENING!$B$2:$N$280041,13,0),"-")</f>
        <v>12</v>
      </c>
      <c r="M16" s="124"/>
    </row>
    <row r="17" spans="1:13" s="7" customFormat="1" ht="21" customHeight="1" x14ac:dyDescent="0.2">
      <c r="A17" s="19" t="str">
        <f t="shared" si="0"/>
        <v>06 MAY 2024GIII</v>
      </c>
      <c r="B17" s="53" t="str">
        <f>A17&amp;"-"&amp;COUNTIF($A$10:A17,A17)</f>
        <v>06 MAY 2024GIII-8</v>
      </c>
      <c r="C17" s="47">
        <f>IFERROR(VLOOKUP(B17,OPENING!$A$2:$N$31016,2,0),"-")</f>
        <v>418</v>
      </c>
      <c r="D17" s="13" t="str">
        <f>IFERROR(VLOOKUP(C17,OPENING!$B$2:$N$280041,3,0),"-")</f>
        <v>BS IT</v>
      </c>
      <c r="E17" s="120" t="str">
        <f>IFERROR(VLOOKUP(C17,OPENING!$B$2:$N$280041,6,0),"-")</f>
        <v>CIVICS AND COMMUNITY ENGAGEMENT SEC 1</v>
      </c>
      <c r="F17" s="121"/>
      <c r="G17" s="121"/>
      <c r="H17" s="121"/>
      <c r="I17" s="121"/>
      <c r="J17" s="122"/>
      <c r="K17" s="47" t="str">
        <f>IFERROR(VLOOKUP(C17,OPENING!$B$2:$N$280041,11,0),"-")</f>
        <v>OB - 23</v>
      </c>
      <c r="L17" s="123">
        <f>IFERROR(VLOOKUP(C17,OPENING!$B$2:$N$280041,13,0),"-")</f>
        <v>10</v>
      </c>
      <c r="M17" s="124"/>
    </row>
    <row r="18" spans="1:13" s="7" customFormat="1" ht="21" customHeight="1" x14ac:dyDescent="0.2">
      <c r="A18" s="19" t="str">
        <f t="shared" si="0"/>
        <v>06 MAY 2024GIII</v>
      </c>
      <c r="B18" s="53" t="str">
        <f>A18&amp;"-"&amp;COUNTIF($A$10:A18,A18)</f>
        <v>06 MAY 2024GIII-9</v>
      </c>
      <c r="C18" s="47">
        <f>IFERROR(VLOOKUP(B18,OPENING!$A$2:$N$31016,2,0),"-")</f>
        <v>419</v>
      </c>
      <c r="D18" s="13" t="str">
        <f>IFERROR(VLOOKUP(C18,OPENING!$B$2:$N$280041,3,0),"-")</f>
        <v>BS IT</v>
      </c>
      <c r="E18" s="120" t="str">
        <f>IFERROR(VLOOKUP(C18,OPENING!$B$2:$N$280041,6,0),"-")</f>
        <v>CIVICS AND COMMUNITY ENGAGEMENT SEC 1</v>
      </c>
      <c r="F18" s="121"/>
      <c r="G18" s="121"/>
      <c r="H18" s="121"/>
      <c r="I18" s="121"/>
      <c r="J18" s="122"/>
      <c r="K18" s="47" t="str">
        <f>IFERROR(VLOOKUP(C18,OPENING!$B$2:$N$280041,11,0),"-")</f>
        <v>OB - 24</v>
      </c>
      <c r="L18" s="123">
        <f>IFERROR(VLOOKUP(C18,OPENING!$B$2:$N$280041,13,0),"-")</f>
        <v>24</v>
      </c>
      <c r="M18" s="124"/>
    </row>
    <row r="19" spans="1:13" s="7" customFormat="1" ht="21" customHeight="1" x14ac:dyDescent="0.2">
      <c r="A19" s="19" t="str">
        <f t="shared" si="0"/>
        <v>06 MAY 2024GIII</v>
      </c>
      <c r="B19" s="53" t="str">
        <f>A19&amp;"-"&amp;COUNTIF($A$10:A19,A19)</f>
        <v>06 MAY 2024GIII-10</v>
      </c>
      <c r="C19" s="47">
        <f>IFERROR(VLOOKUP(B19,OPENING!$A$2:$N$31016,2,0),"-")</f>
        <v>420</v>
      </c>
      <c r="D19" s="13" t="str">
        <f>IFERROR(VLOOKUP(C19,OPENING!$B$2:$N$280041,3,0),"-")</f>
        <v>BS IT</v>
      </c>
      <c r="E19" s="120" t="str">
        <f>IFERROR(VLOOKUP(C19,OPENING!$B$2:$N$280041,6,0),"-")</f>
        <v>CIVICS AND COMMUNITY ENGAGEMENT SEC 1</v>
      </c>
      <c r="F19" s="121"/>
      <c r="G19" s="121"/>
      <c r="H19" s="121"/>
      <c r="I19" s="121"/>
      <c r="J19" s="122"/>
      <c r="K19" s="47" t="str">
        <f>IFERROR(VLOOKUP(C19,OPENING!$B$2:$N$280041,11,0),"-")</f>
        <v>OB - 25</v>
      </c>
      <c r="L19" s="123">
        <f>IFERROR(VLOOKUP(C19,OPENING!$B$2:$N$280041,13,0),"-")</f>
        <v>16</v>
      </c>
      <c r="M19" s="124"/>
    </row>
    <row r="20" spans="1:13" s="7" customFormat="1" ht="21" customHeight="1" x14ac:dyDescent="0.2">
      <c r="A20" s="19" t="str">
        <f t="shared" si="0"/>
        <v>06 MAY 2024GIII</v>
      </c>
      <c r="B20" s="53" t="str">
        <f>A20&amp;"-"&amp;COUNTIF($A$10:A20,A20)</f>
        <v>06 MAY 2024GIII-11</v>
      </c>
      <c r="C20" s="47">
        <f>IFERROR(VLOOKUP(B20,OPENING!$A$2:$N$31016,2,0),"-")</f>
        <v>421</v>
      </c>
      <c r="D20" s="13" t="str">
        <f>IFERROR(VLOOKUP(C20,OPENING!$B$2:$N$280041,3,0),"-")</f>
        <v>BS IT</v>
      </c>
      <c r="E20" s="120" t="str">
        <f>IFERROR(VLOOKUP(C20,OPENING!$B$2:$N$280041,6,0),"-")</f>
        <v>CIVICS AND COMMUNITY ENGAGEMENT SEC 2</v>
      </c>
      <c r="F20" s="121"/>
      <c r="G20" s="121"/>
      <c r="H20" s="121"/>
      <c r="I20" s="121"/>
      <c r="J20" s="122"/>
      <c r="K20" s="47" t="str">
        <f>IFERROR(VLOOKUP(C20,OPENING!$B$2:$N$280041,11,0),"-")</f>
        <v>OB - 25</v>
      </c>
      <c r="L20" s="123">
        <f>IFERROR(VLOOKUP(C20,OPENING!$B$2:$N$280041,13,0),"-")</f>
        <v>10</v>
      </c>
      <c r="M20" s="124"/>
    </row>
    <row r="21" spans="1:13" s="7" customFormat="1" ht="21" customHeight="1" x14ac:dyDescent="0.2">
      <c r="A21" s="19" t="str">
        <f t="shared" si="0"/>
        <v>06 MAY 2024GIII</v>
      </c>
      <c r="B21" s="53" t="str">
        <f>A21&amp;"-"&amp;COUNTIF($A$10:A21,A21)</f>
        <v>06 MAY 2024GIII-12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06 MAY 2024GIII</v>
      </c>
      <c r="B22" s="53" t="str">
        <f>A22&amp;"-"&amp;COUNTIF($A$10:A22,A22)</f>
        <v>06 MAY 2024GIII-13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06 MAY 2024GIII</v>
      </c>
      <c r="B23" s="53" t="str">
        <f>A23&amp;"-"&amp;COUNTIF($A$10:A23,A23)</f>
        <v>06 MAY 2024GIII-14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06 MAY 2024GIII</v>
      </c>
      <c r="B24" s="53" t="str">
        <f>A24&amp;"-"&amp;COUNTIF($A$10:A24,A24)</f>
        <v>06 MAY 2024GIII-15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06 MAY 2024GIII</v>
      </c>
      <c r="B25" s="53" t="str">
        <f>A25&amp;"-"&amp;COUNTIF($A$10:A25,A25)</f>
        <v>06 MAY 2024GIII-16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06 MAY 2024GIII</v>
      </c>
      <c r="B26" s="53" t="str">
        <f>A26&amp;"-"&amp;COUNTIF($A$10:A26,A26)</f>
        <v>06 MAY 2024GIII-17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06 MAY 2024GIII</v>
      </c>
      <c r="B27" s="53" t="str">
        <f>A27&amp;"-"&amp;COUNTIF($A$10:A27,A27)</f>
        <v>06 MAY 2024GIII-18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06 MAY 2024GIII</v>
      </c>
      <c r="B28" s="53" t="str">
        <f>A28&amp;"-"&amp;COUNTIF($A$10:A28,A28)</f>
        <v>06 MAY 2024GIII-19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06 MAY 2024GIII</v>
      </c>
      <c r="B29" s="53" t="str">
        <f>A29&amp;"-"&amp;COUNTIF($A$10:A29,A29)</f>
        <v>06 MAY 2024GIII-20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06 MAY 2024GIII</v>
      </c>
      <c r="B30" s="53" t="str">
        <f>A30&amp;"-"&amp;COUNTIF($A$10:A30,A30)</f>
        <v>06 MAY 2024GIII-21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06 MAY 2024GIII</v>
      </c>
      <c r="B31" s="53" t="str">
        <f>A31&amp;"-"&amp;COUNTIF($A$10:A31,A31)</f>
        <v>06 MAY 2024GIII-22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06 MAY 2024GIII</v>
      </c>
      <c r="B32" s="53" t="str">
        <f>A32&amp;"-"&amp;COUNTIF($A$10:A32,A32)</f>
        <v>06 MAY 2024GIII-23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06 MAY 2024GIII</v>
      </c>
      <c r="B33" s="53" t="str">
        <f>A33&amp;"-"&amp;COUNTIF($A$10:A33,A33)</f>
        <v>06 MAY 2024GIII-24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132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SHEET'!B7</f>
        <v>47</v>
      </c>
      <c r="D39" s="68" t="str">
        <f>CONCATENATE(A39, " ", B39)</f>
        <v>SERIAL NO. 47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G</v>
      </c>
      <c r="G48" s="125" t="s">
        <v>122</v>
      </c>
      <c r="H48" s="125"/>
      <c r="I48" s="125"/>
      <c r="J48" s="125"/>
      <c r="K48" s="126" t="str">
        <f>+K7</f>
        <v>OB - 21 - 25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411</v>
      </c>
      <c r="D51" s="13" t="str">
        <f>+D10</f>
        <v>BS SE</v>
      </c>
      <c r="E51" s="120" t="str">
        <f>+E10</f>
        <v>HUMAN RESOURCE MANAGEMENT SEC 2</v>
      </c>
      <c r="F51" s="121"/>
      <c r="G51" s="121"/>
      <c r="H51" s="121"/>
      <c r="I51" s="121"/>
      <c r="J51" s="122"/>
      <c r="K51" s="47" t="str">
        <f>+K10</f>
        <v>OB - 21</v>
      </c>
      <c r="L51" s="123">
        <f>+L10</f>
        <v>23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412</v>
      </c>
      <c r="D52" s="13" t="str">
        <f t="shared" si="1"/>
        <v>BS SE</v>
      </c>
      <c r="E52" s="120" t="str">
        <f t="shared" si="1"/>
        <v>HUMAN RESOURCE MANAGEMENT SEC 3</v>
      </c>
      <c r="F52" s="121"/>
      <c r="G52" s="121"/>
      <c r="H52" s="121"/>
      <c r="I52" s="121"/>
      <c r="J52" s="122"/>
      <c r="K52" s="47" t="str">
        <f t="shared" ref="K52:L67" si="2">+K11</f>
        <v>OB - 21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>
        <f t="shared" si="1"/>
        <v>413</v>
      </c>
      <c r="D53" s="13" t="str">
        <f t="shared" si="1"/>
        <v>BS SE</v>
      </c>
      <c r="E53" s="120" t="str">
        <f t="shared" si="1"/>
        <v>HUMAN RESOURCE MANAGEMENT SEC 4</v>
      </c>
      <c r="F53" s="121"/>
      <c r="G53" s="121"/>
      <c r="H53" s="121"/>
      <c r="I53" s="121"/>
      <c r="J53" s="122"/>
      <c r="K53" s="47" t="str">
        <f t="shared" si="2"/>
        <v>OB - 22</v>
      </c>
      <c r="L53" s="123">
        <f t="shared" si="2"/>
        <v>8</v>
      </c>
      <c r="M53" s="124"/>
    </row>
    <row r="54" spans="1:13" s="7" customFormat="1" ht="21" customHeight="1" x14ac:dyDescent="0.2">
      <c r="A54" s="36"/>
      <c r="B54" s="36"/>
      <c r="C54" s="47">
        <f t="shared" si="1"/>
        <v>414</v>
      </c>
      <c r="D54" s="13" t="str">
        <f t="shared" si="1"/>
        <v>MSCP</v>
      </c>
      <c r="E54" s="120" t="str">
        <f t="shared" si="1"/>
        <v>CHILD PSYCHOPATHOLOGY SEC 1</v>
      </c>
      <c r="F54" s="121"/>
      <c r="G54" s="121"/>
      <c r="H54" s="121"/>
      <c r="I54" s="121"/>
      <c r="J54" s="122"/>
      <c r="K54" s="47" t="str">
        <f t="shared" si="2"/>
        <v>OB - 22</v>
      </c>
      <c r="L54" s="123">
        <f t="shared" si="2"/>
        <v>15</v>
      </c>
      <c r="M54" s="124"/>
    </row>
    <row r="55" spans="1:13" s="7" customFormat="1" ht="21" customHeight="1" x14ac:dyDescent="0.2">
      <c r="A55" s="36"/>
      <c r="B55" s="36"/>
      <c r="C55" s="47">
        <f t="shared" si="1"/>
        <v>415</v>
      </c>
      <c r="D55" s="13" t="str">
        <f t="shared" si="1"/>
        <v>BS WCCI</v>
      </c>
      <c r="E55" s="120" t="str">
        <f t="shared" si="1"/>
        <v>BUSINESS FINANCE II SEC 1</v>
      </c>
      <c r="F55" s="121"/>
      <c r="G55" s="121"/>
      <c r="H55" s="121"/>
      <c r="I55" s="121"/>
      <c r="J55" s="122"/>
      <c r="K55" s="47" t="str">
        <f t="shared" si="2"/>
        <v>OB - 22</v>
      </c>
      <c r="L55" s="123">
        <f t="shared" si="2"/>
        <v>5</v>
      </c>
      <c r="M55" s="124"/>
    </row>
    <row r="56" spans="1:13" s="7" customFormat="1" ht="21" customHeight="1" x14ac:dyDescent="0.2">
      <c r="A56" s="36"/>
      <c r="B56" s="36"/>
      <c r="C56" s="47">
        <f t="shared" si="1"/>
        <v>416</v>
      </c>
      <c r="D56" s="13" t="str">
        <f t="shared" si="1"/>
        <v>BS WCCI</v>
      </c>
      <c r="E56" s="120" t="str">
        <f t="shared" si="1"/>
        <v>BUSINESS FINANCE II SEC 1</v>
      </c>
      <c r="F56" s="121"/>
      <c r="G56" s="121"/>
      <c r="H56" s="121"/>
      <c r="I56" s="121"/>
      <c r="J56" s="122"/>
      <c r="K56" s="47" t="str">
        <f t="shared" si="2"/>
        <v>OB - 23</v>
      </c>
      <c r="L56" s="123">
        <f t="shared" si="2"/>
        <v>6</v>
      </c>
      <c r="M56" s="124"/>
    </row>
    <row r="57" spans="1:13" s="7" customFormat="1" ht="21" customHeight="1" x14ac:dyDescent="0.2">
      <c r="A57" s="36"/>
      <c r="B57" s="36"/>
      <c r="C57" s="47">
        <f t="shared" si="1"/>
        <v>417</v>
      </c>
      <c r="D57" s="13" t="str">
        <f t="shared" si="1"/>
        <v>BS Phys</v>
      </c>
      <c r="E57" s="120" t="str">
        <f t="shared" si="1"/>
        <v>RELATIVITY COSMOLOGY SEC 1</v>
      </c>
      <c r="F57" s="121"/>
      <c r="G57" s="121"/>
      <c r="H57" s="121"/>
      <c r="I57" s="121"/>
      <c r="J57" s="122"/>
      <c r="K57" s="47" t="str">
        <f t="shared" si="2"/>
        <v>OB - 23</v>
      </c>
      <c r="L57" s="123">
        <f t="shared" si="2"/>
        <v>12</v>
      </c>
      <c r="M57" s="124"/>
    </row>
    <row r="58" spans="1:13" s="7" customFormat="1" ht="21" customHeight="1" x14ac:dyDescent="0.2">
      <c r="A58" s="36"/>
      <c r="B58" s="36"/>
      <c r="C58" s="47">
        <f t="shared" si="1"/>
        <v>418</v>
      </c>
      <c r="D58" s="13" t="str">
        <f t="shared" si="1"/>
        <v>BS IT</v>
      </c>
      <c r="E58" s="120" t="str">
        <f t="shared" si="1"/>
        <v>CIVICS AND COMMUNITY ENGAGEMENT SEC 1</v>
      </c>
      <c r="F58" s="121"/>
      <c r="G58" s="121"/>
      <c r="H58" s="121"/>
      <c r="I58" s="121"/>
      <c r="J58" s="122"/>
      <c r="K58" s="47" t="str">
        <f t="shared" si="2"/>
        <v>OB - 23</v>
      </c>
      <c r="L58" s="123">
        <f t="shared" si="2"/>
        <v>10</v>
      </c>
      <c r="M58" s="124"/>
    </row>
    <row r="59" spans="1:13" s="7" customFormat="1" ht="21" customHeight="1" x14ac:dyDescent="0.2">
      <c r="A59" s="36"/>
      <c r="B59" s="36"/>
      <c r="C59" s="47">
        <f t="shared" si="1"/>
        <v>419</v>
      </c>
      <c r="D59" s="13" t="str">
        <f t="shared" si="1"/>
        <v>BS IT</v>
      </c>
      <c r="E59" s="120" t="str">
        <f t="shared" si="1"/>
        <v>CIVICS AND COMMUNITY ENGAGEMENT SEC 1</v>
      </c>
      <c r="F59" s="121"/>
      <c r="G59" s="121"/>
      <c r="H59" s="121"/>
      <c r="I59" s="121"/>
      <c r="J59" s="122"/>
      <c r="K59" s="47" t="str">
        <f t="shared" si="2"/>
        <v>OB - 24</v>
      </c>
      <c r="L59" s="123">
        <f t="shared" si="2"/>
        <v>24</v>
      </c>
      <c r="M59" s="124"/>
    </row>
    <row r="60" spans="1:13" s="7" customFormat="1" ht="21" customHeight="1" x14ac:dyDescent="0.2">
      <c r="A60" s="36"/>
      <c r="B60" s="36"/>
      <c r="C60" s="47">
        <f t="shared" si="1"/>
        <v>420</v>
      </c>
      <c r="D60" s="13" t="str">
        <f t="shared" si="1"/>
        <v>BS IT</v>
      </c>
      <c r="E60" s="120" t="str">
        <f t="shared" si="1"/>
        <v>CIVICS AND COMMUNITY ENGAGEMENT SEC 1</v>
      </c>
      <c r="F60" s="121"/>
      <c r="G60" s="121"/>
      <c r="H60" s="121"/>
      <c r="I60" s="121"/>
      <c r="J60" s="122"/>
      <c r="K60" s="47" t="str">
        <f t="shared" si="2"/>
        <v>OB - 25</v>
      </c>
      <c r="L60" s="123">
        <f t="shared" si="2"/>
        <v>16</v>
      </c>
      <c r="M60" s="124"/>
    </row>
    <row r="61" spans="1:13" s="7" customFormat="1" ht="21" customHeight="1" x14ac:dyDescent="0.2">
      <c r="A61" s="36"/>
      <c r="B61" s="36"/>
      <c r="C61" s="47">
        <f t="shared" si="1"/>
        <v>421</v>
      </c>
      <c r="D61" s="13" t="str">
        <f t="shared" si="1"/>
        <v>BS IT</v>
      </c>
      <c r="E61" s="120" t="str">
        <f t="shared" si="1"/>
        <v>CIVICS AND COMMUNITY ENGAGEMENT SEC 2</v>
      </c>
      <c r="F61" s="121"/>
      <c r="G61" s="121"/>
      <c r="H61" s="121"/>
      <c r="I61" s="121"/>
      <c r="J61" s="122"/>
      <c r="K61" s="47" t="str">
        <f t="shared" si="2"/>
        <v>OB - 25</v>
      </c>
      <c r="L61" s="123">
        <f t="shared" si="2"/>
        <v>10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132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06 MAY 2024</v>
      </c>
      <c r="J81" s="133"/>
      <c r="K81" s="133"/>
      <c r="L81" s="133"/>
      <c r="M81" s="33"/>
    </row>
    <row r="82" spans="4:13" x14ac:dyDescent="0.25">
      <c r="D82" s="68" t="str">
        <f>+D39</f>
        <v>SERIAL NO. 47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2024-05-04T07:42:05Z</cp:lastPrinted>
  <dcterms:created xsi:type="dcterms:W3CDTF">2020-11-12T05:38:18Z</dcterms:created>
  <dcterms:modified xsi:type="dcterms:W3CDTF">2024-05-04T07:42:07Z</dcterms:modified>
</cp:coreProperties>
</file>